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mc:AlternateContent xmlns:mc="http://schemas.openxmlformats.org/markup-compatibility/2006">
    <mc:Choice Requires="x15">
      <x15ac:absPath xmlns:x15ac="http://schemas.microsoft.com/office/spreadsheetml/2010/11/ac" url="C:\Users\hp\Desktop\"/>
    </mc:Choice>
  </mc:AlternateContent>
  <xr:revisionPtr revIDLastSave="0" documentId="13_ncr:1_{A1FB470A-FFEC-46BB-A2C1-AAB886308A8E}" xr6:coauthVersionLast="36" xr6:coauthVersionMax="47" xr10:uidLastSave="{00000000-0000-0000-0000-000000000000}"/>
  <bookViews>
    <workbookView xWindow="0" yWindow="0" windowWidth="20490" windowHeight="7545" firstSheet="3" activeTab="5" xr2:uid="{00000000-000D-0000-FFFF-FFFF00000000}"/>
  </bookViews>
  <sheets>
    <sheet name="Data Tables" sheetId="1" r:id="rId1"/>
    <sheet name="Pivot Table 3" sheetId="10" r:id="rId2"/>
    <sheet name="Pivot Table 2" sheetId="9" r:id="rId3"/>
    <sheet name="Pivot Table" sheetId="8" r:id="rId4"/>
    <sheet name="Pivottables" sheetId="7" r:id="rId5"/>
    <sheet name="Income Sources" sheetId="2" r:id="rId6"/>
    <sheet name="Geographically" sheetId="3" r:id="rId7"/>
    <sheet name="Sales Process" sheetId="4" r:id="rId8"/>
    <sheet name="Projects Status" sheetId="5" r:id="rId9"/>
  </sheets>
  <definedNames>
    <definedName name="_xlcn.WorksheetConnection_FinancialStatisticsDashboardADV.xlsxTable_11" hidden="1">Table_1</definedName>
    <definedName name="_xlcn.WorksheetConnection_FinancialStatisticsDashboardADV.xlsxTable31" hidden="1">Table3[]</definedName>
    <definedName name="_xlnm.Print_Area" localSheetId="6">Geographically!$A$1:$AA$40</definedName>
    <definedName name="Slicer_Year">#N/A</definedName>
    <definedName name="Slicer_Year1">#N/A</definedName>
    <definedName name="Slicer_Year2">#N/A</definedName>
  </definedNames>
  <calcPr calcId="191029"/>
  <pivotCaches>
    <pivotCache cacheId="0" r:id="rId10"/>
    <pivotCache cacheId="1" r:id="rId11"/>
    <pivotCache cacheId="2" r:id="rId12"/>
    <pivotCache cacheId="94" r:id="rId13"/>
    <pivotCache cacheId="97" r:id="rId14"/>
    <pivotCache cacheId="100" r:id="rId15"/>
    <pivotCache cacheId="103" r:id="rId16"/>
  </pivotCaches>
  <extLst>
    <ext xmlns:x14="http://schemas.microsoft.com/office/spreadsheetml/2009/9/main" uri="{876F7934-8845-4945-9796-88D515C7AA90}">
      <x14:pivotCaches>
        <pivotCache cacheId="7"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Financial Statistics Dashboard ADV.xlsx!Table3"/>
          <x15:modelTable id="Table_1" name="Table_1" connection="WorksheetConnection_Financial Statistics Dashboard ADV.xlsx!Table_1"/>
        </x15:modelTables>
      </x15:dataModel>
    </ext>
  </extLst>
</workbook>
</file>

<file path=xl/calcChain.xml><?xml version="1.0" encoding="utf-8"?>
<calcChain xmlns="http://schemas.openxmlformats.org/spreadsheetml/2006/main">
  <c r="X5" i="10" l="1"/>
  <c r="X6" i="10"/>
  <c r="X4" i="10"/>
  <c r="AG4" i="10"/>
  <c r="X7" i="10" l="1"/>
  <c r="R19" i="10"/>
  <c r="R18" i="10"/>
  <c r="R12" i="10"/>
  <c r="R11" i="10"/>
  <c r="P19" i="10"/>
  <c r="P18" i="10"/>
  <c r="Q19" i="10"/>
  <c r="Q18" i="10"/>
  <c r="Q12" i="10"/>
  <c r="Q11" i="10"/>
  <c r="P12" i="10"/>
  <c r="P11" i="10"/>
  <c r="R5" i="10"/>
  <c r="R4" i="10"/>
  <c r="Q5" i="10"/>
  <c r="Q4" i="10"/>
  <c r="P5" i="10"/>
  <c r="P4" i="10"/>
  <c r="AC5" i="9" l="1"/>
  <c r="AB5" i="9"/>
  <c r="J14" i="9" l="1"/>
  <c r="K14" i="9"/>
  <c r="J15" i="9"/>
  <c r="K15" i="9"/>
  <c r="J16" i="9"/>
  <c r="K16" i="9"/>
  <c r="J17" i="9"/>
  <c r="K17" i="9"/>
  <c r="J18" i="9"/>
  <c r="K18" i="9"/>
  <c r="K13" i="9"/>
  <c r="J13" i="9"/>
  <c r="I14" i="9"/>
  <c r="I15" i="9"/>
  <c r="I16" i="9"/>
  <c r="I17" i="9"/>
  <c r="I18" i="9"/>
  <c r="I13" i="9"/>
  <c r="H14" i="9"/>
  <c r="H15" i="9"/>
  <c r="H16" i="9"/>
  <c r="H17" i="9"/>
  <c r="H18" i="9"/>
  <c r="H13" i="9"/>
  <c r="H22" i="9"/>
  <c r="H23" i="9"/>
  <c r="H24" i="9"/>
  <c r="H25" i="9"/>
  <c r="H26" i="9"/>
  <c r="H21" i="9"/>
  <c r="C13" i="9"/>
  <c r="E13" i="9" s="1"/>
  <c r="C14" i="9"/>
  <c r="D14" i="9" s="1"/>
  <c r="C15" i="9"/>
  <c r="E15" i="9" s="1"/>
  <c r="C16" i="9"/>
  <c r="D16" i="9" s="1"/>
  <c r="C17" i="9"/>
  <c r="D17" i="9" s="1"/>
  <c r="C18" i="9"/>
  <c r="D18" i="9" s="1"/>
  <c r="E14" i="9" l="1"/>
  <c r="D15" i="9"/>
  <c r="E18" i="9"/>
  <c r="E17" i="9"/>
  <c r="E16" i="9"/>
  <c r="D13" i="9"/>
  <c r="J4" i="9" l="1"/>
  <c r="G5" i="9"/>
  <c r="H5" i="9"/>
  <c r="J5" i="9"/>
  <c r="G6" i="9"/>
  <c r="H6" i="9"/>
  <c r="J6" i="9"/>
  <c r="G7" i="9"/>
  <c r="H7" i="9"/>
  <c r="J7" i="9"/>
  <c r="G8" i="9"/>
  <c r="H8" i="9"/>
  <c r="J8" i="9"/>
  <c r="G9" i="9"/>
  <c r="H9" i="9"/>
  <c r="J9" i="9"/>
  <c r="H4" i="9"/>
  <c r="G4" i="9"/>
  <c r="L5" i="9"/>
  <c r="S5" i="9"/>
  <c r="F4" i="10"/>
  <c r="G4" i="10" l="1"/>
  <c r="I5" i="10"/>
  <c r="F9" i="10"/>
  <c r="Y6" i="9"/>
  <c r="AB6" i="9"/>
  <c r="Z6" i="9"/>
  <c r="AA6" i="9"/>
  <c r="V6" i="9"/>
  <c r="R5" i="9"/>
  <c r="U6" i="9" s="1"/>
  <c r="AD11" i="8"/>
  <c r="AD12" i="8"/>
  <c r="AD19" i="8"/>
  <c r="AC7" i="8"/>
  <c r="AC15" i="8"/>
  <c r="AC22" i="8"/>
  <c r="AB5" i="8"/>
  <c r="AD5" i="8" s="1"/>
  <c r="AB6" i="8"/>
  <c r="AD6" i="8" s="1"/>
  <c r="AB7" i="8"/>
  <c r="AD7" i="8" s="1"/>
  <c r="AB8" i="8"/>
  <c r="AD8" i="8" s="1"/>
  <c r="AB9" i="8"/>
  <c r="AC9" i="8" s="1"/>
  <c r="AB10" i="8"/>
  <c r="AC10" i="8" s="1"/>
  <c r="AB11" i="8"/>
  <c r="AC11" i="8" s="1"/>
  <c r="AB12" i="8"/>
  <c r="AC12" i="8" s="1"/>
  <c r="AB13" i="8"/>
  <c r="AD13" i="8" s="1"/>
  <c r="AB14" i="8"/>
  <c r="AD14" i="8" s="1"/>
  <c r="AB15" i="8"/>
  <c r="AD15" i="8" s="1"/>
  <c r="AB16" i="8"/>
  <c r="AD16" i="8" s="1"/>
  <c r="AB17" i="8"/>
  <c r="AC17" i="8" s="1"/>
  <c r="AB18" i="8"/>
  <c r="AC18" i="8" s="1"/>
  <c r="AB19" i="8"/>
  <c r="AC19" i="8" s="1"/>
  <c r="AB20" i="8"/>
  <c r="AC20" i="8" s="1"/>
  <c r="AB21" i="8"/>
  <c r="AD21" i="8" s="1"/>
  <c r="AB22" i="8"/>
  <c r="AD22" i="8" s="1"/>
  <c r="AB23" i="8"/>
  <c r="AD23" i="8" s="1"/>
  <c r="AB24" i="8"/>
  <c r="AD24" i="8" s="1"/>
  <c r="AB4" i="8"/>
  <c r="AD4" i="8" s="1"/>
  <c r="I4" i="10" l="1"/>
  <c r="G9" i="10"/>
  <c r="AC14" i="8"/>
  <c r="AC24" i="8"/>
  <c r="AC6" i="8"/>
  <c r="AC8" i="8"/>
  <c r="AC23" i="8"/>
  <c r="AD20" i="8"/>
  <c r="AC16" i="8"/>
  <c r="AD18" i="8"/>
  <c r="AD10" i="8"/>
  <c r="AC21" i="8"/>
  <c r="AC13" i="8"/>
  <c r="AC5" i="8"/>
  <c r="AD17" i="8"/>
  <c r="AD9" i="8"/>
  <c r="AC4" i="8"/>
  <c r="R5" i="8"/>
  <c r="R4" i="8"/>
  <c r="E4" i="8"/>
  <c r="AC6" i="7"/>
  <c r="Q5" i="8"/>
  <c r="Q4" i="8"/>
  <c r="J4" i="8"/>
  <c r="H7" i="7" l="1"/>
  <c r="H8" i="7"/>
  <c r="H9" i="7"/>
  <c r="H10" i="7"/>
  <c r="H11" i="7"/>
  <c r="H6" i="7"/>
  <c r="W6" i="7"/>
  <c r="K11" i="7" l="1"/>
  <c r="O11" i="7"/>
  <c r="N11" i="7"/>
  <c r="K8" i="7"/>
  <c r="N8" i="7"/>
  <c r="O8" i="7"/>
  <c r="K7" i="7"/>
  <c r="N7" i="7"/>
  <c r="O7" i="7"/>
  <c r="K10" i="7"/>
  <c r="N10" i="7"/>
  <c r="O10" i="7"/>
  <c r="K9" i="7"/>
  <c r="O9" i="7"/>
  <c r="N9" i="7"/>
  <c r="K6" i="7"/>
  <c r="N6" i="7"/>
  <c r="O6" i="7"/>
  <c r="X6" i="7"/>
  <c r="M11" i="7" l="1"/>
  <c r="M9" i="7"/>
  <c r="L10" i="7"/>
  <c r="M10" i="7"/>
  <c r="L9" i="7"/>
  <c r="L6" i="7"/>
  <c r="M6" i="7"/>
  <c r="L7" i="7"/>
  <c r="M7" i="7"/>
  <c r="L8" i="7"/>
  <c r="M8" i="7"/>
  <c r="L11"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7E3DFE-5EA9-45A9-82F0-B10B238084C5}"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9B17A80-721C-42CB-8FD6-CA38AF541B65}" name="WorksheetConnection_Financial Statistics Dashboard ADV.xlsx!Table_1" type="102" refreshedVersion="6" minRefreshableVersion="5">
    <extLst>
      <ext xmlns:x15="http://schemas.microsoft.com/office/spreadsheetml/2010/11/main" uri="{DE250136-89BD-433C-8126-D09CA5730AF9}">
        <x15:connection id="Table_1" autoDelete="1">
          <x15:rangePr sourceName="_xlcn.WorksheetConnection_FinancialStatisticsDashboardADV.xlsxTable_11"/>
        </x15:connection>
      </ext>
    </extLst>
  </connection>
  <connection id="3" xr16:uid="{AAA89173-5099-4940-939A-C035483C1970}" name="WorksheetConnection_Financial Statistics Dashboard ADV.xlsx!Table3" type="102" refreshedVersion="6" minRefreshableVersion="5">
    <extLst>
      <ext xmlns:x15="http://schemas.microsoft.com/office/spreadsheetml/2010/11/main" uri="{DE250136-89BD-433C-8126-D09CA5730AF9}">
        <x15:connection id="Table3">
          <x15:rangePr sourceName="_xlcn.WorksheetConnection_FinancialStatisticsDashboardADV.xlsxTable31"/>
        </x15:connection>
      </ext>
    </extLst>
  </connection>
</connections>
</file>

<file path=xl/sharedStrings.xml><?xml version="1.0" encoding="utf-8"?>
<sst xmlns="http://schemas.openxmlformats.org/spreadsheetml/2006/main" count="28789" uniqueCount="119">
  <si>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</si>
  <si>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</si>
  <si>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</si>
  <si>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</si>
  <si>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</si>
  <si>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</si>
  <si>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</si>
  <si>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</si>
  <si>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</si>
  <si>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</si>
  <si>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</si>
  <si>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</si>
  <si>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</si>
  <si>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</si>
  <si>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</si>
  <si>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</si>
  <si>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</si>
  <si>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</si>
  <si>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</si>
  <si>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</si>
  <si>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</si>
  <si>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</si>
  <si>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</si>
  <si>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</si>
  <si>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</si>
  <si>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</si>
  <si>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</si>
  <si>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</si>
  <si>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</si>
  <si>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</si>
  <si>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</si>
  <si>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</si>
  <si>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</si>
  <si>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</si>
  <si>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</si>
  <si>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</si>
  <si>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</si>
  <si>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</si>
  <si>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</si>
  <si>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</si>
  <si>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</si>
  <si>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</si>
  <si>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</si>
  <si>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Target</t>
  </si>
  <si>
    <t>Row Labels</t>
  </si>
  <si>
    <t>Grand Total</t>
  </si>
  <si>
    <t>Sum of Income</t>
  </si>
  <si>
    <t>Sum of Income2</t>
  </si>
  <si>
    <t>X</t>
  </si>
  <si>
    <t>Y</t>
  </si>
  <si>
    <t>Amounts</t>
  </si>
  <si>
    <t>MAX</t>
  </si>
  <si>
    <t>Without Max</t>
  </si>
  <si>
    <t>Sum of Target Income</t>
  </si>
  <si>
    <t xml:space="preserve"> </t>
  </si>
  <si>
    <t>Sum of Counts</t>
  </si>
  <si>
    <t>Sum of Counts2</t>
  </si>
  <si>
    <t>Count</t>
  </si>
  <si>
    <t>Count %</t>
  </si>
  <si>
    <t>•</t>
  </si>
  <si>
    <t>••</t>
  </si>
  <si>
    <t>Sum of operating profit</t>
  </si>
  <si>
    <t>Average</t>
  </si>
  <si>
    <t>Opertating Profit</t>
  </si>
  <si>
    <t>Country</t>
  </si>
  <si>
    <t>Amount</t>
  </si>
  <si>
    <t>Egypt</t>
  </si>
  <si>
    <t>USA</t>
  </si>
  <si>
    <t>Russia</t>
  </si>
  <si>
    <t>United Kingdom</t>
  </si>
  <si>
    <t>Brazil</t>
  </si>
  <si>
    <t>Canada</t>
  </si>
  <si>
    <t>Sum of Amount</t>
  </si>
  <si>
    <t>Sum of Amount2</t>
  </si>
  <si>
    <t>Geographically</t>
  </si>
  <si>
    <t>Total Sales</t>
  </si>
  <si>
    <t>Sum of Target</t>
  </si>
  <si>
    <t>Actual</t>
  </si>
  <si>
    <t>Remaining %</t>
  </si>
  <si>
    <t>Highest Country</t>
  </si>
  <si>
    <t xml:space="preserve">Non-Highest </t>
  </si>
  <si>
    <t>Order Number</t>
  </si>
  <si>
    <t>POS</t>
  </si>
  <si>
    <t>Payment Method</t>
  </si>
  <si>
    <t>Assembly Stage</t>
  </si>
  <si>
    <t>Registration Status</t>
  </si>
  <si>
    <t>Sale Status</t>
  </si>
  <si>
    <t>Delivery Type</t>
  </si>
  <si>
    <t>AD01-9361</t>
  </si>
  <si>
    <t>Website</t>
  </si>
  <si>
    <t>Credit Card</t>
  </si>
  <si>
    <t>Order assembled</t>
  </si>
  <si>
    <t>Register Customer info</t>
  </si>
  <si>
    <t>Paid</t>
  </si>
  <si>
    <t>Shipment</t>
  </si>
  <si>
    <t>AD01-9362</t>
  </si>
  <si>
    <t>Download</t>
  </si>
  <si>
    <t>AD01-9364</t>
  </si>
  <si>
    <t>AD01-9363</t>
  </si>
  <si>
    <t>AD01-9365</t>
  </si>
  <si>
    <t>Non-Registered Customer info</t>
  </si>
  <si>
    <t>Branches</t>
  </si>
  <si>
    <t>Refunded</t>
  </si>
  <si>
    <t>Cash on Delivery</t>
  </si>
  <si>
    <t>Cancelld</t>
  </si>
  <si>
    <t>Branch</t>
  </si>
  <si>
    <t xml:space="preserve">Actual </t>
  </si>
  <si>
    <t>Labels</t>
  </si>
  <si>
    <t>Payroll Taxes</t>
  </si>
  <si>
    <t>Property Taxes</t>
  </si>
  <si>
    <t>Excise Texes</t>
  </si>
  <si>
    <t>Total Taxes</t>
  </si>
  <si>
    <t>Count of POS</t>
  </si>
  <si>
    <t>Count of Payment Method</t>
  </si>
  <si>
    <t>Count of Registration Status</t>
  </si>
  <si>
    <t>Line</t>
  </si>
  <si>
    <t>Empty Circle</t>
  </si>
  <si>
    <t>Count of Delivery Type</t>
  </si>
  <si>
    <t>Count of Sale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</si>
</sst>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s>
  <fonts count="20"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sz val="11"/>
      <color theme="0"/>
      <name val="Arial"/>
      <family val="2"/>
    </font>
    <font>
      <sz val="11"/>
      <color theme="1"/>
      <name val="Arial"/>
      <family val="2"/>
    </font>
    <font>
      <sz val="11"/>
      <color theme="6" tint="-0.249977111117893"/>
      <name val="Arial"/>
      <family val="2"/>
    </font>
    <font>
      <sz val="11"/>
      <color theme="0"/>
      <name val="Arial"/>
    </font>
    <font>
      <sz val="11"/>
      <color theme="1"/>
      <name val="Arial"/>
    </font>
    <font>
      <b/>
      <sz val="11"/>
      <color theme="0"/>
      <name val="Calibri"/>
      <family val="2"/>
      <scheme val="minor"/>
    </font>
    <font>
      <sz val="11"/>
      <color rgb="FFFF0000"/>
      <name val="Calibri"/>
      <family val="2"/>
      <scheme val="minor"/>
    </font>
    <font>
      <sz val="11"/>
      <color theme="1"/>
      <name val="Calibri"/>
      <family val="2"/>
    </font>
    <font>
      <sz val="11"/>
      <color theme="1"/>
      <name val="Bahnschrift"/>
      <family val="2"/>
    </font>
    <font>
      <sz val="11"/>
      <color theme="0"/>
      <name val="Calibri"/>
      <family val="2"/>
      <scheme val="minor"/>
    </font>
    <font>
      <b/>
      <u/>
      <sz val="11"/>
      <color theme="1"/>
      <name val="Calibri"/>
      <family val="2"/>
      <scheme val="minor"/>
    </font>
    <font>
      <sz val="12"/>
      <color rgb="FFD228B3"/>
      <name val="Calibri"/>
      <family val="2"/>
      <scheme val="minor"/>
    </font>
    <font>
      <sz val="12"/>
      <color rgb="FFC23FD8"/>
      <name val="Calibri"/>
      <family val="2"/>
      <scheme val="minor"/>
    </font>
    <font>
      <sz val="12"/>
      <color theme="8" tint="-0.249977111117893"/>
      <name val="Calibri"/>
      <family val="2"/>
      <scheme val="minor"/>
    </font>
    <font>
      <sz val="12"/>
      <color theme="8" tint="0.39997558519241921"/>
      <name val="Calibri"/>
      <family val="2"/>
      <scheme val="minor"/>
    </font>
    <font>
      <sz val="11"/>
      <color rgb="FFFFFFFF"/>
      <name val="Arial"/>
      <family val="2"/>
    </font>
  </fonts>
  <fills count="10">
    <fill>
      <patternFill patternType="none"/>
    </fill>
    <fill>
      <patternFill patternType="gray125"/>
    </fill>
    <fill>
      <patternFill patternType="solid">
        <fgColor rgb="FF5A2BCB"/>
        <bgColor indexed="64"/>
      </patternFill>
    </fill>
    <fill>
      <patternFill patternType="solid">
        <fgColor rgb="FFCC0E62"/>
        <bgColor indexed="64"/>
      </patternFill>
    </fill>
    <fill>
      <patternFill patternType="solid">
        <fgColor theme="1"/>
        <bgColor indexed="64"/>
      </patternFill>
    </fill>
    <fill>
      <patternFill patternType="solid">
        <fgColor theme="4" tint="-0.249977111117893"/>
        <bgColor indexed="64"/>
      </patternFill>
    </fill>
    <fill>
      <patternFill patternType="solid">
        <fgColor rgb="FF4472C4"/>
        <bgColor indexed="64"/>
      </patternFill>
    </fill>
    <fill>
      <patternFill patternType="solid">
        <fgColor rgb="FFECECEC"/>
        <bgColor indexed="64"/>
      </patternFill>
    </fill>
    <fill>
      <patternFill patternType="solid">
        <fgColor rgb="FFD9E2F3"/>
        <bgColor indexed="64"/>
      </patternFill>
    </fill>
    <fill>
      <patternFill patternType="solid">
        <fgColor theme="4" tint="-0.49998474074526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68">
    <xf numFmtId="0" fontId="0" fillId="0" borderId="0" xfId="0"/>
    <xf numFmtId="0" fontId="0" fillId="0" borderId="0" xfId="0"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left"/>
    </xf>
    <xf numFmtId="164" fontId="0" fillId="0" borderId="0" xfId="0" applyNumberFormat="1" applyFont="1" applyBorder="1"/>
    <xf numFmtId="164" fontId="0" fillId="0" borderId="0" xfId="0" applyNumberFormat="1" applyFont="1" applyBorder="1" applyAlignment="1">
      <alignment horizontal="center" vertical="center"/>
    </xf>
    <xf numFmtId="0" fontId="0" fillId="0" borderId="0" xfId="0" applyFont="1" applyBorder="1"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2" fillId="2" borderId="0" xfId="0" applyFont="1" applyFill="1" applyBorder="1" applyAlignment="1">
      <alignment horizontal="center" vertical="center"/>
    </xf>
    <xf numFmtId="0" fontId="5" fillId="0" borderId="0" xfId="0" applyFont="1" applyAlignment="1">
      <alignment horizontal="center" vertical="center"/>
    </xf>
    <xf numFmtId="0" fontId="8" fillId="0" borderId="0" xfId="0" applyFont="1" applyAlignment="1">
      <alignment horizontal="center" vertical="center"/>
    </xf>
    <xf numFmtId="0" fontId="0" fillId="4" borderId="0" xfId="0" applyFill="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applyFont="1"/>
    <xf numFmtId="0" fontId="9" fillId="4" borderId="0" xfId="0" applyFont="1" applyFill="1" applyAlignment="1">
      <alignment horizontal="center"/>
    </xf>
    <xf numFmtId="164" fontId="0" fillId="0" borderId="0" xfId="1" applyNumberFormat="1" applyFont="1"/>
    <xf numFmtId="9" fontId="0" fillId="0" borderId="0" xfId="2" applyFont="1"/>
    <xf numFmtId="164" fontId="0" fillId="0" borderId="0" xfId="0" applyNumberFormat="1"/>
    <xf numFmtId="0" fontId="11" fillId="4" borderId="0" xfId="0" applyFont="1" applyFill="1"/>
    <xf numFmtId="0" fontId="10" fillId="4" borderId="0" xfId="0" applyFont="1" applyFill="1"/>
    <xf numFmtId="0" fontId="9" fillId="4" borderId="0" xfId="0" applyFont="1" applyFill="1"/>
    <xf numFmtId="0" fontId="12" fillId="4" borderId="0" xfId="0" applyFont="1" applyFill="1"/>
    <xf numFmtId="165" fontId="0" fillId="0" borderId="0" xfId="0" applyNumberFormat="1"/>
    <xf numFmtId="165" fontId="0" fillId="0" borderId="0" xfId="2" applyNumberFormat="1" applyFont="1"/>
    <xf numFmtId="0" fontId="0" fillId="0" borderId="0" xfId="0" applyAlignment="1">
      <alignment horizontal="left" indent="1"/>
    </xf>
    <xf numFmtId="9" fontId="0" fillId="0" borderId="0" xfId="2" applyNumberFormat="1" applyFont="1"/>
    <xf numFmtId="0" fontId="4" fillId="0" borderId="0" xfId="0" applyFont="1" applyFill="1" applyAlignment="1">
      <alignment horizontal="center" vertical="center"/>
    </xf>
    <xf numFmtId="0" fontId="7" fillId="0" borderId="0" xfId="0" applyFont="1" applyFill="1" applyBorder="1" applyAlignment="1">
      <alignment horizontal="center" vertical="center"/>
    </xf>
    <xf numFmtId="0" fontId="0" fillId="0" borderId="0" xfId="0"/>
    <xf numFmtId="0" fontId="4" fillId="3" borderId="0" xfId="0" applyFont="1" applyFill="1" applyAlignment="1">
      <alignment horizontal="center" vertical="center"/>
    </xf>
    <xf numFmtId="0" fontId="2" fillId="3" borderId="0" xfId="0" applyFont="1" applyFill="1" applyAlignment="1">
      <alignment horizontal="center" vertical="center"/>
    </xf>
    <xf numFmtId="0" fontId="5" fillId="0" borderId="0" xfId="0" applyFont="1" applyAlignment="1">
      <alignment horizontal="center" vertical="center"/>
    </xf>
    <xf numFmtId="1" fontId="6" fillId="0" borderId="0" xfId="0" applyNumberFormat="1" applyFont="1" applyAlignment="1">
      <alignment horizontal="center" vertical="center"/>
    </xf>
    <xf numFmtId="1" fontId="5" fillId="0" borderId="0" xfId="0" applyNumberFormat="1" applyFont="1" applyAlignment="1">
      <alignment horizontal="center" vertical="center"/>
    </xf>
    <xf numFmtId="3" fontId="0" fillId="0" borderId="0" xfId="0" applyNumberFormat="1"/>
    <xf numFmtId="0" fontId="14" fillId="0" borderId="0" xfId="0" applyFont="1"/>
    <xf numFmtId="0" fontId="9" fillId="5" borderId="0" xfId="0" applyFont="1" applyFill="1" applyAlignment="1">
      <alignment horizontal="center" vertical="center"/>
    </xf>
    <xf numFmtId="166" fontId="0" fillId="0" borderId="0" xfId="3" applyNumberFormat="1" applyFont="1"/>
    <xf numFmtId="0" fontId="13" fillId="4" borderId="0" xfId="0" applyFont="1" applyFill="1"/>
    <xf numFmtId="9" fontId="0" fillId="0" borderId="0" xfId="0" applyNumberFormat="1"/>
    <xf numFmtId="0" fontId="15" fillId="0" borderId="1" xfId="0" applyFont="1" applyBorder="1" applyAlignment="1">
      <alignment horizontal="center" vertical="center"/>
    </xf>
    <xf numFmtId="0" fontId="15" fillId="0" borderId="4" xfId="0" applyFont="1" applyBorder="1" applyAlignment="1">
      <alignment horizontal="center" vertical="center"/>
    </xf>
    <xf numFmtId="0" fontId="15" fillId="0" borderId="6" xfId="0" applyFont="1" applyBorder="1" applyAlignment="1">
      <alignment horizontal="center" vertical="center"/>
    </xf>
    <xf numFmtId="0" fontId="16" fillId="0" borderId="3" xfId="0" applyFont="1" applyBorder="1" applyAlignment="1">
      <alignment horizontal="center" vertical="center"/>
    </xf>
    <xf numFmtId="0" fontId="16" fillId="0" borderId="0" xfId="0" applyFont="1" applyBorder="1" applyAlignment="1">
      <alignment horizontal="center" vertical="center"/>
    </xf>
    <xf numFmtId="0" fontId="16" fillId="0" borderId="7" xfId="0" applyFont="1" applyBorder="1" applyAlignment="1">
      <alignment horizontal="center" vertical="center"/>
    </xf>
    <xf numFmtId="0" fontId="17" fillId="0" borderId="2" xfId="0" applyFont="1" applyBorder="1" applyAlignment="1">
      <alignment horizontal="center" vertical="center"/>
    </xf>
    <xf numFmtId="0" fontId="17" fillId="0" borderId="4" xfId="0" applyFont="1" applyBorder="1" applyAlignment="1">
      <alignment horizontal="center" vertical="center"/>
    </xf>
    <xf numFmtId="0" fontId="17" fillId="0" borderId="6" xfId="0" applyFont="1" applyBorder="1" applyAlignment="1">
      <alignment horizontal="center" vertical="center"/>
    </xf>
    <xf numFmtId="0" fontId="18" fillId="0" borderId="3" xfId="0" applyFont="1" applyBorder="1" applyAlignment="1">
      <alignment horizontal="center" vertical="center"/>
    </xf>
    <xf numFmtId="0" fontId="18" fillId="0" borderId="5" xfId="0" applyFont="1" applyBorder="1" applyAlignment="1">
      <alignment horizontal="center" vertical="center"/>
    </xf>
    <xf numFmtId="0" fontId="18" fillId="0" borderId="8" xfId="0" applyFont="1" applyBorder="1" applyAlignment="1">
      <alignment horizontal="center" vertical="center"/>
    </xf>
    <xf numFmtId="0" fontId="19" fillId="6" borderId="0" xfId="0" applyFont="1" applyFill="1" applyAlignment="1">
      <alignment horizontal="center" vertical="center" wrapText="1"/>
    </xf>
    <xf numFmtId="0" fontId="5" fillId="7" borderId="0" xfId="0" applyFont="1" applyFill="1" applyAlignment="1">
      <alignment horizontal="center" vertical="center" wrapText="1"/>
    </xf>
    <xf numFmtId="0" fontId="5" fillId="8" borderId="0" xfId="0" applyFont="1" applyFill="1" applyAlignment="1">
      <alignment horizontal="center" vertical="center" wrapText="1"/>
    </xf>
    <xf numFmtId="0" fontId="9" fillId="9" borderId="0" xfId="0" applyFont="1" applyFill="1" applyAlignment="1">
      <alignment horizontal="center" vertical="center"/>
    </xf>
    <xf numFmtId="9" fontId="0" fillId="0" borderId="0" xfId="2" applyFont="1" applyAlignment="1">
      <alignment horizontal="center"/>
    </xf>
    <xf numFmtId="9" fontId="0" fillId="0" borderId="0" xfId="0" applyNumberFormat="1" applyAlignment="1">
      <alignment horizontal="center" vertical="center"/>
    </xf>
    <xf numFmtId="0" fontId="9" fillId="5" borderId="0" xfId="0" applyFont="1" applyFill="1" applyAlignment="1">
      <alignment horizontal="center" vertical="center"/>
    </xf>
    <xf numFmtId="165" fontId="0" fillId="0" borderId="0" xfId="2" applyNumberFormat="1" applyFont="1" applyAlignment="1">
      <alignment horizontal="center" vertical="center"/>
    </xf>
    <xf numFmtId="166" fontId="0" fillId="0" borderId="0" xfId="0" applyNumberFormat="1"/>
    <xf numFmtId="9" fontId="9" fillId="5" borderId="0" xfId="0" applyNumberFormat="1" applyFont="1" applyFill="1" applyAlignment="1">
      <alignment horizontal="center" vertical="center"/>
    </xf>
    <xf numFmtId="165" fontId="0" fillId="0" borderId="0" xfId="0" applyNumberFormat="1" applyAlignment="1">
      <alignment horizontal="center" vertical="center"/>
    </xf>
    <xf numFmtId="0" fontId="9" fillId="5" borderId="0" xfId="0" applyFont="1" applyFill="1" applyAlignment="1">
      <alignment horizontal="center" vertical="center"/>
    </xf>
  </cellXfs>
  <cellStyles count="4">
    <cellStyle name="Comma" xfId="1" builtinId="3"/>
    <cellStyle name="Currency" xfId="3" builtinId="4"/>
    <cellStyle name="Normal" xfId="0" builtinId="0"/>
    <cellStyle name="Percent" xfId="2" builtinId="5"/>
  </cellStyles>
  <dxfs count="54">
    <dxf>
      <numFmt numFmtId="164" formatCode="_(* #,##0_);_(* \(#,##0\);_(* &quot;-&quot;??_);_(@_)"/>
    </dxf>
    <dxf>
      <numFmt numFmtId="164" formatCode="_(* #,##0_);_(* \(#,##0\);_(* &quot;-&quot;??_);_(@_)"/>
    </dxf>
    <dxf>
      <numFmt numFmtId="164" formatCode="_(* #,##0_);_(* \(#,##0\);_(* &quot;-&quot;??_);_(@_)"/>
    </dxf>
    <dxf>
      <numFmt numFmtId="165" formatCode="0.0%"/>
    </dxf>
    <dxf>
      <numFmt numFmtId="14" formatCode="0.00%"/>
    </dxf>
    <dxf>
      <numFmt numFmtId="164" formatCode="_(* #,##0_);_(* \(#,##0\);_(* &quot;-&quot;??_);_(@_)"/>
    </dxf>
    <dxf>
      <numFmt numFmtId="164" formatCode="_(* #,##0_);_(* \(#,##0\);_(* &quot;-&quot;??_);_(@_)"/>
    </dxf>
    <dxf>
      <numFmt numFmtId="164" formatCode="_(* #,##0_);_(* \(#,##0\);_(* &quot;-&quot;??_);_(@_)"/>
    </dxf>
    <dxf>
      <numFmt numFmtId="14" formatCode="0.00%"/>
    </dxf>
    <dxf>
      <numFmt numFmtId="165" formatCode="0.0%"/>
    </dxf>
    <dxf>
      <numFmt numFmtId="14" formatCode="0.00%"/>
    </dxf>
    <dxf>
      <numFmt numFmtId="164" formatCode="_(* #,##0_);_(* \(#,##0\);_(* &quot;-&quot;??_);_(@_)"/>
    </dxf>
    <dxf>
      <numFmt numFmtId="164" formatCode="_(* #,##0_);_(* \(#,##0\);_(* &quot;-&quot;??_);_(@_)"/>
    </dxf>
    <dxf>
      <numFmt numFmtId="165" formatCode="0.0%"/>
    </dxf>
    <dxf>
      <numFmt numFmtId="3" formatCode="#,##0"/>
    </dxf>
    <dxf>
      <numFmt numFmtId="164" formatCode="_(* #,##0_);_(* \(#,##0\);_(* &quot;-&quot;??_);_(@_)"/>
    </dxf>
    <dxf>
      <numFmt numFmtId="164" formatCode="_(* #,##0_);_(* \(#,##0\);_(* &quot;-&quot;??_);_(@_)"/>
    </dxf>
    <dxf>
      <numFmt numFmtId="164" formatCode="_(* #,##0_);_(* \(#,##0\);_(* &quot;-&quot;??_);_(@_)"/>
    </dxf>
    <dxf>
      <numFmt numFmtId="165" formatCode="0.0%"/>
    </dxf>
    <dxf>
      <numFmt numFmtId="14" formatCode="0.00%"/>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s>
  <tableStyles count="3" defaultTableStyle="TableStyleMedium2" defaultPivotStyle="PivotStyleLight16">
    <tableStyle name="Data Tables-style" pivot="0" count="3" xr9:uid="{00000000-0011-0000-FFFF-FFFF00000000}">
      <tableStyleElement type="headerRow" dxfId="53"/>
      <tableStyleElement type="firstRowStripe" dxfId="52"/>
      <tableStyleElement type="secondRowStripe" dxfId="51"/>
    </tableStyle>
    <tableStyle name="PivotStyleMedium4 2" table="0" count="13" xr9:uid="{FB926C91-FE76-4EA3-9571-7594AA2C6406}">
      <tableStyleElement type="wholeTable" dxfId="50"/>
      <tableStyleElement type="headerRow" dxfId="49"/>
      <tableStyleElement type="totalRow" dxfId="48"/>
      <tableStyleElement type="firstRowStripe" dxfId="47"/>
      <tableStyleElement type="firstColumnStripe" dxfId="46"/>
      <tableStyleElement type="firstHeaderCell" dxfId="45"/>
      <tableStyleElement type="firstSubtotalRow" dxfId="44"/>
      <tableStyleElement type="secondSubtotalRow" dxfId="43"/>
      <tableStyleElement type="firstColumnSubheading" dxfId="42"/>
      <tableStyleElement type="firstRowSubheading" dxfId="41"/>
      <tableStyleElement type="secondRowSubheading" dxfId="40"/>
      <tableStyleElement type="pageFieldLabels" dxfId="39"/>
      <tableStyleElement type="pageFieldValues" dxfId="38"/>
    </tableStyle>
    <tableStyle name="SlicerStyleDark3 2" pivot="0" table="0" count="10" xr9:uid="{121FABF3-A958-D640-8CBA-0DEC14FEA7B5}">
      <tableStyleElement type="wholeTable" dxfId="37"/>
      <tableStyleElement type="headerRow" dxfId="36"/>
    </tableStyle>
  </tableStyles>
  <colors>
    <mruColors>
      <color rgb="FF55D9FB"/>
      <color rgb="FFD228B3"/>
      <color rgb="FF194AFE"/>
      <color rgb="FF5A2BCB"/>
      <color rgb="FFC23FD8"/>
      <color rgb="FFCC0E62"/>
      <color rgb="FF244F57"/>
      <color rgb="FFD39F0B"/>
      <color rgb="FF44075F"/>
      <color rgb="FF070E2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styles" Target="styles.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 Table 2'!$C$13</c:f>
              <c:strCache>
                <c:ptCount val="1"/>
                <c:pt idx="0">
                  <c:v>Russia</c:v>
                </c:pt>
              </c:strCache>
            </c:strRef>
          </c:tx>
          <c:spPr>
            <a:gradFill flip="none" rotWithShape="1">
              <a:gsLst>
                <a:gs pos="47000">
                  <a:srgbClr val="D228B3"/>
                </a:gs>
                <a:gs pos="100000">
                  <a:srgbClr val="5A2BCB"/>
                </a:gs>
              </a:gsLst>
              <a:lin ang="27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 2'!$D$13</c:f>
              <c:numCache>
                <c:formatCode>0.0%</c:formatCode>
                <c:ptCount val="1"/>
                <c:pt idx="0">
                  <c:v>0.26528697384903344</c:v>
                </c:pt>
              </c:numCache>
            </c:numRef>
          </c:val>
          <c:extLst>
            <c:ext xmlns:c16="http://schemas.microsoft.com/office/drawing/2014/chart" uri="{C3380CC4-5D6E-409C-BE32-E72D297353CC}">
              <c16:uniqueId val="{00000000-3DBC-4ED5-978B-4B08A4F04A55}"/>
            </c:ext>
          </c:extLst>
        </c:ser>
        <c:ser>
          <c:idx val="1"/>
          <c:order val="1"/>
          <c:tx>
            <c:strRef>
              <c:f>'Pivot Table 2'!$C$14</c:f>
              <c:strCache>
                <c:ptCount val="1"/>
                <c:pt idx="0">
                  <c:v>Egypt</c:v>
                </c:pt>
              </c:strCache>
            </c:strRef>
          </c:tx>
          <c:spPr>
            <a:gradFill>
              <a:gsLst>
                <a:gs pos="47000">
                  <a:schemeClr val="accent1">
                    <a:lumMod val="50000"/>
                  </a:schemeClr>
                </a:gs>
                <a:gs pos="100000">
                  <a:schemeClr val="accent1">
                    <a:lumMod val="60000"/>
                    <a:lumOff val="40000"/>
                  </a:schemeClr>
                </a:gs>
              </a:gsLst>
              <a:lin ang="27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 2'!$D$14</c:f>
              <c:numCache>
                <c:formatCode>0.0%</c:formatCode>
                <c:ptCount val="1"/>
                <c:pt idx="0">
                  <c:v>0.24730002273155963</c:v>
                </c:pt>
              </c:numCache>
            </c:numRef>
          </c:val>
          <c:extLst>
            <c:ext xmlns:c16="http://schemas.microsoft.com/office/drawing/2014/chart" uri="{C3380CC4-5D6E-409C-BE32-E72D297353CC}">
              <c16:uniqueId val="{00000001-3DBC-4ED5-978B-4B08A4F04A55}"/>
            </c:ext>
          </c:extLst>
        </c:ser>
        <c:ser>
          <c:idx val="2"/>
          <c:order val="2"/>
          <c:tx>
            <c:strRef>
              <c:f>'Pivot Table 2'!$C$15</c:f>
              <c:strCache>
                <c:ptCount val="1"/>
                <c:pt idx="0">
                  <c:v>United Kingdom</c:v>
                </c:pt>
              </c:strCache>
            </c:strRef>
          </c:tx>
          <c:spPr>
            <a:gradFill>
              <a:gsLst>
                <a:gs pos="54000">
                  <a:srgbClr val="C00000"/>
                </a:gs>
                <a:gs pos="100000">
                  <a:srgbClr val="FF0000"/>
                </a:gs>
              </a:gsLst>
              <a:lin ang="27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 2'!$D$15</c:f>
              <c:numCache>
                <c:formatCode>0.0%</c:formatCode>
                <c:ptCount val="1"/>
                <c:pt idx="0">
                  <c:v>0.15634476521200807</c:v>
                </c:pt>
              </c:numCache>
            </c:numRef>
          </c:val>
          <c:extLst>
            <c:ext xmlns:c16="http://schemas.microsoft.com/office/drawing/2014/chart" uri="{C3380CC4-5D6E-409C-BE32-E72D297353CC}">
              <c16:uniqueId val="{00000002-3DBC-4ED5-978B-4B08A4F04A55}"/>
            </c:ext>
          </c:extLst>
        </c:ser>
        <c:ser>
          <c:idx val="3"/>
          <c:order val="3"/>
          <c:tx>
            <c:strRef>
              <c:f>'Pivot Table 2'!$C$16</c:f>
              <c:strCache>
                <c:ptCount val="1"/>
                <c:pt idx="0">
                  <c:v>USA</c:v>
                </c:pt>
              </c:strCache>
            </c:strRef>
          </c:tx>
          <c:spPr>
            <a:gradFill>
              <a:gsLst>
                <a:gs pos="54000">
                  <a:schemeClr val="accent2">
                    <a:lumMod val="75000"/>
                  </a:schemeClr>
                </a:gs>
                <a:gs pos="100000">
                  <a:schemeClr val="accent2">
                    <a:lumMod val="60000"/>
                    <a:lumOff val="40000"/>
                  </a:schemeClr>
                </a:gs>
              </a:gsLst>
              <a:lin ang="27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 2'!$D$16</c:f>
              <c:numCache>
                <c:formatCode>0.0%</c:formatCode>
                <c:ptCount val="1"/>
                <c:pt idx="0">
                  <c:v>0.15465198949511755</c:v>
                </c:pt>
              </c:numCache>
            </c:numRef>
          </c:val>
          <c:extLst>
            <c:ext xmlns:c16="http://schemas.microsoft.com/office/drawing/2014/chart" uri="{C3380CC4-5D6E-409C-BE32-E72D297353CC}">
              <c16:uniqueId val="{00000003-3DBC-4ED5-978B-4B08A4F04A55}"/>
            </c:ext>
          </c:extLst>
        </c:ser>
        <c:ser>
          <c:idx val="4"/>
          <c:order val="4"/>
          <c:tx>
            <c:strRef>
              <c:f>'Pivot Table 2'!$C$17</c:f>
              <c:strCache>
                <c:ptCount val="1"/>
                <c:pt idx="0">
                  <c:v>Canada</c:v>
                </c:pt>
              </c:strCache>
            </c:strRef>
          </c:tx>
          <c:spPr>
            <a:gradFill>
              <a:gsLst>
                <a:gs pos="54000">
                  <a:srgbClr val="FFC000"/>
                </a:gs>
                <a:gs pos="100000">
                  <a:srgbClr val="FFFF00"/>
                </a:gs>
              </a:gsLst>
              <a:lin ang="27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 2'!$D$17</c:f>
              <c:numCache>
                <c:formatCode>0.0%</c:formatCode>
                <c:ptCount val="1"/>
                <c:pt idx="0">
                  <c:v>8.9368884847722735E-2</c:v>
                </c:pt>
              </c:numCache>
            </c:numRef>
          </c:val>
          <c:extLst>
            <c:ext xmlns:c16="http://schemas.microsoft.com/office/drawing/2014/chart" uri="{C3380CC4-5D6E-409C-BE32-E72D297353CC}">
              <c16:uniqueId val="{00000004-3DBC-4ED5-978B-4B08A4F04A55}"/>
            </c:ext>
          </c:extLst>
        </c:ser>
        <c:ser>
          <c:idx val="5"/>
          <c:order val="5"/>
          <c:tx>
            <c:strRef>
              <c:f>'Pivot Table 2'!$C$18</c:f>
              <c:strCache>
                <c:ptCount val="1"/>
                <c:pt idx="0">
                  <c:v>Brazil</c:v>
                </c:pt>
              </c:strCache>
            </c:strRef>
          </c:tx>
          <c:spPr>
            <a:gradFill>
              <a:gsLst>
                <a:gs pos="54000">
                  <a:schemeClr val="accent6">
                    <a:lumMod val="75000"/>
                  </a:schemeClr>
                </a:gs>
                <a:gs pos="100000">
                  <a:schemeClr val="accent6">
                    <a:lumMod val="60000"/>
                    <a:lumOff val="40000"/>
                  </a:schemeClr>
                </a:gs>
              </a:gsLst>
              <a:lin ang="27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 2'!$D$18</c:f>
              <c:numCache>
                <c:formatCode>0.0%</c:formatCode>
                <c:ptCount val="1"/>
                <c:pt idx="0">
                  <c:v>8.7047363864558594E-2</c:v>
                </c:pt>
              </c:numCache>
            </c:numRef>
          </c:val>
          <c:extLst>
            <c:ext xmlns:c16="http://schemas.microsoft.com/office/drawing/2014/chart" uri="{C3380CC4-5D6E-409C-BE32-E72D297353CC}">
              <c16:uniqueId val="{00000005-3DBC-4ED5-978B-4B08A4F04A55}"/>
            </c:ext>
          </c:extLst>
        </c:ser>
        <c:dLbls>
          <c:dLblPos val="ctr"/>
          <c:showLegendKey val="0"/>
          <c:showVal val="1"/>
          <c:showCatName val="0"/>
          <c:showSerName val="0"/>
          <c:showPercent val="0"/>
          <c:showBubbleSize val="0"/>
        </c:dLbls>
        <c:gapWidth val="150"/>
        <c:overlap val="100"/>
        <c:axId val="491135488"/>
        <c:axId val="491136144"/>
      </c:barChart>
      <c:catAx>
        <c:axId val="4911354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136144"/>
        <c:crosses val="autoZero"/>
        <c:auto val="1"/>
        <c:lblAlgn val="ctr"/>
        <c:lblOffset val="100"/>
        <c:noMultiLvlLbl val="0"/>
      </c:catAx>
      <c:valAx>
        <c:axId val="491136144"/>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13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ADV.xlsx]Pivot Table 3!PivotTable6</c:name>
    <c:fmtId val="9"/>
  </c:pivotSource>
  <c:chart>
    <c:autoTitleDeleted val="1"/>
    <c:pivotFmts>
      <c:pivotFmt>
        <c:idx val="0"/>
        <c:spPr>
          <a:gradFill flip="none" rotWithShape="1">
            <a:gsLst>
              <a:gs pos="0">
                <a:srgbClr val="D228B3"/>
              </a:gs>
              <a:gs pos="100000">
                <a:srgbClr val="55D9FB"/>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D228B3"/>
              </a:gs>
              <a:gs pos="100000">
                <a:srgbClr val="55D9FB"/>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D228B3"/>
              </a:gs>
              <a:gs pos="100000">
                <a:srgbClr val="55D9FB"/>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3'!$AB$3</c:f>
              <c:strCache>
                <c:ptCount val="1"/>
                <c:pt idx="0">
                  <c:v>Total</c:v>
                </c:pt>
              </c:strCache>
            </c:strRef>
          </c:tx>
          <c:spPr>
            <a:gradFill flip="none" rotWithShape="1">
              <a:gsLst>
                <a:gs pos="0">
                  <a:srgbClr val="D228B3"/>
                </a:gs>
                <a:gs pos="100000">
                  <a:srgbClr val="55D9FB"/>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3'!$AA$4:$AA$6</c:f>
              <c:strCache>
                <c:ptCount val="3"/>
                <c:pt idx="0">
                  <c:v>Branch</c:v>
                </c:pt>
                <c:pt idx="1">
                  <c:v>Download</c:v>
                </c:pt>
                <c:pt idx="2">
                  <c:v>Shipment</c:v>
                </c:pt>
              </c:strCache>
            </c:strRef>
          </c:cat>
          <c:val>
            <c:numRef>
              <c:f>'Pivot Table 3'!$AB$4:$AB$6</c:f>
              <c:numCache>
                <c:formatCode>_(* #,##0_);_(* \(#,##0\);_(* "-"??_);_(@_)</c:formatCode>
                <c:ptCount val="3"/>
                <c:pt idx="0">
                  <c:v>144</c:v>
                </c:pt>
                <c:pt idx="1">
                  <c:v>144</c:v>
                </c:pt>
                <c:pt idx="2">
                  <c:v>142</c:v>
                </c:pt>
              </c:numCache>
            </c:numRef>
          </c:val>
          <c:extLst>
            <c:ext xmlns:c16="http://schemas.microsoft.com/office/drawing/2014/chart" uri="{C3380CC4-5D6E-409C-BE32-E72D297353CC}">
              <c16:uniqueId val="{00000000-61E8-4E44-8C10-BDB19F1DF887}"/>
            </c:ext>
          </c:extLst>
        </c:ser>
        <c:dLbls>
          <c:showLegendKey val="0"/>
          <c:showVal val="0"/>
          <c:showCatName val="0"/>
          <c:showSerName val="0"/>
          <c:showPercent val="0"/>
          <c:showBubbleSize val="0"/>
        </c:dLbls>
        <c:gapWidth val="400"/>
        <c:overlap val="-78"/>
        <c:axId val="489629336"/>
        <c:axId val="489630976"/>
      </c:barChart>
      <c:catAx>
        <c:axId val="489629336"/>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lumMod val="75000"/>
                  </a:schemeClr>
                </a:solidFill>
                <a:latin typeface="+mn-lt"/>
                <a:ea typeface="+mn-ea"/>
                <a:cs typeface="+mn-cs"/>
              </a:defRPr>
            </a:pPr>
            <a:endParaRPr lang="en-US"/>
          </a:p>
        </c:txPr>
        <c:crossAx val="489630976"/>
        <c:crosses val="autoZero"/>
        <c:auto val="1"/>
        <c:lblAlgn val="ctr"/>
        <c:lblOffset val="100"/>
        <c:noMultiLvlLbl val="0"/>
      </c:catAx>
      <c:valAx>
        <c:axId val="489630976"/>
        <c:scaling>
          <c:orientation val="minMax"/>
        </c:scaling>
        <c:delete val="1"/>
        <c:axPos val="t"/>
        <c:numFmt formatCode="_(* #,##0_);_(* \(#,##0\);_(* &quot;-&quot;??_);_(@_)" sourceLinked="1"/>
        <c:majorTickMark val="none"/>
        <c:minorTickMark val="none"/>
        <c:tickLblPos val="nextTo"/>
        <c:crossAx val="489629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ADV.xlsx]Pivot Table 3!PivotTable7</c:name>
    <c:fmtId val="21"/>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pivotFmt>
      <c:pivotFmt>
        <c:idx val="5"/>
        <c:spPr>
          <a:solidFill>
            <a:schemeClr val="bg1"/>
          </a:solidFill>
          <a:ln w="19050">
            <a:noFill/>
          </a:ln>
          <a:effectLst/>
        </c:spPr>
      </c:pivotFmt>
      <c:pivotFmt>
        <c:idx val="6"/>
        <c:spPr>
          <a:noFill/>
          <a:ln w="19050">
            <a:noFill/>
          </a:ln>
          <a:effectLst/>
        </c:spPr>
      </c:pivotFmt>
    </c:pivotFmts>
    <c:plotArea>
      <c:layout/>
      <c:pieChart>
        <c:varyColors val="1"/>
        <c:ser>
          <c:idx val="0"/>
          <c:order val="0"/>
          <c:tx>
            <c:strRef>
              <c:f>'Pivot Table 3'!$AE$3</c:f>
              <c:strCache>
                <c:ptCount val="1"/>
                <c:pt idx="0">
                  <c:v>Total</c:v>
                </c:pt>
              </c:strCache>
            </c:strRef>
          </c:tx>
          <c:spPr>
            <a:solidFill>
              <a:schemeClr val="accent1"/>
            </a:solidFill>
            <a:ln>
              <a:noFill/>
            </a:ln>
          </c:spPr>
          <c:dPt>
            <c:idx val="0"/>
            <c:bubble3D val="0"/>
            <c:spPr>
              <a:solidFill>
                <a:schemeClr val="bg1"/>
              </a:solidFill>
              <a:ln w="19050">
                <a:noFill/>
              </a:ln>
              <a:effectLst/>
            </c:spPr>
            <c:extLst>
              <c:ext xmlns:c16="http://schemas.microsoft.com/office/drawing/2014/chart" uri="{C3380CC4-5D6E-409C-BE32-E72D297353CC}">
                <c16:uniqueId val="{00000001-4313-480E-8A94-AF6E68F84222}"/>
              </c:ext>
            </c:extLst>
          </c:dPt>
          <c:dPt>
            <c:idx val="1"/>
            <c:bubble3D val="0"/>
            <c:spPr>
              <a:noFill/>
              <a:ln w="19050">
                <a:noFill/>
              </a:ln>
              <a:effectLst/>
            </c:spPr>
            <c:extLst>
              <c:ext xmlns:c16="http://schemas.microsoft.com/office/drawing/2014/chart" uri="{C3380CC4-5D6E-409C-BE32-E72D297353CC}">
                <c16:uniqueId val="{00000003-4313-480E-8A94-AF6E68F84222}"/>
              </c:ext>
            </c:extLst>
          </c:dPt>
          <c:cat>
            <c:strRef>
              <c:f>'Pivot Table 3'!$AD$4:$AD$5</c:f>
              <c:strCache>
                <c:ptCount val="2"/>
                <c:pt idx="0">
                  <c:v>Paid</c:v>
                </c:pt>
                <c:pt idx="1">
                  <c:v>Refunded</c:v>
                </c:pt>
              </c:strCache>
            </c:strRef>
          </c:cat>
          <c:val>
            <c:numRef>
              <c:f>'Pivot Table 3'!$AE$4:$AE$5</c:f>
              <c:numCache>
                <c:formatCode>0.0%</c:formatCode>
                <c:ptCount val="2"/>
                <c:pt idx="0">
                  <c:v>0.66511627906976745</c:v>
                </c:pt>
                <c:pt idx="1">
                  <c:v>0.33488372093023255</c:v>
                </c:pt>
              </c:numCache>
            </c:numRef>
          </c:val>
          <c:extLst>
            <c:ext xmlns:c16="http://schemas.microsoft.com/office/drawing/2014/chart" uri="{C3380CC4-5D6E-409C-BE32-E72D297353CC}">
              <c16:uniqueId val="{00000004-4313-480E-8A94-AF6E68F8422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4000">
                  <a:srgbClr val="D228B3"/>
                </a:gs>
                <a:gs pos="73000">
                  <a:srgbClr val="5A2BCB"/>
                </a:gs>
              </a:gsLst>
              <a:lin ang="5400000" scaled="1"/>
            </a:gradFill>
            <a:ln w="146050">
              <a:solidFill>
                <a:schemeClr val="tx1"/>
              </a:solidFill>
            </a:ln>
          </c:spPr>
          <c:dPt>
            <c:idx val="0"/>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01-1AA2-4B26-A730-33C7647F6B03}"/>
              </c:ext>
            </c:extLst>
          </c:dPt>
          <c:dPt>
            <c:idx val="1"/>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03-1AA2-4B26-A730-33C7647F6B03}"/>
              </c:ext>
            </c:extLst>
          </c:dPt>
          <c:dPt>
            <c:idx val="2"/>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05-1AA2-4B26-A730-33C7647F6B03}"/>
              </c:ext>
            </c:extLst>
          </c:dPt>
          <c:dPt>
            <c:idx val="3"/>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07-1AA2-4B26-A730-33C7647F6B03}"/>
              </c:ext>
            </c:extLst>
          </c:dPt>
          <c:dPt>
            <c:idx val="4"/>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09-1AA2-4B26-A730-33C7647F6B03}"/>
              </c:ext>
            </c:extLst>
          </c:dPt>
          <c:dPt>
            <c:idx val="5"/>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0B-1AA2-4B26-A730-33C7647F6B03}"/>
              </c:ext>
            </c:extLst>
          </c:dPt>
          <c:dPt>
            <c:idx val="6"/>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0D-1AA2-4B26-A730-33C7647F6B03}"/>
              </c:ext>
            </c:extLst>
          </c:dPt>
          <c:dPt>
            <c:idx val="7"/>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0F-1AA2-4B26-A730-33C7647F6B03}"/>
              </c:ext>
            </c:extLst>
          </c:dPt>
          <c:dPt>
            <c:idx val="8"/>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11-1AA2-4B26-A730-33C7647F6B03}"/>
              </c:ext>
            </c:extLst>
          </c:dPt>
          <c:dPt>
            <c:idx val="9"/>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13-1AA2-4B26-A730-33C7647F6B03}"/>
              </c:ext>
            </c:extLst>
          </c:dPt>
          <c:dPt>
            <c:idx val="10"/>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15-1AA2-4B26-A730-33C7647F6B03}"/>
              </c:ext>
            </c:extLst>
          </c:dPt>
          <c:dPt>
            <c:idx val="11"/>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17-1AA2-4B26-A730-33C7647F6B03}"/>
              </c:ext>
            </c:extLst>
          </c:dPt>
          <c:dPt>
            <c:idx val="12"/>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19-1AA2-4B26-A730-33C7647F6B03}"/>
              </c:ext>
            </c:extLst>
          </c:dPt>
          <c:dPt>
            <c:idx val="13"/>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1B-1AA2-4B26-A730-33C7647F6B03}"/>
              </c:ext>
            </c:extLst>
          </c:dPt>
          <c:dPt>
            <c:idx val="14"/>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1D-1AA2-4B26-A730-33C7647F6B03}"/>
              </c:ext>
            </c:extLst>
          </c:dPt>
          <c:dPt>
            <c:idx val="15"/>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1F-1AA2-4B26-A730-33C7647F6B03}"/>
              </c:ext>
            </c:extLst>
          </c:dPt>
          <c:dPt>
            <c:idx val="16"/>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21-1AA2-4B26-A730-33C7647F6B03}"/>
              </c:ext>
            </c:extLst>
          </c:dPt>
          <c:dPt>
            <c:idx val="17"/>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23-1AA2-4B26-A730-33C7647F6B03}"/>
              </c:ext>
            </c:extLst>
          </c:dPt>
          <c:dPt>
            <c:idx val="18"/>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25-1AA2-4B26-A730-33C7647F6B03}"/>
              </c:ext>
            </c:extLst>
          </c:dPt>
          <c:dPt>
            <c:idx val="19"/>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27-1AA2-4B26-A730-33C7647F6B03}"/>
              </c:ext>
            </c:extLst>
          </c:dPt>
          <c:dPt>
            <c:idx val="20"/>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29-1AA2-4B26-A730-33C7647F6B03}"/>
              </c:ext>
            </c:extLst>
          </c:dPt>
          <c:dPt>
            <c:idx val="21"/>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2B-1AA2-4B26-A730-33C7647F6B03}"/>
              </c:ext>
            </c:extLst>
          </c:dPt>
          <c:dPt>
            <c:idx val="22"/>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2D-1AA2-4B26-A730-33C7647F6B03}"/>
              </c:ext>
            </c:extLst>
          </c:dPt>
          <c:dPt>
            <c:idx val="23"/>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2F-1AA2-4B26-A730-33C7647F6B03}"/>
              </c:ext>
            </c:extLst>
          </c:dPt>
          <c:dPt>
            <c:idx val="24"/>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31-1AA2-4B26-A730-33C7647F6B03}"/>
              </c:ext>
            </c:extLst>
          </c:dPt>
          <c:dPt>
            <c:idx val="25"/>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33-1AA2-4B26-A730-33C7647F6B03}"/>
              </c:ext>
            </c:extLst>
          </c:dPt>
          <c:dPt>
            <c:idx val="26"/>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35-1AA2-4B26-A730-33C7647F6B03}"/>
              </c:ext>
            </c:extLst>
          </c:dPt>
          <c:dPt>
            <c:idx val="27"/>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37-1AA2-4B26-A730-33C7647F6B03}"/>
              </c:ext>
            </c:extLst>
          </c:dPt>
          <c:dPt>
            <c:idx val="28"/>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39-1AA2-4B26-A730-33C7647F6B03}"/>
              </c:ext>
            </c:extLst>
          </c:dPt>
          <c:dPt>
            <c:idx val="29"/>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3B-1AA2-4B26-A730-33C7647F6B03}"/>
              </c:ext>
            </c:extLst>
          </c:dPt>
          <c:dPt>
            <c:idx val="30"/>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3D-1AA2-4B26-A730-33C7647F6B03}"/>
              </c:ext>
            </c:extLst>
          </c:dPt>
          <c:dPt>
            <c:idx val="31"/>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3F-1AA2-4B26-A730-33C7647F6B03}"/>
              </c:ext>
            </c:extLst>
          </c:dPt>
          <c:dPt>
            <c:idx val="32"/>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41-1AA2-4B26-A730-33C7647F6B03}"/>
              </c:ext>
            </c:extLst>
          </c:dPt>
          <c:dPt>
            <c:idx val="33"/>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43-1AA2-4B26-A730-33C7647F6B03}"/>
              </c:ext>
            </c:extLst>
          </c:dPt>
          <c:dPt>
            <c:idx val="34"/>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45-1AA2-4B26-A730-33C7647F6B03}"/>
              </c:ext>
            </c:extLst>
          </c:dPt>
          <c:dPt>
            <c:idx val="35"/>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47-1AA2-4B26-A730-33C7647F6B03}"/>
              </c:ext>
            </c:extLst>
          </c:dPt>
          <c:dPt>
            <c:idx val="36"/>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49-1AA2-4B26-A730-33C7647F6B03}"/>
              </c:ext>
            </c:extLst>
          </c:dPt>
          <c:dPt>
            <c:idx val="37"/>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4B-1AA2-4B26-A730-33C7647F6B03}"/>
              </c:ext>
            </c:extLst>
          </c:dPt>
          <c:dPt>
            <c:idx val="38"/>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4D-1AA2-4B26-A730-33C7647F6B03}"/>
              </c:ext>
            </c:extLst>
          </c:dPt>
          <c:dPt>
            <c:idx val="39"/>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4F-1AA2-4B26-A730-33C7647F6B03}"/>
              </c:ext>
            </c:extLst>
          </c:dPt>
          <c:dPt>
            <c:idx val="40"/>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51-1AA2-4B26-A730-33C7647F6B03}"/>
              </c:ext>
            </c:extLst>
          </c:dPt>
          <c:dPt>
            <c:idx val="41"/>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53-1AA2-4B26-A730-33C7647F6B03}"/>
              </c:ext>
            </c:extLst>
          </c:dPt>
          <c:dPt>
            <c:idx val="42"/>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55-1AA2-4B26-A730-33C7647F6B03}"/>
              </c:ext>
            </c:extLst>
          </c:dPt>
          <c:dPt>
            <c:idx val="43"/>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57-1AA2-4B26-A730-33C7647F6B03}"/>
              </c:ext>
            </c:extLst>
          </c:dPt>
          <c:dPt>
            <c:idx val="44"/>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59-1AA2-4B26-A730-33C7647F6B03}"/>
              </c:ext>
            </c:extLst>
          </c:dPt>
          <c:dPt>
            <c:idx val="45"/>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5B-1AA2-4B26-A730-33C7647F6B03}"/>
              </c:ext>
            </c:extLst>
          </c:dPt>
          <c:dPt>
            <c:idx val="46"/>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5D-1AA2-4B26-A730-33C7647F6B03}"/>
              </c:ext>
            </c:extLst>
          </c:dPt>
          <c:dPt>
            <c:idx val="47"/>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5F-1AA2-4B26-A730-33C7647F6B03}"/>
              </c:ext>
            </c:extLst>
          </c:dPt>
          <c:dPt>
            <c:idx val="48"/>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61-1AA2-4B26-A730-33C7647F6B03}"/>
              </c:ext>
            </c:extLst>
          </c:dPt>
          <c:dPt>
            <c:idx val="49"/>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63-1AA2-4B26-A730-33C7647F6B03}"/>
              </c:ext>
            </c:extLst>
          </c:dPt>
          <c:dPt>
            <c:idx val="50"/>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65-1AA2-4B26-A730-33C7647F6B03}"/>
              </c:ext>
            </c:extLst>
          </c:dPt>
          <c:dPt>
            <c:idx val="51"/>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67-1AA2-4B26-A730-33C7647F6B03}"/>
              </c:ext>
            </c:extLst>
          </c:dPt>
          <c:dPt>
            <c:idx val="52"/>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69-1AA2-4B26-A730-33C7647F6B03}"/>
              </c:ext>
            </c:extLst>
          </c:dPt>
          <c:dPt>
            <c:idx val="53"/>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6B-1AA2-4B26-A730-33C7647F6B03}"/>
              </c:ext>
            </c:extLst>
          </c:dPt>
          <c:dPt>
            <c:idx val="54"/>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6D-1AA2-4B26-A730-33C7647F6B03}"/>
              </c:ext>
            </c:extLst>
          </c:dPt>
          <c:dPt>
            <c:idx val="55"/>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6F-1AA2-4B26-A730-33C7647F6B03}"/>
              </c:ext>
            </c:extLst>
          </c:dPt>
          <c:dPt>
            <c:idx val="56"/>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71-1AA2-4B26-A730-33C7647F6B03}"/>
              </c:ext>
            </c:extLst>
          </c:dPt>
          <c:dPt>
            <c:idx val="57"/>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73-1AA2-4B26-A730-33C7647F6B03}"/>
              </c:ext>
            </c:extLst>
          </c:dPt>
          <c:dPt>
            <c:idx val="58"/>
            <c:bubble3D val="0"/>
            <c:spPr>
              <a:gradFill>
                <a:gsLst>
                  <a:gs pos="4000">
                    <a:srgbClr val="D228B3"/>
                  </a:gs>
                  <a:gs pos="73000">
                    <a:srgbClr val="5A2BCB"/>
                  </a:gs>
                </a:gsLst>
                <a:lin ang="5400000" scaled="1"/>
              </a:gradFill>
              <a:ln w="146050">
                <a:solidFill>
                  <a:schemeClr val="tx1"/>
                </a:solidFill>
              </a:ln>
              <a:effectLst/>
            </c:spPr>
            <c:extLst>
              <c:ext xmlns:c16="http://schemas.microsoft.com/office/drawing/2014/chart" uri="{C3380CC4-5D6E-409C-BE32-E72D297353CC}">
                <c16:uniqueId val="{00000075-1AA2-4B26-A730-33C7647F6B03}"/>
              </c:ext>
            </c:extLst>
          </c:dPt>
          <c:val>
            <c:numLit>
              <c:formatCode>General</c:formatCode>
              <c:ptCount val="5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numLit>
          </c:val>
          <c:extLst>
            <c:ext xmlns:c16="http://schemas.microsoft.com/office/drawing/2014/chart" uri="{C3380CC4-5D6E-409C-BE32-E72D297353CC}">
              <c16:uniqueId val="{00000076-1AA2-4B26-A730-33C7647F6B03}"/>
            </c:ext>
          </c:extLst>
        </c:ser>
        <c:dLbls>
          <c:showLegendKey val="0"/>
          <c:showVal val="0"/>
          <c:showCatName val="0"/>
          <c:showSerName val="0"/>
          <c:showPercent val="0"/>
          <c:showBubbleSize val="0"/>
          <c:showLeaderLines val="1"/>
        </c:dLbls>
        <c:firstSliceAng val="0"/>
        <c:holeSize val="75"/>
      </c:doughnutChart>
      <c:doughnutChart>
        <c:varyColors val="1"/>
        <c:ser>
          <c:idx val="1"/>
          <c:order val="1"/>
          <c:tx>
            <c:v>Percentage</c:v>
          </c:tx>
          <c:spPr>
            <a:solidFill>
              <a:schemeClr val="accent1">
                <a:alpha val="0"/>
              </a:schemeClr>
            </a:solidFill>
            <a:ln>
              <a:noFill/>
            </a:ln>
          </c:spPr>
          <c:dPt>
            <c:idx val="0"/>
            <c:bubble3D val="0"/>
            <c:spPr>
              <a:solidFill>
                <a:schemeClr val="accent1">
                  <a:alpha val="0"/>
                </a:schemeClr>
              </a:solidFill>
              <a:ln w="19050">
                <a:noFill/>
              </a:ln>
              <a:effectLst/>
            </c:spPr>
            <c:extLst>
              <c:ext xmlns:c16="http://schemas.microsoft.com/office/drawing/2014/chart" uri="{C3380CC4-5D6E-409C-BE32-E72D297353CC}">
                <c16:uniqueId val="{00000078-1AA2-4B26-A730-33C7647F6B03}"/>
              </c:ext>
            </c:extLst>
          </c:dPt>
          <c:dPt>
            <c:idx val="1"/>
            <c:bubble3D val="0"/>
            <c:spPr>
              <a:solidFill>
                <a:schemeClr val="tx1">
                  <a:alpha val="65000"/>
                </a:schemeClr>
              </a:solidFill>
              <a:ln w="19050">
                <a:noFill/>
              </a:ln>
              <a:effectLst/>
            </c:spPr>
            <c:extLst>
              <c:ext xmlns:c16="http://schemas.microsoft.com/office/drawing/2014/chart" uri="{C3380CC4-5D6E-409C-BE32-E72D297353CC}">
                <c16:uniqueId val="{0000007A-1AA2-4B26-A730-33C7647F6B03}"/>
              </c:ext>
            </c:extLst>
          </c:dPt>
          <c:val>
            <c:numRef>
              <c:f>Pivottables!$W$6:$X$6</c:f>
              <c:numCache>
                <c:formatCode>0%</c:formatCode>
                <c:ptCount val="2"/>
                <c:pt idx="0">
                  <c:v>0.80193337589140479</c:v>
                </c:pt>
                <c:pt idx="1">
                  <c:v>0.19806662410859521</c:v>
                </c:pt>
              </c:numCache>
            </c:numRef>
          </c:val>
          <c:extLst>
            <c:ext xmlns:c16="http://schemas.microsoft.com/office/drawing/2014/chart" uri="{C3380CC4-5D6E-409C-BE32-E72D297353CC}">
              <c16:uniqueId val="{0000007B-1AA2-4B26-A730-33C7647F6B0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ADV.xlsx]Pivot Table!PivotTable10</c:name>
    <c:fmtId val="1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flip="none" rotWithShape="1">
            <a:gsLst>
              <a:gs pos="77000">
                <a:srgbClr val="C23FD8"/>
              </a:gs>
              <a:gs pos="32000">
                <a:srgbClr val="FFC000"/>
              </a:gs>
            </a:gsLst>
            <a:lin ang="0" scaled="1"/>
            <a:tileRect/>
          </a:gradFill>
          <a:ln>
            <a:noFill/>
          </a:ln>
          <a:effectLst/>
        </c:spPr>
        <c:marker>
          <c:symbol val="none"/>
        </c:marker>
      </c:pivotFmt>
    </c:pivotFmts>
    <c:plotArea>
      <c:layout/>
      <c:barChart>
        <c:barDir val="bar"/>
        <c:grouping val="clustered"/>
        <c:varyColors val="0"/>
        <c:ser>
          <c:idx val="0"/>
          <c:order val="0"/>
          <c:tx>
            <c:strRef>
              <c:f>'Pivot Table'!$H$3</c:f>
              <c:strCache>
                <c:ptCount val="1"/>
                <c:pt idx="0">
                  <c:v>Total</c:v>
                </c:pt>
              </c:strCache>
            </c:strRef>
          </c:tx>
          <c:spPr>
            <a:gradFill flip="none" rotWithShape="1">
              <a:gsLst>
                <a:gs pos="77000">
                  <a:srgbClr val="C23FD8"/>
                </a:gs>
                <a:gs pos="32000">
                  <a:srgbClr val="FFC000"/>
                </a:gs>
              </a:gsLst>
              <a:lin ang="0" scaled="1"/>
              <a:tileRect/>
            </a:gradFill>
            <a:ln>
              <a:noFill/>
            </a:ln>
            <a:effectLst/>
          </c:spPr>
          <c:invertIfNegative val="0"/>
          <c:cat>
            <c:strRef>
              <c:f>'Pivot Table'!$G$4:$G$16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Table'!$H$4:$H$16</c:f>
              <c:numCache>
                <c:formatCode>_(* #,##0_);_(* \(#,##0\);_(* "-"??_);_(@_)</c:formatCode>
                <c:ptCount val="12"/>
                <c:pt idx="0">
                  <c:v>70526.14800000003</c:v>
                </c:pt>
                <c:pt idx="1">
                  <c:v>64045.66</c:v>
                </c:pt>
                <c:pt idx="2">
                  <c:v>63785.600000000013</c:v>
                </c:pt>
                <c:pt idx="3">
                  <c:v>67710.74000000002</c:v>
                </c:pt>
                <c:pt idx="4">
                  <c:v>66013.2</c:v>
                </c:pt>
                <c:pt idx="5">
                  <c:v>63909.660000000011</c:v>
                </c:pt>
                <c:pt idx="6">
                  <c:v>63183.160000000011</c:v>
                </c:pt>
                <c:pt idx="7">
                  <c:v>65423.286</c:v>
                </c:pt>
                <c:pt idx="8">
                  <c:v>65062.173000000003</c:v>
                </c:pt>
                <c:pt idx="9">
                  <c:v>66601.945999999996</c:v>
                </c:pt>
                <c:pt idx="10">
                  <c:v>70018.816000000021</c:v>
                </c:pt>
                <c:pt idx="11">
                  <c:v>63183.160000000011</c:v>
                </c:pt>
              </c:numCache>
            </c:numRef>
          </c:val>
          <c:extLst>
            <c:ext xmlns:c16="http://schemas.microsoft.com/office/drawing/2014/chart" uri="{C3380CC4-5D6E-409C-BE32-E72D297353CC}">
              <c16:uniqueId val="{00000000-A20D-4B78-9334-E75046EDFCEE}"/>
            </c:ext>
          </c:extLst>
        </c:ser>
        <c:dLbls>
          <c:showLegendKey val="0"/>
          <c:showVal val="0"/>
          <c:showCatName val="0"/>
          <c:showSerName val="0"/>
          <c:showPercent val="0"/>
          <c:showBubbleSize val="0"/>
        </c:dLbls>
        <c:gapWidth val="230"/>
        <c:axId val="691945600"/>
        <c:axId val="691947568"/>
      </c:barChart>
      <c:catAx>
        <c:axId val="69194560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91947568"/>
        <c:crosses val="autoZero"/>
        <c:auto val="1"/>
        <c:lblAlgn val="ctr"/>
        <c:lblOffset val="100"/>
        <c:noMultiLvlLbl val="0"/>
      </c:catAx>
      <c:valAx>
        <c:axId val="691947568"/>
        <c:scaling>
          <c:orientation val="minMax"/>
        </c:scaling>
        <c:delete val="1"/>
        <c:axPos val="b"/>
        <c:numFmt formatCode="_(* #,##0_);_(* \(#,##0\);_(* &quot;-&quot;??_);_(@_)" sourceLinked="1"/>
        <c:majorTickMark val="none"/>
        <c:minorTickMark val="none"/>
        <c:tickLblPos val="nextTo"/>
        <c:crossAx val="69194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ADV.xlsx]Pivot Table!PivotTable11</c:name>
    <c:fmtId val="25"/>
  </c:pivotSource>
  <c:chart>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lumMod val="40000"/>
              <a:lumOff val="60000"/>
            </a:schemeClr>
          </a:solidFill>
          <a:ln w="19050">
            <a:solidFill>
              <a:schemeClr val="lt1"/>
            </a:solidFill>
          </a:ln>
          <a:effectLst/>
        </c:spPr>
      </c:pivotFmt>
      <c:pivotFmt>
        <c:idx val="3"/>
        <c:spPr>
          <a:solidFill>
            <a:schemeClr val="accent1">
              <a:lumMod val="40000"/>
              <a:lumOff val="60000"/>
            </a:schemeClr>
          </a:solidFill>
          <a:ln w="19050">
            <a:solidFill>
              <a:schemeClr val="lt1"/>
            </a:solidFill>
          </a:ln>
          <a:effectLst/>
        </c:spPr>
      </c:pivotFmt>
      <c:pivotFmt>
        <c:idx val="4"/>
        <c:spPr>
          <a:solidFill>
            <a:schemeClr val="accent1">
              <a:lumMod val="50000"/>
            </a:schemeClr>
          </a:solidFill>
          <a:ln w="19050">
            <a:solidFill>
              <a:schemeClr val="lt1"/>
            </a:solidFill>
          </a:ln>
          <a:effectLst/>
        </c:spPr>
      </c:pivotFmt>
      <c:pivotFmt>
        <c:idx val="5"/>
        <c:spPr>
          <a:solidFill>
            <a:schemeClr val="accent1">
              <a:lumMod val="5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lumMod val="50000"/>
            </a:schemeClr>
          </a:solidFill>
          <a:ln w="19050">
            <a:solidFill>
              <a:schemeClr val="lt1"/>
            </a:solidFill>
          </a:ln>
          <a:effectLst/>
        </c:spPr>
      </c:pivotFmt>
      <c:pivotFmt>
        <c:idx val="8"/>
        <c:spPr>
          <a:solidFill>
            <a:schemeClr val="accent1">
              <a:lumMod val="40000"/>
              <a:lumOff val="6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chemeClr val="accent1">
              <a:lumMod val="50000"/>
            </a:schemeClr>
          </a:solidFill>
          <a:ln w="19050">
            <a:solidFill>
              <a:schemeClr val="lt1"/>
            </a:solidFill>
          </a:ln>
          <a:effectLst/>
        </c:spPr>
      </c:pivotFmt>
      <c:pivotFmt>
        <c:idx val="11"/>
        <c:spPr>
          <a:solidFill>
            <a:schemeClr val="accent1">
              <a:lumMod val="40000"/>
              <a:lumOff val="60000"/>
            </a:schemeClr>
          </a:solidFill>
          <a:ln w="19050">
            <a:solidFill>
              <a:schemeClr val="lt1"/>
            </a:solidFill>
          </a:ln>
          <a:effectLst/>
        </c:spPr>
      </c:pivotFmt>
      <c:pivotFmt>
        <c:idx val="12"/>
        <c:spPr>
          <a:solidFill>
            <a:schemeClr val="accent1"/>
          </a:solidFill>
          <a:ln w="19050">
            <a:noFill/>
          </a:ln>
          <a:effectLst/>
        </c:spPr>
        <c:marker>
          <c:symbol val="none"/>
        </c:marker>
      </c:pivotFmt>
      <c:pivotFmt>
        <c:idx val="13"/>
        <c:spPr>
          <a:solidFill>
            <a:schemeClr val="accent1">
              <a:lumMod val="50000"/>
            </a:schemeClr>
          </a:solidFill>
          <a:ln w="19050">
            <a:noFill/>
          </a:ln>
          <a:effectLst/>
        </c:spPr>
      </c:pivotFmt>
      <c:pivotFmt>
        <c:idx val="14"/>
        <c:spPr>
          <a:solidFill>
            <a:schemeClr val="accent1">
              <a:lumMod val="40000"/>
              <a:lumOff val="60000"/>
            </a:schemeClr>
          </a:solidFill>
          <a:ln w="19050">
            <a:noFill/>
          </a:ln>
          <a:effectLst/>
        </c:spPr>
      </c:pivotFmt>
      <c:pivotFmt>
        <c:idx val="15"/>
        <c:spPr>
          <a:solidFill>
            <a:schemeClr val="accent1"/>
          </a:solidFill>
          <a:ln w="19050">
            <a:noFill/>
          </a:ln>
          <a:effectLst/>
        </c:spPr>
        <c:marker>
          <c:symbol val="none"/>
        </c:marker>
      </c:pivotFmt>
      <c:pivotFmt>
        <c:idx val="16"/>
        <c:spPr>
          <a:solidFill>
            <a:schemeClr val="accent1">
              <a:lumMod val="50000"/>
            </a:schemeClr>
          </a:solidFill>
          <a:ln w="19050">
            <a:noFill/>
          </a:ln>
          <a:effectLst/>
        </c:spPr>
      </c:pivotFmt>
      <c:pivotFmt>
        <c:idx val="17"/>
        <c:spPr>
          <a:solidFill>
            <a:schemeClr val="accent1">
              <a:lumMod val="40000"/>
              <a:lumOff val="60000"/>
            </a:schemeClr>
          </a:solidFill>
          <a:ln w="19050">
            <a:noFill/>
          </a:ln>
          <a:effectLst/>
        </c:spPr>
      </c:pivotFmt>
    </c:pivotFmts>
    <c:plotArea>
      <c:layout/>
      <c:doughnutChart>
        <c:varyColors val="1"/>
        <c:ser>
          <c:idx val="0"/>
          <c:order val="0"/>
          <c:tx>
            <c:strRef>
              <c:f>'Pivot Table'!$M$3</c:f>
              <c:strCache>
                <c:ptCount val="1"/>
                <c:pt idx="0">
                  <c:v>Sum of Income</c:v>
                </c:pt>
              </c:strCache>
            </c:strRef>
          </c:tx>
          <c:spPr>
            <a:ln>
              <a:noFill/>
            </a:ln>
          </c:spPr>
          <c:dPt>
            <c:idx val="0"/>
            <c:bubble3D val="0"/>
            <c:spPr>
              <a:solidFill>
                <a:schemeClr val="accent1">
                  <a:lumMod val="50000"/>
                </a:schemeClr>
              </a:solidFill>
              <a:ln w="19050">
                <a:noFill/>
              </a:ln>
              <a:effectLst/>
            </c:spPr>
            <c:extLst>
              <c:ext xmlns:c16="http://schemas.microsoft.com/office/drawing/2014/chart" uri="{C3380CC4-5D6E-409C-BE32-E72D297353CC}">
                <c16:uniqueId val="{00000001-0BD5-4925-8B62-C20AD508AF16}"/>
              </c:ext>
            </c:extLst>
          </c:dPt>
          <c:dPt>
            <c:idx val="1"/>
            <c:bubble3D val="0"/>
            <c:spPr>
              <a:solidFill>
                <a:schemeClr val="accent1">
                  <a:lumMod val="40000"/>
                  <a:lumOff val="60000"/>
                </a:schemeClr>
              </a:solidFill>
              <a:ln w="19050">
                <a:noFill/>
              </a:ln>
              <a:effectLst/>
            </c:spPr>
            <c:extLst>
              <c:ext xmlns:c16="http://schemas.microsoft.com/office/drawing/2014/chart" uri="{C3380CC4-5D6E-409C-BE32-E72D297353CC}">
                <c16:uniqueId val="{00000003-0BD5-4925-8B62-C20AD508AF16}"/>
              </c:ext>
            </c:extLst>
          </c:dPt>
          <c:cat>
            <c:strRef>
              <c:f>'Pivot Table'!$L$4:$L$6</c:f>
              <c:strCache>
                <c:ptCount val="2"/>
                <c:pt idx="0">
                  <c:v>B2B</c:v>
                </c:pt>
                <c:pt idx="1">
                  <c:v>B2C</c:v>
                </c:pt>
              </c:strCache>
            </c:strRef>
          </c:cat>
          <c:val>
            <c:numRef>
              <c:f>'Pivot Table'!$M$4:$M$6</c:f>
              <c:numCache>
                <c:formatCode>_(* #,##0_);_(* \(#,##0\);_(* "-"??_);_(@_)</c:formatCode>
                <c:ptCount val="2"/>
                <c:pt idx="0">
                  <c:v>2361013.7099999986</c:v>
                </c:pt>
                <c:pt idx="1">
                  <c:v>1586304.0349999995</c:v>
                </c:pt>
              </c:numCache>
            </c:numRef>
          </c:val>
          <c:extLst>
            <c:ext xmlns:c16="http://schemas.microsoft.com/office/drawing/2014/chart" uri="{C3380CC4-5D6E-409C-BE32-E72D297353CC}">
              <c16:uniqueId val="{00000004-0BD5-4925-8B62-C20AD508AF16}"/>
            </c:ext>
          </c:extLst>
        </c:ser>
        <c:ser>
          <c:idx val="1"/>
          <c:order val="1"/>
          <c:tx>
            <c:strRef>
              <c:f>'Pivot Table'!$N$3</c:f>
              <c:strCache>
                <c:ptCount val="1"/>
                <c:pt idx="0">
                  <c:v>Sum of Income2</c:v>
                </c:pt>
              </c:strCache>
            </c:strRef>
          </c:tx>
          <c:spPr>
            <a:ln>
              <a:noFill/>
            </a:ln>
          </c:spPr>
          <c:dPt>
            <c:idx val="0"/>
            <c:bubble3D val="0"/>
            <c:spPr>
              <a:solidFill>
                <a:schemeClr val="accent1">
                  <a:lumMod val="50000"/>
                </a:schemeClr>
              </a:solidFill>
              <a:ln w="19050">
                <a:noFill/>
              </a:ln>
              <a:effectLst/>
            </c:spPr>
            <c:extLst>
              <c:ext xmlns:c16="http://schemas.microsoft.com/office/drawing/2014/chart" uri="{C3380CC4-5D6E-409C-BE32-E72D297353CC}">
                <c16:uniqueId val="{00000006-0BD5-4925-8B62-C20AD508AF16}"/>
              </c:ext>
            </c:extLst>
          </c:dPt>
          <c:dPt>
            <c:idx val="1"/>
            <c:bubble3D val="0"/>
            <c:spPr>
              <a:solidFill>
                <a:schemeClr val="accent1">
                  <a:lumMod val="40000"/>
                  <a:lumOff val="60000"/>
                </a:schemeClr>
              </a:solidFill>
              <a:ln w="19050">
                <a:noFill/>
              </a:ln>
              <a:effectLst/>
            </c:spPr>
            <c:extLst>
              <c:ext xmlns:c16="http://schemas.microsoft.com/office/drawing/2014/chart" uri="{C3380CC4-5D6E-409C-BE32-E72D297353CC}">
                <c16:uniqueId val="{00000008-0BD5-4925-8B62-C20AD508AF16}"/>
              </c:ext>
            </c:extLst>
          </c:dPt>
          <c:cat>
            <c:strRef>
              <c:f>'Pivot Table'!$L$4:$L$6</c:f>
              <c:strCache>
                <c:ptCount val="2"/>
                <c:pt idx="0">
                  <c:v>B2B</c:v>
                </c:pt>
                <c:pt idx="1">
                  <c:v>B2C</c:v>
                </c:pt>
              </c:strCache>
            </c:strRef>
          </c:cat>
          <c:val>
            <c:numRef>
              <c:f>'Pivot Table'!$N$4:$N$6</c:f>
              <c:numCache>
                <c:formatCode>0.0%</c:formatCode>
                <c:ptCount val="2"/>
                <c:pt idx="0">
                  <c:v>0.59813115196785349</c:v>
                </c:pt>
                <c:pt idx="1">
                  <c:v>0.40186884803214651</c:v>
                </c:pt>
              </c:numCache>
            </c:numRef>
          </c:val>
          <c:extLst>
            <c:ext xmlns:c16="http://schemas.microsoft.com/office/drawing/2014/chart" uri="{C3380CC4-5D6E-409C-BE32-E72D297353CC}">
              <c16:uniqueId val="{00000009-0BD5-4925-8B62-C20AD508AF1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ubbleChart>
        <c:varyColors val="0"/>
        <c:ser>
          <c:idx val="0"/>
          <c:order val="0"/>
          <c:tx>
            <c:v>Income Sources</c:v>
          </c:tx>
          <c:spPr>
            <a:solidFill>
              <a:schemeClr val="accent1"/>
            </a:solidFill>
            <a:ln w="25400">
              <a:noFill/>
            </a:ln>
            <a:effectLst/>
          </c:spPr>
          <c:invertIfNegative val="0"/>
          <c:yVal>
            <c:numRef>
              <c:f>Pivottables!$J$6:$J$11</c:f>
              <c:numCache>
                <c:formatCode>General</c:formatCode>
                <c:ptCount val="6"/>
                <c:pt idx="0">
                  <c:v>3</c:v>
                </c:pt>
                <c:pt idx="1">
                  <c:v>2</c:v>
                </c:pt>
                <c:pt idx="2">
                  <c:v>1</c:v>
                </c:pt>
                <c:pt idx="3">
                  <c:v>8</c:v>
                </c:pt>
                <c:pt idx="4">
                  <c:v>6</c:v>
                </c:pt>
                <c:pt idx="5">
                  <c:v>9</c:v>
                </c:pt>
              </c:numCache>
            </c:numRef>
          </c:yVal>
          <c:bubbleSize>
            <c:numLit>
              <c:formatCode>General</c:formatCode>
              <c:ptCount val="6"/>
              <c:pt idx="0">
                <c:v>1</c:v>
              </c:pt>
              <c:pt idx="1">
                <c:v>1</c:v>
              </c:pt>
              <c:pt idx="2">
                <c:v>1</c:v>
              </c:pt>
              <c:pt idx="3">
                <c:v>1</c:v>
              </c:pt>
              <c:pt idx="4">
                <c:v>1</c:v>
              </c:pt>
              <c:pt idx="5">
                <c:v>1</c:v>
              </c:pt>
            </c:numLit>
          </c:bubbleSize>
          <c:bubble3D val="0"/>
          <c:extLst>
            <c:ext xmlns:c16="http://schemas.microsoft.com/office/drawing/2014/chart" uri="{C3380CC4-5D6E-409C-BE32-E72D297353CC}">
              <c16:uniqueId val="{00000000-4981-41BA-9AC4-E75414E6E5F5}"/>
            </c:ext>
          </c:extLst>
        </c:ser>
        <c:ser>
          <c:idx val="1"/>
          <c:order val="1"/>
          <c:tx>
            <c:v>Income sources</c:v>
          </c:tx>
          <c:spPr>
            <a:gradFill flip="none" rotWithShape="1">
              <a:gsLst>
                <a:gs pos="46000">
                  <a:schemeClr val="accent5">
                    <a:lumMod val="75000"/>
                  </a:schemeClr>
                </a:gs>
                <a:gs pos="100000">
                  <a:srgbClr val="C23FD8"/>
                </a:gs>
              </a:gsLst>
              <a:path path="circle">
                <a:fillToRect l="100000" t="100000"/>
              </a:path>
              <a:tileRect r="-100000" b="-100000"/>
            </a:gradFill>
            <a:ln w="25400">
              <a:noFill/>
            </a:ln>
            <a:effectLst>
              <a:outerShdw blurRad="127000" sx="108000" sy="108000" algn="ctr" rotWithShape="0">
                <a:srgbClr val="5A2BCB">
                  <a:alpha val="80000"/>
                </a:srgbClr>
              </a:outerShdw>
            </a:effectLst>
          </c:spPr>
          <c:invertIfNegative val="0"/>
          <c:dLbls>
            <c:dLbl>
              <c:idx val="0"/>
              <c:tx>
                <c:rich>
                  <a:bodyPr/>
                  <a:lstStyle/>
                  <a:p>
                    <a:fld id="{2DAF027B-0F65-4E65-B74D-D2973822DE0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4981-41BA-9AC4-E75414E6E5F5}"/>
                </c:ext>
              </c:extLst>
            </c:dLbl>
            <c:dLbl>
              <c:idx val="1"/>
              <c:tx>
                <c:rich>
                  <a:bodyPr/>
                  <a:lstStyle/>
                  <a:p>
                    <a:fld id="{6ECEC0C9-3F19-4761-AA3D-1C1CA1DC078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4981-41BA-9AC4-E75414E6E5F5}"/>
                </c:ext>
              </c:extLst>
            </c:dLbl>
            <c:dLbl>
              <c:idx val="2"/>
              <c:tx>
                <c:rich>
                  <a:bodyPr/>
                  <a:lstStyle/>
                  <a:p>
                    <a:fld id="{4EA2CBCA-331B-45A3-89B4-96B76D42A68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981-41BA-9AC4-E75414E6E5F5}"/>
                </c:ext>
              </c:extLst>
            </c:dLbl>
            <c:dLbl>
              <c:idx val="3"/>
              <c:tx>
                <c:rich>
                  <a:bodyPr/>
                  <a:lstStyle/>
                  <a:p>
                    <a:fld id="{E2EFC448-682A-43C7-A112-5FFCEBC95BC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981-41BA-9AC4-E75414E6E5F5}"/>
                </c:ext>
              </c:extLst>
            </c:dLbl>
            <c:dLbl>
              <c:idx val="4"/>
              <c:tx>
                <c:rich>
                  <a:bodyPr/>
                  <a:lstStyle/>
                  <a:p>
                    <a:fld id="{781DD1AA-714A-4308-AE56-C36979964F4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981-41BA-9AC4-E75414E6E5F5}"/>
                </c:ext>
              </c:extLst>
            </c:dLbl>
            <c:dLbl>
              <c:idx val="5"/>
              <c:tx>
                <c:rich>
                  <a:bodyPr/>
                  <a:lstStyle/>
                  <a:p>
                    <a:fld id="{396A476A-D4AF-4FC9-AF64-C6D1C45269B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4981-41BA-9AC4-E75414E6E5F5}"/>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Pivottables!$I$6:$I$11</c:f>
              <c:numCache>
                <c:formatCode>General</c:formatCode>
                <c:ptCount val="6"/>
                <c:pt idx="0">
                  <c:v>1</c:v>
                </c:pt>
                <c:pt idx="1">
                  <c:v>7</c:v>
                </c:pt>
                <c:pt idx="2">
                  <c:v>4</c:v>
                </c:pt>
                <c:pt idx="3">
                  <c:v>2</c:v>
                </c:pt>
                <c:pt idx="4">
                  <c:v>6</c:v>
                </c:pt>
                <c:pt idx="5">
                  <c:v>5</c:v>
                </c:pt>
              </c:numCache>
            </c:numRef>
          </c:xVal>
          <c:yVal>
            <c:numRef>
              <c:f>Pivottables!$J$6:$J$11</c:f>
              <c:numCache>
                <c:formatCode>General</c:formatCode>
                <c:ptCount val="6"/>
                <c:pt idx="0">
                  <c:v>3</c:v>
                </c:pt>
                <c:pt idx="1">
                  <c:v>2</c:v>
                </c:pt>
                <c:pt idx="2">
                  <c:v>1</c:v>
                </c:pt>
                <c:pt idx="3">
                  <c:v>8</c:v>
                </c:pt>
                <c:pt idx="4">
                  <c:v>6</c:v>
                </c:pt>
                <c:pt idx="5">
                  <c:v>9</c:v>
                </c:pt>
              </c:numCache>
            </c:numRef>
          </c:yVal>
          <c:bubbleSize>
            <c:numRef>
              <c:f>Pivottables!$K$6:$K$11</c:f>
              <c:numCache>
                <c:formatCode>_(* #,##0_);_(* \(#,##0\);_(* "-"??_);_(@_)</c:formatCode>
                <c:ptCount val="6"/>
                <c:pt idx="0">
                  <c:v>177100</c:v>
                </c:pt>
                <c:pt idx="1">
                  <c:v>130229.14500000003</c:v>
                </c:pt>
                <c:pt idx="2">
                  <c:v>61203.859999999993</c:v>
                </c:pt>
                <c:pt idx="3">
                  <c:v>157387.38500000001</c:v>
                </c:pt>
                <c:pt idx="4">
                  <c:v>77421.899999999994</c:v>
                </c:pt>
                <c:pt idx="5">
                  <c:v>117541.05249999999</c:v>
                </c:pt>
              </c:numCache>
            </c:numRef>
          </c:bubbleSize>
          <c:bubble3D val="0"/>
          <c:extLst>
            <c:ext xmlns:c15="http://schemas.microsoft.com/office/drawing/2012/chart" uri="{02D57815-91ED-43cb-92C2-25804820EDAC}">
              <c15:datalabelsRange>
                <c15:f>Pivottables!$M$6:$M$11</c15:f>
                <c15:dlblRangeCache>
                  <c:ptCount val="6"/>
                  <c:pt idx="0">
                    <c:v>  </c:v>
                  </c:pt>
                  <c:pt idx="1">
                    <c:v> 130,229 </c:v>
                  </c:pt>
                  <c:pt idx="2">
                    <c:v> 61,204 </c:v>
                  </c:pt>
                  <c:pt idx="3">
                    <c:v> 157,387 </c:v>
                  </c:pt>
                  <c:pt idx="4">
                    <c:v> 77,422 </c:v>
                  </c:pt>
                  <c:pt idx="5">
                    <c:v> 117,541 </c:v>
                  </c:pt>
                </c15:dlblRangeCache>
              </c15:datalabelsRange>
            </c:ext>
            <c:ext xmlns:c16="http://schemas.microsoft.com/office/drawing/2014/chart" uri="{C3380CC4-5D6E-409C-BE32-E72D297353CC}">
              <c16:uniqueId val="{00000007-4981-41BA-9AC4-E75414E6E5F5}"/>
            </c:ext>
          </c:extLst>
        </c:ser>
        <c:ser>
          <c:idx val="2"/>
          <c:order val="2"/>
          <c:tx>
            <c:v>MAX</c:v>
          </c:tx>
          <c:spPr>
            <a:gradFill>
              <a:gsLst>
                <a:gs pos="21000">
                  <a:schemeClr val="accent5">
                    <a:lumMod val="75000"/>
                  </a:schemeClr>
                </a:gs>
                <a:gs pos="83000">
                  <a:srgbClr val="CC0E62"/>
                </a:gs>
              </a:gsLst>
              <a:path path="circle">
                <a:fillToRect l="100000" t="100000"/>
              </a:path>
            </a:gradFill>
            <a:ln w="25400">
              <a:noFill/>
            </a:ln>
            <a:effectLst>
              <a:outerShdw blurRad="152400" sx="105000" sy="105000" algn="ctr" rotWithShape="0">
                <a:srgbClr val="C00000">
                  <a:alpha val="88000"/>
                </a:srgbClr>
              </a:outerShdw>
            </a:effectLst>
          </c:spPr>
          <c:invertIfNegative val="0"/>
          <c:dLbls>
            <c:dLbl>
              <c:idx val="0"/>
              <c:tx>
                <c:rich>
                  <a:bodyPr/>
                  <a:lstStyle/>
                  <a:p>
                    <a:fld id="{F386CFFD-D57F-436C-B34F-DB5BD38FBA6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981-41BA-9AC4-E75414E6E5F5}"/>
                </c:ext>
              </c:extLst>
            </c:dLbl>
            <c:dLbl>
              <c:idx val="1"/>
              <c:tx>
                <c:rich>
                  <a:bodyPr/>
                  <a:lstStyle/>
                  <a:p>
                    <a:fld id="{D52C1D63-FFDD-4C05-A357-E1DA2BF3BCE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981-41BA-9AC4-E75414E6E5F5}"/>
                </c:ext>
              </c:extLst>
            </c:dLbl>
            <c:dLbl>
              <c:idx val="2"/>
              <c:tx>
                <c:rich>
                  <a:bodyPr/>
                  <a:lstStyle/>
                  <a:p>
                    <a:fld id="{C179A326-C72B-46C6-9F48-AF1F5D020AB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981-41BA-9AC4-E75414E6E5F5}"/>
                </c:ext>
              </c:extLst>
            </c:dLbl>
            <c:dLbl>
              <c:idx val="3"/>
              <c:tx>
                <c:rich>
                  <a:bodyPr/>
                  <a:lstStyle/>
                  <a:p>
                    <a:fld id="{23942337-0D24-41E7-BE42-4810B0C432C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981-41BA-9AC4-E75414E6E5F5}"/>
                </c:ext>
              </c:extLst>
            </c:dLbl>
            <c:dLbl>
              <c:idx val="4"/>
              <c:tx>
                <c:rich>
                  <a:bodyPr/>
                  <a:lstStyle/>
                  <a:p>
                    <a:fld id="{009D1A95-E1AF-4058-91EF-DD598A4598F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4981-41BA-9AC4-E75414E6E5F5}"/>
                </c:ext>
              </c:extLst>
            </c:dLbl>
            <c:dLbl>
              <c:idx val="5"/>
              <c:tx>
                <c:rich>
                  <a:bodyPr/>
                  <a:lstStyle/>
                  <a:p>
                    <a:fld id="{AB2080F4-4845-4F82-BE2F-3FD8091522B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4981-41BA-9AC4-E75414E6E5F5}"/>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Pivottables!$I$6:$I$11</c:f>
              <c:numCache>
                <c:formatCode>General</c:formatCode>
                <c:ptCount val="6"/>
                <c:pt idx="0">
                  <c:v>1</c:v>
                </c:pt>
                <c:pt idx="1">
                  <c:v>7</c:v>
                </c:pt>
                <c:pt idx="2">
                  <c:v>4</c:v>
                </c:pt>
                <c:pt idx="3">
                  <c:v>2</c:v>
                </c:pt>
                <c:pt idx="4">
                  <c:v>6</c:v>
                </c:pt>
                <c:pt idx="5">
                  <c:v>5</c:v>
                </c:pt>
              </c:numCache>
            </c:numRef>
          </c:xVal>
          <c:yVal>
            <c:numRef>
              <c:f>Pivottables!$J$6:$J$11</c:f>
              <c:numCache>
                <c:formatCode>General</c:formatCode>
                <c:ptCount val="6"/>
                <c:pt idx="0">
                  <c:v>3</c:v>
                </c:pt>
                <c:pt idx="1">
                  <c:v>2</c:v>
                </c:pt>
                <c:pt idx="2">
                  <c:v>1</c:v>
                </c:pt>
                <c:pt idx="3">
                  <c:v>8</c:v>
                </c:pt>
                <c:pt idx="4">
                  <c:v>6</c:v>
                </c:pt>
                <c:pt idx="5">
                  <c:v>9</c:v>
                </c:pt>
              </c:numCache>
            </c:numRef>
          </c:yVal>
          <c:bubbleSize>
            <c:numRef>
              <c:f>Pivottables!$L$6:$L$11</c:f>
              <c:numCache>
                <c:formatCode>_(* #,##0_);_(* \(#,##0\);_(* "-"??_);_(@_)</c:formatCode>
                <c:ptCount val="6"/>
                <c:pt idx="0">
                  <c:v>177100</c:v>
                </c:pt>
                <c:pt idx="1">
                  <c:v>0</c:v>
                </c:pt>
                <c:pt idx="2">
                  <c:v>0</c:v>
                </c:pt>
                <c:pt idx="3">
                  <c:v>0</c:v>
                </c:pt>
                <c:pt idx="4">
                  <c:v>0</c:v>
                </c:pt>
                <c:pt idx="5">
                  <c:v>0</c:v>
                </c:pt>
              </c:numCache>
            </c:numRef>
          </c:bubbleSize>
          <c:bubble3D val="0"/>
          <c:extLst>
            <c:ext xmlns:c15="http://schemas.microsoft.com/office/drawing/2012/chart" uri="{02D57815-91ED-43cb-92C2-25804820EDAC}">
              <c15:datalabelsRange>
                <c15:f>Pivottables!$L$6:$L$11</c15:f>
                <c15:dlblRangeCache>
                  <c:ptCount val="6"/>
                  <c:pt idx="0">
                    <c:v> 177,100 </c:v>
                  </c:pt>
                  <c:pt idx="1">
                    <c:v>  </c:v>
                  </c:pt>
                  <c:pt idx="2">
                    <c:v>  </c:v>
                  </c:pt>
                  <c:pt idx="3">
                    <c:v>  </c:v>
                  </c:pt>
                  <c:pt idx="4">
                    <c:v>  </c:v>
                  </c:pt>
                  <c:pt idx="5">
                    <c:v>  </c:v>
                  </c:pt>
                </c15:dlblRangeCache>
              </c15:datalabelsRange>
            </c:ext>
            <c:ext xmlns:c16="http://schemas.microsoft.com/office/drawing/2014/chart" uri="{C3380CC4-5D6E-409C-BE32-E72D297353CC}">
              <c16:uniqueId val="{0000000E-4981-41BA-9AC4-E75414E6E5F5}"/>
            </c:ext>
          </c:extLst>
        </c:ser>
        <c:dLbls>
          <c:showLegendKey val="0"/>
          <c:showVal val="0"/>
          <c:showCatName val="0"/>
          <c:showSerName val="0"/>
          <c:showPercent val="0"/>
          <c:showBubbleSize val="0"/>
        </c:dLbls>
        <c:bubbleScale val="70"/>
        <c:showNegBubbles val="0"/>
        <c:axId val="388459672"/>
        <c:axId val="388461312"/>
      </c:bubbleChart>
      <c:valAx>
        <c:axId val="388459672"/>
        <c:scaling>
          <c:orientation val="minMax"/>
          <c:max val="10"/>
          <c:min val="0"/>
        </c:scaling>
        <c:delete val="1"/>
        <c:axPos val="b"/>
        <c:numFmt formatCode="General" sourceLinked="1"/>
        <c:majorTickMark val="none"/>
        <c:minorTickMark val="none"/>
        <c:tickLblPos val="nextTo"/>
        <c:crossAx val="388461312"/>
        <c:crosses val="autoZero"/>
        <c:crossBetween val="midCat"/>
      </c:valAx>
      <c:valAx>
        <c:axId val="388461312"/>
        <c:scaling>
          <c:orientation val="minMax"/>
          <c:max val="10"/>
          <c:min val="0"/>
        </c:scaling>
        <c:delete val="1"/>
        <c:axPos val="l"/>
        <c:numFmt formatCode="General" sourceLinked="1"/>
        <c:majorTickMark val="none"/>
        <c:minorTickMark val="none"/>
        <c:tickLblPos val="nextTo"/>
        <c:crossAx val="3884596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 Table 2'!$C$13</c:f>
              <c:strCache>
                <c:ptCount val="1"/>
                <c:pt idx="0">
                  <c:v>Russia</c:v>
                </c:pt>
              </c:strCache>
            </c:strRef>
          </c:tx>
          <c:spPr>
            <a:gradFill flip="none" rotWithShape="1">
              <a:gsLst>
                <a:gs pos="47000">
                  <a:srgbClr val="D228B3"/>
                </a:gs>
                <a:gs pos="100000">
                  <a:srgbClr val="5A2BCB"/>
                </a:gs>
              </a:gsLst>
              <a:lin ang="2700000" scaled="1"/>
              <a:tileRect/>
            </a:gradFill>
            <a:ln>
              <a:noFill/>
            </a:ln>
            <a:effectLst/>
          </c:spPr>
          <c:invertIfNegative val="0"/>
          <c:val>
            <c:numRef>
              <c:f>'Pivot Table 2'!$D$13</c:f>
              <c:numCache>
                <c:formatCode>0.0%</c:formatCode>
                <c:ptCount val="1"/>
                <c:pt idx="0">
                  <c:v>0.26528697384903344</c:v>
                </c:pt>
              </c:numCache>
            </c:numRef>
          </c:val>
          <c:extLst>
            <c:ext xmlns:c16="http://schemas.microsoft.com/office/drawing/2014/chart" uri="{C3380CC4-5D6E-409C-BE32-E72D297353CC}">
              <c16:uniqueId val="{00000000-E92E-496A-B749-5905D899EF5F}"/>
            </c:ext>
          </c:extLst>
        </c:ser>
        <c:ser>
          <c:idx val="1"/>
          <c:order val="1"/>
          <c:tx>
            <c:strRef>
              <c:f>'Pivot Table 2'!$C$14</c:f>
              <c:strCache>
                <c:ptCount val="1"/>
                <c:pt idx="0">
                  <c:v>Egypt</c:v>
                </c:pt>
              </c:strCache>
            </c:strRef>
          </c:tx>
          <c:spPr>
            <a:gradFill>
              <a:gsLst>
                <a:gs pos="47000">
                  <a:schemeClr val="accent1">
                    <a:lumMod val="50000"/>
                  </a:schemeClr>
                </a:gs>
                <a:gs pos="100000">
                  <a:schemeClr val="accent1">
                    <a:lumMod val="60000"/>
                    <a:lumOff val="40000"/>
                  </a:schemeClr>
                </a:gs>
              </a:gsLst>
              <a:lin ang="2700000" scaled="1"/>
            </a:gradFill>
            <a:ln>
              <a:noFill/>
            </a:ln>
            <a:effectLst/>
          </c:spPr>
          <c:invertIfNegative val="0"/>
          <c:val>
            <c:numRef>
              <c:f>'Pivot Table 2'!$D$14</c:f>
              <c:numCache>
                <c:formatCode>0.0%</c:formatCode>
                <c:ptCount val="1"/>
                <c:pt idx="0">
                  <c:v>0.24730002273155963</c:v>
                </c:pt>
              </c:numCache>
            </c:numRef>
          </c:val>
          <c:extLst>
            <c:ext xmlns:c16="http://schemas.microsoft.com/office/drawing/2014/chart" uri="{C3380CC4-5D6E-409C-BE32-E72D297353CC}">
              <c16:uniqueId val="{00000001-E92E-496A-B749-5905D899EF5F}"/>
            </c:ext>
          </c:extLst>
        </c:ser>
        <c:ser>
          <c:idx val="2"/>
          <c:order val="2"/>
          <c:tx>
            <c:strRef>
              <c:f>'Pivot Table 2'!$C$15</c:f>
              <c:strCache>
                <c:ptCount val="1"/>
                <c:pt idx="0">
                  <c:v>United Kingdom</c:v>
                </c:pt>
              </c:strCache>
            </c:strRef>
          </c:tx>
          <c:spPr>
            <a:gradFill>
              <a:gsLst>
                <a:gs pos="54000">
                  <a:srgbClr val="C00000"/>
                </a:gs>
                <a:gs pos="100000">
                  <a:srgbClr val="FF0000"/>
                </a:gs>
              </a:gsLst>
              <a:lin ang="2700000" scaled="1"/>
            </a:gradFill>
            <a:ln>
              <a:noFill/>
            </a:ln>
            <a:effectLst/>
          </c:spPr>
          <c:invertIfNegative val="0"/>
          <c:val>
            <c:numRef>
              <c:f>'Pivot Table 2'!$D$15</c:f>
              <c:numCache>
                <c:formatCode>0.0%</c:formatCode>
                <c:ptCount val="1"/>
                <c:pt idx="0">
                  <c:v>0.15634476521200807</c:v>
                </c:pt>
              </c:numCache>
            </c:numRef>
          </c:val>
          <c:extLst>
            <c:ext xmlns:c16="http://schemas.microsoft.com/office/drawing/2014/chart" uri="{C3380CC4-5D6E-409C-BE32-E72D297353CC}">
              <c16:uniqueId val="{00000002-E92E-496A-B749-5905D899EF5F}"/>
            </c:ext>
          </c:extLst>
        </c:ser>
        <c:ser>
          <c:idx val="3"/>
          <c:order val="3"/>
          <c:tx>
            <c:strRef>
              <c:f>'Pivot Table 2'!$C$16</c:f>
              <c:strCache>
                <c:ptCount val="1"/>
                <c:pt idx="0">
                  <c:v>USA</c:v>
                </c:pt>
              </c:strCache>
            </c:strRef>
          </c:tx>
          <c:spPr>
            <a:gradFill>
              <a:gsLst>
                <a:gs pos="54000">
                  <a:schemeClr val="accent2">
                    <a:lumMod val="75000"/>
                  </a:schemeClr>
                </a:gs>
                <a:gs pos="100000">
                  <a:schemeClr val="accent2">
                    <a:lumMod val="60000"/>
                    <a:lumOff val="40000"/>
                  </a:schemeClr>
                </a:gs>
              </a:gsLst>
              <a:lin ang="2700000" scaled="1"/>
            </a:gradFill>
            <a:ln>
              <a:noFill/>
            </a:ln>
            <a:effectLst/>
          </c:spPr>
          <c:invertIfNegative val="0"/>
          <c:val>
            <c:numRef>
              <c:f>'Pivot Table 2'!$D$16</c:f>
              <c:numCache>
                <c:formatCode>0.0%</c:formatCode>
                <c:ptCount val="1"/>
                <c:pt idx="0">
                  <c:v>0.15465198949511755</c:v>
                </c:pt>
              </c:numCache>
            </c:numRef>
          </c:val>
          <c:extLst>
            <c:ext xmlns:c16="http://schemas.microsoft.com/office/drawing/2014/chart" uri="{C3380CC4-5D6E-409C-BE32-E72D297353CC}">
              <c16:uniqueId val="{00000003-E92E-496A-B749-5905D899EF5F}"/>
            </c:ext>
          </c:extLst>
        </c:ser>
        <c:ser>
          <c:idx val="4"/>
          <c:order val="4"/>
          <c:tx>
            <c:strRef>
              <c:f>'Pivot Table 2'!$C$17</c:f>
              <c:strCache>
                <c:ptCount val="1"/>
                <c:pt idx="0">
                  <c:v>Canada</c:v>
                </c:pt>
              </c:strCache>
            </c:strRef>
          </c:tx>
          <c:spPr>
            <a:gradFill>
              <a:gsLst>
                <a:gs pos="54000">
                  <a:srgbClr val="FFC000"/>
                </a:gs>
                <a:gs pos="100000">
                  <a:srgbClr val="FFFF00"/>
                </a:gs>
              </a:gsLst>
              <a:lin ang="2700000" scaled="1"/>
            </a:gradFill>
            <a:ln>
              <a:noFill/>
            </a:ln>
            <a:effectLst/>
          </c:spPr>
          <c:invertIfNegative val="0"/>
          <c:val>
            <c:numRef>
              <c:f>'Pivot Table 2'!$D$17</c:f>
              <c:numCache>
                <c:formatCode>0.0%</c:formatCode>
                <c:ptCount val="1"/>
                <c:pt idx="0">
                  <c:v>8.9368884847722735E-2</c:v>
                </c:pt>
              </c:numCache>
            </c:numRef>
          </c:val>
          <c:extLst>
            <c:ext xmlns:c16="http://schemas.microsoft.com/office/drawing/2014/chart" uri="{C3380CC4-5D6E-409C-BE32-E72D297353CC}">
              <c16:uniqueId val="{00000004-E92E-496A-B749-5905D899EF5F}"/>
            </c:ext>
          </c:extLst>
        </c:ser>
        <c:ser>
          <c:idx val="5"/>
          <c:order val="5"/>
          <c:tx>
            <c:strRef>
              <c:f>'Pivot Table 2'!$C$18</c:f>
              <c:strCache>
                <c:ptCount val="1"/>
                <c:pt idx="0">
                  <c:v>Brazil</c:v>
                </c:pt>
              </c:strCache>
            </c:strRef>
          </c:tx>
          <c:spPr>
            <a:gradFill>
              <a:gsLst>
                <a:gs pos="54000">
                  <a:schemeClr val="accent6">
                    <a:lumMod val="75000"/>
                  </a:schemeClr>
                </a:gs>
                <a:gs pos="100000">
                  <a:schemeClr val="accent6">
                    <a:lumMod val="60000"/>
                    <a:lumOff val="40000"/>
                  </a:schemeClr>
                </a:gs>
              </a:gsLst>
              <a:lin ang="2700000" scaled="1"/>
            </a:gradFill>
            <a:ln>
              <a:noFill/>
            </a:ln>
            <a:effectLst/>
          </c:spPr>
          <c:invertIfNegative val="0"/>
          <c:val>
            <c:numRef>
              <c:f>'Pivot Table 2'!$D$18</c:f>
              <c:numCache>
                <c:formatCode>0.0%</c:formatCode>
                <c:ptCount val="1"/>
                <c:pt idx="0">
                  <c:v>8.7047363864558594E-2</c:v>
                </c:pt>
              </c:numCache>
            </c:numRef>
          </c:val>
          <c:extLst>
            <c:ext xmlns:c16="http://schemas.microsoft.com/office/drawing/2014/chart" uri="{C3380CC4-5D6E-409C-BE32-E72D297353CC}">
              <c16:uniqueId val="{00000005-E92E-496A-B749-5905D899EF5F}"/>
            </c:ext>
          </c:extLst>
        </c:ser>
        <c:dLbls>
          <c:showLegendKey val="0"/>
          <c:showVal val="0"/>
          <c:showCatName val="0"/>
          <c:showSerName val="0"/>
          <c:showPercent val="0"/>
          <c:showBubbleSize val="0"/>
        </c:dLbls>
        <c:gapWidth val="150"/>
        <c:overlap val="100"/>
        <c:axId val="491135488"/>
        <c:axId val="491136144"/>
      </c:barChart>
      <c:catAx>
        <c:axId val="491135488"/>
        <c:scaling>
          <c:orientation val="minMax"/>
        </c:scaling>
        <c:delete val="1"/>
        <c:axPos val="l"/>
        <c:numFmt formatCode="General" sourceLinked="1"/>
        <c:majorTickMark val="none"/>
        <c:minorTickMark val="none"/>
        <c:tickLblPos val="nextTo"/>
        <c:crossAx val="491136144"/>
        <c:crosses val="autoZero"/>
        <c:auto val="1"/>
        <c:lblAlgn val="ctr"/>
        <c:lblOffset val="100"/>
        <c:noMultiLvlLbl val="0"/>
      </c:catAx>
      <c:valAx>
        <c:axId val="491136144"/>
        <c:scaling>
          <c:orientation val="minMax"/>
        </c:scaling>
        <c:delete val="1"/>
        <c:axPos val="b"/>
        <c:numFmt formatCode="0%" sourceLinked="1"/>
        <c:majorTickMark val="none"/>
        <c:minorTickMark val="none"/>
        <c:tickLblPos val="nextTo"/>
        <c:crossAx val="49113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tx1">
                  <a:lumMod val="85000"/>
                  <a:lumOff val="15000"/>
                </a:schemeClr>
              </a:solidFill>
              <a:ln w="19050">
                <a:noFill/>
              </a:ln>
              <a:effectLst/>
            </c:spPr>
            <c:extLst>
              <c:ext xmlns:c16="http://schemas.microsoft.com/office/drawing/2014/chart" uri="{C3380CC4-5D6E-409C-BE32-E72D297353CC}">
                <c16:uniqueId val="{00000001-B624-47B9-AED6-10AF024743F8}"/>
              </c:ext>
            </c:extLst>
          </c:dPt>
          <c:dPt>
            <c:idx val="1"/>
            <c:bubble3D val="0"/>
            <c:spPr>
              <a:gradFill flip="none" rotWithShape="1">
                <a:gsLst>
                  <a:gs pos="23000">
                    <a:srgbClr val="194AFE"/>
                  </a:gs>
                  <a:gs pos="67000">
                    <a:srgbClr val="00B0F0"/>
                  </a:gs>
                </a:gsLst>
                <a:lin ang="2700000" scaled="1"/>
                <a:tileRect/>
              </a:gradFill>
              <a:ln w="19050">
                <a:noFill/>
              </a:ln>
              <a:effectLst/>
            </c:spPr>
            <c:extLst>
              <c:ext xmlns:c16="http://schemas.microsoft.com/office/drawing/2014/chart" uri="{C3380CC4-5D6E-409C-BE32-E72D297353CC}">
                <c16:uniqueId val="{00000003-B624-47B9-AED6-10AF024743F8}"/>
              </c:ext>
            </c:extLst>
          </c:dPt>
          <c:cat>
            <c:strRef>
              <c:f>'Pivot Table 2'!$R$4:$S$4</c:f>
              <c:strCache>
                <c:ptCount val="2"/>
                <c:pt idx="0">
                  <c:v>Remaining %</c:v>
                </c:pt>
                <c:pt idx="1">
                  <c:v>Actual</c:v>
                </c:pt>
              </c:strCache>
            </c:strRef>
          </c:cat>
          <c:val>
            <c:numRef>
              <c:f>'Pivot Table 2'!$R$5:$S$5</c:f>
              <c:numCache>
                <c:formatCode>0%</c:formatCode>
                <c:ptCount val="2"/>
                <c:pt idx="0">
                  <c:v>0.25304472396566757</c:v>
                </c:pt>
                <c:pt idx="1">
                  <c:v>0.74695527603433243</c:v>
                </c:pt>
              </c:numCache>
            </c:numRef>
          </c:val>
          <c:extLst>
            <c:ext xmlns:c16="http://schemas.microsoft.com/office/drawing/2014/chart" uri="{C3380CC4-5D6E-409C-BE32-E72D297353CC}">
              <c16:uniqueId val="{00000004-B624-47B9-AED6-10AF024743F8}"/>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X&amp;Y</c:v>
          </c:tx>
          <c:spPr>
            <a:ln w="25400" cap="rnd">
              <a:noFill/>
              <a:round/>
            </a:ln>
            <a:effectLst/>
          </c:spPr>
          <c:marker>
            <c:symbol val="circle"/>
            <c:size val="20"/>
            <c:spPr>
              <a:solidFill>
                <a:schemeClr val="accent2"/>
              </a:solidFill>
              <a:ln w="9525">
                <a:solidFill>
                  <a:schemeClr val="accent2"/>
                </a:solidFill>
              </a:ln>
              <a:effectLst/>
            </c:spPr>
          </c:marker>
          <c:dPt>
            <c:idx val="0"/>
            <c:marker>
              <c:symbol val="circle"/>
              <c:size val="20"/>
              <c:spPr>
                <a:solidFill>
                  <a:srgbClr val="194AFE"/>
                </a:solidFill>
                <a:ln w="9525">
                  <a:solidFill>
                    <a:srgbClr val="194AFE"/>
                  </a:solidFill>
                </a:ln>
                <a:effectLst/>
              </c:spPr>
            </c:marker>
            <c:bubble3D val="0"/>
            <c:extLst>
              <c:ext xmlns:c16="http://schemas.microsoft.com/office/drawing/2014/chart" uri="{C3380CC4-5D6E-409C-BE32-E72D297353CC}">
                <c16:uniqueId val="{00000005-B624-47B9-AED6-10AF024743F8}"/>
              </c:ext>
            </c:extLst>
          </c:dPt>
          <c:dPt>
            <c:idx val="1"/>
            <c:marker>
              <c:symbol val="circle"/>
              <c:size val="20"/>
              <c:spPr>
                <a:solidFill>
                  <a:srgbClr val="00B0F0"/>
                </a:solidFill>
                <a:ln w="9525">
                  <a:solidFill>
                    <a:srgbClr val="00B0F0"/>
                  </a:solidFill>
                </a:ln>
                <a:effectLst/>
              </c:spPr>
            </c:marker>
            <c:bubble3D val="0"/>
            <c:extLst>
              <c:ext xmlns:c16="http://schemas.microsoft.com/office/drawing/2014/chart" uri="{C3380CC4-5D6E-409C-BE32-E72D297353CC}">
                <c16:uniqueId val="{00000006-B624-47B9-AED6-10AF024743F8}"/>
              </c:ext>
            </c:extLst>
          </c:dPt>
          <c:xVal>
            <c:numRef>
              <c:f>'Pivot Table 2'!$U$5:$U$6</c:f>
              <c:numCache>
                <c:formatCode>General</c:formatCode>
                <c:ptCount val="2"/>
                <c:pt idx="0">
                  <c:v>0</c:v>
                </c:pt>
                <c:pt idx="1">
                  <c:v>0.99981701632435738</c:v>
                </c:pt>
              </c:numCache>
            </c:numRef>
          </c:xVal>
          <c:yVal>
            <c:numRef>
              <c:f>'Pivot Table 2'!$V$5:$V$6</c:f>
              <c:numCache>
                <c:formatCode>General</c:formatCode>
                <c:ptCount val="2"/>
                <c:pt idx="0">
                  <c:v>1</c:v>
                </c:pt>
                <c:pt idx="1">
                  <c:v>-1.9129398010904981E-2</c:v>
                </c:pt>
              </c:numCache>
            </c:numRef>
          </c:yVal>
          <c:smooth val="0"/>
          <c:extLst>
            <c:ext xmlns:c16="http://schemas.microsoft.com/office/drawing/2014/chart" uri="{C3380CC4-5D6E-409C-BE32-E72D297353CC}">
              <c16:uniqueId val="{00000007-B624-47B9-AED6-10AF024743F8}"/>
            </c:ext>
          </c:extLst>
        </c:ser>
        <c:dLbls>
          <c:showLegendKey val="0"/>
          <c:showVal val="0"/>
          <c:showCatName val="0"/>
          <c:showSerName val="0"/>
          <c:showPercent val="0"/>
          <c:showBubbleSize val="0"/>
        </c:dLbls>
        <c:axId val="382106576"/>
        <c:axId val="396536880"/>
      </c:scatterChart>
      <c:valAx>
        <c:axId val="396536880"/>
        <c:scaling>
          <c:orientation val="minMax"/>
          <c:max val="1.1500000000000001"/>
          <c:min val="-1.1500000000000001"/>
        </c:scaling>
        <c:delete val="1"/>
        <c:axPos val="l"/>
        <c:numFmt formatCode="General" sourceLinked="1"/>
        <c:majorTickMark val="out"/>
        <c:minorTickMark val="none"/>
        <c:tickLblPos val="nextTo"/>
        <c:crossAx val="382106576"/>
        <c:crosses val="autoZero"/>
        <c:crossBetween val="midCat"/>
      </c:valAx>
      <c:valAx>
        <c:axId val="382106576"/>
        <c:scaling>
          <c:orientation val="minMax"/>
          <c:max val="1.1500000000000001"/>
          <c:min val="-1.1500000000000001"/>
        </c:scaling>
        <c:delete val="1"/>
        <c:axPos val="b"/>
        <c:numFmt formatCode="General" sourceLinked="1"/>
        <c:majorTickMark val="out"/>
        <c:minorTickMark val="none"/>
        <c:tickLblPos val="nextTo"/>
        <c:crossAx val="396536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flip="none" rotWithShape="1">
              <a:gsLst>
                <a:gs pos="90000">
                  <a:srgbClr val="D228B3"/>
                </a:gs>
                <a:gs pos="10000">
                  <a:srgbClr val="55D9FB"/>
                </a:gs>
              </a:gsLst>
              <a:lin ang="5400000" scaled="1"/>
              <a:tileRect/>
            </a:gradFill>
            <a:ln>
              <a:noFill/>
            </a:ln>
            <a:effectLst/>
          </c:spPr>
          <c:invertIfNegative val="0"/>
          <c:val>
            <c:numRef>
              <c:f>'Pivot Table 2'!$AB$5</c:f>
              <c:numCache>
                <c:formatCode>0.0%</c:formatCode>
                <c:ptCount val="1"/>
                <c:pt idx="0">
                  <c:v>0.22799999999999998</c:v>
                </c:pt>
              </c:numCache>
            </c:numRef>
          </c:val>
          <c:extLst>
            <c:ext xmlns:c16="http://schemas.microsoft.com/office/drawing/2014/chart" uri="{C3380CC4-5D6E-409C-BE32-E72D297353CC}">
              <c16:uniqueId val="{00000000-3B60-4BBB-A6CE-23C609C7190A}"/>
            </c:ext>
          </c:extLst>
        </c:ser>
        <c:ser>
          <c:idx val="1"/>
          <c:order val="1"/>
          <c:spPr>
            <a:solidFill>
              <a:schemeClr val="accent2"/>
            </a:solidFill>
            <a:ln>
              <a:noFill/>
            </a:ln>
            <a:effectLst/>
          </c:spPr>
          <c:invertIfNegative val="0"/>
          <c:dPt>
            <c:idx val="0"/>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2-3B60-4BBB-A6CE-23C609C7190A}"/>
              </c:ext>
            </c:extLst>
          </c:dPt>
          <c:val>
            <c:numRef>
              <c:f>'Pivot Table 2'!$AC$5</c:f>
              <c:numCache>
                <c:formatCode>0.0%</c:formatCode>
                <c:ptCount val="1"/>
                <c:pt idx="0">
                  <c:v>0.77200000000000002</c:v>
                </c:pt>
              </c:numCache>
            </c:numRef>
          </c:val>
          <c:extLst>
            <c:ext xmlns:c16="http://schemas.microsoft.com/office/drawing/2014/chart" uri="{C3380CC4-5D6E-409C-BE32-E72D297353CC}">
              <c16:uniqueId val="{00000003-3B60-4BBB-A6CE-23C609C7190A}"/>
            </c:ext>
          </c:extLst>
        </c:ser>
        <c:dLbls>
          <c:showLegendKey val="0"/>
          <c:showVal val="0"/>
          <c:showCatName val="0"/>
          <c:showSerName val="0"/>
          <c:showPercent val="0"/>
          <c:showBubbleSize val="0"/>
        </c:dLbls>
        <c:gapWidth val="150"/>
        <c:overlap val="100"/>
        <c:axId val="459060008"/>
        <c:axId val="459057712"/>
      </c:barChart>
      <c:catAx>
        <c:axId val="459060008"/>
        <c:scaling>
          <c:orientation val="minMax"/>
        </c:scaling>
        <c:delete val="1"/>
        <c:axPos val="b"/>
        <c:majorTickMark val="none"/>
        <c:minorTickMark val="none"/>
        <c:tickLblPos val="nextTo"/>
        <c:crossAx val="459057712"/>
        <c:crosses val="autoZero"/>
        <c:auto val="1"/>
        <c:lblAlgn val="ctr"/>
        <c:lblOffset val="100"/>
        <c:noMultiLvlLbl val="0"/>
      </c:catAx>
      <c:valAx>
        <c:axId val="459057712"/>
        <c:scaling>
          <c:orientation val="minMax"/>
          <c:max val="1"/>
        </c:scaling>
        <c:delete val="1"/>
        <c:axPos val="l"/>
        <c:numFmt formatCode="0.0%" sourceLinked="1"/>
        <c:majorTickMark val="none"/>
        <c:minorTickMark val="none"/>
        <c:tickLblPos val="nextTo"/>
        <c:crossAx val="459060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gradFill flip="none" rotWithShape="1">
              <a:gsLst>
                <a:gs pos="10000">
                  <a:srgbClr val="D228B3"/>
                </a:gs>
                <a:gs pos="70000">
                  <a:srgbClr val="7030A0"/>
                </a:gs>
              </a:gsLst>
              <a:lin ang="10800000" scaled="1"/>
              <a:tileRect/>
            </a:gradFill>
            <a:ln w="101600">
              <a:solidFill>
                <a:schemeClr val="tx1"/>
              </a:solidFill>
            </a:ln>
          </c:spPr>
          <c:dPt>
            <c:idx val="0"/>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01-0AD1-414B-9DA9-B0BAAF653803}"/>
              </c:ext>
            </c:extLst>
          </c:dPt>
          <c:dPt>
            <c:idx val="1"/>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03-0AD1-414B-9DA9-B0BAAF653803}"/>
              </c:ext>
            </c:extLst>
          </c:dPt>
          <c:dPt>
            <c:idx val="2"/>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05-0AD1-414B-9DA9-B0BAAF653803}"/>
              </c:ext>
            </c:extLst>
          </c:dPt>
          <c:dPt>
            <c:idx val="3"/>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07-0AD1-414B-9DA9-B0BAAF653803}"/>
              </c:ext>
            </c:extLst>
          </c:dPt>
          <c:dPt>
            <c:idx val="4"/>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09-0AD1-414B-9DA9-B0BAAF653803}"/>
              </c:ext>
            </c:extLst>
          </c:dPt>
          <c:dPt>
            <c:idx val="5"/>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0B-0AD1-414B-9DA9-B0BAAF653803}"/>
              </c:ext>
            </c:extLst>
          </c:dPt>
          <c:dPt>
            <c:idx val="6"/>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0D-0AD1-414B-9DA9-B0BAAF653803}"/>
              </c:ext>
            </c:extLst>
          </c:dPt>
          <c:dPt>
            <c:idx val="7"/>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0F-0AD1-414B-9DA9-B0BAAF653803}"/>
              </c:ext>
            </c:extLst>
          </c:dPt>
          <c:dPt>
            <c:idx val="8"/>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11-0AD1-414B-9DA9-B0BAAF653803}"/>
              </c:ext>
            </c:extLst>
          </c:dPt>
          <c:dPt>
            <c:idx val="9"/>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13-0AD1-414B-9DA9-B0BAAF653803}"/>
              </c:ext>
            </c:extLst>
          </c:dPt>
          <c:dPt>
            <c:idx val="10"/>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15-0AD1-414B-9DA9-B0BAAF653803}"/>
              </c:ext>
            </c:extLst>
          </c:dPt>
          <c:dPt>
            <c:idx val="11"/>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17-0AD1-414B-9DA9-B0BAAF653803}"/>
              </c:ext>
            </c:extLst>
          </c:dPt>
          <c:dPt>
            <c:idx val="12"/>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19-0AD1-414B-9DA9-B0BAAF653803}"/>
              </c:ext>
            </c:extLst>
          </c:dPt>
          <c:dPt>
            <c:idx val="13"/>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1B-0AD1-414B-9DA9-B0BAAF653803}"/>
              </c:ext>
            </c:extLst>
          </c:dPt>
          <c:dPt>
            <c:idx val="14"/>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1D-0AD1-414B-9DA9-B0BAAF653803}"/>
              </c:ext>
            </c:extLst>
          </c:dPt>
          <c:dPt>
            <c:idx val="15"/>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1F-0AD1-414B-9DA9-B0BAAF653803}"/>
              </c:ext>
            </c:extLst>
          </c:dPt>
          <c:dPt>
            <c:idx val="16"/>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21-0AD1-414B-9DA9-B0BAAF653803}"/>
              </c:ext>
            </c:extLst>
          </c:dPt>
          <c:dPt>
            <c:idx val="17"/>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23-0AD1-414B-9DA9-B0BAAF653803}"/>
              </c:ext>
            </c:extLst>
          </c:dPt>
          <c:dPt>
            <c:idx val="18"/>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25-0AD1-414B-9DA9-B0BAAF653803}"/>
              </c:ext>
            </c:extLst>
          </c:dPt>
          <c:dPt>
            <c:idx val="19"/>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27-0AD1-414B-9DA9-B0BAAF653803}"/>
              </c:ext>
            </c:extLst>
          </c:dPt>
          <c:dPt>
            <c:idx val="20"/>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29-0AD1-414B-9DA9-B0BAAF653803}"/>
              </c:ext>
            </c:extLst>
          </c:dPt>
          <c:dPt>
            <c:idx val="21"/>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2B-0AD1-414B-9DA9-B0BAAF653803}"/>
              </c:ext>
            </c:extLst>
          </c:dPt>
          <c:dPt>
            <c:idx val="22"/>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2D-0AD1-414B-9DA9-B0BAAF653803}"/>
              </c:ext>
            </c:extLst>
          </c:dPt>
          <c:dPt>
            <c:idx val="23"/>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2F-0AD1-414B-9DA9-B0BAAF653803}"/>
              </c:ext>
            </c:extLst>
          </c:dPt>
          <c:dPt>
            <c:idx val="24"/>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31-0AD1-414B-9DA9-B0BAAF653803}"/>
              </c:ext>
            </c:extLst>
          </c:dPt>
          <c:dPt>
            <c:idx val="25"/>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33-0AD1-414B-9DA9-B0BAAF653803}"/>
              </c:ext>
            </c:extLst>
          </c:dPt>
          <c:dPt>
            <c:idx val="26"/>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35-0AD1-414B-9DA9-B0BAAF653803}"/>
              </c:ext>
            </c:extLst>
          </c:dPt>
          <c:dPt>
            <c:idx val="27"/>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37-0AD1-414B-9DA9-B0BAAF653803}"/>
              </c:ext>
            </c:extLst>
          </c:dPt>
          <c:dPt>
            <c:idx val="28"/>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39-0AD1-414B-9DA9-B0BAAF653803}"/>
              </c:ext>
            </c:extLst>
          </c:dPt>
          <c:dPt>
            <c:idx val="29"/>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3B-0AD1-414B-9DA9-B0BAAF653803}"/>
              </c:ext>
            </c:extLst>
          </c:dPt>
          <c:dPt>
            <c:idx val="30"/>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3D-0AD1-414B-9DA9-B0BAAF653803}"/>
              </c:ext>
            </c:extLst>
          </c:dPt>
          <c:dPt>
            <c:idx val="31"/>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3F-0AD1-414B-9DA9-B0BAAF653803}"/>
              </c:ext>
            </c:extLst>
          </c:dPt>
          <c:dPt>
            <c:idx val="32"/>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41-0AD1-414B-9DA9-B0BAAF653803}"/>
              </c:ext>
            </c:extLst>
          </c:dPt>
          <c:dPt>
            <c:idx val="33"/>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43-0AD1-414B-9DA9-B0BAAF653803}"/>
              </c:ext>
            </c:extLst>
          </c:dPt>
          <c:dPt>
            <c:idx val="34"/>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45-0AD1-414B-9DA9-B0BAAF653803}"/>
              </c:ext>
            </c:extLst>
          </c:dPt>
          <c:dPt>
            <c:idx val="35"/>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47-0AD1-414B-9DA9-B0BAAF653803}"/>
              </c:ext>
            </c:extLst>
          </c:dPt>
          <c:dPt>
            <c:idx val="36"/>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49-0AD1-414B-9DA9-B0BAAF653803}"/>
              </c:ext>
            </c:extLst>
          </c:dPt>
          <c:dPt>
            <c:idx val="37"/>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4B-0AD1-414B-9DA9-B0BAAF653803}"/>
              </c:ext>
            </c:extLst>
          </c:dPt>
          <c:dPt>
            <c:idx val="38"/>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4D-0AD1-414B-9DA9-B0BAAF653803}"/>
              </c:ext>
            </c:extLst>
          </c:dPt>
          <c:dPt>
            <c:idx val="39"/>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4F-0AD1-414B-9DA9-B0BAAF653803}"/>
              </c:ext>
            </c:extLst>
          </c:dPt>
          <c:dPt>
            <c:idx val="40"/>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51-0AD1-414B-9DA9-B0BAAF653803}"/>
              </c:ext>
            </c:extLst>
          </c:dPt>
          <c:dPt>
            <c:idx val="41"/>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53-0AD1-414B-9DA9-B0BAAF653803}"/>
              </c:ext>
            </c:extLst>
          </c:dPt>
          <c:dPt>
            <c:idx val="42"/>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55-0AD1-414B-9DA9-B0BAAF653803}"/>
              </c:ext>
            </c:extLst>
          </c:dPt>
          <c:dPt>
            <c:idx val="43"/>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57-0AD1-414B-9DA9-B0BAAF653803}"/>
              </c:ext>
            </c:extLst>
          </c:dPt>
          <c:dPt>
            <c:idx val="44"/>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59-0AD1-414B-9DA9-B0BAAF653803}"/>
              </c:ext>
            </c:extLst>
          </c:dPt>
          <c:dPt>
            <c:idx val="45"/>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5B-0AD1-414B-9DA9-B0BAAF653803}"/>
              </c:ext>
            </c:extLst>
          </c:dPt>
          <c:dPt>
            <c:idx val="46"/>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5D-0AD1-414B-9DA9-B0BAAF653803}"/>
              </c:ext>
            </c:extLst>
          </c:dPt>
          <c:dPt>
            <c:idx val="47"/>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5F-0AD1-414B-9DA9-B0BAAF653803}"/>
              </c:ext>
            </c:extLst>
          </c:dPt>
          <c:dPt>
            <c:idx val="48"/>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61-0AD1-414B-9DA9-B0BAAF653803}"/>
              </c:ext>
            </c:extLst>
          </c:dPt>
          <c:dPt>
            <c:idx val="49"/>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63-0AD1-414B-9DA9-B0BAAF653803}"/>
              </c:ext>
            </c:extLst>
          </c:dPt>
          <c:dPt>
            <c:idx val="50"/>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65-0AD1-414B-9DA9-B0BAAF653803}"/>
              </c:ext>
            </c:extLst>
          </c:dPt>
          <c:dPt>
            <c:idx val="51"/>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67-0AD1-414B-9DA9-B0BAAF653803}"/>
              </c:ext>
            </c:extLst>
          </c:dPt>
          <c:dPt>
            <c:idx val="52"/>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69-0AD1-414B-9DA9-B0BAAF653803}"/>
              </c:ext>
            </c:extLst>
          </c:dPt>
          <c:dPt>
            <c:idx val="53"/>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6B-0AD1-414B-9DA9-B0BAAF653803}"/>
              </c:ext>
            </c:extLst>
          </c:dPt>
          <c:dPt>
            <c:idx val="54"/>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6D-0AD1-414B-9DA9-B0BAAF653803}"/>
              </c:ext>
            </c:extLst>
          </c:dPt>
          <c:dPt>
            <c:idx val="55"/>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6F-0AD1-414B-9DA9-B0BAAF653803}"/>
              </c:ext>
            </c:extLst>
          </c:dPt>
          <c:dPt>
            <c:idx val="56"/>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71-0AD1-414B-9DA9-B0BAAF653803}"/>
              </c:ext>
            </c:extLst>
          </c:dPt>
          <c:dPt>
            <c:idx val="57"/>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73-0AD1-414B-9DA9-B0BAAF653803}"/>
              </c:ext>
            </c:extLst>
          </c:dPt>
          <c:dPt>
            <c:idx val="58"/>
            <c:bubble3D val="0"/>
            <c:spPr>
              <a:gradFill flip="none" rotWithShape="1">
                <a:gsLst>
                  <a:gs pos="10000">
                    <a:srgbClr val="D228B3"/>
                  </a:gs>
                  <a:gs pos="70000">
                    <a:srgbClr val="7030A0"/>
                  </a:gs>
                </a:gsLst>
                <a:lin ang="10800000" scaled="1"/>
                <a:tileRect/>
              </a:gradFill>
              <a:ln w="101600">
                <a:solidFill>
                  <a:schemeClr val="tx1"/>
                </a:solidFill>
              </a:ln>
              <a:effectLst/>
            </c:spPr>
            <c:extLst>
              <c:ext xmlns:c16="http://schemas.microsoft.com/office/drawing/2014/chart" uri="{C3380CC4-5D6E-409C-BE32-E72D297353CC}">
                <c16:uniqueId val="{00000075-0AD1-414B-9DA9-B0BAAF653803}"/>
              </c:ext>
            </c:extLst>
          </c:dPt>
          <c:val>
            <c:numLit>
              <c:formatCode>General</c:formatCode>
              <c:ptCount val="5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numLit>
          </c:val>
          <c:extLst>
            <c:ext xmlns:c16="http://schemas.microsoft.com/office/drawing/2014/chart" uri="{C3380CC4-5D6E-409C-BE32-E72D297353CC}">
              <c16:uniqueId val="{00000076-0AD1-414B-9DA9-B0BAAF653803}"/>
            </c:ext>
          </c:extLst>
        </c:ser>
        <c:dLbls>
          <c:showLegendKey val="0"/>
          <c:showVal val="0"/>
          <c:showCatName val="0"/>
          <c:showSerName val="0"/>
          <c:showPercent val="0"/>
          <c:showBubbleSize val="0"/>
          <c:showLeaderLines val="1"/>
        </c:dLbls>
        <c:firstSliceAng val="0"/>
        <c:holeSize val="75"/>
      </c:doughnutChart>
      <c:pieChart>
        <c:varyColors val="1"/>
        <c:ser>
          <c:idx val="1"/>
          <c:order val="1"/>
          <c:tx>
            <c:v>2nd</c:v>
          </c:tx>
          <c:dPt>
            <c:idx val="0"/>
            <c:bubble3D val="0"/>
            <c:spPr>
              <a:noFill/>
              <a:ln w="19050">
                <a:noFill/>
              </a:ln>
              <a:effectLst/>
            </c:spPr>
            <c:extLst>
              <c:ext xmlns:c16="http://schemas.microsoft.com/office/drawing/2014/chart" uri="{C3380CC4-5D6E-409C-BE32-E72D297353CC}">
                <c16:uniqueId val="{00000078-0AD1-414B-9DA9-B0BAAF653803}"/>
              </c:ext>
            </c:extLst>
          </c:dPt>
          <c:dPt>
            <c:idx val="1"/>
            <c:bubble3D val="0"/>
            <c:spPr>
              <a:solidFill>
                <a:schemeClr val="tx1">
                  <a:alpha val="70000"/>
                </a:schemeClr>
              </a:solidFill>
              <a:ln w="19050">
                <a:noFill/>
              </a:ln>
              <a:effectLst/>
            </c:spPr>
            <c:extLst>
              <c:ext xmlns:c16="http://schemas.microsoft.com/office/drawing/2014/chart" uri="{C3380CC4-5D6E-409C-BE32-E72D297353CC}">
                <c16:uniqueId val="{0000007A-0AD1-414B-9DA9-B0BAAF653803}"/>
              </c:ext>
            </c:extLst>
          </c:dPt>
          <c:val>
            <c:numRef>
              <c:f>'Pivot Table 3'!$F$4:$G$4</c:f>
              <c:numCache>
                <c:formatCode>0%</c:formatCode>
                <c:ptCount val="2"/>
                <c:pt idx="0">
                  <c:v>0.72183219828862888</c:v>
                </c:pt>
                <c:pt idx="1">
                  <c:v>0.27816780171137112</c:v>
                </c:pt>
              </c:numCache>
            </c:numRef>
          </c:val>
          <c:extLst>
            <c:ext xmlns:c16="http://schemas.microsoft.com/office/drawing/2014/chart" uri="{C3380CC4-5D6E-409C-BE32-E72D297353CC}">
              <c16:uniqueId val="{0000007B-0AD1-414B-9DA9-B0BAAF653803}"/>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tx>
            <c:v>3rd</c:v>
          </c:tx>
          <c:spPr>
            <a:ln w="25400" cap="rnd">
              <a:noFill/>
              <a:round/>
            </a:ln>
            <a:effectLst/>
          </c:spPr>
          <c:marker>
            <c:symbol val="circle"/>
            <c:size val="45"/>
            <c:spPr>
              <a:solidFill>
                <a:schemeClr val="tx1"/>
              </a:solidFill>
              <a:ln w="9525">
                <a:gradFill>
                  <a:gsLst>
                    <a:gs pos="0">
                      <a:srgbClr val="FFFF00"/>
                    </a:gs>
                    <a:gs pos="55000">
                      <a:schemeClr val="accent4"/>
                    </a:gs>
                  </a:gsLst>
                  <a:lin ang="5400000" scaled="1"/>
                </a:gradFill>
              </a:ln>
              <a:effectLst/>
            </c:spPr>
          </c:marker>
          <c:dPt>
            <c:idx val="0"/>
            <c:marker>
              <c:symbol val="circle"/>
              <c:size val="45"/>
              <c:spPr>
                <a:solidFill>
                  <a:schemeClr val="tx1"/>
                </a:solidFill>
                <a:ln w="9525">
                  <a:gradFill>
                    <a:gsLst>
                      <a:gs pos="31000">
                        <a:srgbClr val="0070C0"/>
                      </a:gs>
                      <a:gs pos="71000">
                        <a:schemeClr val="accent6"/>
                      </a:gs>
                    </a:gsLst>
                    <a:lin ang="5400000" scaled="1"/>
                  </a:gradFill>
                </a:ln>
                <a:effectLst/>
              </c:spPr>
            </c:marker>
            <c:bubble3D val="0"/>
            <c:extLst>
              <c:ext xmlns:c16="http://schemas.microsoft.com/office/drawing/2014/chart" uri="{C3380CC4-5D6E-409C-BE32-E72D297353CC}">
                <c16:uniqueId val="{0000007C-0AD1-414B-9DA9-B0BAAF653803}"/>
              </c:ext>
            </c:extLst>
          </c:dPt>
          <c:dLbls>
            <c:dLbl>
              <c:idx val="0"/>
              <c:tx>
                <c:rich>
                  <a:bodyPr/>
                  <a:lstStyle/>
                  <a:p>
                    <a:fld id="{9E25DE01-69E0-42DC-9C5E-9667AC0F759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C-0AD1-414B-9DA9-B0BAAF653803}"/>
                </c:ext>
              </c:extLst>
            </c:dLbl>
            <c:dLbl>
              <c:idx val="1"/>
              <c:tx>
                <c:rich>
                  <a:bodyPr/>
                  <a:lstStyle/>
                  <a:p>
                    <a:fld id="{36703195-ECA0-4762-A77B-2A7EBE56518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D-0AD1-414B-9DA9-B0BAAF653803}"/>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 3'!$F$8:$F$9</c:f>
              <c:numCache>
                <c:formatCode>General</c:formatCode>
                <c:ptCount val="2"/>
                <c:pt idx="0">
                  <c:v>0</c:v>
                </c:pt>
                <c:pt idx="1">
                  <c:v>-0.98437925540753612</c:v>
                </c:pt>
              </c:numCache>
            </c:numRef>
          </c:xVal>
          <c:yVal>
            <c:numRef>
              <c:f>'Pivot Table 3'!$G$8:$G$9</c:f>
              <c:numCache>
                <c:formatCode>General</c:formatCode>
                <c:ptCount val="2"/>
                <c:pt idx="0">
                  <c:v>1</c:v>
                </c:pt>
                <c:pt idx="1">
                  <c:v>-0.17606101647810846</c:v>
                </c:pt>
              </c:numCache>
            </c:numRef>
          </c:yVal>
          <c:smooth val="0"/>
          <c:extLst>
            <c:ext xmlns:c15="http://schemas.microsoft.com/office/drawing/2012/chart" uri="{02D57815-91ED-43cb-92C2-25804820EDAC}">
              <c15:datalabelsRange>
                <c15:f>'Pivot Table 3'!$I$4:$I$5</c15:f>
                <c15:dlblRangeCache>
                  <c:ptCount val="2"/>
                  <c:pt idx="0">
                    <c:v>28%</c:v>
                  </c:pt>
                  <c:pt idx="1">
                    <c:v>72%</c:v>
                  </c:pt>
                </c15:dlblRangeCache>
              </c15:datalabelsRange>
            </c:ext>
            <c:ext xmlns:c16="http://schemas.microsoft.com/office/drawing/2014/chart" uri="{C3380CC4-5D6E-409C-BE32-E72D297353CC}">
              <c16:uniqueId val="{0000007E-0AD1-414B-9DA9-B0BAAF653803}"/>
            </c:ext>
          </c:extLst>
        </c:ser>
        <c:dLbls>
          <c:showLegendKey val="0"/>
          <c:showVal val="0"/>
          <c:showCatName val="0"/>
          <c:showSerName val="0"/>
          <c:showPercent val="0"/>
          <c:showBubbleSize val="0"/>
        </c:dLbls>
        <c:axId val="471700960"/>
        <c:axId val="471709160"/>
      </c:scatterChart>
      <c:valAx>
        <c:axId val="471709160"/>
        <c:scaling>
          <c:orientation val="minMax"/>
          <c:max val="1.1500000000000001"/>
          <c:min val="-1.1500000000000001"/>
        </c:scaling>
        <c:delete val="1"/>
        <c:axPos val="l"/>
        <c:numFmt formatCode="General" sourceLinked="1"/>
        <c:majorTickMark val="out"/>
        <c:minorTickMark val="none"/>
        <c:tickLblPos val="nextTo"/>
        <c:crossAx val="471700960"/>
        <c:crosses val="autoZero"/>
        <c:crossBetween val="midCat"/>
      </c:valAx>
      <c:valAx>
        <c:axId val="471700960"/>
        <c:scaling>
          <c:orientation val="minMax"/>
          <c:max val="1.1500000000000001"/>
          <c:min val="-1.1500000000000001"/>
        </c:scaling>
        <c:delete val="1"/>
        <c:axPos val="b"/>
        <c:numFmt formatCode="General" sourceLinked="1"/>
        <c:majorTickMark val="out"/>
        <c:minorTickMark val="none"/>
        <c:tickLblPos val="nextTo"/>
        <c:crossAx val="471709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Geographically!A1"/><Relationship Id="rId7" Type="http://schemas.openxmlformats.org/officeDocument/2006/relationships/chart" Target="../charts/chart4.xml"/><Relationship Id="rId2" Type="http://schemas.openxmlformats.org/officeDocument/2006/relationships/hyperlink" Target="#'Income Sources'!A1"/><Relationship Id="rId1" Type="http://schemas.openxmlformats.org/officeDocument/2006/relationships/chart" Target="../charts/chart2.xml"/><Relationship Id="rId6" Type="http://schemas.openxmlformats.org/officeDocument/2006/relationships/chart" Target="../charts/chart3.xml"/><Relationship Id="rId5" Type="http://schemas.openxmlformats.org/officeDocument/2006/relationships/hyperlink" Target="#'Sales Process'!A1"/><Relationship Id="rId4" Type="http://schemas.openxmlformats.org/officeDocument/2006/relationships/hyperlink" Target="#'Projects Status'!A1"/></Relationships>
</file>

<file path=xl/drawings/_rels/drawing3.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hyperlink" Target="#Geographically!A1"/><Relationship Id="rId7" Type="http://schemas.openxmlformats.org/officeDocument/2006/relationships/chart" Target="../charts/chart7.xml"/><Relationship Id="rId2" Type="http://schemas.openxmlformats.org/officeDocument/2006/relationships/hyperlink" Target="#'Income Sources'!A1"/><Relationship Id="rId1" Type="http://schemas.openxmlformats.org/officeDocument/2006/relationships/image" Target="../media/image1.png"/><Relationship Id="rId6" Type="http://schemas.openxmlformats.org/officeDocument/2006/relationships/chart" Target="../charts/chart6.xml"/><Relationship Id="rId5" Type="http://schemas.openxmlformats.org/officeDocument/2006/relationships/hyperlink" Target="#'Sales Process'!A1"/><Relationship Id="rId10" Type="http://schemas.openxmlformats.org/officeDocument/2006/relationships/chart" Target="../charts/chart8.xml"/><Relationship Id="rId4" Type="http://schemas.openxmlformats.org/officeDocument/2006/relationships/hyperlink" Target="#'Projects Status'!A1"/><Relationship Id="rId9" Type="http://schemas.openxmlformats.org/officeDocument/2006/relationships/image" Target="../media/image3.svg"/></Relationships>
</file>

<file path=xl/drawings/_rels/drawing4.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image" Target="../media/image11.svg"/><Relationship Id="rId18" Type="http://schemas.openxmlformats.org/officeDocument/2006/relationships/image" Target="../media/image16.png"/><Relationship Id="rId26" Type="http://schemas.openxmlformats.org/officeDocument/2006/relationships/image" Target="../media/image24.png"/><Relationship Id="rId3" Type="http://schemas.openxmlformats.org/officeDocument/2006/relationships/hyperlink" Target="#'Projects Status'!A1"/><Relationship Id="rId21" Type="http://schemas.openxmlformats.org/officeDocument/2006/relationships/image" Target="../media/image19.svg"/><Relationship Id="rId34" Type="http://schemas.openxmlformats.org/officeDocument/2006/relationships/chart" Target="../charts/chart10.xml"/><Relationship Id="rId7" Type="http://schemas.openxmlformats.org/officeDocument/2006/relationships/image" Target="../media/image5.svg"/><Relationship Id="rId12" Type="http://schemas.openxmlformats.org/officeDocument/2006/relationships/image" Target="../media/image10.png"/><Relationship Id="rId17" Type="http://schemas.openxmlformats.org/officeDocument/2006/relationships/image" Target="../media/image15.svg"/><Relationship Id="rId25" Type="http://schemas.openxmlformats.org/officeDocument/2006/relationships/image" Target="../media/image23.svg"/><Relationship Id="rId33" Type="http://schemas.openxmlformats.org/officeDocument/2006/relationships/image" Target="../media/image31.svg"/><Relationship Id="rId2" Type="http://schemas.openxmlformats.org/officeDocument/2006/relationships/hyperlink" Target="#Geographically!A1"/><Relationship Id="rId16" Type="http://schemas.openxmlformats.org/officeDocument/2006/relationships/image" Target="../media/image14.png"/><Relationship Id="rId20" Type="http://schemas.openxmlformats.org/officeDocument/2006/relationships/image" Target="../media/image18.png"/><Relationship Id="rId29" Type="http://schemas.openxmlformats.org/officeDocument/2006/relationships/image" Target="../media/image27.svg"/><Relationship Id="rId1" Type="http://schemas.openxmlformats.org/officeDocument/2006/relationships/hyperlink" Target="#'Income Sources'!A1"/><Relationship Id="rId6" Type="http://schemas.openxmlformats.org/officeDocument/2006/relationships/image" Target="../media/image4.png"/><Relationship Id="rId11" Type="http://schemas.openxmlformats.org/officeDocument/2006/relationships/image" Target="../media/image9.svg"/><Relationship Id="rId24" Type="http://schemas.openxmlformats.org/officeDocument/2006/relationships/image" Target="../media/image22.png"/><Relationship Id="rId32" Type="http://schemas.openxmlformats.org/officeDocument/2006/relationships/image" Target="../media/image30.png"/><Relationship Id="rId5" Type="http://schemas.openxmlformats.org/officeDocument/2006/relationships/chart" Target="../charts/chart9.xml"/><Relationship Id="rId15" Type="http://schemas.openxmlformats.org/officeDocument/2006/relationships/image" Target="../media/image13.svg"/><Relationship Id="rId23" Type="http://schemas.openxmlformats.org/officeDocument/2006/relationships/image" Target="../media/image21.svg"/><Relationship Id="rId28" Type="http://schemas.openxmlformats.org/officeDocument/2006/relationships/image" Target="../media/image26.png"/><Relationship Id="rId10" Type="http://schemas.openxmlformats.org/officeDocument/2006/relationships/image" Target="../media/image8.png"/><Relationship Id="rId19" Type="http://schemas.openxmlformats.org/officeDocument/2006/relationships/image" Target="../media/image17.svg"/><Relationship Id="rId31" Type="http://schemas.openxmlformats.org/officeDocument/2006/relationships/image" Target="../media/image29.svg"/><Relationship Id="rId4" Type="http://schemas.openxmlformats.org/officeDocument/2006/relationships/hyperlink" Target="#'Sales Process'!A1"/><Relationship Id="rId9" Type="http://schemas.openxmlformats.org/officeDocument/2006/relationships/image" Target="../media/image7.svg"/><Relationship Id="rId14" Type="http://schemas.openxmlformats.org/officeDocument/2006/relationships/image" Target="../media/image12.png"/><Relationship Id="rId22" Type="http://schemas.openxmlformats.org/officeDocument/2006/relationships/image" Target="../media/image20.png"/><Relationship Id="rId27" Type="http://schemas.openxmlformats.org/officeDocument/2006/relationships/image" Target="../media/image25.svg"/><Relationship Id="rId30" Type="http://schemas.openxmlformats.org/officeDocument/2006/relationships/image" Target="../media/image28.png"/><Relationship Id="rId35"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8" Type="http://schemas.openxmlformats.org/officeDocument/2006/relationships/image" Target="../media/image35.svg"/><Relationship Id="rId3" Type="http://schemas.openxmlformats.org/officeDocument/2006/relationships/hyperlink" Target="#'Projects Status'!A1"/><Relationship Id="rId7" Type="http://schemas.openxmlformats.org/officeDocument/2006/relationships/image" Target="../media/image34.png"/><Relationship Id="rId12" Type="http://schemas.openxmlformats.org/officeDocument/2006/relationships/image" Target="../media/image39.svg"/><Relationship Id="rId2" Type="http://schemas.openxmlformats.org/officeDocument/2006/relationships/hyperlink" Target="#Geographically!A1"/><Relationship Id="rId1" Type="http://schemas.openxmlformats.org/officeDocument/2006/relationships/hyperlink" Target="#'Income Sources'!A1"/><Relationship Id="rId6" Type="http://schemas.openxmlformats.org/officeDocument/2006/relationships/image" Target="../media/image33.svg"/><Relationship Id="rId11" Type="http://schemas.openxmlformats.org/officeDocument/2006/relationships/image" Target="../media/image38.png"/><Relationship Id="rId5" Type="http://schemas.openxmlformats.org/officeDocument/2006/relationships/image" Target="../media/image32.png"/><Relationship Id="rId10" Type="http://schemas.openxmlformats.org/officeDocument/2006/relationships/image" Target="../media/image37.svg"/><Relationship Id="rId4" Type="http://schemas.openxmlformats.org/officeDocument/2006/relationships/hyperlink" Target="#'Sales Process'!A1"/><Relationship Id="rId9" Type="http://schemas.openxmlformats.org/officeDocument/2006/relationships/image" Target="../media/image36.png"/></Relationships>
</file>

<file path=xl/drawings/drawing1.xml><?xml version="1.0" encoding="utf-8"?>
<xdr:wsDr xmlns:xdr="http://schemas.openxmlformats.org/drawingml/2006/spreadsheetDrawing" xmlns:a="http://schemas.openxmlformats.org/drawingml/2006/main">
  <xdr:twoCellAnchor>
    <xdr:from>
      <xdr:col>0</xdr:col>
      <xdr:colOff>161925</xdr:colOff>
      <xdr:row>19</xdr:row>
      <xdr:rowOff>128587</xdr:rowOff>
    </xdr:from>
    <xdr:to>
      <xdr:col>5</xdr:col>
      <xdr:colOff>438150</xdr:colOff>
      <xdr:row>26</xdr:row>
      <xdr:rowOff>142874</xdr:rowOff>
    </xdr:to>
    <xdr:graphicFrame macro="">
      <xdr:nvGraphicFramePr>
        <xdr:cNvPr id="3" name="Chart 2">
          <a:extLst>
            <a:ext uri="{FF2B5EF4-FFF2-40B4-BE49-F238E27FC236}">
              <a16:creationId xmlns:a16="http://schemas.microsoft.com/office/drawing/2014/main" id="{501AAC11-CB54-4DB4-BA41-89024268D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309564</xdr:colOff>
      <xdr:row>2</xdr:row>
      <xdr:rowOff>59532</xdr:rowOff>
    </xdr:from>
    <xdr:to>
      <xdr:col>19</xdr:col>
      <xdr:colOff>374715</xdr:colOff>
      <xdr:row>40</xdr:row>
      <xdr:rowOff>173830</xdr:rowOff>
    </xdr:to>
    <xdr:grpSp>
      <xdr:nvGrpSpPr>
        <xdr:cNvPr id="166" name="Group 165">
          <a:extLst>
            <a:ext uri="{FF2B5EF4-FFF2-40B4-BE49-F238E27FC236}">
              <a16:creationId xmlns:a16="http://schemas.microsoft.com/office/drawing/2014/main" id="{F1DA1602-369B-4E92-8ECA-49531B303774}"/>
            </a:ext>
          </a:extLst>
        </xdr:cNvPr>
        <xdr:cNvGrpSpPr/>
      </xdr:nvGrpSpPr>
      <xdr:grpSpPr>
        <a:xfrm>
          <a:off x="4560095" y="440532"/>
          <a:ext cx="7351776" cy="7353298"/>
          <a:chOff x="4560095" y="440532"/>
          <a:chExt cx="7351776" cy="7353298"/>
        </a:xfrm>
      </xdr:grpSpPr>
      <xdr:sp macro="" textlink="">
        <xdr:nvSpPr>
          <xdr:cNvPr id="163" name="Oval 162">
            <a:extLst>
              <a:ext uri="{FF2B5EF4-FFF2-40B4-BE49-F238E27FC236}">
                <a16:creationId xmlns:a16="http://schemas.microsoft.com/office/drawing/2014/main" id="{7E99FE2D-05FD-4BC4-83D4-EC5AE1FC8EC4}"/>
              </a:ext>
            </a:extLst>
          </xdr:cNvPr>
          <xdr:cNvSpPr/>
        </xdr:nvSpPr>
        <xdr:spPr>
          <a:xfrm>
            <a:off x="5402296" y="1283494"/>
            <a:ext cx="5667375" cy="5667375"/>
          </a:xfrm>
          <a:prstGeom prst="ellipse">
            <a:avLst/>
          </a:prstGeom>
          <a:no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5" name="Oval 164">
            <a:extLst>
              <a:ext uri="{FF2B5EF4-FFF2-40B4-BE49-F238E27FC236}">
                <a16:creationId xmlns:a16="http://schemas.microsoft.com/office/drawing/2014/main" id="{EA13FE1F-648B-4EA0-BF9D-9410298EDEDC}"/>
              </a:ext>
            </a:extLst>
          </xdr:cNvPr>
          <xdr:cNvSpPr/>
        </xdr:nvSpPr>
        <xdr:spPr>
          <a:xfrm>
            <a:off x="4560095" y="440532"/>
            <a:ext cx="7351776" cy="7353298"/>
          </a:xfrm>
          <a:prstGeom prst="ellipse">
            <a:avLst/>
          </a:prstGeom>
          <a:no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18</xdr:col>
      <xdr:colOff>30589</xdr:colOff>
      <xdr:row>26</xdr:row>
      <xdr:rowOff>41580</xdr:rowOff>
    </xdr:from>
    <xdr:to>
      <xdr:col>20</xdr:col>
      <xdr:colOff>228416</xdr:colOff>
      <xdr:row>30</xdr:row>
      <xdr:rowOff>40667</xdr:rowOff>
    </xdr:to>
    <xdr:grpSp>
      <xdr:nvGrpSpPr>
        <xdr:cNvPr id="103" name="Group 102">
          <a:extLst>
            <a:ext uri="{FF2B5EF4-FFF2-40B4-BE49-F238E27FC236}">
              <a16:creationId xmlns:a16="http://schemas.microsoft.com/office/drawing/2014/main" id="{6E82FFB8-F652-4BA5-BFE6-E1132A8AEFD1}"/>
            </a:ext>
          </a:extLst>
        </xdr:cNvPr>
        <xdr:cNvGrpSpPr/>
      </xdr:nvGrpSpPr>
      <xdr:grpSpPr>
        <a:xfrm>
          <a:off x="10960527" y="4994580"/>
          <a:ext cx="1412264" cy="761087"/>
          <a:chOff x="10790725" y="2251196"/>
          <a:chExt cx="1415012" cy="761087"/>
        </a:xfrm>
      </xdr:grpSpPr>
      <xdr:cxnSp macro="">
        <xdr:nvCxnSpPr>
          <xdr:cNvPr id="104" name="Straight Connector 103">
            <a:extLst>
              <a:ext uri="{FF2B5EF4-FFF2-40B4-BE49-F238E27FC236}">
                <a16:creationId xmlns:a16="http://schemas.microsoft.com/office/drawing/2014/main" id="{E685E2DC-41BA-4396-A784-3DEAB068CBA7}"/>
              </a:ext>
            </a:extLst>
          </xdr:cNvPr>
          <xdr:cNvCxnSpPr/>
        </xdr:nvCxnSpPr>
        <xdr:spPr>
          <a:xfrm flipV="1">
            <a:off x="10790725" y="2618597"/>
            <a:ext cx="939679" cy="393686"/>
          </a:xfrm>
          <a:prstGeom prst="line">
            <a:avLst/>
          </a:prstGeom>
          <a:ln w="15875">
            <a:gradFill>
              <a:gsLst>
                <a:gs pos="100000">
                  <a:srgbClr val="55D9FB"/>
                </a:gs>
                <a:gs pos="43000">
                  <a:srgbClr val="5A2BCB"/>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05" name="Circle: Hollow 104">
            <a:extLst>
              <a:ext uri="{FF2B5EF4-FFF2-40B4-BE49-F238E27FC236}">
                <a16:creationId xmlns:a16="http://schemas.microsoft.com/office/drawing/2014/main" id="{EA970329-E36E-4076-8C47-E5850999EA11}"/>
              </a:ext>
            </a:extLst>
          </xdr:cNvPr>
          <xdr:cNvSpPr/>
        </xdr:nvSpPr>
        <xdr:spPr>
          <a:xfrm>
            <a:off x="11692853" y="2251196"/>
            <a:ext cx="512884" cy="511969"/>
          </a:xfrm>
          <a:prstGeom prst="donut">
            <a:avLst>
              <a:gd name="adj" fmla="val 8333"/>
            </a:avLst>
          </a:prstGeom>
          <a:solidFill>
            <a:srgbClr val="55D9FB"/>
          </a:solidFill>
          <a:ln>
            <a:solidFill>
              <a:srgbClr val="55D9F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chemeClr val="tx1"/>
              </a:solidFill>
            </a:endParaRPr>
          </a:p>
        </xdr:txBody>
      </xdr:sp>
    </xdr:grpSp>
    <xdr:clientData/>
  </xdr:twoCellAnchor>
  <xdr:twoCellAnchor editAs="absolute">
    <xdr:from>
      <xdr:col>14</xdr:col>
      <xdr:colOff>103765</xdr:colOff>
      <xdr:row>31</xdr:row>
      <xdr:rowOff>23174</xdr:rowOff>
    </xdr:from>
    <xdr:to>
      <xdr:col>15</xdr:col>
      <xdr:colOff>257634</xdr:colOff>
      <xdr:row>38</xdr:row>
      <xdr:rowOff>101938</xdr:rowOff>
    </xdr:to>
    <xdr:grpSp>
      <xdr:nvGrpSpPr>
        <xdr:cNvPr id="106" name="Group 105">
          <a:extLst>
            <a:ext uri="{FF2B5EF4-FFF2-40B4-BE49-F238E27FC236}">
              <a16:creationId xmlns:a16="http://schemas.microsoft.com/office/drawing/2014/main" id="{13AA09B8-7E13-4ECF-B8B7-0F949196B368}"/>
            </a:ext>
          </a:extLst>
        </xdr:cNvPr>
        <xdr:cNvGrpSpPr/>
      </xdr:nvGrpSpPr>
      <xdr:grpSpPr>
        <a:xfrm rot="3972567">
          <a:off x="8279240" y="6254262"/>
          <a:ext cx="1412264" cy="761087"/>
          <a:chOff x="10790725" y="2251196"/>
          <a:chExt cx="1415012" cy="761087"/>
        </a:xfrm>
      </xdr:grpSpPr>
      <xdr:cxnSp macro="">
        <xdr:nvCxnSpPr>
          <xdr:cNvPr id="107" name="Straight Connector 106">
            <a:extLst>
              <a:ext uri="{FF2B5EF4-FFF2-40B4-BE49-F238E27FC236}">
                <a16:creationId xmlns:a16="http://schemas.microsoft.com/office/drawing/2014/main" id="{1BA41384-6FD1-4648-B9A2-2EAA166D2B1D}"/>
              </a:ext>
            </a:extLst>
          </xdr:cNvPr>
          <xdr:cNvCxnSpPr/>
        </xdr:nvCxnSpPr>
        <xdr:spPr>
          <a:xfrm flipV="1">
            <a:off x="10790725" y="2618597"/>
            <a:ext cx="939679" cy="393686"/>
          </a:xfrm>
          <a:prstGeom prst="line">
            <a:avLst/>
          </a:prstGeom>
          <a:ln w="15875">
            <a:gradFill>
              <a:gsLst>
                <a:gs pos="100000">
                  <a:srgbClr val="55D9FB"/>
                </a:gs>
                <a:gs pos="43000">
                  <a:srgbClr val="5A2BCB"/>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08" name="Circle: Hollow 107">
            <a:extLst>
              <a:ext uri="{FF2B5EF4-FFF2-40B4-BE49-F238E27FC236}">
                <a16:creationId xmlns:a16="http://schemas.microsoft.com/office/drawing/2014/main" id="{4A31849F-32D9-48EF-98A0-611DA4E1B464}"/>
              </a:ext>
            </a:extLst>
          </xdr:cNvPr>
          <xdr:cNvSpPr/>
        </xdr:nvSpPr>
        <xdr:spPr>
          <a:xfrm>
            <a:off x="11692853" y="2251196"/>
            <a:ext cx="512884" cy="511969"/>
          </a:xfrm>
          <a:prstGeom prst="donut">
            <a:avLst>
              <a:gd name="adj" fmla="val 8333"/>
            </a:avLst>
          </a:prstGeom>
          <a:solidFill>
            <a:srgbClr val="55D9FB"/>
          </a:solidFill>
          <a:ln>
            <a:solidFill>
              <a:srgbClr val="55D9F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chemeClr val="tx1"/>
              </a:solidFill>
            </a:endParaRPr>
          </a:p>
        </xdr:txBody>
      </xdr:sp>
    </xdr:grpSp>
    <xdr:clientData/>
  </xdr:twoCellAnchor>
  <xdr:twoCellAnchor editAs="absolute">
    <xdr:from>
      <xdr:col>8</xdr:col>
      <xdr:colOff>48354</xdr:colOff>
      <xdr:row>21</xdr:row>
      <xdr:rowOff>19052</xdr:rowOff>
    </xdr:from>
    <xdr:to>
      <xdr:col>9</xdr:col>
      <xdr:colOff>202222</xdr:colOff>
      <xdr:row>28</xdr:row>
      <xdr:rowOff>97816</xdr:rowOff>
    </xdr:to>
    <xdr:grpSp>
      <xdr:nvGrpSpPr>
        <xdr:cNvPr id="109" name="Group 108">
          <a:extLst>
            <a:ext uri="{FF2B5EF4-FFF2-40B4-BE49-F238E27FC236}">
              <a16:creationId xmlns:a16="http://schemas.microsoft.com/office/drawing/2014/main" id="{43C7FA60-A3E5-4023-811C-41B0F04B969D}"/>
            </a:ext>
          </a:extLst>
        </xdr:cNvPr>
        <xdr:cNvGrpSpPr/>
      </xdr:nvGrpSpPr>
      <xdr:grpSpPr>
        <a:xfrm rot="14542379">
          <a:off x="4580516" y="4345140"/>
          <a:ext cx="1412264" cy="761087"/>
          <a:chOff x="10790725" y="2251196"/>
          <a:chExt cx="1415012" cy="761087"/>
        </a:xfrm>
      </xdr:grpSpPr>
      <xdr:cxnSp macro="">
        <xdr:nvCxnSpPr>
          <xdr:cNvPr id="110" name="Straight Connector 109">
            <a:extLst>
              <a:ext uri="{FF2B5EF4-FFF2-40B4-BE49-F238E27FC236}">
                <a16:creationId xmlns:a16="http://schemas.microsoft.com/office/drawing/2014/main" id="{A6F00E63-E76C-4C3E-8A8C-B0CF1518D99D}"/>
              </a:ext>
            </a:extLst>
          </xdr:cNvPr>
          <xdr:cNvCxnSpPr/>
        </xdr:nvCxnSpPr>
        <xdr:spPr>
          <a:xfrm flipV="1">
            <a:off x="10790725" y="2618597"/>
            <a:ext cx="939679" cy="393686"/>
          </a:xfrm>
          <a:prstGeom prst="line">
            <a:avLst/>
          </a:prstGeom>
          <a:ln w="15875">
            <a:gradFill>
              <a:gsLst>
                <a:gs pos="100000">
                  <a:srgbClr val="55D9FB"/>
                </a:gs>
                <a:gs pos="43000">
                  <a:srgbClr val="5A2BCB"/>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11" name="Circle: Hollow 110">
            <a:extLst>
              <a:ext uri="{FF2B5EF4-FFF2-40B4-BE49-F238E27FC236}">
                <a16:creationId xmlns:a16="http://schemas.microsoft.com/office/drawing/2014/main" id="{13754CA8-8A04-49A2-9748-0A64A09D9F75}"/>
              </a:ext>
            </a:extLst>
          </xdr:cNvPr>
          <xdr:cNvSpPr/>
        </xdr:nvSpPr>
        <xdr:spPr>
          <a:xfrm>
            <a:off x="11692853" y="2251196"/>
            <a:ext cx="512884" cy="511969"/>
          </a:xfrm>
          <a:prstGeom prst="donut">
            <a:avLst>
              <a:gd name="adj" fmla="val 8333"/>
            </a:avLst>
          </a:prstGeom>
          <a:solidFill>
            <a:srgbClr val="55D9FB"/>
          </a:solidFill>
          <a:ln>
            <a:solidFill>
              <a:srgbClr val="55D9F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chemeClr val="tx1"/>
              </a:solidFill>
            </a:endParaRPr>
          </a:p>
        </xdr:txBody>
      </xdr:sp>
    </xdr:grpSp>
    <xdr:clientData/>
  </xdr:twoCellAnchor>
  <xdr:twoCellAnchor editAs="absolute">
    <xdr:from>
      <xdr:col>8</xdr:col>
      <xdr:colOff>250759</xdr:colOff>
      <xdr:row>7</xdr:row>
      <xdr:rowOff>114303</xdr:rowOff>
    </xdr:from>
    <xdr:to>
      <xdr:col>10</xdr:col>
      <xdr:colOff>448585</xdr:colOff>
      <xdr:row>11</xdr:row>
      <xdr:rowOff>113390</xdr:rowOff>
    </xdr:to>
    <xdr:grpSp>
      <xdr:nvGrpSpPr>
        <xdr:cNvPr id="112" name="Group 111">
          <a:extLst>
            <a:ext uri="{FF2B5EF4-FFF2-40B4-BE49-F238E27FC236}">
              <a16:creationId xmlns:a16="http://schemas.microsoft.com/office/drawing/2014/main" id="{8E0402D2-F904-4432-8E9B-F2420D635EEC}"/>
            </a:ext>
          </a:extLst>
        </xdr:cNvPr>
        <xdr:cNvGrpSpPr/>
      </xdr:nvGrpSpPr>
      <xdr:grpSpPr>
        <a:xfrm rot="13280054">
          <a:off x="5108509" y="1447803"/>
          <a:ext cx="1412264" cy="761087"/>
          <a:chOff x="10790725" y="2251196"/>
          <a:chExt cx="1415012" cy="761087"/>
        </a:xfrm>
      </xdr:grpSpPr>
      <xdr:cxnSp macro="">
        <xdr:nvCxnSpPr>
          <xdr:cNvPr id="113" name="Straight Connector 112">
            <a:extLst>
              <a:ext uri="{FF2B5EF4-FFF2-40B4-BE49-F238E27FC236}">
                <a16:creationId xmlns:a16="http://schemas.microsoft.com/office/drawing/2014/main" id="{B00C0B64-044C-42C4-B0CE-FB693FA20F9B}"/>
              </a:ext>
            </a:extLst>
          </xdr:cNvPr>
          <xdr:cNvCxnSpPr/>
        </xdr:nvCxnSpPr>
        <xdr:spPr>
          <a:xfrm flipV="1">
            <a:off x="10790725" y="2618597"/>
            <a:ext cx="939679" cy="393686"/>
          </a:xfrm>
          <a:prstGeom prst="line">
            <a:avLst/>
          </a:prstGeom>
          <a:ln w="15875">
            <a:gradFill>
              <a:gsLst>
                <a:gs pos="100000">
                  <a:srgbClr val="55D9FB"/>
                </a:gs>
                <a:gs pos="43000">
                  <a:srgbClr val="5A2BCB"/>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14" name="Circle: Hollow 113">
            <a:extLst>
              <a:ext uri="{FF2B5EF4-FFF2-40B4-BE49-F238E27FC236}">
                <a16:creationId xmlns:a16="http://schemas.microsoft.com/office/drawing/2014/main" id="{115B02A8-728C-4293-9DF7-B09A91EAE87E}"/>
              </a:ext>
            </a:extLst>
          </xdr:cNvPr>
          <xdr:cNvSpPr/>
        </xdr:nvSpPr>
        <xdr:spPr>
          <a:xfrm>
            <a:off x="11692853" y="2251196"/>
            <a:ext cx="512884" cy="511969"/>
          </a:xfrm>
          <a:prstGeom prst="donut">
            <a:avLst>
              <a:gd name="adj" fmla="val 8333"/>
            </a:avLst>
          </a:prstGeom>
          <a:solidFill>
            <a:srgbClr val="55D9FB"/>
          </a:solidFill>
          <a:ln>
            <a:solidFill>
              <a:srgbClr val="55D9F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chemeClr val="tx1"/>
              </a:solidFill>
            </a:endParaRPr>
          </a:p>
        </xdr:txBody>
      </xdr:sp>
    </xdr:grpSp>
    <xdr:clientData/>
  </xdr:twoCellAnchor>
  <xdr:twoCellAnchor editAs="absolute">
    <xdr:from>
      <xdr:col>15</xdr:col>
      <xdr:colOff>367440</xdr:colOff>
      <xdr:row>3</xdr:row>
      <xdr:rowOff>183360</xdr:rowOff>
    </xdr:from>
    <xdr:to>
      <xdr:col>17</xdr:col>
      <xdr:colOff>565266</xdr:colOff>
      <xdr:row>7</xdr:row>
      <xdr:rowOff>182447</xdr:rowOff>
    </xdr:to>
    <xdr:grpSp>
      <xdr:nvGrpSpPr>
        <xdr:cNvPr id="115" name="Group 114">
          <a:extLst>
            <a:ext uri="{FF2B5EF4-FFF2-40B4-BE49-F238E27FC236}">
              <a16:creationId xmlns:a16="http://schemas.microsoft.com/office/drawing/2014/main" id="{DD443661-0BBD-435A-A7C3-B204B611FA92}"/>
            </a:ext>
          </a:extLst>
        </xdr:cNvPr>
        <xdr:cNvGrpSpPr/>
      </xdr:nvGrpSpPr>
      <xdr:grpSpPr>
        <a:xfrm rot="577067">
          <a:off x="9475721" y="754860"/>
          <a:ext cx="1412264" cy="761087"/>
          <a:chOff x="10790725" y="2251196"/>
          <a:chExt cx="1415012" cy="761087"/>
        </a:xfrm>
      </xdr:grpSpPr>
      <xdr:cxnSp macro="">
        <xdr:nvCxnSpPr>
          <xdr:cNvPr id="116" name="Straight Connector 115">
            <a:extLst>
              <a:ext uri="{FF2B5EF4-FFF2-40B4-BE49-F238E27FC236}">
                <a16:creationId xmlns:a16="http://schemas.microsoft.com/office/drawing/2014/main" id="{DAC4BE0E-28E3-4368-BB51-00483AEFAC22}"/>
              </a:ext>
            </a:extLst>
          </xdr:cNvPr>
          <xdr:cNvCxnSpPr/>
        </xdr:nvCxnSpPr>
        <xdr:spPr>
          <a:xfrm flipV="1">
            <a:off x="10790725" y="2618597"/>
            <a:ext cx="939679" cy="393686"/>
          </a:xfrm>
          <a:prstGeom prst="line">
            <a:avLst/>
          </a:prstGeom>
          <a:ln w="15875">
            <a:gradFill>
              <a:gsLst>
                <a:gs pos="100000">
                  <a:srgbClr val="55D9FB"/>
                </a:gs>
                <a:gs pos="43000">
                  <a:srgbClr val="5A2BCB"/>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17" name="Circle: Hollow 116">
            <a:extLst>
              <a:ext uri="{FF2B5EF4-FFF2-40B4-BE49-F238E27FC236}">
                <a16:creationId xmlns:a16="http://schemas.microsoft.com/office/drawing/2014/main" id="{CF51E852-F553-4A12-A4C2-38858515D822}"/>
              </a:ext>
            </a:extLst>
          </xdr:cNvPr>
          <xdr:cNvSpPr/>
        </xdr:nvSpPr>
        <xdr:spPr>
          <a:xfrm>
            <a:off x="11692853" y="2251196"/>
            <a:ext cx="512884" cy="511969"/>
          </a:xfrm>
          <a:prstGeom prst="donut">
            <a:avLst>
              <a:gd name="adj" fmla="val 8333"/>
            </a:avLst>
          </a:prstGeom>
          <a:solidFill>
            <a:srgbClr val="55D9FB"/>
          </a:solidFill>
          <a:ln>
            <a:solidFill>
              <a:srgbClr val="55D9F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chemeClr val="tx1"/>
              </a:solidFill>
            </a:endParaRPr>
          </a:p>
        </xdr:txBody>
      </xdr:sp>
    </xdr:grpSp>
    <xdr:clientData/>
  </xdr:twoCellAnchor>
  <xdr:twoCellAnchor editAs="absolute">
    <xdr:from>
      <xdr:col>16</xdr:col>
      <xdr:colOff>437783</xdr:colOff>
      <xdr:row>13</xdr:row>
      <xdr:rowOff>67773</xdr:rowOff>
    </xdr:from>
    <xdr:to>
      <xdr:col>19</xdr:col>
      <xdr:colOff>28391</xdr:colOff>
      <xdr:row>17</xdr:row>
      <xdr:rowOff>66860</xdr:rowOff>
    </xdr:to>
    <xdr:grpSp>
      <xdr:nvGrpSpPr>
        <xdr:cNvPr id="102" name="Group 101">
          <a:extLst>
            <a:ext uri="{FF2B5EF4-FFF2-40B4-BE49-F238E27FC236}">
              <a16:creationId xmlns:a16="http://schemas.microsoft.com/office/drawing/2014/main" id="{62524911-4777-4372-9E7B-3F10DEAE0CE1}"/>
            </a:ext>
          </a:extLst>
        </xdr:cNvPr>
        <xdr:cNvGrpSpPr/>
      </xdr:nvGrpSpPr>
      <xdr:grpSpPr>
        <a:xfrm>
          <a:off x="10153283" y="2544273"/>
          <a:ext cx="1412264" cy="761087"/>
          <a:chOff x="10790725" y="2251196"/>
          <a:chExt cx="1415012" cy="761087"/>
        </a:xfrm>
      </xdr:grpSpPr>
      <xdr:cxnSp macro="">
        <xdr:nvCxnSpPr>
          <xdr:cNvPr id="97" name="Straight Connector 96">
            <a:extLst>
              <a:ext uri="{FF2B5EF4-FFF2-40B4-BE49-F238E27FC236}">
                <a16:creationId xmlns:a16="http://schemas.microsoft.com/office/drawing/2014/main" id="{DDC8C2A0-23BA-4AE4-85C8-68682CFB44E7}"/>
              </a:ext>
            </a:extLst>
          </xdr:cNvPr>
          <xdr:cNvCxnSpPr/>
        </xdr:nvCxnSpPr>
        <xdr:spPr>
          <a:xfrm flipV="1">
            <a:off x="10790725" y="2618597"/>
            <a:ext cx="939679" cy="393686"/>
          </a:xfrm>
          <a:prstGeom prst="line">
            <a:avLst/>
          </a:prstGeom>
          <a:ln w="15875">
            <a:gradFill>
              <a:gsLst>
                <a:gs pos="100000">
                  <a:srgbClr val="55D9FB"/>
                </a:gs>
                <a:gs pos="43000">
                  <a:srgbClr val="5A2BCB"/>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98" name="Circle: Hollow 97">
            <a:extLst>
              <a:ext uri="{FF2B5EF4-FFF2-40B4-BE49-F238E27FC236}">
                <a16:creationId xmlns:a16="http://schemas.microsoft.com/office/drawing/2014/main" id="{3DB15C4B-CAE7-44B9-8B54-FFF66D9AB34E}"/>
              </a:ext>
            </a:extLst>
          </xdr:cNvPr>
          <xdr:cNvSpPr/>
        </xdr:nvSpPr>
        <xdr:spPr>
          <a:xfrm>
            <a:off x="11692853" y="2251196"/>
            <a:ext cx="512884" cy="511969"/>
          </a:xfrm>
          <a:prstGeom prst="donut">
            <a:avLst>
              <a:gd name="adj" fmla="val 8333"/>
            </a:avLst>
          </a:prstGeom>
          <a:solidFill>
            <a:srgbClr val="55D9FB"/>
          </a:solidFill>
          <a:ln>
            <a:solidFill>
              <a:srgbClr val="55D9F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chemeClr val="tx1"/>
              </a:solidFill>
            </a:endParaRPr>
          </a:p>
        </xdr:txBody>
      </xdr:sp>
    </xdr:grpSp>
    <xdr:clientData/>
  </xdr:twoCellAnchor>
  <xdr:twoCellAnchor editAs="absolute">
    <xdr:from>
      <xdr:col>9</xdr:col>
      <xdr:colOff>392905</xdr:colOff>
      <xdr:row>10</xdr:row>
      <xdr:rowOff>130968</xdr:rowOff>
    </xdr:from>
    <xdr:to>
      <xdr:col>17</xdr:col>
      <xdr:colOff>226218</xdr:colOff>
      <xdr:row>32</xdr:row>
      <xdr:rowOff>107156</xdr:rowOff>
    </xdr:to>
    <xdr:graphicFrame macro="">
      <xdr:nvGraphicFramePr>
        <xdr:cNvPr id="72" name="Chart 71">
          <a:extLst>
            <a:ext uri="{FF2B5EF4-FFF2-40B4-BE49-F238E27FC236}">
              <a16:creationId xmlns:a16="http://schemas.microsoft.com/office/drawing/2014/main" id="{14151BCE-0DA9-41D3-88C6-CEAB224EC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21</xdr:col>
      <xdr:colOff>380996</xdr:colOff>
      <xdr:row>6</xdr:row>
      <xdr:rowOff>102308</xdr:rowOff>
    </xdr:from>
    <xdr:to>
      <xdr:col>23</xdr:col>
      <xdr:colOff>500059</xdr:colOff>
      <xdr:row>20</xdr:row>
      <xdr:rowOff>95250</xdr:rowOff>
    </xdr:to>
    <xdr:grpSp>
      <xdr:nvGrpSpPr>
        <xdr:cNvPr id="68" name="Group 67">
          <a:extLst>
            <a:ext uri="{FF2B5EF4-FFF2-40B4-BE49-F238E27FC236}">
              <a16:creationId xmlns:a16="http://schemas.microsoft.com/office/drawing/2014/main" id="{01945BA5-E15B-407A-B8E2-6D77E4830081}"/>
            </a:ext>
          </a:extLst>
        </xdr:cNvPr>
        <xdr:cNvGrpSpPr/>
      </xdr:nvGrpSpPr>
      <xdr:grpSpPr>
        <a:xfrm>
          <a:off x="13132590" y="1245308"/>
          <a:ext cx="1333500" cy="2659942"/>
          <a:chOff x="14382746" y="1202531"/>
          <a:chExt cx="1333500" cy="1238250"/>
        </a:xfrm>
      </xdr:grpSpPr>
      <xdr:sp macro="" textlink="">
        <xdr:nvSpPr>
          <xdr:cNvPr id="69" name="Rectangle: Rounded Corners 68">
            <a:extLst>
              <a:ext uri="{FF2B5EF4-FFF2-40B4-BE49-F238E27FC236}">
                <a16:creationId xmlns:a16="http://schemas.microsoft.com/office/drawing/2014/main" id="{F08FE7A4-0945-41D0-B6CB-F651561AC6FA}"/>
              </a:ext>
            </a:extLst>
          </xdr:cNvPr>
          <xdr:cNvSpPr/>
        </xdr:nvSpPr>
        <xdr:spPr>
          <a:xfrm>
            <a:off x="14549433" y="1202531"/>
            <a:ext cx="1023938" cy="1238250"/>
          </a:xfrm>
          <a:prstGeom prst="roundRect">
            <a:avLst>
              <a:gd name="adj" fmla="val 5129"/>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E4">
        <xdr:nvSpPr>
          <xdr:cNvPr id="71" name="TextBox 70">
            <a:extLst>
              <a:ext uri="{FF2B5EF4-FFF2-40B4-BE49-F238E27FC236}">
                <a16:creationId xmlns:a16="http://schemas.microsoft.com/office/drawing/2014/main" id="{AC42F54E-34DE-4582-B882-626FE9C30FD0}"/>
              </a:ext>
            </a:extLst>
          </xdr:cNvPr>
          <xdr:cNvSpPr txBox="1"/>
        </xdr:nvSpPr>
        <xdr:spPr>
          <a:xfrm>
            <a:off x="14382746" y="1215873"/>
            <a:ext cx="1333500" cy="199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chemeClr val="bg1"/>
                </a:solidFill>
                <a:latin typeface="Calibri"/>
                <a:cs typeface="Calibri"/>
              </a:rPr>
              <a:t>B2B</a:t>
            </a:r>
            <a:endParaRPr lang="en-US" sz="1800" b="1">
              <a:solidFill>
                <a:schemeClr val="bg1"/>
              </a:solidFill>
              <a:latin typeface="+mn-lt"/>
              <a:cs typeface="Aharoni" panose="02010803020104030203" pitchFamily="2" charset="-79"/>
            </a:endParaRPr>
          </a:p>
        </xdr:txBody>
      </xdr:sp>
      <xdr:sp macro="" textlink="'Pivot Table'!E4">
        <xdr:nvSpPr>
          <xdr:cNvPr id="74" name="TextBox 73">
            <a:extLst>
              <a:ext uri="{FF2B5EF4-FFF2-40B4-BE49-F238E27FC236}">
                <a16:creationId xmlns:a16="http://schemas.microsoft.com/office/drawing/2014/main" id="{42CDA09D-28CB-4285-BF40-03EEEF77B1F7}"/>
              </a:ext>
            </a:extLst>
          </xdr:cNvPr>
          <xdr:cNvSpPr txBox="1"/>
        </xdr:nvSpPr>
        <xdr:spPr>
          <a:xfrm>
            <a:off x="14382746" y="2235706"/>
            <a:ext cx="1333500" cy="199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chemeClr val="bg1"/>
                </a:solidFill>
                <a:latin typeface="Calibri"/>
                <a:cs typeface="Calibri"/>
              </a:rPr>
              <a:t>B2C</a:t>
            </a:r>
            <a:endParaRPr lang="en-US" sz="1800" b="1">
              <a:solidFill>
                <a:schemeClr val="bg1"/>
              </a:solidFill>
              <a:latin typeface="+mn-lt"/>
              <a:cs typeface="Aharoni" panose="02010803020104030203" pitchFamily="2" charset="-79"/>
            </a:endParaRPr>
          </a:p>
        </xdr:txBody>
      </xdr:sp>
      <xdr:sp macro="" textlink="'Pivot Table'!R4">
        <xdr:nvSpPr>
          <xdr:cNvPr id="75" name="TextBox 74">
            <a:extLst>
              <a:ext uri="{FF2B5EF4-FFF2-40B4-BE49-F238E27FC236}">
                <a16:creationId xmlns:a16="http://schemas.microsoft.com/office/drawing/2014/main" id="{2BA28655-888D-46C6-8C70-CD63B0E2004A}"/>
              </a:ext>
            </a:extLst>
          </xdr:cNvPr>
          <xdr:cNvSpPr txBox="1"/>
        </xdr:nvSpPr>
        <xdr:spPr>
          <a:xfrm>
            <a:off x="14382746" y="1359980"/>
            <a:ext cx="1333500" cy="199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A96FAF-7904-41C0-A8B1-DB0671E66DDA}" type="TxLink">
              <a:rPr lang="en-US" sz="1400" b="1" i="0" u="none" strike="noStrike">
                <a:solidFill>
                  <a:schemeClr val="bg1"/>
                </a:solidFill>
                <a:latin typeface="Calibri"/>
                <a:cs typeface="Calibri"/>
              </a:rPr>
              <a:pPr algn="ctr"/>
              <a:t>59.8%</a:t>
            </a:fld>
            <a:endParaRPr lang="en-US" sz="2400" b="1">
              <a:solidFill>
                <a:schemeClr val="bg1"/>
              </a:solidFill>
              <a:latin typeface="+mn-lt"/>
              <a:cs typeface="Aharoni" panose="02010803020104030203" pitchFamily="2" charset="-79"/>
            </a:endParaRPr>
          </a:p>
        </xdr:txBody>
      </xdr:sp>
      <xdr:sp macro="" textlink="'Pivot Table'!Q4">
        <xdr:nvSpPr>
          <xdr:cNvPr id="76" name="TextBox 75">
            <a:extLst>
              <a:ext uri="{FF2B5EF4-FFF2-40B4-BE49-F238E27FC236}">
                <a16:creationId xmlns:a16="http://schemas.microsoft.com/office/drawing/2014/main" id="{BEA49F1C-4BD8-46AE-BDE9-91564C263B27}"/>
              </a:ext>
            </a:extLst>
          </xdr:cNvPr>
          <xdr:cNvSpPr txBox="1"/>
        </xdr:nvSpPr>
        <xdr:spPr>
          <a:xfrm>
            <a:off x="14382746" y="1465289"/>
            <a:ext cx="1333500" cy="199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A512E0-E1F8-4242-9183-422C088213EE}" type="TxLink">
              <a:rPr lang="en-US" sz="1400" b="1" i="0" u="none" strike="noStrike">
                <a:solidFill>
                  <a:schemeClr val="bg1"/>
                </a:solidFill>
                <a:latin typeface="Calibri"/>
                <a:cs typeface="Calibri"/>
              </a:rPr>
              <a:pPr algn="ctr"/>
              <a:t> 2,361,014 </a:t>
            </a:fld>
            <a:endParaRPr lang="en-US" sz="2400" b="1">
              <a:solidFill>
                <a:schemeClr val="bg1"/>
              </a:solidFill>
              <a:latin typeface="+mn-lt"/>
              <a:cs typeface="Aharoni" panose="02010803020104030203" pitchFamily="2" charset="-79"/>
            </a:endParaRPr>
          </a:p>
        </xdr:txBody>
      </xdr:sp>
      <xdr:sp macro="" textlink="'Pivot Table'!Q5">
        <xdr:nvSpPr>
          <xdr:cNvPr id="77" name="TextBox 76">
            <a:extLst>
              <a:ext uri="{FF2B5EF4-FFF2-40B4-BE49-F238E27FC236}">
                <a16:creationId xmlns:a16="http://schemas.microsoft.com/office/drawing/2014/main" id="{7B16CE34-7E35-41CB-AF66-2DD7707D47AC}"/>
              </a:ext>
            </a:extLst>
          </xdr:cNvPr>
          <xdr:cNvSpPr txBox="1"/>
        </xdr:nvSpPr>
        <xdr:spPr>
          <a:xfrm>
            <a:off x="14382746" y="1964120"/>
            <a:ext cx="1333500" cy="199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627B5E-84C5-4C9C-A182-22F54CF3C1B0}" type="TxLink">
              <a:rPr lang="en-US" sz="1400" b="1" i="0" u="none" strike="noStrike">
                <a:solidFill>
                  <a:schemeClr val="bg1"/>
                </a:solidFill>
                <a:latin typeface="Calibri"/>
                <a:cs typeface="Calibri"/>
              </a:rPr>
              <a:pPr algn="ctr"/>
              <a:t> 2,361,014 </a:t>
            </a:fld>
            <a:endParaRPr lang="en-US" sz="3200" b="1">
              <a:solidFill>
                <a:schemeClr val="bg1"/>
              </a:solidFill>
              <a:latin typeface="+mn-lt"/>
              <a:cs typeface="Aharoni" panose="02010803020104030203" pitchFamily="2" charset="-79"/>
            </a:endParaRPr>
          </a:p>
        </xdr:txBody>
      </xdr:sp>
      <xdr:sp macro="" textlink="'Pivot Table'!R5">
        <xdr:nvSpPr>
          <xdr:cNvPr id="78" name="TextBox 77">
            <a:extLst>
              <a:ext uri="{FF2B5EF4-FFF2-40B4-BE49-F238E27FC236}">
                <a16:creationId xmlns:a16="http://schemas.microsoft.com/office/drawing/2014/main" id="{1F39E37F-EBA4-470E-BC83-0E814D9C764F}"/>
              </a:ext>
            </a:extLst>
          </xdr:cNvPr>
          <xdr:cNvSpPr txBox="1"/>
        </xdr:nvSpPr>
        <xdr:spPr>
          <a:xfrm>
            <a:off x="14382746" y="2069429"/>
            <a:ext cx="1333500" cy="199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F926B6-3DD0-4D29-98D8-5AB71A13FC43}" type="TxLink">
              <a:rPr lang="en-US" sz="1400" b="1" i="0" u="none" strike="noStrike">
                <a:solidFill>
                  <a:schemeClr val="bg1"/>
                </a:solidFill>
                <a:latin typeface="Calibri"/>
                <a:cs typeface="Calibri"/>
              </a:rPr>
              <a:pPr algn="ctr"/>
              <a:t>40.2%</a:t>
            </a:fld>
            <a:endParaRPr lang="en-US" sz="3200" b="1">
              <a:solidFill>
                <a:schemeClr val="bg1"/>
              </a:solidFill>
              <a:latin typeface="+mn-lt"/>
              <a:cs typeface="Aharoni" panose="02010803020104030203" pitchFamily="2" charset="-79"/>
            </a:endParaRPr>
          </a:p>
        </xdr:txBody>
      </xdr:sp>
    </xdr:grpSp>
    <xdr:clientData/>
  </xdr:twoCellAnchor>
  <xdr:twoCellAnchor editAs="absolute">
    <xdr:from>
      <xdr:col>0</xdr:col>
      <xdr:colOff>11907</xdr:colOff>
      <xdr:row>0</xdr:row>
      <xdr:rowOff>1</xdr:rowOff>
    </xdr:from>
    <xdr:to>
      <xdr:col>26</xdr:col>
      <xdr:colOff>297657</xdr:colOff>
      <xdr:row>2</xdr:row>
      <xdr:rowOff>12193</xdr:rowOff>
    </xdr:to>
    <xdr:grpSp>
      <xdr:nvGrpSpPr>
        <xdr:cNvPr id="9" name="Group 8">
          <a:extLst>
            <a:ext uri="{FF2B5EF4-FFF2-40B4-BE49-F238E27FC236}">
              <a16:creationId xmlns:a16="http://schemas.microsoft.com/office/drawing/2014/main" id="{837CCA6E-7FCB-4A8C-B814-2482B9C35405}"/>
            </a:ext>
          </a:extLst>
        </xdr:cNvPr>
        <xdr:cNvGrpSpPr/>
      </xdr:nvGrpSpPr>
      <xdr:grpSpPr>
        <a:xfrm>
          <a:off x="11907" y="1"/>
          <a:ext cx="16073438" cy="393192"/>
          <a:chOff x="11907" y="1"/>
          <a:chExt cx="16073438" cy="393192"/>
        </a:xfrm>
      </xdr:grpSpPr>
      <xdr:sp macro="" textlink="">
        <xdr:nvSpPr>
          <xdr:cNvPr id="2" name="Rectangle 1">
            <a:extLst>
              <a:ext uri="{FF2B5EF4-FFF2-40B4-BE49-F238E27FC236}">
                <a16:creationId xmlns:a16="http://schemas.microsoft.com/office/drawing/2014/main" id="{21F4713F-04A4-4860-9869-22B2061D0A0F}"/>
              </a:ext>
            </a:extLst>
          </xdr:cNvPr>
          <xdr:cNvSpPr/>
        </xdr:nvSpPr>
        <xdr:spPr>
          <a:xfrm>
            <a:off x="11907" y="1"/>
            <a:ext cx="16073438" cy="393192"/>
          </a:xfrm>
          <a:prstGeom prst="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sp macro="" textlink="">
        <xdr:nvSpPr>
          <xdr:cNvPr id="3" name="TextBox 2">
            <a:extLst>
              <a:ext uri="{FF2B5EF4-FFF2-40B4-BE49-F238E27FC236}">
                <a16:creationId xmlns:a16="http://schemas.microsoft.com/office/drawing/2014/main" id="{4C861C6B-2192-4F25-BCA7-8B6939308EEB}"/>
              </a:ext>
            </a:extLst>
          </xdr:cNvPr>
          <xdr:cNvSpPr txBox="1"/>
        </xdr:nvSpPr>
        <xdr:spPr>
          <a:xfrm>
            <a:off x="285749" y="11907"/>
            <a:ext cx="3048001"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latin typeface="+mn-lt"/>
                <a:cs typeface="Aharoni" panose="02010803020104030203" pitchFamily="2" charset="-79"/>
              </a:rPr>
              <a:t>Financial Statistics Dashboard</a:t>
            </a:r>
          </a:p>
        </xdr:txBody>
      </xdr:sp>
      <xdr:sp macro="" textlink="">
        <xdr:nvSpPr>
          <xdr:cNvPr id="4" name="TextBox 3">
            <a:hlinkClick xmlns:r="http://schemas.openxmlformats.org/officeDocument/2006/relationships" r:id="rId2" tooltip="Income Sources"/>
            <a:extLst>
              <a:ext uri="{FF2B5EF4-FFF2-40B4-BE49-F238E27FC236}">
                <a16:creationId xmlns:a16="http://schemas.microsoft.com/office/drawing/2014/main" id="{F62DF3CF-681F-432B-9E61-E78991A3D50B}"/>
              </a:ext>
            </a:extLst>
          </xdr:cNvPr>
          <xdr:cNvSpPr txBox="1"/>
        </xdr:nvSpPr>
        <xdr:spPr>
          <a:xfrm>
            <a:off x="10692190" y="11906"/>
            <a:ext cx="1178718"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mn-lt"/>
                <a:cs typeface="Aharoni" panose="02010803020104030203" pitchFamily="2" charset="-79"/>
              </a:rPr>
              <a:t>Income Sources</a:t>
            </a:r>
          </a:p>
        </xdr:txBody>
      </xdr:sp>
      <xdr:sp macro="" textlink="">
        <xdr:nvSpPr>
          <xdr:cNvPr id="5" name="TextBox 4">
            <a:hlinkClick xmlns:r="http://schemas.openxmlformats.org/officeDocument/2006/relationships" r:id="rId3" tooltip="Geographically"/>
            <a:extLst>
              <a:ext uri="{FF2B5EF4-FFF2-40B4-BE49-F238E27FC236}">
                <a16:creationId xmlns:a16="http://schemas.microsoft.com/office/drawing/2014/main" id="{87E6E2CE-FF14-467D-A92F-9993A2581E43}"/>
              </a:ext>
            </a:extLst>
          </xdr:cNvPr>
          <xdr:cNvSpPr txBox="1"/>
        </xdr:nvSpPr>
        <xdr:spPr>
          <a:xfrm>
            <a:off x="11917614" y="11906"/>
            <a:ext cx="1178718"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mn-lt"/>
                <a:cs typeface="Aharoni" panose="02010803020104030203" pitchFamily="2" charset="-79"/>
              </a:rPr>
              <a:t>Geographically</a:t>
            </a:r>
          </a:p>
        </xdr:txBody>
      </xdr:sp>
      <xdr:sp macro="" textlink="">
        <xdr:nvSpPr>
          <xdr:cNvPr id="6" name="TextBox 5">
            <a:hlinkClick xmlns:r="http://schemas.openxmlformats.org/officeDocument/2006/relationships" r:id="rId4" tooltip="Projects Status"/>
            <a:extLst>
              <a:ext uri="{FF2B5EF4-FFF2-40B4-BE49-F238E27FC236}">
                <a16:creationId xmlns:a16="http://schemas.microsoft.com/office/drawing/2014/main" id="{92BD59AC-87FF-4739-83A3-C1217402868D}"/>
              </a:ext>
            </a:extLst>
          </xdr:cNvPr>
          <xdr:cNvSpPr txBox="1"/>
        </xdr:nvSpPr>
        <xdr:spPr>
          <a:xfrm>
            <a:off x="14368463" y="11906"/>
            <a:ext cx="1178718"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mn-lt"/>
                <a:cs typeface="Aharoni" panose="02010803020104030203" pitchFamily="2" charset="-79"/>
              </a:rPr>
              <a:t>Projects</a:t>
            </a:r>
            <a:r>
              <a:rPr lang="en-US" sz="1200" baseline="0">
                <a:solidFill>
                  <a:schemeClr val="bg1"/>
                </a:solidFill>
                <a:latin typeface="+mn-lt"/>
                <a:cs typeface="Aharoni" panose="02010803020104030203" pitchFamily="2" charset="-79"/>
              </a:rPr>
              <a:t> Status</a:t>
            </a:r>
            <a:endParaRPr lang="en-US" sz="1200">
              <a:solidFill>
                <a:schemeClr val="bg1"/>
              </a:solidFill>
              <a:latin typeface="+mn-lt"/>
              <a:cs typeface="Aharoni" panose="02010803020104030203" pitchFamily="2" charset="-79"/>
            </a:endParaRPr>
          </a:p>
        </xdr:txBody>
      </xdr:sp>
      <xdr:sp macro="" textlink="">
        <xdr:nvSpPr>
          <xdr:cNvPr id="7" name="TextBox 6">
            <a:hlinkClick xmlns:r="http://schemas.openxmlformats.org/officeDocument/2006/relationships" r:id="rId5" tooltip="Sales Process"/>
            <a:extLst>
              <a:ext uri="{FF2B5EF4-FFF2-40B4-BE49-F238E27FC236}">
                <a16:creationId xmlns:a16="http://schemas.microsoft.com/office/drawing/2014/main" id="{422C6721-21D8-4413-8E75-7549647A871D}"/>
              </a:ext>
            </a:extLst>
          </xdr:cNvPr>
          <xdr:cNvSpPr txBox="1"/>
        </xdr:nvSpPr>
        <xdr:spPr>
          <a:xfrm>
            <a:off x="13143038" y="11906"/>
            <a:ext cx="1178718"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mn-lt"/>
                <a:cs typeface="Aharoni" panose="02010803020104030203" pitchFamily="2" charset="-79"/>
              </a:rPr>
              <a:t>Sales Process</a:t>
            </a:r>
          </a:p>
        </xdr:txBody>
      </xdr:sp>
      <xdr:sp macro="" textlink="">
        <xdr:nvSpPr>
          <xdr:cNvPr id="8" name="Rectangle: Rounded Corners 7">
            <a:extLst>
              <a:ext uri="{FF2B5EF4-FFF2-40B4-BE49-F238E27FC236}">
                <a16:creationId xmlns:a16="http://schemas.microsoft.com/office/drawing/2014/main" id="{E5909E00-EEC0-47C1-B6CC-77C07928709C}"/>
              </a:ext>
            </a:extLst>
          </xdr:cNvPr>
          <xdr:cNvSpPr/>
        </xdr:nvSpPr>
        <xdr:spPr>
          <a:xfrm>
            <a:off x="10796093" y="294371"/>
            <a:ext cx="278016" cy="45720"/>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297657</xdr:colOff>
      <xdr:row>5</xdr:row>
      <xdr:rowOff>71437</xdr:rowOff>
    </xdr:from>
    <xdr:to>
      <xdr:col>2</xdr:col>
      <xdr:colOff>464344</xdr:colOff>
      <xdr:row>7</xdr:row>
      <xdr:rowOff>83344</xdr:rowOff>
    </xdr:to>
    <xdr:sp macro="" textlink="">
      <xdr:nvSpPr>
        <xdr:cNvPr id="10" name="Rectangle: Rounded Corners 9">
          <a:extLst>
            <a:ext uri="{FF2B5EF4-FFF2-40B4-BE49-F238E27FC236}">
              <a16:creationId xmlns:a16="http://schemas.microsoft.com/office/drawing/2014/main" id="{21BE0151-773A-49F1-863C-23C564027FB4}"/>
            </a:ext>
          </a:extLst>
        </xdr:cNvPr>
        <xdr:cNvSpPr/>
      </xdr:nvSpPr>
      <xdr:spPr>
        <a:xfrm>
          <a:off x="297657" y="1023937"/>
          <a:ext cx="1381125" cy="392907"/>
        </a:xfrm>
        <a:prstGeom prst="roundRect">
          <a:avLst>
            <a:gd name="adj" fmla="val 50000"/>
          </a:avLst>
        </a:prstGeom>
        <a:solidFill>
          <a:srgbClr val="194AF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315518</xdr:colOff>
      <xdr:row>5</xdr:row>
      <xdr:rowOff>89297</xdr:rowOff>
    </xdr:from>
    <xdr:to>
      <xdr:col>2</xdr:col>
      <xdr:colOff>500064</xdr:colOff>
      <xdr:row>7</xdr:row>
      <xdr:rowOff>65483</xdr:rowOff>
    </xdr:to>
    <xdr:sp macro="" textlink="">
      <xdr:nvSpPr>
        <xdr:cNvPr id="11" name="TextBox 10">
          <a:extLst>
            <a:ext uri="{FF2B5EF4-FFF2-40B4-BE49-F238E27FC236}">
              <a16:creationId xmlns:a16="http://schemas.microsoft.com/office/drawing/2014/main" id="{4165B80E-1126-499E-A75B-4A37C19E07FF}"/>
            </a:ext>
          </a:extLst>
        </xdr:cNvPr>
        <xdr:cNvSpPr txBox="1"/>
      </xdr:nvSpPr>
      <xdr:spPr>
        <a:xfrm>
          <a:off x="315518" y="1041797"/>
          <a:ext cx="1398984"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latin typeface="+mn-lt"/>
              <a:cs typeface="Aharoni" panose="02010803020104030203" pitchFamily="2" charset="-79"/>
            </a:rPr>
            <a:t>Income Sources</a:t>
          </a:r>
        </a:p>
      </xdr:txBody>
    </xdr:sp>
    <xdr:clientData/>
  </xdr:twoCellAnchor>
  <xdr:twoCellAnchor editAs="absolute">
    <xdr:from>
      <xdr:col>0</xdr:col>
      <xdr:colOff>255984</xdr:colOff>
      <xdr:row>7</xdr:row>
      <xdr:rowOff>130968</xdr:rowOff>
    </xdr:from>
    <xdr:to>
      <xdr:col>5</xdr:col>
      <xdr:colOff>95250</xdr:colOff>
      <xdr:row>13</xdr:row>
      <xdr:rowOff>142874</xdr:rowOff>
    </xdr:to>
    <xdr:sp macro="" textlink="">
      <xdr:nvSpPr>
        <xdr:cNvPr id="12" name="TextBox 11">
          <a:extLst>
            <a:ext uri="{FF2B5EF4-FFF2-40B4-BE49-F238E27FC236}">
              <a16:creationId xmlns:a16="http://schemas.microsoft.com/office/drawing/2014/main" id="{C43E7238-10B9-4B0D-91D5-308031CB5D86}"/>
            </a:ext>
          </a:extLst>
        </xdr:cNvPr>
        <xdr:cNvSpPr txBox="1"/>
      </xdr:nvSpPr>
      <xdr:spPr>
        <a:xfrm>
          <a:off x="255984" y="1464468"/>
          <a:ext cx="2875360" cy="1154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a:solidFill>
                <a:schemeClr val="bg1"/>
              </a:solidFill>
              <a:latin typeface="+mn-lt"/>
              <a:cs typeface="Aharoni" panose="02010803020104030203" pitchFamily="2" charset="-79"/>
            </a:rPr>
            <a:t>Grond total of income, and their breakdowns showing</a:t>
          </a:r>
          <a:r>
            <a:rPr lang="en-US" sz="1200" b="0" baseline="0">
              <a:solidFill>
                <a:schemeClr val="bg1"/>
              </a:solidFill>
              <a:latin typeface="+mn-lt"/>
              <a:cs typeface="Aharoni" panose="02010803020104030203" pitchFamily="2" charset="-79"/>
            </a:rPr>
            <a:t> the achievements percentage and highlight for most valuable sources, marketing strategies, and operating profits</a:t>
          </a:r>
          <a:endParaRPr lang="en-US" sz="1200" b="0">
            <a:solidFill>
              <a:schemeClr val="bg1"/>
            </a:solidFill>
            <a:latin typeface="+mn-lt"/>
            <a:cs typeface="Aharoni" panose="02010803020104030203" pitchFamily="2" charset="-79"/>
          </a:endParaRPr>
        </a:p>
      </xdr:txBody>
    </xdr:sp>
    <xdr:clientData/>
  </xdr:twoCellAnchor>
  <xdr:twoCellAnchor editAs="absolute">
    <xdr:from>
      <xdr:col>0</xdr:col>
      <xdr:colOff>250031</xdr:colOff>
      <xdr:row>14</xdr:row>
      <xdr:rowOff>50532</xdr:rowOff>
    </xdr:from>
    <xdr:to>
      <xdr:col>5</xdr:col>
      <xdr:colOff>151447</xdr:colOff>
      <xdr:row>16</xdr:row>
      <xdr:rowOff>95249</xdr:rowOff>
    </xdr:to>
    <mc:AlternateContent xmlns:mc="http://schemas.openxmlformats.org/markup-compatibility/2006" xmlns:a14="http://schemas.microsoft.com/office/drawing/2010/main">
      <mc:Choice Requires="a14">
        <xdr:graphicFrame macro="">
          <xdr:nvGraphicFramePr>
            <xdr:cNvPr id="15" name="Year">
              <a:extLst>
                <a:ext uri="{FF2B5EF4-FFF2-40B4-BE49-F238E27FC236}">
                  <a16:creationId xmlns:a16="http://schemas.microsoft.com/office/drawing/2014/main" id="{BBF9475D-C66D-468E-805A-9A71344ED22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50031" y="2717532"/>
              <a:ext cx="2937510" cy="425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65486</xdr:colOff>
      <xdr:row>17</xdr:row>
      <xdr:rowOff>89296</xdr:rowOff>
    </xdr:from>
    <xdr:to>
      <xdr:col>6</xdr:col>
      <xdr:colOff>11905</xdr:colOff>
      <xdr:row>24</xdr:row>
      <xdr:rowOff>89296</xdr:rowOff>
    </xdr:to>
    <xdr:grpSp>
      <xdr:nvGrpSpPr>
        <xdr:cNvPr id="19" name="Group 18">
          <a:extLst>
            <a:ext uri="{FF2B5EF4-FFF2-40B4-BE49-F238E27FC236}">
              <a16:creationId xmlns:a16="http://schemas.microsoft.com/office/drawing/2014/main" id="{C8F3D8CC-295A-4E70-AF62-491A5670DDB2}"/>
            </a:ext>
          </a:extLst>
        </xdr:cNvPr>
        <xdr:cNvGrpSpPr/>
      </xdr:nvGrpSpPr>
      <xdr:grpSpPr>
        <a:xfrm>
          <a:off x="65486" y="3327796"/>
          <a:ext cx="3589732" cy="1333500"/>
          <a:chOff x="65486" y="3268266"/>
          <a:chExt cx="3589732" cy="1333500"/>
        </a:xfrm>
      </xdr:grpSpPr>
      <xdr:sp macro="" textlink="">
        <xdr:nvSpPr>
          <xdr:cNvPr id="13" name="TextBox 12">
            <a:extLst>
              <a:ext uri="{FF2B5EF4-FFF2-40B4-BE49-F238E27FC236}">
                <a16:creationId xmlns:a16="http://schemas.microsoft.com/office/drawing/2014/main" id="{C21E5E98-C5BF-4278-9DFF-21BD565E014D}"/>
              </a:ext>
            </a:extLst>
          </xdr:cNvPr>
          <xdr:cNvSpPr txBox="1"/>
        </xdr:nvSpPr>
        <xdr:spPr>
          <a:xfrm>
            <a:off x="220267" y="3268266"/>
            <a:ext cx="3434951"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3200" b="0">
                <a:solidFill>
                  <a:schemeClr val="accent1">
                    <a:lumMod val="40000"/>
                    <a:lumOff val="60000"/>
                  </a:schemeClr>
                </a:solidFill>
                <a:latin typeface="+mn-lt"/>
                <a:cs typeface="Aharoni" panose="02010803020104030203" pitchFamily="2" charset="-79"/>
              </a:rPr>
              <a:t>Financial Statistics</a:t>
            </a:r>
          </a:p>
        </xdr:txBody>
      </xdr:sp>
      <xdr:sp macro="" textlink="Pivottables!U6">
        <xdr:nvSpPr>
          <xdr:cNvPr id="16" name="TextBox 15">
            <a:extLst>
              <a:ext uri="{FF2B5EF4-FFF2-40B4-BE49-F238E27FC236}">
                <a16:creationId xmlns:a16="http://schemas.microsoft.com/office/drawing/2014/main" id="{80F634AE-C771-4E5F-944A-C6ED42CEC0CA}"/>
              </a:ext>
            </a:extLst>
          </xdr:cNvPr>
          <xdr:cNvSpPr txBox="1"/>
        </xdr:nvSpPr>
        <xdr:spPr>
          <a:xfrm>
            <a:off x="65486" y="3696891"/>
            <a:ext cx="2208607" cy="565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B97CA51-44B0-4C78-B302-E26B9B944A50}" type="TxLink">
              <a:rPr lang="en-US" sz="4400" b="0" i="0" u="none" strike="noStrike">
                <a:solidFill>
                  <a:schemeClr val="bg1"/>
                </a:solidFill>
                <a:latin typeface="Calibri"/>
                <a:cs typeface="Calibri"/>
              </a:rPr>
              <a:pPr algn="l"/>
              <a:t> 898,932 </a:t>
            </a:fld>
            <a:endParaRPr lang="en-US" sz="4400" b="0">
              <a:solidFill>
                <a:schemeClr val="bg1"/>
              </a:solidFill>
              <a:latin typeface="+mn-lt"/>
              <a:cs typeface="Aharoni" panose="02010803020104030203" pitchFamily="2" charset="-79"/>
            </a:endParaRPr>
          </a:p>
        </xdr:txBody>
      </xdr:sp>
      <xdr:sp macro="" textlink="">
        <xdr:nvSpPr>
          <xdr:cNvPr id="17" name="TextBox 16">
            <a:extLst>
              <a:ext uri="{FF2B5EF4-FFF2-40B4-BE49-F238E27FC236}">
                <a16:creationId xmlns:a16="http://schemas.microsoft.com/office/drawing/2014/main" id="{B8F91D5A-6C4F-458F-B677-55A9CE88B1B5}"/>
              </a:ext>
            </a:extLst>
          </xdr:cNvPr>
          <xdr:cNvSpPr txBox="1"/>
        </xdr:nvSpPr>
        <xdr:spPr>
          <a:xfrm>
            <a:off x="220267" y="4244580"/>
            <a:ext cx="1303734"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a:solidFill>
                  <a:schemeClr val="tx2">
                    <a:lumMod val="60000"/>
                    <a:lumOff val="40000"/>
                  </a:schemeClr>
                </a:solidFill>
                <a:latin typeface="+mn-lt"/>
                <a:cs typeface="Aharoni" panose="02010803020104030203" pitchFamily="2" charset="-79"/>
              </a:rPr>
              <a:t>Income</a:t>
            </a:r>
            <a:r>
              <a:rPr lang="en-US" sz="1400" b="0" baseline="0">
                <a:solidFill>
                  <a:schemeClr val="tx2">
                    <a:lumMod val="60000"/>
                    <a:lumOff val="40000"/>
                  </a:schemeClr>
                </a:solidFill>
                <a:latin typeface="+mn-lt"/>
                <a:cs typeface="Aharoni" panose="02010803020104030203" pitchFamily="2" charset="-79"/>
              </a:rPr>
              <a:t> Target</a:t>
            </a:r>
            <a:endParaRPr lang="en-US" sz="1400" b="0">
              <a:solidFill>
                <a:schemeClr val="tx2">
                  <a:lumMod val="60000"/>
                  <a:lumOff val="40000"/>
                </a:schemeClr>
              </a:solidFill>
              <a:latin typeface="+mn-lt"/>
              <a:cs typeface="Aharoni" panose="02010803020104030203" pitchFamily="2" charset="-79"/>
            </a:endParaRPr>
          </a:p>
        </xdr:txBody>
      </xdr:sp>
      <xdr:sp macro="" textlink="Pivottables!T6">
        <xdr:nvSpPr>
          <xdr:cNvPr id="18" name="TextBox 17">
            <a:extLst>
              <a:ext uri="{FF2B5EF4-FFF2-40B4-BE49-F238E27FC236}">
                <a16:creationId xmlns:a16="http://schemas.microsoft.com/office/drawing/2014/main" id="{18586D0C-43A2-4D05-8552-249CFBD02B40}"/>
              </a:ext>
            </a:extLst>
          </xdr:cNvPr>
          <xdr:cNvSpPr txBox="1"/>
        </xdr:nvSpPr>
        <xdr:spPr>
          <a:xfrm>
            <a:off x="1422798" y="4244580"/>
            <a:ext cx="756046"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57B554-367D-4A21-BB71-6B420C0C9AB7}" type="TxLink">
              <a:rPr lang="en-US" sz="1200" b="0" i="0" u="none" strike="noStrike">
                <a:solidFill>
                  <a:schemeClr val="bg1"/>
                </a:solidFill>
                <a:latin typeface="Calibri"/>
                <a:cs typeface="Calibri"/>
              </a:rPr>
              <a:pPr algn="ctr"/>
              <a:t> 720,883 </a:t>
            </a:fld>
            <a:endParaRPr lang="en-US" sz="1600" b="0">
              <a:solidFill>
                <a:schemeClr val="bg1"/>
              </a:solidFill>
              <a:latin typeface="+mn-lt"/>
              <a:cs typeface="Aharoni" panose="02010803020104030203" pitchFamily="2" charset="-79"/>
            </a:endParaRPr>
          </a:p>
        </xdr:txBody>
      </xdr:sp>
    </xdr:grpSp>
    <xdr:clientData/>
  </xdr:twoCellAnchor>
  <xdr:twoCellAnchor editAs="absolute">
    <xdr:from>
      <xdr:col>11</xdr:col>
      <xdr:colOff>58356</xdr:colOff>
      <xdr:row>10</xdr:row>
      <xdr:rowOff>142875</xdr:rowOff>
    </xdr:from>
    <xdr:to>
      <xdr:col>12</xdr:col>
      <xdr:colOff>536637</xdr:colOff>
      <xdr:row>17</xdr:row>
      <xdr:rowOff>166687</xdr:rowOff>
    </xdr:to>
    <xdr:cxnSp macro="">
      <xdr:nvCxnSpPr>
        <xdr:cNvPr id="91" name="Straight Connector 90">
          <a:extLst>
            <a:ext uri="{FF2B5EF4-FFF2-40B4-BE49-F238E27FC236}">
              <a16:creationId xmlns:a16="http://schemas.microsoft.com/office/drawing/2014/main" id="{FF4BCEDC-F1CA-4F51-A8D5-24AFDC309160}"/>
            </a:ext>
          </a:extLst>
        </xdr:cNvPr>
        <xdr:cNvCxnSpPr/>
      </xdr:nvCxnSpPr>
      <xdr:spPr>
        <a:xfrm>
          <a:off x="6763956" y="2047875"/>
          <a:ext cx="1087881" cy="1357312"/>
        </a:xfrm>
        <a:prstGeom prst="line">
          <a:avLst/>
        </a:prstGeom>
        <a:ln w="15875">
          <a:gradFill>
            <a:gsLst>
              <a:gs pos="84000">
                <a:srgbClr val="D228B3"/>
              </a:gs>
              <a:gs pos="33000">
                <a:srgbClr val="5A2BCB"/>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13</xdr:col>
      <xdr:colOff>512819</xdr:colOff>
      <xdr:row>8</xdr:row>
      <xdr:rowOff>59531</xdr:rowOff>
    </xdr:from>
    <xdr:to>
      <xdr:col>15</xdr:col>
      <xdr:colOff>249998</xdr:colOff>
      <xdr:row>17</xdr:row>
      <xdr:rowOff>154781</xdr:rowOff>
    </xdr:to>
    <xdr:cxnSp macro="">
      <xdr:nvCxnSpPr>
        <xdr:cNvPr id="62" name="Straight Connector 61">
          <a:extLst>
            <a:ext uri="{FF2B5EF4-FFF2-40B4-BE49-F238E27FC236}">
              <a16:creationId xmlns:a16="http://schemas.microsoft.com/office/drawing/2014/main" id="{5C0170CC-1640-4666-9166-413148DEC251}"/>
            </a:ext>
          </a:extLst>
        </xdr:cNvPr>
        <xdr:cNvCxnSpPr/>
      </xdr:nvCxnSpPr>
      <xdr:spPr>
        <a:xfrm flipH="1">
          <a:off x="8437619" y="1583531"/>
          <a:ext cx="956379" cy="1809750"/>
        </a:xfrm>
        <a:prstGeom prst="line">
          <a:avLst/>
        </a:prstGeom>
        <a:ln w="15875">
          <a:gradFill>
            <a:gsLst>
              <a:gs pos="84000">
                <a:srgbClr val="D228B3"/>
              </a:gs>
              <a:gs pos="33000">
                <a:srgbClr val="5A2BCB"/>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14</xdr:col>
      <xdr:colOff>477046</xdr:colOff>
      <xdr:row>17</xdr:row>
      <xdr:rowOff>35719</xdr:rowOff>
    </xdr:from>
    <xdr:to>
      <xdr:col>16</xdr:col>
      <xdr:colOff>489184</xdr:colOff>
      <xdr:row>20</xdr:row>
      <xdr:rowOff>71437</xdr:rowOff>
    </xdr:to>
    <xdr:cxnSp macro="">
      <xdr:nvCxnSpPr>
        <xdr:cNvPr id="80" name="Straight Connector 79">
          <a:extLst>
            <a:ext uri="{FF2B5EF4-FFF2-40B4-BE49-F238E27FC236}">
              <a16:creationId xmlns:a16="http://schemas.microsoft.com/office/drawing/2014/main" id="{A7D3D301-223F-4EA9-8F7E-9956C62934DA}"/>
            </a:ext>
          </a:extLst>
        </xdr:cNvPr>
        <xdr:cNvCxnSpPr/>
      </xdr:nvCxnSpPr>
      <xdr:spPr>
        <a:xfrm flipH="1">
          <a:off x="9011446" y="3274219"/>
          <a:ext cx="1231338" cy="607218"/>
        </a:xfrm>
        <a:prstGeom prst="line">
          <a:avLst/>
        </a:prstGeom>
        <a:ln w="15875">
          <a:gradFill>
            <a:gsLst>
              <a:gs pos="84000">
                <a:srgbClr val="D228B3"/>
              </a:gs>
              <a:gs pos="33000">
                <a:srgbClr val="5A2BCB"/>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14</xdr:col>
      <xdr:colOff>381409</xdr:colOff>
      <xdr:row>23</xdr:row>
      <xdr:rowOff>11906</xdr:rowOff>
    </xdr:from>
    <xdr:to>
      <xdr:col>18</xdr:col>
      <xdr:colOff>190501</xdr:colOff>
      <xdr:row>29</xdr:row>
      <xdr:rowOff>166688</xdr:rowOff>
    </xdr:to>
    <xdr:cxnSp macro="">
      <xdr:nvCxnSpPr>
        <xdr:cNvPr id="83" name="Straight Connector 82">
          <a:extLst>
            <a:ext uri="{FF2B5EF4-FFF2-40B4-BE49-F238E27FC236}">
              <a16:creationId xmlns:a16="http://schemas.microsoft.com/office/drawing/2014/main" id="{6B8F731C-4C3B-47A4-A263-2050AA1B176D}"/>
            </a:ext>
          </a:extLst>
        </xdr:cNvPr>
        <xdr:cNvCxnSpPr/>
      </xdr:nvCxnSpPr>
      <xdr:spPr>
        <a:xfrm flipH="1" flipV="1">
          <a:off x="8915809" y="4393406"/>
          <a:ext cx="2247492" cy="1297782"/>
        </a:xfrm>
        <a:prstGeom prst="line">
          <a:avLst/>
        </a:prstGeom>
        <a:ln w="15875">
          <a:gradFill>
            <a:gsLst>
              <a:gs pos="84000">
                <a:srgbClr val="D228B3"/>
              </a:gs>
              <a:gs pos="33000">
                <a:srgbClr val="5A2BCB"/>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13</xdr:col>
      <xdr:colOff>321544</xdr:colOff>
      <xdr:row>25</xdr:row>
      <xdr:rowOff>95250</xdr:rowOff>
    </xdr:from>
    <xdr:to>
      <xdr:col>13</xdr:col>
      <xdr:colOff>560638</xdr:colOff>
      <xdr:row>32</xdr:row>
      <xdr:rowOff>178594</xdr:rowOff>
    </xdr:to>
    <xdr:cxnSp macro="">
      <xdr:nvCxnSpPr>
        <xdr:cNvPr id="85" name="Straight Connector 84">
          <a:extLst>
            <a:ext uri="{FF2B5EF4-FFF2-40B4-BE49-F238E27FC236}">
              <a16:creationId xmlns:a16="http://schemas.microsoft.com/office/drawing/2014/main" id="{AFAB59B6-AF20-4C4B-8A97-0D7004813CAD}"/>
            </a:ext>
          </a:extLst>
        </xdr:cNvPr>
        <xdr:cNvCxnSpPr/>
      </xdr:nvCxnSpPr>
      <xdr:spPr>
        <a:xfrm flipH="1" flipV="1">
          <a:off x="8246344" y="4857750"/>
          <a:ext cx="239094" cy="1416844"/>
        </a:xfrm>
        <a:prstGeom prst="line">
          <a:avLst/>
        </a:prstGeom>
        <a:ln w="15875">
          <a:gradFill>
            <a:gsLst>
              <a:gs pos="84000">
                <a:srgbClr val="D228B3"/>
              </a:gs>
              <a:gs pos="33000">
                <a:srgbClr val="5A2BCB"/>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9</xdr:col>
      <xdr:colOff>392906</xdr:colOff>
      <xdr:row>22</xdr:row>
      <xdr:rowOff>71438</xdr:rowOff>
    </xdr:from>
    <xdr:to>
      <xdr:col>12</xdr:col>
      <xdr:colOff>154087</xdr:colOff>
      <xdr:row>26</xdr:row>
      <xdr:rowOff>130969</xdr:rowOff>
    </xdr:to>
    <xdr:cxnSp macro="">
      <xdr:nvCxnSpPr>
        <xdr:cNvPr id="88" name="Straight Connector 87">
          <a:extLst>
            <a:ext uri="{FF2B5EF4-FFF2-40B4-BE49-F238E27FC236}">
              <a16:creationId xmlns:a16="http://schemas.microsoft.com/office/drawing/2014/main" id="{AC329BD4-CED3-456A-B6AC-F362E364C142}"/>
            </a:ext>
          </a:extLst>
        </xdr:cNvPr>
        <xdr:cNvCxnSpPr/>
      </xdr:nvCxnSpPr>
      <xdr:spPr>
        <a:xfrm flipV="1">
          <a:off x="5879306" y="4262438"/>
          <a:ext cx="1589981" cy="821531"/>
        </a:xfrm>
        <a:prstGeom prst="line">
          <a:avLst/>
        </a:prstGeom>
        <a:ln w="15875">
          <a:gradFill>
            <a:gsLst>
              <a:gs pos="84000">
                <a:srgbClr val="D228B3"/>
              </a:gs>
              <a:gs pos="33000">
                <a:srgbClr val="5A2BCB"/>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226219</xdr:colOff>
      <xdr:row>25</xdr:row>
      <xdr:rowOff>59529</xdr:rowOff>
    </xdr:from>
    <xdr:to>
      <xdr:col>5</xdr:col>
      <xdr:colOff>273843</xdr:colOff>
      <xdr:row>27</xdr:row>
      <xdr:rowOff>142872</xdr:rowOff>
    </xdr:to>
    <xdr:sp macro="" textlink="">
      <xdr:nvSpPr>
        <xdr:cNvPr id="25" name="TextBox 24">
          <a:extLst>
            <a:ext uri="{FF2B5EF4-FFF2-40B4-BE49-F238E27FC236}">
              <a16:creationId xmlns:a16="http://schemas.microsoft.com/office/drawing/2014/main" id="{56F30671-CE29-434B-9E1B-C23A5081CBA0}"/>
            </a:ext>
          </a:extLst>
        </xdr:cNvPr>
        <xdr:cNvSpPr txBox="1"/>
      </xdr:nvSpPr>
      <xdr:spPr>
        <a:xfrm>
          <a:off x="226219" y="4822029"/>
          <a:ext cx="3083718" cy="464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800" b="0">
              <a:solidFill>
                <a:schemeClr val="bg1"/>
              </a:solidFill>
              <a:latin typeface="+mn-lt"/>
              <a:ea typeface="+mn-ea"/>
              <a:cs typeface="Aharoni" panose="02010803020104030203" pitchFamily="2" charset="-79"/>
            </a:rPr>
            <a:t>Quantity of Item's</a:t>
          </a:r>
        </a:p>
      </xdr:txBody>
    </xdr:sp>
    <xdr:clientData/>
  </xdr:twoCellAnchor>
  <xdr:twoCellAnchor editAs="absolute">
    <xdr:from>
      <xdr:col>0</xdr:col>
      <xdr:colOff>95250</xdr:colOff>
      <xdr:row>32</xdr:row>
      <xdr:rowOff>64296</xdr:rowOff>
    </xdr:from>
    <xdr:to>
      <xdr:col>0</xdr:col>
      <xdr:colOff>440531</xdr:colOff>
      <xdr:row>33</xdr:row>
      <xdr:rowOff>147640</xdr:rowOff>
    </xdr:to>
    <xdr:sp macro="" textlink="">
      <xdr:nvSpPr>
        <xdr:cNvPr id="49" name="TextBox 48">
          <a:extLst>
            <a:ext uri="{FF2B5EF4-FFF2-40B4-BE49-F238E27FC236}">
              <a16:creationId xmlns:a16="http://schemas.microsoft.com/office/drawing/2014/main" id="{B3BE380A-FF12-476C-80BA-5AFDC9AECF89}"/>
            </a:ext>
          </a:extLst>
        </xdr:cNvPr>
        <xdr:cNvSpPr txBox="1"/>
      </xdr:nvSpPr>
      <xdr:spPr>
        <a:xfrm>
          <a:off x="95250" y="6160296"/>
          <a:ext cx="345281"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400" b="0">
              <a:solidFill>
                <a:srgbClr val="C00000"/>
              </a:solidFill>
              <a:latin typeface="+mn-lt"/>
              <a:ea typeface="+mn-ea"/>
              <a:cs typeface="Aharoni" panose="02010803020104030203" pitchFamily="2" charset="-79"/>
            </a:rPr>
            <a:t>•</a:t>
          </a:r>
        </a:p>
      </xdr:txBody>
    </xdr:sp>
    <xdr:clientData/>
  </xdr:twoCellAnchor>
  <xdr:twoCellAnchor editAs="absolute">
    <xdr:from>
      <xdr:col>0</xdr:col>
      <xdr:colOff>321468</xdr:colOff>
      <xdr:row>28</xdr:row>
      <xdr:rowOff>11906</xdr:rowOff>
    </xdr:from>
    <xdr:to>
      <xdr:col>3</xdr:col>
      <xdr:colOff>11905</xdr:colOff>
      <xdr:row>36</xdr:row>
      <xdr:rowOff>130969</xdr:rowOff>
    </xdr:to>
    <xdr:grpSp>
      <xdr:nvGrpSpPr>
        <xdr:cNvPr id="23" name="Group 22">
          <a:extLst>
            <a:ext uri="{FF2B5EF4-FFF2-40B4-BE49-F238E27FC236}">
              <a16:creationId xmlns:a16="http://schemas.microsoft.com/office/drawing/2014/main" id="{986A5581-94B0-44F9-BB0A-2E4CC4904C80}"/>
            </a:ext>
          </a:extLst>
        </xdr:cNvPr>
        <xdr:cNvGrpSpPr/>
      </xdr:nvGrpSpPr>
      <xdr:grpSpPr>
        <a:xfrm>
          <a:off x="321468" y="5345906"/>
          <a:ext cx="1512093" cy="1643063"/>
          <a:chOff x="321468" y="5345906"/>
          <a:chExt cx="1512093" cy="1643063"/>
        </a:xfrm>
      </xdr:grpSpPr>
      <xdr:sp macro="" textlink="Pivottables!H6">
        <xdr:nvSpPr>
          <xdr:cNvPr id="26" name="TextBox 25">
            <a:extLst>
              <a:ext uri="{FF2B5EF4-FFF2-40B4-BE49-F238E27FC236}">
                <a16:creationId xmlns:a16="http://schemas.microsoft.com/office/drawing/2014/main" id="{B6BA38E9-EC14-4F65-8F34-C8E434D8A381}"/>
              </a:ext>
            </a:extLst>
          </xdr:cNvPr>
          <xdr:cNvSpPr txBox="1"/>
        </xdr:nvSpPr>
        <xdr:spPr>
          <a:xfrm>
            <a:off x="321468" y="5345906"/>
            <a:ext cx="1512093"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B65C422-CAFA-4E92-92D1-FD91B629143C}" type="TxLink">
              <a:rPr lang="en-US" sz="1200" b="0" i="0" u="none" strike="noStrike">
                <a:solidFill>
                  <a:schemeClr val="bg1"/>
                </a:solidFill>
                <a:latin typeface="Calibri"/>
                <a:cs typeface="Calibri"/>
              </a:rPr>
              <a:pPr algn="l"/>
              <a:t>Usage fees</a:t>
            </a:fld>
            <a:endParaRPr lang="en-US" sz="1600" b="0">
              <a:solidFill>
                <a:schemeClr val="bg1"/>
              </a:solidFill>
              <a:latin typeface="+mn-lt"/>
              <a:cs typeface="Aharoni" panose="02010803020104030203" pitchFamily="2" charset="-79"/>
            </a:endParaRPr>
          </a:p>
        </xdr:txBody>
      </xdr:sp>
      <xdr:sp macro="" textlink="Pivottables!H7">
        <xdr:nvSpPr>
          <xdr:cNvPr id="27" name="TextBox 26">
            <a:extLst>
              <a:ext uri="{FF2B5EF4-FFF2-40B4-BE49-F238E27FC236}">
                <a16:creationId xmlns:a16="http://schemas.microsoft.com/office/drawing/2014/main" id="{0901A74D-4364-4D1A-AE48-D5AFE8E6D301}"/>
              </a:ext>
            </a:extLst>
          </xdr:cNvPr>
          <xdr:cNvSpPr txBox="1"/>
        </xdr:nvSpPr>
        <xdr:spPr>
          <a:xfrm>
            <a:off x="321468" y="5617369"/>
            <a:ext cx="1512093"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34D0A78-156C-46C4-BF24-D71BAECE9F23}" type="TxLink">
              <a:rPr lang="en-US" sz="1200" b="0" i="0" u="none" strike="noStrike">
                <a:solidFill>
                  <a:schemeClr val="bg1"/>
                </a:solidFill>
                <a:latin typeface="Calibri"/>
                <a:cs typeface="Calibri"/>
              </a:rPr>
              <a:pPr algn="l"/>
              <a:t>Subscription</a:t>
            </a:fld>
            <a:endParaRPr lang="en-US" sz="1600" b="0">
              <a:solidFill>
                <a:schemeClr val="bg1"/>
              </a:solidFill>
              <a:latin typeface="+mn-lt"/>
              <a:cs typeface="Aharoni" panose="02010803020104030203" pitchFamily="2" charset="-79"/>
            </a:endParaRPr>
          </a:p>
        </xdr:txBody>
      </xdr:sp>
      <xdr:sp macro="" textlink="Pivottables!H8">
        <xdr:nvSpPr>
          <xdr:cNvPr id="28" name="TextBox 27">
            <a:extLst>
              <a:ext uri="{FF2B5EF4-FFF2-40B4-BE49-F238E27FC236}">
                <a16:creationId xmlns:a16="http://schemas.microsoft.com/office/drawing/2014/main" id="{B8F6FE73-308F-4186-9A7D-D28E2D94D296}"/>
              </a:ext>
            </a:extLst>
          </xdr:cNvPr>
          <xdr:cNvSpPr txBox="1"/>
        </xdr:nvSpPr>
        <xdr:spPr>
          <a:xfrm>
            <a:off x="321468" y="5888832"/>
            <a:ext cx="1512093"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F6494FC-DF80-4E4D-A425-5ABB84F80844}" type="TxLink">
              <a:rPr lang="en-US" sz="1200" b="0" i="0" u="none" strike="noStrike">
                <a:solidFill>
                  <a:schemeClr val="bg1"/>
                </a:solidFill>
                <a:latin typeface="Calibri"/>
                <a:cs typeface="Calibri"/>
              </a:rPr>
              <a:pPr algn="l"/>
              <a:t>Renting</a:t>
            </a:fld>
            <a:endParaRPr lang="en-US" sz="1600" b="0">
              <a:solidFill>
                <a:schemeClr val="bg1"/>
              </a:solidFill>
              <a:latin typeface="+mn-lt"/>
              <a:cs typeface="Aharoni" panose="02010803020104030203" pitchFamily="2" charset="-79"/>
            </a:endParaRPr>
          </a:p>
        </xdr:txBody>
      </xdr:sp>
      <xdr:sp macro="" textlink="Pivottables!H9">
        <xdr:nvSpPr>
          <xdr:cNvPr id="29" name="TextBox 28">
            <a:extLst>
              <a:ext uri="{FF2B5EF4-FFF2-40B4-BE49-F238E27FC236}">
                <a16:creationId xmlns:a16="http://schemas.microsoft.com/office/drawing/2014/main" id="{81BD4949-2E0A-4474-AEFE-090FCECD79F9}"/>
              </a:ext>
            </a:extLst>
          </xdr:cNvPr>
          <xdr:cNvSpPr txBox="1"/>
        </xdr:nvSpPr>
        <xdr:spPr>
          <a:xfrm>
            <a:off x="321468" y="6160295"/>
            <a:ext cx="1512093"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749084B-72C4-4C42-849C-A218AADE7F3B}" type="TxLink">
              <a:rPr lang="en-US" sz="1200" b="0" i="0" u="none" strike="noStrike">
                <a:solidFill>
                  <a:schemeClr val="bg1"/>
                </a:solidFill>
                <a:latin typeface="Calibri"/>
                <a:cs typeface="Calibri"/>
              </a:rPr>
              <a:pPr algn="l"/>
              <a:t>Licensing</a:t>
            </a:fld>
            <a:endParaRPr lang="en-US" sz="1600" b="0">
              <a:solidFill>
                <a:schemeClr val="bg1"/>
              </a:solidFill>
              <a:latin typeface="+mn-lt"/>
              <a:cs typeface="Aharoni" panose="02010803020104030203" pitchFamily="2" charset="-79"/>
            </a:endParaRPr>
          </a:p>
        </xdr:txBody>
      </xdr:sp>
      <xdr:sp macro="" textlink="Pivottables!H10">
        <xdr:nvSpPr>
          <xdr:cNvPr id="30" name="TextBox 29">
            <a:extLst>
              <a:ext uri="{FF2B5EF4-FFF2-40B4-BE49-F238E27FC236}">
                <a16:creationId xmlns:a16="http://schemas.microsoft.com/office/drawing/2014/main" id="{E66C7E66-27CC-49A0-A3D3-AE5F537A30E6}"/>
              </a:ext>
            </a:extLst>
          </xdr:cNvPr>
          <xdr:cNvSpPr txBox="1"/>
        </xdr:nvSpPr>
        <xdr:spPr>
          <a:xfrm>
            <a:off x="321468" y="6431758"/>
            <a:ext cx="1512093"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93F0FCF-9B02-48DF-9FF2-72974FF9D38E}" type="TxLink">
              <a:rPr lang="en-US" sz="1200" b="0" i="0" u="none" strike="noStrike">
                <a:solidFill>
                  <a:schemeClr val="bg1"/>
                </a:solidFill>
                <a:latin typeface="Calibri"/>
                <a:cs typeface="Calibri"/>
              </a:rPr>
              <a:pPr algn="l"/>
              <a:t>Asset sale</a:t>
            </a:fld>
            <a:endParaRPr lang="en-US" sz="1600" b="0">
              <a:solidFill>
                <a:schemeClr val="bg1"/>
              </a:solidFill>
              <a:latin typeface="+mn-lt"/>
              <a:cs typeface="Aharoni" panose="02010803020104030203" pitchFamily="2" charset="-79"/>
            </a:endParaRPr>
          </a:p>
        </xdr:txBody>
      </xdr:sp>
      <xdr:sp macro="" textlink="Pivottables!H11">
        <xdr:nvSpPr>
          <xdr:cNvPr id="31" name="TextBox 30">
            <a:extLst>
              <a:ext uri="{FF2B5EF4-FFF2-40B4-BE49-F238E27FC236}">
                <a16:creationId xmlns:a16="http://schemas.microsoft.com/office/drawing/2014/main" id="{D4AADF88-760B-4B2A-86B9-5C266F8F7479}"/>
              </a:ext>
            </a:extLst>
          </xdr:cNvPr>
          <xdr:cNvSpPr txBox="1"/>
        </xdr:nvSpPr>
        <xdr:spPr>
          <a:xfrm>
            <a:off x="321468" y="6703219"/>
            <a:ext cx="1512093"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A1D8835-7F96-44AE-A43C-CAF621BD54C2}" type="TxLink">
              <a:rPr lang="en-US" sz="1200" b="0" i="0" u="none" strike="noStrike">
                <a:solidFill>
                  <a:schemeClr val="bg1"/>
                </a:solidFill>
                <a:latin typeface="Calibri"/>
                <a:cs typeface="Calibri"/>
              </a:rPr>
              <a:pPr algn="l"/>
              <a:t>Advertising</a:t>
            </a:fld>
            <a:endParaRPr lang="en-US" sz="1600" b="0">
              <a:solidFill>
                <a:schemeClr val="bg1"/>
              </a:solidFill>
              <a:latin typeface="+mn-lt"/>
              <a:cs typeface="Aharoni" panose="02010803020104030203" pitchFamily="2" charset="-79"/>
            </a:endParaRPr>
          </a:p>
        </xdr:txBody>
      </xdr:sp>
    </xdr:grpSp>
    <xdr:clientData/>
  </xdr:twoCellAnchor>
  <xdr:twoCellAnchor editAs="absolute">
    <xdr:from>
      <xdr:col>2</xdr:col>
      <xdr:colOff>101203</xdr:colOff>
      <xdr:row>28</xdr:row>
      <xdr:rowOff>11906</xdr:rowOff>
    </xdr:from>
    <xdr:to>
      <xdr:col>3</xdr:col>
      <xdr:colOff>541735</xdr:colOff>
      <xdr:row>36</xdr:row>
      <xdr:rowOff>130969</xdr:rowOff>
    </xdr:to>
    <xdr:grpSp>
      <xdr:nvGrpSpPr>
        <xdr:cNvPr id="32" name="Group 31">
          <a:extLst>
            <a:ext uri="{FF2B5EF4-FFF2-40B4-BE49-F238E27FC236}">
              <a16:creationId xmlns:a16="http://schemas.microsoft.com/office/drawing/2014/main" id="{C5A025A8-CA9D-4D03-94DD-2D3DCB40FD1F}"/>
            </a:ext>
          </a:extLst>
        </xdr:cNvPr>
        <xdr:cNvGrpSpPr/>
      </xdr:nvGrpSpPr>
      <xdr:grpSpPr>
        <a:xfrm>
          <a:off x="1315641" y="5345906"/>
          <a:ext cx="1047750" cy="1643063"/>
          <a:chOff x="321468" y="5345906"/>
          <a:chExt cx="1512093" cy="1643063"/>
        </a:xfrm>
      </xdr:grpSpPr>
      <xdr:sp macro="" textlink="Pivottables!O6">
        <xdr:nvSpPr>
          <xdr:cNvPr id="33" name="TextBox 32">
            <a:extLst>
              <a:ext uri="{FF2B5EF4-FFF2-40B4-BE49-F238E27FC236}">
                <a16:creationId xmlns:a16="http://schemas.microsoft.com/office/drawing/2014/main" id="{E64D0B4E-22E1-4B5C-AF55-9B57DFC392F4}"/>
              </a:ext>
            </a:extLst>
          </xdr:cNvPr>
          <xdr:cNvSpPr txBox="1"/>
        </xdr:nvSpPr>
        <xdr:spPr>
          <a:xfrm>
            <a:off x="321468" y="5345906"/>
            <a:ext cx="1512093"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3CD901A-9562-420F-8FCF-FB0C3900FCA6}" type="TxLink">
              <a:rPr lang="en-US" sz="1100" b="0" i="0" u="none" strike="noStrike">
                <a:solidFill>
                  <a:schemeClr val="bg1"/>
                </a:solidFill>
                <a:latin typeface="Calibri"/>
                <a:cs typeface="Calibri"/>
              </a:rPr>
              <a:pPr algn="ctr"/>
              <a:t>10%</a:t>
            </a:fld>
            <a:endParaRPr lang="en-US" sz="1600" b="0">
              <a:solidFill>
                <a:schemeClr val="bg1"/>
              </a:solidFill>
              <a:latin typeface="+mn-lt"/>
              <a:cs typeface="Aharoni" panose="02010803020104030203" pitchFamily="2" charset="-79"/>
            </a:endParaRPr>
          </a:p>
        </xdr:txBody>
      </xdr:sp>
      <xdr:sp macro="" textlink="Pivottables!O7">
        <xdr:nvSpPr>
          <xdr:cNvPr id="34" name="TextBox 33">
            <a:extLst>
              <a:ext uri="{FF2B5EF4-FFF2-40B4-BE49-F238E27FC236}">
                <a16:creationId xmlns:a16="http://schemas.microsoft.com/office/drawing/2014/main" id="{72589602-76A1-4CFF-8C2F-AD1169395AF0}"/>
              </a:ext>
            </a:extLst>
          </xdr:cNvPr>
          <xdr:cNvSpPr txBox="1"/>
        </xdr:nvSpPr>
        <xdr:spPr>
          <a:xfrm>
            <a:off x="321468" y="5617369"/>
            <a:ext cx="1512093"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B7D0CD-BFDF-49D3-8E67-9DA26E915629}" type="TxLink">
              <a:rPr lang="en-US" sz="1100" b="0" i="0" u="none" strike="noStrike">
                <a:solidFill>
                  <a:schemeClr val="bg1"/>
                </a:solidFill>
                <a:latin typeface="Calibri"/>
                <a:cs typeface="Calibri"/>
              </a:rPr>
              <a:pPr algn="ctr"/>
              <a:t>11%</a:t>
            </a:fld>
            <a:endParaRPr lang="en-US" sz="1600" b="0">
              <a:solidFill>
                <a:schemeClr val="bg1"/>
              </a:solidFill>
              <a:latin typeface="+mn-lt"/>
              <a:cs typeface="Aharoni" panose="02010803020104030203" pitchFamily="2" charset="-79"/>
            </a:endParaRPr>
          </a:p>
        </xdr:txBody>
      </xdr:sp>
      <xdr:sp macro="" textlink="Pivottables!O8">
        <xdr:nvSpPr>
          <xdr:cNvPr id="35" name="TextBox 34">
            <a:extLst>
              <a:ext uri="{FF2B5EF4-FFF2-40B4-BE49-F238E27FC236}">
                <a16:creationId xmlns:a16="http://schemas.microsoft.com/office/drawing/2014/main" id="{5C178315-49BE-4524-A0E6-43E2695FFF1E}"/>
              </a:ext>
            </a:extLst>
          </xdr:cNvPr>
          <xdr:cNvSpPr txBox="1"/>
        </xdr:nvSpPr>
        <xdr:spPr>
          <a:xfrm>
            <a:off x="321468" y="5888832"/>
            <a:ext cx="1512093"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B485ED-B401-4D44-9911-A64AE0FA12E9}" type="TxLink">
              <a:rPr lang="en-US" sz="1100" b="0" i="0" u="none" strike="noStrike">
                <a:solidFill>
                  <a:schemeClr val="bg1"/>
                </a:solidFill>
                <a:latin typeface="Calibri"/>
                <a:cs typeface="Calibri"/>
              </a:rPr>
              <a:pPr algn="ctr"/>
              <a:t>14%</a:t>
            </a:fld>
            <a:endParaRPr lang="en-US" sz="1600" b="0">
              <a:solidFill>
                <a:schemeClr val="bg1"/>
              </a:solidFill>
              <a:latin typeface="+mn-lt"/>
              <a:cs typeface="Aharoni" panose="02010803020104030203" pitchFamily="2" charset="-79"/>
            </a:endParaRPr>
          </a:p>
        </xdr:txBody>
      </xdr:sp>
      <xdr:sp macro="" textlink="Pivottables!O9">
        <xdr:nvSpPr>
          <xdr:cNvPr id="36" name="TextBox 35">
            <a:extLst>
              <a:ext uri="{FF2B5EF4-FFF2-40B4-BE49-F238E27FC236}">
                <a16:creationId xmlns:a16="http://schemas.microsoft.com/office/drawing/2014/main" id="{D23083DC-BED8-4AE8-BDF7-13CB854E0936}"/>
              </a:ext>
            </a:extLst>
          </xdr:cNvPr>
          <xdr:cNvSpPr txBox="1"/>
        </xdr:nvSpPr>
        <xdr:spPr>
          <a:xfrm>
            <a:off x="321468" y="6160295"/>
            <a:ext cx="1512093"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77F6EF-51C5-42EA-9C06-775FA07D8701}" type="TxLink">
              <a:rPr lang="en-US" sz="1100" b="0" i="0" u="none" strike="noStrike">
                <a:solidFill>
                  <a:schemeClr val="bg1"/>
                </a:solidFill>
                <a:latin typeface="Calibri"/>
                <a:cs typeface="Calibri"/>
              </a:rPr>
              <a:pPr algn="ctr"/>
              <a:t>62%</a:t>
            </a:fld>
            <a:endParaRPr lang="en-US" sz="1600" b="0">
              <a:solidFill>
                <a:schemeClr val="bg1"/>
              </a:solidFill>
              <a:latin typeface="+mn-lt"/>
              <a:cs typeface="Aharoni" panose="02010803020104030203" pitchFamily="2" charset="-79"/>
            </a:endParaRPr>
          </a:p>
        </xdr:txBody>
      </xdr:sp>
      <xdr:sp macro="" textlink="Pivottables!O10">
        <xdr:nvSpPr>
          <xdr:cNvPr id="37" name="TextBox 36">
            <a:extLst>
              <a:ext uri="{FF2B5EF4-FFF2-40B4-BE49-F238E27FC236}">
                <a16:creationId xmlns:a16="http://schemas.microsoft.com/office/drawing/2014/main" id="{09885ED5-71E6-4773-8808-708E1EFAF606}"/>
              </a:ext>
            </a:extLst>
          </xdr:cNvPr>
          <xdr:cNvSpPr txBox="1"/>
        </xdr:nvSpPr>
        <xdr:spPr>
          <a:xfrm>
            <a:off x="321468" y="6431758"/>
            <a:ext cx="1512093"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B8732D-6091-4A10-BFE7-D7851CFCA68D}" type="TxLink">
              <a:rPr lang="en-US" sz="1100" b="0" i="0" u="none" strike="noStrike">
                <a:solidFill>
                  <a:schemeClr val="bg1"/>
                </a:solidFill>
                <a:latin typeface="Calibri"/>
                <a:cs typeface="Calibri"/>
              </a:rPr>
              <a:pPr algn="ctr"/>
              <a:t>0%</a:t>
            </a:fld>
            <a:endParaRPr lang="en-US" sz="1600" b="0">
              <a:solidFill>
                <a:schemeClr val="bg1"/>
              </a:solidFill>
              <a:latin typeface="+mn-lt"/>
              <a:cs typeface="Aharoni" panose="02010803020104030203" pitchFamily="2" charset="-79"/>
            </a:endParaRPr>
          </a:p>
        </xdr:txBody>
      </xdr:sp>
      <xdr:sp macro="" textlink="Pivottables!O11">
        <xdr:nvSpPr>
          <xdr:cNvPr id="38" name="TextBox 37">
            <a:extLst>
              <a:ext uri="{FF2B5EF4-FFF2-40B4-BE49-F238E27FC236}">
                <a16:creationId xmlns:a16="http://schemas.microsoft.com/office/drawing/2014/main" id="{59CE56E8-D259-4C52-92FC-24FC03126363}"/>
              </a:ext>
            </a:extLst>
          </xdr:cNvPr>
          <xdr:cNvSpPr txBox="1"/>
        </xdr:nvSpPr>
        <xdr:spPr>
          <a:xfrm>
            <a:off x="321468" y="6703219"/>
            <a:ext cx="1512093"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FB51774-95DC-4FC4-9246-84A85281E9B6}" type="TxLink">
              <a:rPr lang="en-US" sz="1100" b="0" i="0" u="none" strike="noStrike">
                <a:solidFill>
                  <a:schemeClr val="bg1"/>
                </a:solidFill>
                <a:latin typeface="Calibri"/>
                <a:cs typeface="Calibri"/>
              </a:rPr>
              <a:pPr algn="ctr"/>
              <a:t>2%</a:t>
            </a:fld>
            <a:endParaRPr lang="en-US" sz="1600" b="0">
              <a:solidFill>
                <a:schemeClr val="bg1"/>
              </a:solidFill>
              <a:latin typeface="+mn-lt"/>
              <a:cs typeface="Aharoni" panose="02010803020104030203" pitchFamily="2" charset="-79"/>
            </a:endParaRPr>
          </a:p>
        </xdr:txBody>
      </xdr:sp>
    </xdr:grpSp>
    <xdr:clientData/>
  </xdr:twoCellAnchor>
  <xdr:twoCellAnchor editAs="absolute">
    <xdr:from>
      <xdr:col>3</xdr:col>
      <xdr:colOff>23814</xdr:colOff>
      <xdr:row>28</xdr:row>
      <xdr:rowOff>11906</xdr:rowOff>
    </xdr:from>
    <xdr:to>
      <xdr:col>4</xdr:col>
      <xdr:colOff>464345</xdr:colOff>
      <xdr:row>36</xdr:row>
      <xdr:rowOff>130969</xdr:rowOff>
    </xdr:to>
    <xdr:grpSp>
      <xdr:nvGrpSpPr>
        <xdr:cNvPr id="39" name="Group 38">
          <a:extLst>
            <a:ext uri="{FF2B5EF4-FFF2-40B4-BE49-F238E27FC236}">
              <a16:creationId xmlns:a16="http://schemas.microsoft.com/office/drawing/2014/main" id="{EC664BC4-2C1A-4B18-9D24-2B5823CADF96}"/>
            </a:ext>
          </a:extLst>
        </xdr:cNvPr>
        <xdr:cNvGrpSpPr/>
      </xdr:nvGrpSpPr>
      <xdr:grpSpPr>
        <a:xfrm>
          <a:off x="1845470" y="5345906"/>
          <a:ext cx="1047750" cy="1643063"/>
          <a:chOff x="321468" y="5345906"/>
          <a:chExt cx="1512093" cy="1643063"/>
        </a:xfrm>
      </xdr:grpSpPr>
      <xdr:sp macro="" textlink="Pivottables!N6">
        <xdr:nvSpPr>
          <xdr:cNvPr id="40" name="TextBox 39">
            <a:extLst>
              <a:ext uri="{FF2B5EF4-FFF2-40B4-BE49-F238E27FC236}">
                <a16:creationId xmlns:a16="http://schemas.microsoft.com/office/drawing/2014/main" id="{03B02EAC-7BE0-4530-A6DE-49BDD2EFDD16}"/>
              </a:ext>
            </a:extLst>
          </xdr:cNvPr>
          <xdr:cNvSpPr txBox="1"/>
        </xdr:nvSpPr>
        <xdr:spPr>
          <a:xfrm>
            <a:off x="321468" y="5345906"/>
            <a:ext cx="1512093"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05E0B2-6FDA-47D1-8A76-BCB65BC4AFF7}" type="TxLink">
              <a:rPr lang="en-US" sz="1100" b="0" i="0" u="none" strike="noStrike">
                <a:solidFill>
                  <a:schemeClr val="bg1"/>
                </a:solidFill>
                <a:latin typeface="Calibri"/>
                <a:cs typeface="Calibri"/>
              </a:rPr>
              <a:pPr algn="ctr"/>
              <a:t> 11,856 </a:t>
            </a:fld>
            <a:endParaRPr lang="en-US" sz="1600" b="0">
              <a:solidFill>
                <a:schemeClr val="bg1"/>
              </a:solidFill>
              <a:latin typeface="+mn-lt"/>
              <a:cs typeface="Aharoni" panose="02010803020104030203" pitchFamily="2" charset="-79"/>
            </a:endParaRPr>
          </a:p>
        </xdr:txBody>
      </xdr:sp>
      <xdr:sp macro="" textlink="Pivottables!N7">
        <xdr:nvSpPr>
          <xdr:cNvPr id="41" name="TextBox 40">
            <a:extLst>
              <a:ext uri="{FF2B5EF4-FFF2-40B4-BE49-F238E27FC236}">
                <a16:creationId xmlns:a16="http://schemas.microsoft.com/office/drawing/2014/main" id="{2891E2BC-D09D-4200-BC72-E6A94F3F27EA}"/>
              </a:ext>
            </a:extLst>
          </xdr:cNvPr>
          <xdr:cNvSpPr txBox="1"/>
        </xdr:nvSpPr>
        <xdr:spPr>
          <a:xfrm>
            <a:off x="321468" y="5617369"/>
            <a:ext cx="1512093"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EE9A64-9B0A-4D3D-A64A-B78609B200E8}" type="TxLink">
              <a:rPr lang="en-US" sz="1100" b="0" i="0" u="none" strike="noStrike">
                <a:solidFill>
                  <a:schemeClr val="bg1"/>
                </a:solidFill>
                <a:latin typeface="Calibri"/>
                <a:cs typeface="Calibri"/>
              </a:rPr>
              <a:pPr algn="ctr"/>
              <a:t> 13,188 </a:t>
            </a:fld>
            <a:endParaRPr lang="en-US" sz="1600" b="0">
              <a:solidFill>
                <a:schemeClr val="bg1"/>
              </a:solidFill>
              <a:latin typeface="+mn-lt"/>
              <a:cs typeface="Aharoni" panose="02010803020104030203" pitchFamily="2" charset="-79"/>
            </a:endParaRPr>
          </a:p>
        </xdr:txBody>
      </xdr:sp>
      <xdr:sp macro="" textlink="Pivottables!N8">
        <xdr:nvSpPr>
          <xdr:cNvPr id="42" name="TextBox 41">
            <a:extLst>
              <a:ext uri="{FF2B5EF4-FFF2-40B4-BE49-F238E27FC236}">
                <a16:creationId xmlns:a16="http://schemas.microsoft.com/office/drawing/2014/main" id="{70BE3966-620B-402C-997A-2341A44ACD72}"/>
              </a:ext>
            </a:extLst>
          </xdr:cNvPr>
          <xdr:cNvSpPr txBox="1"/>
        </xdr:nvSpPr>
        <xdr:spPr>
          <a:xfrm>
            <a:off x="321468" y="5888832"/>
            <a:ext cx="1512093"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DD6F95-58A7-4D13-B35F-7FB88BCD7E18}" type="TxLink">
              <a:rPr lang="en-US" sz="1100" b="0" i="0" u="none" strike="noStrike">
                <a:solidFill>
                  <a:schemeClr val="bg1"/>
                </a:solidFill>
                <a:latin typeface="Calibri"/>
                <a:cs typeface="Calibri"/>
              </a:rPr>
              <a:pPr algn="ctr"/>
              <a:t> 16,488 </a:t>
            </a:fld>
            <a:endParaRPr lang="en-US" sz="1600" b="0">
              <a:solidFill>
                <a:schemeClr val="bg1"/>
              </a:solidFill>
              <a:latin typeface="+mn-lt"/>
              <a:cs typeface="Aharoni" panose="02010803020104030203" pitchFamily="2" charset="-79"/>
            </a:endParaRPr>
          </a:p>
        </xdr:txBody>
      </xdr:sp>
      <xdr:sp macro="" textlink="Pivottables!N9">
        <xdr:nvSpPr>
          <xdr:cNvPr id="43" name="TextBox 42">
            <a:extLst>
              <a:ext uri="{FF2B5EF4-FFF2-40B4-BE49-F238E27FC236}">
                <a16:creationId xmlns:a16="http://schemas.microsoft.com/office/drawing/2014/main" id="{AF920EE1-40F0-45A9-8FCD-7FE0B0EC6407}"/>
              </a:ext>
            </a:extLst>
          </xdr:cNvPr>
          <xdr:cNvSpPr txBox="1"/>
        </xdr:nvSpPr>
        <xdr:spPr>
          <a:xfrm>
            <a:off x="321468" y="6160295"/>
            <a:ext cx="1512093"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14AA38-B63A-48EE-B9F0-288067D574D0}" type="TxLink">
              <a:rPr lang="en-US" sz="1100" b="0" i="0" u="none" strike="noStrike">
                <a:solidFill>
                  <a:schemeClr val="bg1"/>
                </a:solidFill>
                <a:latin typeface="Calibri"/>
                <a:cs typeface="Calibri"/>
              </a:rPr>
              <a:pPr algn="ctr"/>
              <a:t> 72,768 </a:t>
            </a:fld>
            <a:endParaRPr lang="en-US" sz="1600" b="0">
              <a:solidFill>
                <a:schemeClr val="bg1"/>
              </a:solidFill>
              <a:latin typeface="+mn-lt"/>
              <a:cs typeface="Aharoni" panose="02010803020104030203" pitchFamily="2" charset="-79"/>
            </a:endParaRPr>
          </a:p>
        </xdr:txBody>
      </xdr:sp>
      <xdr:sp macro="" textlink="Pivottables!N10">
        <xdr:nvSpPr>
          <xdr:cNvPr id="44" name="TextBox 43">
            <a:extLst>
              <a:ext uri="{FF2B5EF4-FFF2-40B4-BE49-F238E27FC236}">
                <a16:creationId xmlns:a16="http://schemas.microsoft.com/office/drawing/2014/main" id="{7DB14860-E7BC-42A9-9015-9671CD4FD7A8}"/>
              </a:ext>
            </a:extLst>
          </xdr:cNvPr>
          <xdr:cNvSpPr txBox="1"/>
        </xdr:nvSpPr>
        <xdr:spPr>
          <a:xfrm>
            <a:off x="321468" y="6431758"/>
            <a:ext cx="1512093"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38D11F-84DC-446B-9860-865733C6DD71}" type="TxLink">
              <a:rPr lang="en-US" sz="1100" b="0" i="0" u="none" strike="noStrike">
                <a:solidFill>
                  <a:schemeClr val="bg1"/>
                </a:solidFill>
                <a:latin typeface="Calibri"/>
                <a:cs typeface="Calibri"/>
              </a:rPr>
              <a:pPr algn="ctr"/>
              <a:t> 26 </a:t>
            </a:fld>
            <a:endParaRPr lang="en-US" sz="1600" b="0">
              <a:solidFill>
                <a:schemeClr val="bg1"/>
              </a:solidFill>
              <a:latin typeface="+mn-lt"/>
              <a:cs typeface="Aharoni" panose="02010803020104030203" pitchFamily="2" charset="-79"/>
            </a:endParaRPr>
          </a:p>
        </xdr:txBody>
      </xdr:sp>
      <xdr:sp macro="" textlink="Pivottables!N11">
        <xdr:nvSpPr>
          <xdr:cNvPr id="45" name="TextBox 44">
            <a:extLst>
              <a:ext uri="{FF2B5EF4-FFF2-40B4-BE49-F238E27FC236}">
                <a16:creationId xmlns:a16="http://schemas.microsoft.com/office/drawing/2014/main" id="{25E032B4-8406-4302-83E1-0A28DF48B1FE}"/>
              </a:ext>
            </a:extLst>
          </xdr:cNvPr>
          <xdr:cNvSpPr txBox="1"/>
        </xdr:nvSpPr>
        <xdr:spPr>
          <a:xfrm>
            <a:off x="321468" y="6703219"/>
            <a:ext cx="1512093"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50521F-7DDB-4FEE-85F8-FD61883C082C}" type="TxLink">
              <a:rPr lang="en-US" sz="1100" b="0" i="0" u="none" strike="noStrike">
                <a:solidFill>
                  <a:schemeClr val="bg1"/>
                </a:solidFill>
                <a:latin typeface="Calibri"/>
                <a:cs typeface="Calibri"/>
              </a:rPr>
              <a:pPr algn="ctr"/>
              <a:t> 2,844 </a:t>
            </a:fld>
            <a:endParaRPr lang="en-US" sz="1600" b="0">
              <a:solidFill>
                <a:schemeClr val="bg1"/>
              </a:solidFill>
              <a:latin typeface="+mn-lt"/>
              <a:cs typeface="Aharoni" panose="02010803020104030203" pitchFamily="2" charset="-79"/>
            </a:endParaRPr>
          </a:p>
        </xdr:txBody>
      </xdr:sp>
    </xdr:grpSp>
    <xdr:clientData/>
  </xdr:twoCellAnchor>
  <xdr:twoCellAnchor editAs="absolute">
    <xdr:from>
      <xdr:col>0</xdr:col>
      <xdr:colOff>95250</xdr:colOff>
      <xdr:row>28</xdr:row>
      <xdr:rowOff>11907</xdr:rowOff>
    </xdr:from>
    <xdr:to>
      <xdr:col>0</xdr:col>
      <xdr:colOff>440531</xdr:colOff>
      <xdr:row>36</xdr:row>
      <xdr:rowOff>119064</xdr:rowOff>
    </xdr:to>
    <xdr:grpSp>
      <xdr:nvGrpSpPr>
        <xdr:cNvPr id="52" name="Group 51">
          <a:extLst>
            <a:ext uri="{FF2B5EF4-FFF2-40B4-BE49-F238E27FC236}">
              <a16:creationId xmlns:a16="http://schemas.microsoft.com/office/drawing/2014/main" id="{F8101DD9-4041-4ED3-A33E-12A9AD3B2F39}"/>
            </a:ext>
          </a:extLst>
        </xdr:cNvPr>
        <xdr:cNvGrpSpPr/>
      </xdr:nvGrpSpPr>
      <xdr:grpSpPr>
        <a:xfrm>
          <a:off x="95250" y="5345907"/>
          <a:ext cx="345281" cy="1631157"/>
          <a:chOff x="95250" y="5345907"/>
          <a:chExt cx="345281" cy="1631157"/>
        </a:xfrm>
      </xdr:grpSpPr>
      <xdr:sp macro="" textlink="">
        <xdr:nvSpPr>
          <xdr:cNvPr id="46" name="TextBox 45">
            <a:extLst>
              <a:ext uri="{FF2B5EF4-FFF2-40B4-BE49-F238E27FC236}">
                <a16:creationId xmlns:a16="http://schemas.microsoft.com/office/drawing/2014/main" id="{F924BD0E-5152-4B7E-91CA-86418DB3A436}"/>
              </a:ext>
            </a:extLst>
          </xdr:cNvPr>
          <xdr:cNvSpPr txBox="1"/>
        </xdr:nvSpPr>
        <xdr:spPr>
          <a:xfrm>
            <a:off x="95250" y="5345907"/>
            <a:ext cx="345281"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400" b="0">
                <a:solidFill>
                  <a:srgbClr val="C00000"/>
                </a:solidFill>
                <a:latin typeface="+mn-lt"/>
                <a:ea typeface="+mn-ea"/>
                <a:cs typeface="Aharoni" panose="02010803020104030203" pitchFamily="2" charset="-79"/>
              </a:rPr>
              <a:t>•</a:t>
            </a:r>
          </a:p>
        </xdr:txBody>
      </xdr:sp>
      <xdr:sp macro="" textlink="">
        <xdr:nvSpPr>
          <xdr:cNvPr id="47" name="TextBox 46">
            <a:extLst>
              <a:ext uri="{FF2B5EF4-FFF2-40B4-BE49-F238E27FC236}">
                <a16:creationId xmlns:a16="http://schemas.microsoft.com/office/drawing/2014/main" id="{820DBD61-462D-44B8-A6F7-21C491E87309}"/>
              </a:ext>
            </a:extLst>
          </xdr:cNvPr>
          <xdr:cNvSpPr txBox="1"/>
        </xdr:nvSpPr>
        <xdr:spPr>
          <a:xfrm>
            <a:off x="95250" y="5617370"/>
            <a:ext cx="345281"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400" b="0">
                <a:solidFill>
                  <a:srgbClr val="C00000"/>
                </a:solidFill>
                <a:latin typeface="+mn-lt"/>
                <a:ea typeface="+mn-ea"/>
                <a:cs typeface="Aharoni" panose="02010803020104030203" pitchFamily="2" charset="-79"/>
              </a:rPr>
              <a:t>•</a:t>
            </a:r>
          </a:p>
        </xdr:txBody>
      </xdr:sp>
      <xdr:sp macro="" textlink="">
        <xdr:nvSpPr>
          <xdr:cNvPr id="48" name="TextBox 47">
            <a:extLst>
              <a:ext uri="{FF2B5EF4-FFF2-40B4-BE49-F238E27FC236}">
                <a16:creationId xmlns:a16="http://schemas.microsoft.com/office/drawing/2014/main" id="{CEF0D62A-56A5-4EFB-BDB7-800CF2228C9A}"/>
              </a:ext>
            </a:extLst>
          </xdr:cNvPr>
          <xdr:cNvSpPr txBox="1"/>
        </xdr:nvSpPr>
        <xdr:spPr>
          <a:xfrm>
            <a:off x="95250" y="5888833"/>
            <a:ext cx="345281"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400" b="0">
                <a:solidFill>
                  <a:srgbClr val="C00000"/>
                </a:solidFill>
                <a:latin typeface="+mn-lt"/>
                <a:ea typeface="+mn-ea"/>
                <a:cs typeface="Aharoni" panose="02010803020104030203" pitchFamily="2" charset="-79"/>
              </a:rPr>
              <a:t>•</a:t>
            </a:r>
          </a:p>
        </xdr:txBody>
      </xdr:sp>
      <xdr:sp macro="" textlink="">
        <xdr:nvSpPr>
          <xdr:cNvPr id="50" name="TextBox 49">
            <a:extLst>
              <a:ext uri="{FF2B5EF4-FFF2-40B4-BE49-F238E27FC236}">
                <a16:creationId xmlns:a16="http://schemas.microsoft.com/office/drawing/2014/main" id="{9BA854B7-AD35-4480-A601-D75412C481CB}"/>
              </a:ext>
            </a:extLst>
          </xdr:cNvPr>
          <xdr:cNvSpPr txBox="1"/>
        </xdr:nvSpPr>
        <xdr:spPr>
          <a:xfrm>
            <a:off x="95250" y="6431759"/>
            <a:ext cx="345281"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400" b="0">
                <a:solidFill>
                  <a:srgbClr val="C00000"/>
                </a:solidFill>
                <a:latin typeface="+mn-lt"/>
                <a:ea typeface="+mn-ea"/>
                <a:cs typeface="Aharoni" panose="02010803020104030203" pitchFamily="2" charset="-79"/>
              </a:rPr>
              <a:t>•</a:t>
            </a:r>
          </a:p>
        </xdr:txBody>
      </xdr:sp>
      <xdr:sp macro="" textlink="">
        <xdr:nvSpPr>
          <xdr:cNvPr id="51" name="TextBox 50">
            <a:extLst>
              <a:ext uri="{FF2B5EF4-FFF2-40B4-BE49-F238E27FC236}">
                <a16:creationId xmlns:a16="http://schemas.microsoft.com/office/drawing/2014/main" id="{75C972CE-9551-4891-ACCC-9D6CDC0DA2AC}"/>
              </a:ext>
            </a:extLst>
          </xdr:cNvPr>
          <xdr:cNvSpPr txBox="1"/>
        </xdr:nvSpPr>
        <xdr:spPr>
          <a:xfrm>
            <a:off x="95250" y="6703220"/>
            <a:ext cx="345281"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400" b="0">
                <a:solidFill>
                  <a:srgbClr val="C00000"/>
                </a:solidFill>
                <a:latin typeface="+mn-lt"/>
                <a:ea typeface="+mn-ea"/>
                <a:cs typeface="Aharoni" panose="02010803020104030203" pitchFamily="2" charset="-79"/>
              </a:rPr>
              <a:t>•</a:t>
            </a:r>
          </a:p>
        </xdr:txBody>
      </xdr:sp>
    </xdr:grpSp>
    <xdr:clientData/>
  </xdr:twoCellAnchor>
  <xdr:twoCellAnchor editAs="absolute">
    <xdr:from>
      <xdr:col>23</xdr:col>
      <xdr:colOff>428621</xdr:colOff>
      <xdr:row>3</xdr:row>
      <xdr:rowOff>47624</xdr:rowOff>
    </xdr:from>
    <xdr:to>
      <xdr:col>25</xdr:col>
      <xdr:colOff>547683</xdr:colOff>
      <xdr:row>10</xdr:row>
      <xdr:rowOff>1</xdr:rowOff>
    </xdr:to>
    <xdr:grpSp>
      <xdr:nvGrpSpPr>
        <xdr:cNvPr id="58" name="Group 57">
          <a:extLst>
            <a:ext uri="{FF2B5EF4-FFF2-40B4-BE49-F238E27FC236}">
              <a16:creationId xmlns:a16="http://schemas.microsoft.com/office/drawing/2014/main" id="{2E27E92E-F6D0-4D7E-9AA2-E12D7A82C3D4}"/>
            </a:ext>
          </a:extLst>
        </xdr:cNvPr>
        <xdr:cNvGrpSpPr/>
      </xdr:nvGrpSpPr>
      <xdr:grpSpPr>
        <a:xfrm>
          <a:off x="14394652" y="619124"/>
          <a:ext cx="1333500" cy="1285877"/>
          <a:chOff x="14394652" y="1154904"/>
          <a:chExt cx="1333500" cy="1285877"/>
        </a:xfrm>
      </xdr:grpSpPr>
      <xdr:sp macro="" textlink="">
        <xdr:nvSpPr>
          <xdr:cNvPr id="54" name="Rectangle: Rounded Corners 53">
            <a:extLst>
              <a:ext uri="{FF2B5EF4-FFF2-40B4-BE49-F238E27FC236}">
                <a16:creationId xmlns:a16="http://schemas.microsoft.com/office/drawing/2014/main" id="{668859CD-C093-465B-A41F-7A7E28771A71}"/>
              </a:ext>
            </a:extLst>
          </xdr:cNvPr>
          <xdr:cNvSpPr/>
        </xdr:nvSpPr>
        <xdr:spPr>
          <a:xfrm>
            <a:off x="14549433" y="1202531"/>
            <a:ext cx="1023938" cy="1238250"/>
          </a:xfrm>
          <a:prstGeom prst="roundRect">
            <a:avLst>
              <a:gd name="adj" fmla="val 5129"/>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5" name="TextBox 54">
            <a:extLst>
              <a:ext uri="{FF2B5EF4-FFF2-40B4-BE49-F238E27FC236}">
                <a16:creationId xmlns:a16="http://schemas.microsoft.com/office/drawing/2014/main" id="{99354759-7858-46E6-8DF0-068BD049B15A}"/>
              </a:ext>
            </a:extLst>
          </xdr:cNvPr>
          <xdr:cNvSpPr txBox="1"/>
        </xdr:nvSpPr>
        <xdr:spPr>
          <a:xfrm>
            <a:off x="14394652" y="1893092"/>
            <a:ext cx="1333500" cy="535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latin typeface="+mn-lt"/>
                <a:cs typeface="Aharoni" panose="02010803020104030203" pitchFamily="2" charset="-79"/>
              </a:rPr>
              <a:t>Average</a:t>
            </a:r>
          </a:p>
          <a:p>
            <a:pPr algn="ctr"/>
            <a:r>
              <a:rPr lang="en-US" sz="900" b="0">
                <a:solidFill>
                  <a:schemeClr val="bg1"/>
                </a:solidFill>
                <a:latin typeface="+mn-lt"/>
                <a:cs typeface="Aharoni" panose="02010803020104030203" pitchFamily="2" charset="-79"/>
              </a:rPr>
              <a:t>Monthly</a:t>
            </a:r>
            <a:r>
              <a:rPr lang="en-US" sz="900" b="0" baseline="0">
                <a:solidFill>
                  <a:schemeClr val="bg1"/>
                </a:solidFill>
                <a:latin typeface="+mn-lt"/>
                <a:cs typeface="Aharoni" panose="02010803020104030203" pitchFamily="2" charset="-79"/>
              </a:rPr>
              <a:t> Income</a:t>
            </a:r>
            <a:endParaRPr lang="en-US" sz="900" b="0">
              <a:solidFill>
                <a:schemeClr val="bg1"/>
              </a:solidFill>
              <a:latin typeface="+mn-lt"/>
              <a:cs typeface="Aharoni" panose="02010803020104030203" pitchFamily="2" charset="-79"/>
            </a:endParaRPr>
          </a:p>
        </xdr:txBody>
      </xdr:sp>
      <xdr:sp macro="" textlink="'Pivot Table'!E4">
        <xdr:nvSpPr>
          <xdr:cNvPr id="56" name="TextBox 55">
            <a:extLst>
              <a:ext uri="{FF2B5EF4-FFF2-40B4-BE49-F238E27FC236}">
                <a16:creationId xmlns:a16="http://schemas.microsoft.com/office/drawing/2014/main" id="{6E8D8AB2-6C26-49D1-87CB-F48EBE84E2BF}"/>
              </a:ext>
            </a:extLst>
          </xdr:cNvPr>
          <xdr:cNvSpPr txBox="1"/>
        </xdr:nvSpPr>
        <xdr:spPr>
          <a:xfrm>
            <a:off x="14394652" y="1500186"/>
            <a:ext cx="1333500" cy="535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86F8B6-DAA3-46D7-B04A-D7ACEC807EBE}" type="TxLink">
              <a:rPr lang="en-US" sz="2000" b="1" i="0" u="none" strike="noStrike">
                <a:solidFill>
                  <a:schemeClr val="bg1"/>
                </a:solidFill>
                <a:latin typeface="Calibri"/>
                <a:cs typeface="Calibri"/>
              </a:rPr>
              <a:pPr algn="ctr"/>
              <a:t> 328,943 </a:t>
            </a:fld>
            <a:endParaRPr lang="en-US" sz="1800" b="1">
              <a:solidFill>
                <a:schemeClr val="bg1"/>
              </a:solidFill>
              <a:latin typeface="+mn-lt"/>
              <a:cs typeface="Aharoni" panose="02010803020104030203" pitchFamily="2" charset="-79"/>
            </a:endParaRPr>
          </a:p>
        </xdr:txBody>
      </xdr:sp>
      <xdr:sp macro="" textlink="'Pivot Table'!E4">
        <xdr:nvSpPr>
          <xdr:cNvPr id="57" name="TextBox 56">
            <a:extLst>
              <a:ext uri="{FF2B5EF4-FFF2-40B4-BE49-F238E27FC236}">
                <a16:creationId xmlns:a16="http://schemas.microsoft.com/office/drawing/2014/main" id="{30314976-8726-45FF-900E-0BF10D93DC8A}"/>
              </a:ext>
            </a:extLst>
          </xdr:cNvPr>
          <xdr:cNvSpPr txBox="1"/>
        </xdr:nvSpPr>
        <xdr:spPr>
          <a:xfrm>
            <a:off x="14597057" y="1154904"/>
            <a:ext cx="464348" cy="535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0" i="0">
                <a:solidFill>
                  <a:schemeClr val="accent4"/>
                </a:solidFill>
                <a:effectLst/>
                <a:latin typeface="+mn-lt"/>
                <a:ea typeface="+mn-ea"/>
                <a:cs typeface="+mn-cs"/>
              </a:rPr>
              <a:t>x̄</a:t>
            </a:r>
            <a:endParaRPr lang="en-US" sz="3200" b="1">
              <a:solidFill>
                <a:schemeClr val="accent4"/>
              </a:solidFill>
              <a:latin typeface="+mn-lt"/>
              <a:cs typeface="Aharoni" panose="02010803020104030203" pitchFamily="2" charset="-79"/>
            </a:endParaRPr>
          </a:p>
        </xdr:txBody>
      </xdr:sp>
    </xdr:grpSp>
    <xdr:clientData/>
  </xdr:twoCellAnchor>
  <xdr:twoCellAnchor editAs="absolute">
    <xdr:from>
      <xdr:col>23</xdr:col>
      <xdr:colOff>440527</xdr:colOff>
      <xdr:row>10</xdr:row>
      <xdr:rowOff>178593</xdr:rowOff>
    </xdr:from>
    <xdr:to>
      <xdr:col>25</xdr:col>
      <xdr:colOff>559589</xdr:colOff>
      <xdr:row>25</xdr:row>
      <xdr:rowOff>23813</xdr:rowOff>
    </xdr:to>
    <xdr:grpSp>
      <xdr:nvGrpSpPr>
        <xdr:cNvPr id="73" name="Group 72">
          <a:extLst>
            <a:ext uri="{FF2B5EF4-FFF2-40B4-BE49-F238E27FC236}">
              <a16:creationId xmlns:a16="http://schemas.microsoft.com/office/drawing/2014/main" id="{DBDE5FE6-BBC5-4287-A237-85CC4B6D38B3}"/>
            </a:ext>
          </a:extLst>
        </xdr:cNvPr>
        <xdr:cNvGrpSpPr/>
      </xdr:nvGrpSpPr>
      <xdr:grpSpPr>
        <a:xfrm>
          <a:off x="14406558" y="2083593"/>
          <a:ext cx="1333500" cy="2702720"/>
          <a:chOff x="14406558" y="2619373"/>
          <a:chExt cx="1333500" cy="2702720"/>
        </a:xfrm>
      </xdr:grpSpPr>
      <xdr:sp macro="" textlink="">
        <xdr:nvSpPr>
          <xdr:cNvPr id="60" name="Rectangle: Rounded Corners 59">
            <a:extLst>
              <a:ext uri="{FF2B5EF4-FFF2-40B4-BE49-F238E27FC236}">
                <a16:creationId xmlns:a16="http://schemas.microsoft.com/office/drawing/2014/main" id="{ACD08B85-DABA-4E74-93BF-868E86098276}"/>
              </a:ext>
            </a:extLst>
          </xdr:cNvPr>
          <xdr:cNvSpPr/>
        </xdr:nvSpPr>
        <xdr:spPr>
          <a:xfrm>
            <a:off x="14561339" y="2619374"/>
            <a:ext cx="1023938" cy="2702719"/>
          </a:xfrm>
          <a:prstGeom prst="roundRect">
            <a:avLst>
              <a:gd name="adj" fmla="val 5129"/>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 name="TextBox 63">
            <a:extLst>
              <a:ext uri="{FF2B5EF4-FFF2-40B4-BE49-F238E27FC236}">
                <a16:creationId xmlns:a16="http://schemas.microsoft.com/office/drawing/2014/main" id="{7CE229DD-23BA-43A6-B713-4A03423ABC46}"/>
              </a:ext>
            </a:extLst>
          </xdr:cNvPr>
          <xdr:cNvSpPr txBox="1"/>
        </xdr:nvSpPr>
        <xdr:spPr>
          <a:xfrm>
            <a:off x="14406558" y="2619373"/>
            <a:ext cx="1333500" cy="607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bg1"/>
                </a:solidFill>
                <a:latin typeface="+mn-lt"/>
                <a:cs typeface="Aharoni" panose="02010803020104030203" pitchFamily="2" charset="-79"/>
              </a:rPr>
              <a:t>Operating</a:t>
            </a:r>
            <a:endParaRPr lang="en-US" sz="1400" b="0">
              <a:solidFill>
                <a:schemeClr val="bg1"/>
              </a:solidFill>
              <a:latin typeface="+mn-lt"/>
              <a:cs typeface="Aharoni" panose="02010803020104030203" pitchFamily="2" charset="-79"/>
            </a:endParaRPr>
          </a:p>
          <a:p>
            <a:pPr algn="ctr"/>
            <a:r>
              <a:rPr lang="en-US" sz="1600" b="1">
                <a:solidFill>
                  <a:schemeClr val="bg1"/>
                </a:solidFill>
                <a:latin typeface="+mn-lt"/>
                <a:cs typeface="Aharoni" panose="02010803020104030203" pitchFamily="2" charset="-79"/>
              </a:rPr>
              <a:t>Profit</a:t>
            </a:r>
            <a:endParaRPr lang="en-US" sz="700" b="1">
              <a:solidFill>
                <a:schemeClr val="bg1"/>
              </a:solidFill>
              <a:latin typeface="+mn-lt"/>
              <a:cs typeface="Aharoni" panose="02010803020104030203" pitchFamily="2" charset="-79"/>
            </a:endParaRPr>
          </a:p>
        </xdr:txBody>
      </xdr:sp>
      <xdr:graphicFrame macro="">
        <xdr:nvGraphicFramePr>
          <xdr:cNvPr id="65" name="Chart 64">
            <a:extLst>
              <a:ext uri="{FF2B5EF4-FFF2-40B4-BE49-F238E27FC236}">
                <a16:creationId xmlns:a16="http://schemas.microsoft.com/office/drawing/2014/main" id="{2E025760-7A6E-4050-9CDC-B037C132D866}"/>
              </a:ext>
            </a:extLst>
          </xdr:cNvPr>
          <xdr:cNvGraphicFramePr>
            <a:graphicFrameLocks/>
          </xdr:cNvGraphicFramePr>
        </xdr:nvGraphicFramePr>
        <xdr:xfrm>
          <a:off x="14638730" y="3012281"/>
          <a:ext cx="964406" cy="2071687"/>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editAs="absolute">
    <xdr:from>
      <xdr:col>21</xdr:col>
      <xdr:colOff>381000</xdr:colOff>
      <xdr:row>10</xdr:row>
      <xdr:rowOff>166689</xdr:rowOff>
    </xdr:from>
    <xdr:to>
      <xdr:col>23</xdr:col>
      <xdr:colOff>511969</xdr:colOff>
      <xdr:row>15</xdr:row>
      <xdr:rowOff>159545</xdr:rowOff>
    </xdr:to>
    <xdr:graphicFrame macro="">
      <xdr:nvGraphicFramePr>
        <xdr:cNvPr id="67" name="Chart 66">
          <a:extLst>
            <a:ext uri="{FF2B5EF4-FFF2-40B4-BE49-F238E27FC236}">
              <a16:creationId xmlns:a16="http://schemas.microsoft.com/office/drawing/2014/main" id="{C7B7F3D6-0029-42AD-8308-EBCC00970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11</xdr:col>
      <xdr:colOff>285751</xdr:colOff>
      <xdr:row>15</xdr:row>
      <xdr:rowOff>65484</xdr:rowOff>
    </xdr:from>
    <xdr:to>
      <xdr:col>15</xdr:col>
      <xdr:colOff>303610</xdr:colOff>
      <xdr:row>27</xdr:row>
      <xdr:rowOff>154782</xdr:rowOff>
    </xdr:to>
    <xdr:grpSp>
      <xdr:nvGrpSpPr>
        <xdr:cNvPr id="59" name="Group 58">
          <a:extLst>
            <a:ext uri="{FF2B5EF4-FFF2-40B4-BE49-F238E27FC236}">
              <a16:creationId xmlns:a16="http://schemas.microsoft.com/office/drawing/2014/main" id="{8311E5F7-2297-4E5A-B295-EF64136BED09}"/>
            </a:ext>
          </a:extLst>
        </xdr:cNvPr>
        <xdr:cNvGrpSpPr/>
      </xdr:nvGrpSpPr>
      <xdr:grpSpPr>
        <a:xfrm>
          <a:off x="6965157" y="2922984"/>
          <a:ext cx="2446734" cy="2375298"/>
          <a:chOff x="7033618" y="2277070"/>
          <a:chExt cx="2666999" cy="2690813"/>
        </a:xfrm>
      </xdr:grpSpPr>
      <xdr:sp macro="" textlink="">
        <xdr:nvSpPr>
          <xdr:cNvPr id="79" name="Oval 78">
            <a:extLst>
              <a:ext uri="{FF2B5EF4-FFF2-40B4-BE49-F238E27FC236}">
                <a16:creationId xmlns:a16="http://schemas.microsoft.com/office/drawing/2014/main" id="{CB0DC619-385F-42A9-BB36-599E9938707C}"/>
              </a:ext>
            </a:extLst>
          </xdr:cNvPr>
          <xdr:cNvSpPr/>
        </xdr:nvSpPr>
        <xdr:spPr>
          <a:xfrm>
            <a:off x="7408664" y="2664023"/>
            <a:ext cx="1916907" cy="1916907"/>
          </a:xfrm>
          <a:prstGeom prst="ellipse">
            <a:avLst/>
          </a:prstGeom>
          <a:gradFill>
            <a:gsLst>
              <a:gs pos="0">
                <a:srgbClr val="D228B3"/>
              </a:gs>
              <a:gs pos="73000">
                <a:srgbClr val="5A2BCB"/>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2" name="Oval 81">
            <a:extLst>
              <a:ext uri="{FF2B5EF4-FFF2-40B4-BE49-F238E27FC236}">
                <a16:creationId xmlns:a16="http://schemas.microsoft.com/office/drawing/2014/main" id="{9E930AEB-FF3E-4503-91E1-574E77B112C5}"/>
              </a:ext>
            </a:extLst>
          </xdr:cNvPr>
          <xdr:cNvSpPr/>
        </xdr:nvSpPr>
        <xdr:spPr>
          <a:xfrm>
            <a:off x="7033618" y="2277070"/>
            <a:ext cx="2666999" cy="2690813"/>
          </a:xfrm>
          <a:prstGeom prst="ellipse">
            <a:avLst/>
          </a:prstGeom>
          <a:gradFill>
            <a:gsLst>
              <a:gs pos="0">
                <a:srgbClr val="D228B3">
                  <a:alpha val="22000"/>
                </a:srgbClr>
              </a:gs>
              <a:gs pos="73000">
                <a:srgbClr val="5A2BCB">
                  <a:alpha val="41000"/>
                </a:srgb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Oval 23">
            <a:extLst>
              <a:ext uri="{FF2B5EF4-FFF2-40B4-BE49-F238E27FC236}">
                <a16:creationId xmlns:a16="http://schemas.microsoft.com/office/drawing/2014/main" id="{F22DD067-AFBF-480D-9738-DF3348D6FCEC}"/>
              </a:ext>
            </a:extLst>
          </xdr:cNvPr>
          <xdr:cNvSpPr/>
        </xdr:nvSpPr>
        <xdr:spPr>
          <a:xfrm>
            <a:off x="7783711" y="3039070"/>
            <a:ext cx="1166812" cy="1166812"/>
          </a:xfrm>
          <a:prstGeom prst="ellipse">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0" name="Group 19">
            <a:extLst>
              <a:ext uri="{FF2B5EF4-FFF2-40B4-BE49-F238E27FC236}">
                <a16:creationId xmlns:a16="http://schemas.microsoft.com/office/drawing/2014/main" id="{5C599458-F817-41F3-9F4C-987699BE46D4}"/>
              </a:ext>
            </a:extLst>
          </xdr:cNvPr>
          <xdr:cNvGrpSpPr/>
        </xdr:nvGrpSpPr>
        <xdr:grpSpPr>
          <a:xfrm>
            <a:off x="7712231" y="3244455"/>
            <a:ext cx="1333585" cy="732235"/>
            <a:chOff x="7478718" y="3655218"/>
            <a:chExt cx="1512094" cy="830249"/>
          </a:xfrm>
        </xdr:grpSpPr>
        <xdr:sp macro="" textlink="Pivottables!W6">
          <xdr:nvSpPr>
            <xdr:cNvPr id="21" name="TextBox 20">
              <a:extLst>
                <a:ext uri="{FF2B5EF4-FFF2-40B4-BE49-F238E27FC236}">
                  <a16:creationId xmlns:a16="http://schemas.microsoft.com/office/drawing/2014/main" id="{574AA8B4-712F-4A1C-A403-DE1873FE005A}"/>
                </a:ext>
              </a:extLst>
            </xdr:cNvPr>
            <xdr:cNvSpPr txBox="1"/>
          </xdr:nvSpPr>
          <xdr:spPr>
            <a:xfrm>
              <a:off x="7639874" y="3655218"/>
              <a:ext cx="1297780" cy="565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76F9B8-7B7C-4821-9745-2E911F4A9E18}" type="TxLink">
                <a:rPr lang="en-US" sz="3200" b="1" i="0" u="none" strike="noStrike">
                  <a:solidFill>
                    <a:schemeClr val="bg1"/>
                  </a:solidFill>
                  <a:latin typeface="Calibri"/>
                  <a:cs typeface="Calibri"/>
                </a:rPr>
                <a:pPr algn="ctr"/>
                <a:t>80%</a:t>
              </a:fld>
              <a:endParaRPr lang="en-US" sz="3200" b="1">
                <a:solidFill>
                  <a:schemeClr val="bg1"/>
                </a:solidFill>
                <a:latin typeface="+mn-lt"/>
                <a:cs typeface="Aharoni" panose="02010803020104030203" pitchFamily="2" charset="-79"/>
              </a:endParaRPr>
            </a:p>
          </xdr:txBody>
        </xdr:sp>
        <xdr:sp macro="" textlink="">
          <xdr:nvSpPr>
            <xdr:cNvPr id="22" name="TextBox 21">
              <a:extLst>
                <a:ext uri="{FF2B5EF4-FFF2-40B4-BE49-F238E27FC236}">
                  <a16:creationId xmlns:a16="http://schemas.microsoft.com/office/drawing/2014/main" id="{859AE0DF-6BBD-4D16-81DC-6A11601B07C9}"/>
                </a:ext>
              </a:extLst>
            </xdr:cNvPr>
            <xdr:cNvSpPr txBox="1"/>
          </xdr:nvSpPr>
          <xdr:spPr>
            <a:xfrm>
              <a:off x="7478718" y="4128281"/>
              <a:ext cx="1512094"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mn-lt"/>
                  <a:cs typeface="Aharoni" panose="02010803020104030203" pitchFamily="2" charset="-79"/>
                </a:rPr>
                <a:t>Income</a:t>
              </a:r>
              <a:r>
                <a:rPr lang="en-US" sz="1100" b="0" baseline="0">
                  <a:solidFill>
                    <a:schemeClr val="bg1"/>
                  </a:solidFill>
                  <a:latin typeface="+mn-lt"/>
                  <a:cs typeface="Aharoni" panose="02010803020104030203" pitchFamily="2" charset="-79"/>
                </a:rPr>
                <a:t> Achived</a:t>
              </a:r>
              <a:endParaRPr lang="en-US" sz="1100" b="0">
                <a:solidFill>
                  <a:schemeClr val="bg1"/>
                </a:solidFill>
                <a:latin typeface="+mn-lt"/>
                <a:cs typeface="Aharoni" panose="02010803020104030203" pitchFamily="2" charset="-79"/>
              </a:endParaRPr>
            </a:p>
          </xdr:txBody>
        </xdr:sp>
      </xdr:grpSp>
    </xdr:grpSp>
    <xdr:clientData/>
  </xdr:twoCellAnchor>
  <xdr:twoCellAnchor editAs="absolute">
    <xdr:from>
      <xdr:col>7</xdr:col>
      <xdr:colOff>533584</xdr:colOff>
      <xdr:row>3</xdr:row>
      <xdr:rowOff>116473</xdr:rowOff>
    </xdr:from>
    <xdr:to>
      <xdr:col>22</xdr:col>
      <xdr:colOff>569302</xdr:colOff>
      <xdr:row>37</xdr:row>
      <xdr:rowOff>40273</xdr:rowOff>
    </xdr:to>
    <xdr:graphicFrame macro="">
      <xdr:nvGraphicFramePr>
        <xdr:cNvPr id="14" name="Chart 13">
          <a:extLst>
            <a:ext uri="{FF2B5EF4-FFF2-40B4-BE49-F238E27FC236}">
              <a16:creationId xmlns:a16="http://schemas.microsoft.com/office/drawing/2014/main" id="{934CAE23-F0CF-4FED-90D5-6314498B8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14</xdr:col>
      <xdr:colOff>407400</xdr:colOff>
      <xdr:row>7</xdr:row>
      <xdr:rowOff>121650</xdr:rowOff>
    </xdr:from>
    <xdr:to>
      <xdr:col>16</xdr:col>
      <xdr:colOff>132522</xdr:colOff>
      <xdr:row>9</xdr:row>
      <xdr:rowOff>2587</xdr:rowOff>
    </xdr:to>
    <xdr:sp macro="" textlink="Pivottables!H11">
      <xdr:nvSpPr>
        <xdr:cNvPr id="118" name="TextBox 117">
          <a:extLst>
            <a:ext uri="{FF2B5EF4-FFF2-40B4-BE49-F238E27FC236}">
              <a16:creationId xmlns:a16="http://schemas.microsoft.com/office/drawing/2014/main" id="{07C36A09-002E-4AC3-AFF2-9E0B3A6C9ED9}"/>
            </a:ext>
          </a:extLst>
        </xdr:cNvPr>
        <xdr:cNvSpPr txBox="1"/>
      </xdr:nvSpPr>
      <xdr:spPr>
        <a:xfrm>
          <a:off x="8879047" y="1455150"/>
          <a:ext cx="935357"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2BF5C96-DFD0-46A9-B35C-A2C9CCE3EAA8}" type="TxLink">
            <a:rPr lang="en-US" sz="800" b="0" i="0" u="none" strike="noStrike">
              <a:solidFill>
                <a:schemeClr val="bg1"/>
              </a:solidFill>
              <a:latin typeface="Calibri"/>
              <a:cs typeface="Calibri"/>
            </a:rPr>
            <a:pPr algn="ctr"/>
            <a:t>Advertising</a:t>
          </a:fld>
          <a:endParaRPr lang="en-US" sz="800" b="0">
            <a:solidFill>
              <a:schemeClr val="bg1"/>
            </a:solidFill>
            <a:latin typeface="+mn-lt"/>
            <a:cs typeface="Aharoni" panose="02010803020104030203" pitchFamily="2" charset="-79"/>
          </a:endParaRPr>
        </a:p>
      </xdr:txBody>
    </xdr:sp>
    <xdr:clientData/>
  </xdr:twoCellAnchor>
  <xdr:twoCellAnchor editAs="absolute">
    <xdr:from>
      <xdr:col>10</xdr:col>
      <xdr:colOff>167205</xdr:colOff>
      <xdr:row>10</xdr:row>
      <xdr:rowOff>129933</xdr:rowOff>
    </xdr:from>
    <xdr:to>
      <xdr:col>11</xdr:col>
      <xdr:colOff>505240</xdr:colOff>
      <xdr:row>12</xdr:row>
      <xdr:rowOff>10870</xdr:rowOff>
    </xdr:to>
    <xdr:sp macro="" textlink="Pivottables!H9">
      <xdr:nvSpPr>
        <xdr:cNvPr id="119" name="TextBox 118">
          <a:extLst>
            <a:ext uri="{FF2B5EF4-FFF2-40B4-BE49-F238E27FC236}">
              <a16:creationId xmlns:a16="http://schemas.microsoft.com/office/drawing/2014/main" id="{51A93840-EAFB-4029-83BE-BB1D4B87F37E}"/>
            </a:ext>
          </a:extLst>
        </xdr:cNvPr>
        <xdr:cNvSpPr txBox="1"/>
      </xdr:nvSpPr>
      <xdr:spPr>
        <a:xfrm>
          <a:off x="6296335" y="2034933"/>
          <a:ext cx="950948"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9E7938-78F7-4EDA-8707-A76C9A00E784}" type="TxLink">
            <a:rPr lang="en-US" sz="800" b="0" i="0" u="none" strike="noStrike">
              <a:solidFill>
                <a:schemeClr val="bg1"/>
              </a:solidFill>
              <a:latin typeface="Calibri"/>
              <a:cs typeface="Calibri"/>
            </a:rPr>
            <a:pPr algn="ctr"/>
            <a:t>Licensing</a:t>
          </a:fld>
          <a:endParaRPr lang="en-US" sz="800" b="0">
            <a:solidFill>
              <a:schemeClr val="bg1"/>
            </a:solidFill>
            <a:latin typeface="+mn-lt"/>
            <a:cs typeface="Aharoni" panose="02010803020104030203" pitchFamily="2" charset="-79"/>
          </a:endParaRPr>
        </a:p>
      </xdr:txBody>
    </xdr:sp>
    <xdr:clientData/>
  </xdr:twoCellAnchor>
  <xdr:twoCellAnchor editAs="absolute">
    <xdr:from>
      <xdr:col>16</xdr:col>
      <xdr:colOff>67813</xdr:colOff>
      <xdr:row>17</xdr:row>
      <xdr:rowOff>13977</xdr:rowOff>
    </xdr:from>
    <xdr:to>
      <xdr:col>17</xdr:col>
      <xdr:colOff>405848</xdr:colOff>
      <xdr:row>18</xdr:row>
      <xdr:rowOff>85414</xdr:rowOff>
    </xdr:to>
    <xdr:sp macro="" textlink="Pivottables!H10">
      <xdr:nvSpPr>
        <xdr:cNvPr id="120" name="TextBox 119">
          <a:extLst>
            <a:ext uri="{FF2B5EF4-FFF2-40B4-BE49-F238E27FC236}">
              <a16:creationId xmlns:a16="http://schemas.microsoft.com/office/drawing/2014/main" id="{3F0F0872-9B5B-4598-BEEA-9688400F999A}"/>
            </a:ext>
          </a:extLst>
        </xdr:cNvPr>
        <xdr:cNvSpPr txBox="1"/>
      </xdr:nvSpPr>
      <xdr:spPr>
        <a:xfrm>
          <a:off x="9874422" y="3252477"/>
          <a:ext cx="950948"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355B3F-6DE7-4298-89B5-57E531F26F2F}" type="TxLink">
            <a:rPr lang="en-US" sz="800" b="0" i="0" u="none" strike="noStrike">
              <a:solidFill>
                <a:schemeClr val="bg1"/>
              </a:solidFill>
              <a:latin typeface="Calibri"/>
              <a:cs typeface="Calibri"/>
            </a:rPr>
            <a:pPr algn="ctr"/>
            <a:t>Asset sale</a:t>
          </a:fld>
          <a:endParaRPr lang="en-US" sz="800" b="0">
            <a:solidFill>
              <a:schemeClr val="bg1"/>
            </a:solidFill>
            <a:latin typeface="+mn-lt"/>
            <a:cs typeface="Aharoni" panose="02010803020104030203" pitchFamily="2" charset="-79"/>
          </a:endParaRPr>
        </a:p>
      </xdr:txBody>
    </xdr:sp>
    <xdr:clientData/>
  </xdr:twoCellAnchor>
  <xdr:twoCellAnchor editAs="absolute">
    <xdr:from>
      <xdr:col>9</xdr:col>
      <xdr:colOff>9836</xdr:colOff>
      <xdr:row>26</xdr:row>
      <xdr:rowOff>154781</xdr:rowOff>
    </xdr:from>
    <xdr:to>
      <xdr:col>10</xdr:col>
      <xdr:colOff>115957</xdr:colOff>
      <xdr:row>28</xdr:row>
      <xdr:rowOff>35718</xdr:rowOff>
    </xdr:to>
    <xdr:sp macro="" textlink="Pivottables!H6">
      <xdr:nvSpPr>
        <xdr:cNvPr id="121" name="TextBox 120">
          <a:extLst>
            <a:ext uri="{FF2B5EF4-FFF2-40B4-BE49-F238E27FC236}">
              <a16:creationId xmlns:a16="http://schemas.microsoft.com/office/drawing/2014/main" id="{67081827-5F81-4726-B1F0-3E88E040DC0A}"/>
            </a:ext>
          </a:extLst>
        </xdr:cNvPr>
        <xdr:cNvSpPr txBox="1"/>
      </xdr:nvSpPr>
      <xdr:spPr>
        <a:xfrm>
          <a:off x="5526053" y="5107781"/>
          <a:ext cx="719034"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16A00F-09A9-4572-8542-7C7067D7EDA2}" type="TxLink">
            <a:rPr lang="en-US" sz="800" b="0" i="0" u="none" strike="noStrike">
              <a:solidFill>
                <a:schemeClr val="bg1"/>
              </a:solidFill>
              <a:latin typeface="Calibri"/>
              <a:cs typeface="Calibri"/>
            </a:rPr>
            <a:pPr algn="ctr"/>
            <a:t>Usage fees</a:t>
          </a:fld>
          <a:endParaRPr lang="en-US" sz="400" b="0">
            <a:solidFill>
              <a:schemeClr val="bg1"/>
            </a:solidFill>
            <a:latin typeface="+mn-lt"/>
            <a:cs typeface="Aharoni" panose="02010803020104030203" pitchFamily="2" charset="-79"/>
          </a:endParaRPr>
        </a:p>
      </xdr:txBody>
    </xdr:sp>
    <xdr:clientData/>
  </xdr:twoCellAnchor>
  <xdr:twoCellAnchor editAs="absolute">
    <xdr:from>
      <xdr:col>17</xdr:col>
      <xdr:colOff>365987</xdr:colOff>
      <xdr:row>30</xdr:row>
      <xdr:rowOff>5693</xdr:rowOff>
    </xdr:from>
    <xdr:to>
      <xdr:col>19</xdr:col>
      <xdr:colOff>91109</xdr:colOff>
      <xdr:row>31</xdr:row>
      <xdr:rowOff>77130</xdr:rowOff>
    </xdr:to>
    <xdr:sp macro="" textlink="Pivottables!H7">
      <xdr:nvSpPr>
        <xdr:cNvPr id="122" name="TextBox 121">
          <a:extLst>
            <a:ext uri="{FF2B5EF4-FFF2-40B4-BE49-F238E27FC236}">
              <a16:creationId xmlns:a16="http://schemas.microsoft.com/office/drawing/2014/main" id="{ED9EE292-39EE-45AA-BA72-2F19922BF7D7}"/>
            </a:ext>
          </a:extLst>
        </xdr:cNvPr>
        <xdr:cNvSpPr txBox="1"/>
      </xdr:nvSpPr>
      <xdr:spPr>
        <a:xfrm>
          <a:off x="10785509" y="5720693"/>
          <a:ext cx="950948"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97E712-A340-4893-8157-80BD10BF6B7C}" type="TxLink">
            <a:rPr lang="en-US" sz="800" b="0" i="0" u="none" strike="noStrike">
              <a:solidFill>
                <a:schemeClr val="bg1"/>
              </a:solidFill>
              <a:latin typeface="Calibri"/>
              <a:cs typeface="Calibri"/>
            </a:rPr>
            <a:pPr algn="ctr"/>
            <a:t>Subscription</a:t>
          </a:fld>
          <a:endParaRPr lang="en-US" sz="800" b="0">
            <a:solidFill>
              <a:schemeClr val="bg1"/>
            </a:solidFill>
            <a:latin typeface="+mn-lt"/>
            <a:cs typeface="Aharoni" panose="02010803020104030203" pitchFamily="2" charset="-79"/>
          </a:endParaRPr>
        </a:p>
      </xdr:txBody>
    </xdr:sp>
    <xdr:clientData/>
  </xdr:twoCellAnchor>
  <xdr:twoCellAnchor editAs="absolute">
    <xdr:from>
      <xdr:col>13</xdr:col>
      <xdr:colOff>283161</xdr:colOff>
      <xdr:row>33</xdr:row>
      <xdr:rowOff>22259</xdr:rowOff>
    </xdr:from>
    <xdr:to>
      <xdr:col>14</xdr:col>
      <xdr:colOff>265043</xdr:colOff>
      <xdr:row>34</xdr:row>
      <xdr:rowOff>93696</xdr:rowOff>
    </xdr:to>
    <xdr:sp macro="" textlink="Pivottables!H8">
      <xdr:nvSpPr>
        <xdr:cNvPr id="123" name="TextBox 122">
          <a:extLst>
            <a:ext uri="{FF2B5EF4-FFF2-40B4-BE49-F238E27FC236}">
              <a16:creationId xmlns:a16="http://schemas.microsoft.com/office/drawing/2014/main" id="{9BA8690D-1BBF-461D-8D8B-D381D0B1D8AA}"/>
            </a:ext>
          </a:extLst>
        </xdr:cNvPr>
        <xdr:cNvSpPr txBox="1"/>
      </xdr:nvSpPr>
      <xdr:spPr>
        <a:xfrm>
          <a:off x="8251031" y="6308759"/>
          <a:ext cx="594795"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A940F7-A812-4514-BB88-E8C9151F302B}" type="TxLink">
            <a:rPr lang="en-US" sz="800" b="0" i="0" u="none" strike="noStrike">
              <a:solidFill>
                <a:schemeClr val="bg1"/>
              </a:solidFill>
              <a:latin typeface="Calibri"/>
              <a:cs typeface="Calibri"/>
            </a:rPr>
            <a:pPr algn="ctr"/>
            <a:t>Renting</a:t>
          </a:fld>
          <a:endParaRPr lang="en-US" sz="400" b="0">
            <a:solidFill>
              <a:schemeClr val="bg1"/>
            </a:solidFill>
            <a:latin typeface="+mn-lt"/>
            <a:cs typeface="Aharoni" panose="02010803020104030203" pitchFamily="2" charset="-79"/>
          </a:endParaRPr>
        </a:p>
      </xdr:txBody>
    </xdr:sp>
    <xdr:clientData/>
  </xdr:twoCellAnchor>
  <xdr:twoCellAnchor editAs="absolute">
    <xdr:from>
      <xdr:col>17</xdr:col>
      <xdr:colOff>65378</xdr:colOff>
      <xdr:row>4</xdr:row>
      <xdr:rowOff>185961</xdr:rowOff>
    </xdr:from>
    <xdr:to>
      <xdr:col>18</xdr:col>
      <xdr:colOff>1</xdr:colOff>
      <xdr:row>6</xdr:row>
      <xdr:rowOff>66898</xdr:rowOff>
    </xdr:to>
    <xdr:sp macro="" textlink="'Pivot Table'!AD4">
      <xdr:nvSpPr>
        <xdr:cNvPr id="124" name="TextBox 123">
          <a:extLst>
            <a:ext uri="{FF2B5EF4-FFF2-40B4-BE49-F238E27FC236}">
              <a16:creationId xmlns:a16="http://schemas.microsoft.com/office/drawing/2014/main" id="{8DC98171-D273-4166-B179-95F50778B931}"/>
            </a:ext>
          </a:extLst>
        </xdr:cNvPr>
        <xdr:cNvSpPr txBox="1"/>
      </xdr:nvSpPr>
      <xdr:spPr>
        <a:xfrm>
          <a:off x="10484900" y="947961"/>
          <a:ext cx="547536"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92CC7B5-D0E6-4FCC-A1C3-82C9219C668F}" type="TxLink">
            <a:rPr lang="en-US" sz="1100" b="1" i="0" u="none" strike="noStrike">
              <a:solidFill>
                <a:schemeClr val="bg1"/>
              </a:solidFill>
              <a:latin typeface="Calibri"/>
              <a:cs typeface="Calibri"/>
            </a:rPr>
            <a:pPr algn="ctr"/>
            <a:t>23%</a:t>
          </a:fld>
          <a:endParaRPr lang="en-US" sz="800" b="1">
            <a:solidFill>
              <a:schemeClr val="bg1"/>
            </a:solidFill>
            <a:latin typeface="+mn-lt"/>
            <a:cs typeface="Aharoni" panose="02010803020104030203" pitchFamily="2" charset="-79"/>
          </a:endParaRPr>
        </a:p>
      </xdr:txBody>
    </xdr:sp>
    <xdr:clientData/>
  </xdr:twoCellAnchor>
  <xdr:twoCellAnchor editAs="absolute">
    <xdr:from>
      <xdr:col>18</xdr:col>
      <xdr:colOff>106791</xdr:colOff>
      <xdr:row>13</xdr:row>
      <xdr:rowOff>177678</xdr:rowOff>
    </xdr:from>
    <xdr:to>
      <xdr:col>19</xdr:col>
      <xdr:colOff>41414</xdr:colOff>
      <xdr:row>15</xdr:row>
      <xdr:rowOff>58615</xdr:rowOff>
    </xdr:to>
    <xdr:sp macro="" textlink="'Pivot Table'!AD11">
      <xdr:nvSpPr>
        <xdr:cNvPr id="125" name="TextBox 124">
          <a:extLst>
            <a:ext uri="{FF2B5EF4-FFF2-40B4-BE49-F238E27FC236}">
              <a16:creationId xmlns:a16="http://schemas.microsoft.com/office/drawing/2014/main" id="{0DE5419C-702F-4061-B034-A0E50ED05107}"/>
            </a:ext>
          </a:extLst>
        </xdr:cNvPr>
        <xdr:cNvSpPr txBox="1"/>
      </xdr:nvSpPr>
      <xdr:spPr>
        <a:xfrm>
          <a:off x="11139226" y="2654178"/>
          <a:ext cx="547536"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7E46D66-9EE3-424A-A210-53C66CF4CEDD}" type="TxLink">
            <a:rPr lang="en-US" sz="1100" b="1" i="0" u="none" strike="noStrike">
              <a:solidFill>
                <a:schemeClr val="bg1"/>
              </a:solidFill>
              <a:latin typeface="Calibri"/>
              <a:ea typeface="+mn-ea"/>
              <a:cs typeface="Calibri"/>
            </a:rPr>
            <a:pPr marL="0" indent="0" algn="ctr"/>
            <a:t>10%</a:t>
          </a:fld>
          <a:endParaRPr lang="en-US" sz="1100" b="1" i="0" u="none" strike="noStrike">
            <a:solidFill>
              <a:schemeClr val="bg1"/>
            </a:solidFill>
            <a:latin typeface="Calibri"/>
            <a:ea typeface="+mn-ea"/>
            <a:cs typeface="Calibri"/>
          </a:endParaRPr>
        </a:p>
      </xdr:txBody>
    </xdr:sp>
    <xdr:clientData/>
  </xdr:twoCellAnchor>
  <xdr:twoCellAnchor editAs="absolute">
    <xdr:from>
      <xdr:col>8</xdr:col>
      <xdr:colOff>272444</xdr:colOff>
      <xdr:row>7</xdr:row>
      <xdr:rowOff>144548</xdr:rowOff>
    </xdr:from>
    <xdr:to>
      <xdr:col>9</xdr:col>
      <xdr:colOff>207067</xdr:colOff>
      <xdr:row>9</xdr:row>
      <xdr:rowOff>25485</xdr:rowOff>
    </xdr:to>
    <xdr:sp macro="" textlink="'Pivot Table'!AD12">
      <xdr:nvSpPr>
        <xdr:cNvPr id="126" name="TextBox 125">
          <a:extLst>
            <a:ext uri="{FF2B5EF4-FFF2-40B4-BE49-F238E27FC236}">
              <a16:creationId xmlns:a16="http://schemas.microsoft.com/office/drawing/2014/main" id="{D4652070-88E4-4380-97F1-693A0F886CD2}"/>
            </a:ext>
          </a:extLst>
        </xdr:cNvPr>
        <xdr:cNvSpPr txBox="1"/>
      </xdr:nvSpPr>
      <xdr:spPr>
        <a:xfrm>
          <a:off x="5175748" y="1478048"/>
          <a:ext cx="547536"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19A68D8-3D82-48B6-8F8F-20A30B5704A1}" type="TxLink">
            <a:rPr lang="en-US" sz="1100" b="1" i="0" u="none" strike="noStrike">
              <a:solidFill>
                <a:schemeClr val="bg1"/>
              </a:solidFill>
              <a:latin typeface="Calibri"/>
              <a:ea typeface="+mn-ea"/>
              <a:cs typeface="Calibri"/>
            </a:rPr>
            <a:pPr marL="0" indent="0" algn="ctr"/>
            <a:t>20%</a:t>
          </a:fld>
          <a:endParaRPr lang="en-US" sz="1100" b="1" i="0" u="none" strike="noStrike">
            <a:solidFill>
              <a:schemeClr val="bg1"/>
            </a:solidFill>
            <a:latin typeface="Calibri"/>
            <a:ea typeface="+mn-ea"/>
            <a:cs typeface="Calibri"/>
          </a:endParaRPr>
        </a:p>
      </xdr:txBody>
    </xdr:sp>
    <xdr:clientData/>
  </xdr:twoCellAnchor>
  <xdr:twoCellAnchor editAs="absolute">
    <xdr:from>
      <xdr:col>19</xdr:col>
      <xdr:colOff>305574</xdr:colOff>
      <xdr:row>26</xdr:row>
      <xdr:rowOff>169396</xdr:rowOff>
    </xdr:from>
    <xdr:to>
      <xdr:col>20</xdr:col>
      <xdr:colOff>240197</xdr:colOff>
      <xdr:row>28</xdr:row>
      <xdr:rowOff>50333</xdr:rowOff>
    </xdr:to>
    <xdr:sp macro="" textlink="'Pivot Table'!AD19">
      <xdr:nvSpPr>
        <xdr:cNvPr id="127" name="TextBox 126">
          <a:extLst>
            <a:ext uri="{FF2B5EF4-FFF2-40B4-BE49-F238E27FC236}">
              <a16:creationId xmlns:a16="http://schemas.microsoft.com/office/drawing/2014/main" id="{BE0E5DE9-8329-4FA5-A36E-CD9C1747E7D1}"/>
            </a:ext>
          </a:extLst>
        </xdr:cNvPr>
        <xdr:cNvSpPr txBox="1"/>
      </xdr:nvSpPr>
      <xdr:spPr>
        <a:xfrm>
          <a:off x="11950922" y="5122396"/>
          <a:ext cx="547536"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1717E35-FE9B-45DC-87AA-3A1D09772243}" type="TxLink">
            <a:rPr lang="en-US" sz="1100" b="1" i="0" u="none" strike="noStrike">
              <a:solidFill>
                <a:schemeClr val="bg1"/>
              </a:solidFill>
              <a:latin typeface="Calibri"/>
              <a:ea typeface="+mn-ea"/>
              <a:cs typeface="Calibri"/>
            </a:rPr>
            <a:pPr marL="0" indent="0" algn="ctr"/>
            <a:t>18%</a:t>
          </a:fld>
          <a:endParaRPr lang="en-US" sz="1100" b="1" i="0" u="none" strike="noStrike">
            <a:solidFill>
              <a:schemeClr val="bg1"/>
            </a:solidFill>
            <a:latin typeface="Calibri"/>
            <a:ea typeface="+mn-ea"/>
            <a:cs typeface="Calibri"/>
          </a:endParaRPr>
        </a:p>
      </xdr:txBody>
    </xdr:sp>
    <xdr:clientData/>
  </xdr:twoCellAnchor>
  <xdr:twoCellAnchor editAs="absolute">
    <xdr:from>
      <xdr:col>14</xdr:col>
      <xdr:colOff>520921</xdr:colOff>
      <xdr:row>36</xdr:row>
      <xdr:rowOff>3744</xdr:rowOff>
    </xdr:from>
    <xdr:to>
      <xdr:col>15</xdr:col>
      <xdr:colOff>455544</xdr:colOff>
      <xdr:row>37</xdr:row>
      <xdr:rowOff>75181</xdr:rowOff>
    </xdr:to>
    <xdr:sp macro="" textlink="'Pivot Table'!AD15">
      <xdr:nvSpPr>
        <xdr:cNvPr id="128" name="TextBox 127">
          <a:extLst>
            <a:ext uri="{FF2B5EF4-FFF2-40B4-BE49-F238E27FC236}">
              <a16:creationId xmlns:a16="http://schemas.microsoft.com/office/drawing/2014/main" id="{A259DF24-A4CF-4384-AC5E-C19B7BE3CFB3}"/>
            </a:ext>
          </a:extLst>
        </xdr:cNvPr>
        <xdr:cNvSpPr txBox="1"/>
      </xdr:nvSpPr>
      <xdr:spPr>
        <a:xfrm>
          <a:off x="9101704" y="6861744"/>
          <a:ext cx="547536"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9A24DBD-8AE7-4ACE-BF95-516D200AE9F2}" type="TxLink">
            <a:rPr lang="en-US" sz="1100" b="1" i="0" u="none" strike="noStrike">
              <a:solidFill>
                <a:schemeClr val="bg1"/>
              </a:solidFill>
              <a:latin typeface="Calibri"/>
              <a:ea typeface="+mn-ea"/>
              <a:cs typeface="Calibri"/>
            </a:rPr>
            <a:pPr marL="0" indent="0" algn="ctr"/>
            <a:t>8%</a:t>
          </a:fld>
          <a:endParaRPr lang="en-US" sz="1100" b="1" i="0" u="none" strike="noStrike">
            <a:solidFill>
              <a:schemeClr val="bg1"/>
            </a:solidFill>
            <a:latin typeface="Calibri"/>
            <a:ea typeface="+mn-ea"/>
            <a:cs typeface="Calibri"/>
          </a:endParaRPr>
        </a:p>
      </xdr:txBody>
    </xdr:sp>
    <xdr:clientData/>
  </xdr:twoCellAnchor>
  <xdr:twoCellAnchor editAs="absolute">
    <xdr:from>
      <xdr:col>7</xdr:col>
      <xdr:colOff>462944</xdr:colOff>
      <xdr:row>22</xdr:row>
      <xdr:rowOff>53439</xdr:rowOff>
    </xdr:from>
    <xdr:to>
      <xdr:col>8</xdr:col>
      <xdr:colOff>397567</xdr:colOff>
      <xdr:row>23</xdr:row>
      <xdr:rowOff>124876</xdr:rowOff>
    </xdr:to>
    <xdr:sp macro="" textlink="'Pivot Table'!AD22">
      <xdr:nvSpPr>
        <xdr:cNvPr id="129" name="TextBox 128">
          <a:extLst>
            <a:ext uri="{FF2B5EF4-FFF2-40B4-BE49-F238E27FC236}">
              <a16:creationId xmlns:a16="http://schemas.microsoft.com/office/drawing/2014/main" id="{4C7E342B-5FCB-4301-BEB5-9FCCC05B57D9}"/>
            </a:ext>
          </a:extLst>
        </xdr:cNvPr>
        <xdr:cNvSpPr txBox="1"/>
      </xdr:nvSpPr>
      <xdr:spPr>
        <a:xfrm>
          <a:off x="4753335" y="4244439"/>
          <a:ext cx="547536"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18939ED-1D73-4597-A52E-F254188FE48B}" type="TxLink">
            <a:rPr lang="en-US" sz="1100" b="1" i="0" u="none" strike="noStrike">
              <a:solidFill>
                <a:schemeClr val="bg1"/>
              </a:solidFill>
              <a:latin typeface="Calibri"/>
              <a:ea typeface="+mn-ea"/>
              <a:cs typeface="Calibri"/>
            </a:rPr>
            <a:pPr marL="0" indent="0" algn="ctr"/>
            <a:t>22%</a:t>
          </a:fld>
          <a:endParaRPr lang="en-US" sz="1100" b="1" i="0" u="none" strike="noStrike">
            <a:solidFill>
              <a:schemeClr val="bg1"/>
            </a:solidFill>
            <a:latin typeface="Calibri"/>
            <a:ea typeface="+mn-ea"/>
            <a:cs typeface="Calibri"/>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5</xdr:col>
      <xdr:colOff>535781</xdr:colOff>
      <xdr:row>0</xdr:row>
      <xdr:rowOff>95250</xdr:rowOff>
    </xdr:from>
    <xdr:to>
      <xdr:col>27</xdr:col>
      <xdr:colOff>181028</xdr:colOff>
      <xdr:row>38</xdr:row>
      <xdr:rowOff>181948</xdr:rowOff>
    </xdr:to>
    <xdr:pic>
      <xdr:nvPicPr>
        <xdr:cNvPr id="60" name="Picture 59" descr="World Map Dot PNG Transparent Images Free Download | Vector Files | Pngtree">
          <a:extLst>
            <a:ext uri="{FF2B5EF4-FFF2-40B4-BE49-F238E27FC236}">
              <a16:creationId xmlns:a16="http://schemas.microsoft.com/office/drawing/2014/main" id="{4E685CE4-42CC-4F5F-8095-CF43A2963F7F}"/>
            </a:ext>
          </a:extLst>
        </xdr:cNvPr>
        <xdr:cNvPicPr>
          <a:picLocks noChangeAspect="1" noChangeArrowheads="1"/>
        </xdr:cNvPicPr>
      </xdr:nvPicPr>
      <xdr:blipFill>
        <a:blip xmlns:r="http://schemas.openxmlformats.org/officeDocument/2006/relationships" r:embed="rId1">
          <a:clrChange>
            <a:clrFrom>
              <a:srgbClr val="070707">
                <a:alpha val="28235"/>
              </a:srgbClr>
            </a:clrFrom>
            <a:clrTo>
              <a:srgbClr val="070707">
                <a:alpha val="0"/>
              </a:srgbClr>
            </a:clrTo>
          </a:clrChange>
          <a:duotone>
            <a:schemeClr val="accent3">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571875" y="95250"/>
          <a:ext cx="13004059" cy="73256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0</xdr:col>
      <xdr:colOff>0</xdr:colOff>
      <xdr:row>0</xdr:row>
      <xdr:rowOff>0</xdr:rowOff>
    </xdr:from>
    <xdr:to>
      <xdr:col>26</xdr:col>
      <xdr:colOff>285750</xdr:colOff>
      <xdr:row>2</xdr:row>
      <xdr:rowOff>12192</xdr:rowOff>
    </xdr:to>
    <xdr:grpSp>
      <xdr:nvGrpSpPr>
        <xdr:cNvPr id="10" name="Group 9">
          <a:extLst>
            <a:ext uri="{FF2B5EF4-FFF2-40B4-BE49-F238E27FC236}">
              <a16:creationId xmlns:a16="http://schemas.microsoft.com/office/drawing/2014/main" id="{774FA6F1-3501-49AE-9C23-3FB5CE74ED34}"/>
            </a:ext>
          </a:extLst>
        </xdr:cNvPr>
        <xdr:cNvGrpSpPr/>
      </xdr:nvGrpSpPr>
      <xdr:grpSpPr>
        <a:xfrm>
          <a:off x="0" y="0"/>
          <a:ext cx="16073438" cy="393192"/>
          <a:chOff x="11907" y="1"/>
          <a:chExt cx="16073438" cy="393192"/>
        </a:xfrm>
      </xdr:grpSpPr>
      <xdr:sp macro="" textlink="">
        <xdr:nvSpPr>
          <xdr:cNvPr id="11" name="Rectangle 10">
            <a:extLst>
              <a:ext uri="{FF2B5EF4-FFF2-40B4-BE49-F238E27FC236}">
                <a16:creationId xmlns:a16="http://schemas.microsoft.com/office/drawing/2014/main" id="{4EFEF24D-E108-41D0-B34A-A78FF0CF89E7}"/>
              </a:ext>
            </a:extLst>
          </xdr:cNvPr>
          <xdr:cNvSpPr/>
        </xdr:nvSpPr>
        <xdr:spPr>
          <a:xfrm>
            <a:off x="11907" y="1"/>
            <a:ext cx="16073438" cy="393192"/>
          </a:xfrm>
          <a:prstGeom prst="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sp macro="" textlink="">
        <xdr:nvSpPr>
          <xdr:cNvPr id="12" name="TextBox 11">
            <a:extLst>
              <a:ext uri="{FF2B5EF4-FFF2-40B4-BE49-F238E27FC236}">
                <a16:creationId xmlns:a16="http://schemas.microsoft.com/office/drawing/2014/main" id="{E184A571-E5CB-4C56-A5B5-1E1C4F8AE83D}"/>
              </a:ext>
            </a:extLst>
          </xdr:cNvPr>
          <xdr:cNvSpPr txBox="1"/>
        </xdr:nvSpPr>
        <xdr:spPr>
          <a:xfrm>
            <a:off x="297655" y="11907"/>
            <a:ext cx="3036096"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a:solidFill>
                  <a:schemeClr val="bg1"/>
                </a:solidFill>
                <a:latin typeface="+mn-lt"/>
                <a:ea typeface="+mn-ea"/>
                <a:cs typeface="Aharoni" panose="02010803020104030203" pitchFamily="2" charset="-79"/>
              </a:rPr>
              <a:t>Financial Statistics Dashboard</a:t>
            </a:r>
          </a:p>
        </xdr:txBody>
      </xdr:sp>
      <xdr:sp macro="" textlink="">
        <xdr:nvSpPr>
          <xdr:cNvPr id="13" name="TextBox 12">
            <a:hlinkClick xmlns:r="http://schemas.openxmlformats.org/officeDocument/2006/relationships" r:id="rId2" tooltip="Income Sources"/>
            <a:extLst>
              <a:ext uri="{FF2B5EF4-FFF2-40B4-BE49-F238E27FC236}">
                <a16:creationId xmlns:a16="http://schemas.microsoft.com/office/drawing/2014/main" id="{F0D4FD06-40A1-4D23-A6E6-FCD54C809297}"/>
              </a:ext>
            </a:extLst>
          </xdr:cNvPr>
          <xdr:cNvSpPr txBox="1"/>
        </xdr:nvSpPr>
        <xdr:spPr>
          <a:xfrm>
            <a:off x="10692190" y="11906"/>
            <a:ext cx="1178718"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mn-lt"/>
                <a:cs typeface="Aharoni" panose="02010803020104030203" pitchFamily="2" charset="-79"/>
              </a:rPr>
              <a:t>Income Sources</a:t>
            </a:r>
          </a:p>
        </xdr:txBody>
      </xdr:sp>
      <xdr:sp macro="" textlink="">
        <xdr:nvSpPr>
          <xdr:cNvPr id="14" name="TextBox 13">
            <a:hlinkClick xmlns:r="http://schemas.openxmlformats.org/officeDocument/2006/relationships" r:id="rId3" tooltip="Geographically"/>
            <a:extLst>
              <a:ext uri="{FF2B5EF4-FFF2-40B4-BE49-F238E27FC236}">
                <a16:creationId xmlns:a16="http://schemas.microsoft.com/office/drawing/2014/main" id="{14F6CDB9-26DB-4A30-93CE-127B9ABC5406}"/>
              </a:ext>
            </a:extLst>
          </xdr:cNvPr>
          <xdr:cNvSpPr txBox="1"/>
        </xdr:nvSpPr>
        <xdr:spPr>
          <a:xfrm>
            <a:off x="11917614" y="11906"/>
            <a:ext cx="1178718"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mn-lt"/>
                <a:cs typeface="Aharoni" panose="02010803020104030203" pitchFamily="2" charset="-79"/>
              </a:rPr>
              <a:t>Geographically</a:t>
            </a:r>
          </a:p>
        </xdr:txBody>
      </xdr:sp>
      <xdr:sp macro="" textlink="">
        <xdr:nvSpPr>
          <xdr:cNvPr id="15" name="TextBox 14">
            <a:hlinkClick xmlns:r="http://schemas.openxmlformats.org/officeDocument/2006/relationships" r:id="rId4" tooltip="Projects Status"/>
            <a:extLst>
              <a:ext uri="{FF2B5EF4-FFF2-40B4-BE49-F238E27FC236}">
                <a16:creationId xmlns:a16="http://schemas.microsoft.com/office/drawing/2014/main" id="{925F3FAA-6FA8-4261-94C7-4166F90DA356}"/>
              </a:ext>
            </a:extLst>
          </xdr:cNvPr>
          <xdr:cNvSpPr txBox="1"/>
        </xdr:nvSpPr>
        <xdr:spPr>
          <a:xfrm>
            <a:off x="14368463" y="11906"/>
            <a:ext cx="1178718"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mn-lt"/>
                <a:cs typeface="Aharoni" panose="02010803020104030203" pitchFamily="2" charset="-79"/>
              </a:rPr>
              <a:t>Projects</a:t>
            </a:r>
            <a:r>
              <a:rPr lang="en-US" sz="1200" baseline="0">
                <a:solidFill>
                  <a:schemeClr val="bg1"/>
                </a:solidFill>
                <a:latin typeface="+mn-lt"/>
                <a:cs typeface="Aharoni" panose="02010803020104030203" pitchFamily="2" charset="-79"/>
              </a:rPr>
              <a:t> Status</a:t>
            </a:r>
            <a:endParaRPr lang="en-US" sz="1200">
              <a:solidFill>
                <a:schemeClr val="bg1"/>
              </a:solidFill>
              <a:latin typeface="+mn-lt"/>
              <a:cs typeface="Aharoni" panose="02010803020104030203" pitchFamily="2" charset="-79"/>
            </a:endParaRPr>
          </a:p>
        </xdr:txBody>
      </xdr:sp>
      <xdr:sp macro="" textlink="">
        <xdr:nvSpPr>
          <xdr:cNvPr id="16" name="TextBox 15">
            <a:hlinkClick xmlns:r="http://schemas.openxmlformats.org/officeDocument/2006/relationships" r:id="rId5" tooltip="Sales Process"/>
            <a:extLst>
              <a:ext uri="{FF2B5EF4-FFF2-40B4-BE49-F238E27FC236}">
                <a16:creationId xmlns:a16="http://schemas.microsoft.com/office/drawing/2014/main" id="{8B3E1863-D0F0-4B8B-A73B-ACD42CCEC8EF}"/>
              </a:ext>
            </a:extLst>
          </xdr:cNvPr>
          <xdr:cNvSpPr txBox="1"/>
        </xdr:nvSpPr>
        <xdr:spPr>
          <a:xfrm>
            <a:off x="13143038" y="11906"/>
            <a:ext cx="1178718"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mn-lt"/>
                <a:cs typeface="Aharoni" panose="02010803020104030203" pitchFamily="2" charset="-79"/>
              </a:rPr>
              <a:t>Sales Process</a:t>
            </a:r>
          </a:p>
        </xdr:txBody>
      </xdr:sp>
      <xdr:sp macro="" textlink="">
        <xdr:nvSpPr>
          <xdr:cNvPr id="17" name="Rectangle: Rounded Corners 16">
            <a:extLst>
              <a:ext uri="{FF2B5EF4-FFF2-40B4-BE49-F238E27FC236}">
                <a16:creationId xmlns:a16="http://schemas.microsoft.com/office/drawing/2014/main" id="{E036C5DB-5D60-4DB8-8DAB-CD93781F9916}"/>
              </a:ext>
            </a:extLst>
          </xdr:cNvPr>
          <xdr:cNvSpPr/>
        </xdr:nvSpPr>
        <xdr:spPr>
          <a:xfrm>
            <a:off x="12058156" y="294371"/>
            <a:ext cx="278016" cy="45720"/>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381000</xdr:colOff>
      <xdr:row>4</xdr:row>
      <xdr:rowOff>130969</xdr:rowOff>
    </xdr:from>
    <xdr:to>
      <xdr:col>6</xdr:col>
      <xdr:colOff>452436</xdr:colOff>
      <xdr:row>6</xdr:row>
      <xdr:rowOff>107155</xdr:rowOff>
    </xdr:to>
    <xdr:sp macro="" textlink="">
      <xdr:nvSpPr>
        <xdr:cNvPr id="64" name="TextBox 63">
          <a:extLst>
            <a:ext uri="{FF2B5EF4-FFF2-40B4-BE49-F238E27FC236}">
              <a16:creationId xmlns:a16="http://schemas.microsoft.com/office/drawing/2014/main" id="{152DBEF6-C27C-478E-B261-874359D68E9F}"/>
            </a:ext>
          </a:extLst>
        </xdr:cNvPr>
        <xdr:cNvSpPr txBox="1"/>
      </xdr:nvSpPr>
      <xdr:spPr>
        <a:xfrm>
          <a:off x="381000" y="892969"/>
          <a:ext cx="3714749"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3600" b="0">
              <a:solidFill>
                <a:schemeClr val="accent1">
                  <a:lumMod val="40000"/>
                  <a:lumOff val="60000"/>
                </a:schemeClr>
              </a:solidFill>
              <a:latin typeface="+mn-lt"/>
              <a:cs typeface="Aharoni" panose="02010803020104030203" pitchFamily="2" charset="-79"/>
            </a:rPr>
            <a:t>Financial Statistics</a:t>
          </a:r>
        </a:p>
      </xdr:txBody>
    </xdr:sp>
    <xdr:clientData/>
  </xdr:twoCellAnchor>
  <xdr:twoCellAnchor editAs="absolute">
    <xdr:from>
      <xdr:col>0</xdr:col>
      <xdr:colOff>273846</xdr:colOff>
      <xdr:row>7</xdr:row>
      <xdr:rowOff>35718</xdr:rowOff>
    </xdr:from>
    <xdr:to>
      <xdr:col>5</xdr:col>
      <xdr:colOff>178594</xdr:colOff>
      <xdr:row>9</xdr:row>
      <xdr:rowOff>190499</xdr:rowOff>
    </xdr:to>
    <xdr:sp macro="" textlink="'Pivot Table 2'!L5">
      <xdr:nvSpPr>
        <xdr:cNvPr id="65" name="TextBox 64">
          <a:extLst>
            <a:ext uri="{FF2B5EF4-FFF2-40B4-BE49-F238E27FC236}">
              <a16:creationId xmlns:a16="http://schemas.microsoft.com/office/drawing/2014/main" id="{364CD699-68AD-4D0B-BB2F-06332F0400A3}"/>
            </a:ext>
          </a:extLst>
        </xdr:cNvPr>
        <xdr:cNvSpPr txBox="1"/>
      </xdr:nvSpPr>
      <xdr:spPr>
        <a:xfrm>
          <a:off x="273846" y="1369218"/>
          <a:ext cx="2940842" cy="535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4E8A7E7-1C4B-4F22-AF69-3FDF9F3131A1}" type="TxLink">
            <a:rPr lang="en-US" sz="4000" b="1" i="0" u="none" strike="noStrike">
              <a:solidFill>
                <a:schemeClr val="bg1"/>
              </a:solidFill>
              <a:latin typeface="Calibri"/>
              <a:cs typeface="Calibri"/>
            </a:rPr>
            <a:pPr algn="l"/>
            <a:t> $827,044 </a:t>
          </a:fld>
          <a:endParaRPr lang="en-US" sz="8000" b="1">
            <a:solidFill>
              <a:schemeClr val="bg1"/>
            </a:solidFill>
            <a:latin typeface="+mn-lt"/>
            <a:cs typeface="Aharoni" panose="02010803020104030203" pitchFamily="2" charset="-79"/>
          </a:endParaRPr>
        </a:p>
      </xdr:txBody>
    </xdr:sp>
    <xdr:clientData/>
  </xdr:twoCellAnchor>
  <xdr:twoCellAnchor editAs="absolute">
    <xdr:from>
      <xdr:col>0</xdr:col>
      <xdr:colOff>321469</xdr:colOff>
      <xdr:row>11</xdr:row>
      <xdr:rowOff>11907</xdr:rowOff>
    </xdr:from>
    <xdr:to>
      <xdr:col>5</xdr:col>
      <xdr:colOff>357186</xdr:colOff>
      <xdr:row>13</xdr:row>
      <xdr:rowOff>47624</xdr:rowOff>
    </xdr:to>
    <mc:AlternateContent xmlns:mc="http://schemas.openxmlformats.org/markup-compatibility/2006" xmlns:a14="http://schemas.microsoft.com/office/drawing/2010/main">
      <mc:Choice Requires="a14">
        <xdr:graphicFrame macro="">
          <xdr:nvGraphicFramePr>
            <xdr:cNvPr id="66" name="Year 1">
              <a:extLst>
                <a:ext uri="{FF2B5EF4-FFF2-40B4-BE49-F238E27FC236}">
                  <a16:creationId xmlns:a16="http://schemas.microsoft.com/office/drawing/2014/main" id="{AC97287C-97AD-42F6-85D0-692A30DC99A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21469" y="2107407"/>
              <a:ext cx="3071811" cy="416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345280</xdr:colOff>
      <xdr:row>13</xdr:row>
      <xdr:rowOff>107157</xdr:rowOff>
    </xdr:from>
    <xdr:to>
      <xdr:col>5</xdr:col>
      <xdr:colOff>309562</xdr:colOff>
      <xdr:row>15</xdr:row>
      <xdr:rowOff>107157</xdr:rowOff>
    </xdr:to>
    <xdr:graphicFrame macro="">
      <xdr:nvGraphicFramePr>
        <xdr:cNvPr id="67" name="Chart 66">
          <a:extLst>
            <a:ext uri="{FF2B5EF4-FFF2-40B4-BE49-F238E27FC236}">
              <a16:creationId xmlns:a16="http://schemas.microsoft.com/office/drawing/2014/main" id="{A883ECF3-D1C7-45D9-9FA6-8EF8B44B9F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333376</xdr:colOff>
      <xdr:row>16</xdr:row>
      <xdr:rowOff>47626</xdr:rowOff>
    </xdr:from>
    <xdr:to>
      <xdr:col>6</xdr:col>
      <xdr:colOff>47624</xdr:colOff>
      <xdr:row>25</xdr:row>
      <xdr:rowOff>130968</xdr:rowOff>
    </xdr:to>
    <xdr:grpSp>
      <xdr:nvGrpSpPr>
        <xdr:cNvPr id="6" name="Group 5">
          <a:extLst>
            <a:ext uri="{FF2B5EF4-FFF2-40B4-BE49-F238E27FC236}">
              <a16:creationId xmlns:a16="http://schemas.microsoft.com/office/drawing/2014/main" id="{F2ED50F8-3345-482A-BB6F-8B7AF0790E5F}"/>
            </a:ext>
          </a:extLst>
        </xdr:cNvPr>
        <xdr:cNvGrpSpPr/>
      </xdr:nvGrpSpPr>
      <xdr:grpSpPr>
        <a:xfrm>
          <a:off x="333376" y="3095626"/>
          <a:ext cx="3357561" cy="1797842"/>
          <a:chOff x="190501" y="3655220"/>
          <a:chExt cx="3357561" cy="1797842"/>
        </a:xfrm>
      </xdr:grpSpPr>
      <xdr:grpSp>
        <xdr:nvGrpSpPr>
          <xdr:cNvPr id="4" name="Group 3">
            <a:extLst>
              <a:ext uri="{FF2B5EF4-FFF2-40B4-BE49-F238E27FC236}">
                <a16:creationId xmlns:a16="http://schemas.microsoft.com/office/drawing/2014/main" id="{A4763C00-D94C-4830-B953-C8BB73202923}"/>
              </a:ext>
            </a:extLst>
          </xdr:cNvPr>
          <xdr:cNvGrpSpPr/>
        </xdr:nvGrpSpPr>
        <xdr:grpSpPr>
          <a:xfrm>
            <a:off x="428625" y="3679033"/>
            <a:ext cx="3119437" cy="1750217"/>
            <a:chOff x="607219" y="2690814"/>
            <a:chExt cx="2377752" cy="1981200"/>
          </a:xfrm>
        </xdr:grpSpPr>
        <xdr:grpSp>
          <xdr:nvGrpSpPr>
            <xdr:cNvPr id="3" name="Group 2">
              <a:extLst>
                <a:ext uri="{FF2B5EF4-FFF2-40B4-BE49-F238E27FC236}">
                  <a16:creationId xmlns:a16="http://schemas.microsoft.com/office/drawing/2014/main" id="{A1B2670B-D17D-4ADC-9FB0-4674721C6B02}"/>
                </a:ext>
              </a:extLst>
            </xdr:cNvPr>
            <xdr:cNvGrpSpPr/>
          </xdr:nvGrpSpPr>
          <xdr:grpSpPr>
            <a:xfrm>
              <a:off x="607219" y="3029904"/>
              <a:ext cx="2377752" cy="285749"/>
              <a:chOff x="607219" y="1404938"/>
              <a:chExt cx="2377752" cy="416718"/>
            </a:xfrm>
          </xdr:grpSpPr>
          <xdr:sp macro="" textlink="'Pivot Table 2'!G5">
            <xdr:nvSpPr>
              <xdr:cNvPr id="2" name="TextBox 1">
                <a:extLst>
                  <a:ext uri="{FF2B5EF4-FFF2-40B4-BE49-F238E27FC236}">
                    <a16:creationId xmlns:a16="http://schemas.microsoft.com/office/drawing/2014/main" id="{192CE59D-24E7-4966-98CC-4B0C0F32D1DE}"/>
                  </a:ext>
                </a:extLst>
              </xdr:cNvPr>
              <xdr:cNvSpPr txBox="1"/>
            </xdr:nvSpPr>
            <xdr:spPr>
              <a:xfrm>
                <a:off x="607219" y="1404938"/>
                <a:ext cx="964406" cy="41671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E816E5C-FF6F-489D-A8E9-7F568163E2D3}" type="TxLink">
                  <a:rPr lang="en-US" sz="1100" b="0" i="0" u="none" strike="noStrike">
                    <a:solidFill>
                      <a:schemeClr val="bg1"/>
                    </a:solidFill>
                    <a:latin typeface="Calibri"/>
                    <a:cs typeface="Calibri"/>
                  </a:rPr>
                  <a:pPr algn="l"/>
                  <a:t>Egypt</a:t>
                </a:fld>
                <a:endParaRPr lang="en-US" sz="1100">
                  <a:solidFill>
                    <a:schemeClr val="bg1"/>
                  </a:solidFill>
                </a:endParaRPr>
              </a:p>
            </xdr:txBody>
          </xdr:sp>
          <xdr:sp macro="" textlink="'Pivot Table 2'!H5">
            <xdr:nvSpPr>
              <xdr:cNvPr id="18" name="TextBox 17">
                <a:extLst>
                  <a:ext uri="{FF2B5EF4-FFF2-40B4-BE49-F238E27FC236}">
                    <a16:creationId xmlns:a16="http://schemas.microsoft.com/office/drawing/2014/main" id="{DE72BC3B-36AD-4244-9CD4-4BAE41A08A83}"/>
                  </a:ext>
                </a:extLst>
              </xdr:cNvPr>
              <xdr:cNvSpPr txBox="1"/>
            </xdr:nvSpPr>
            <xdr:spPr>
              <a:xfrm>
                <a:off x="1452562" y="1404938"/>
                <a:ext cx="964406" cy="41671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2E8913F-F59F-4100-9A8A-9E7883E69BB2}" type="TxLink">
                  <a:rPr lang="en-US" sz="1100" b="0" i="0" u="none" strike="noStrike">
                    <a:solidFill>
                      <a:schemeClr val="bg1"/>
                    </a:solidFill>
                    <a:latin typeface="Calibri"/>
                    <a:cs typeface="Calibri"/>
                  </a:rPr>
                  <a:pPr algn="ctr"/>
                  <a:t> 204,528 </a:t>
                </a:fld>
                <a:endParaRPr lang="en-US" sz="1100" b="0" i="0" u="none" strike="noStrike">
                  <a:solidFill>
                    <a:schemeClr val="bg1"/>
                  </a:solidFill>
                  <a:latin typeface="Calibri"/>
                  <a:cs typeface="Calibri"/>
                </a:endParaRPr>
              </a:p>
            </xdr:txBody>
          </xdr:sp>
          <xdr:sp macro="" textlink="'Pivot Table 2'!J5">
            <xdr:nvSpPr>
              <xdr:cNvPr id="19" name="TextBox 18">
                <a:extLst>
                  <a:ext uri="{FF2B5EF4-FFF2-40B4-BE49-F238E27FC236}">
                    <a16:creationId xmlns:a16="http://schemas.microsoft.com/office/drawing/2014/main" id="{8EB4E206-6FD4-4CCE-B54D-525C1EDD1EAB}"/>
                  </a:ext>
                </a:extLst>
              </xdr:cNvPr>
              <xdr:cNvSpPr txBox="1"/>
            </xdr:nvSpPr>
            <xdr:spPr>
              <a:xfrm>
                <a:off x="2020565" y="1404938"/>
                <a:ext cx="964406" cy="416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3BE70F-A7BC-43C6-9464-4829679D9443}" type="TxLink">
                  <a:rPr lang="en-US" sz="1100" b="0" i="0" u="none" strike="noStrike">
                    <a:solidFill>
                      <a:schemeClr val="bg1"/>
                    </a:solidFill>
                    <a:latin typeface="Calibri"/>
                    <a:cs typeface="Calibri"/>
                  </a:rPr>
                  <a:pPr algn="ctr"/>
                  <a:t>24.7%</a:t>
                </a:fld>
                <a:endParaRPr lang="en-US" sz="1100">
                  <a:solidFill>
                    <a:schemeClr val="bg1"/>
                  </a:solidFill>
                </a:endParaRPr>
              </a:p>
            </xdr:txBody>
          </xdr:sp>
        </xdr:grpSp>
        <xdr:grpSp>
          <xdr:nvGrpSpPr>
            <xdr:cNvPr id="40" name="Group 39">
              <a:extLst>
                <a:ext uri="{FF2B5EF4-FFF2-40B4-BE49-F238E27FC236}">
                  <a16:creationId xmlns:a16="http://schemas.microsoft.com/office/drawing/2014/main" id="{B6414870-4FD1-4DFE-B3BB-719087766D4A}"/>
                </a:ext>
              </a:extLst>
            </xdr:cNvPr>
            <xdr:cNvGrpSpPr/>
          </xdr:nvGrpSpPr>
          <xdr:grpSpPr>
            <a:xfrm>
              <a:off x="607219" y="3368994"/>
              <a:ext cx="2377752" cy="285749"/>
              <a:chOff x="607219" y="1404938"/>
              <a:chExt cx="2377752" cy="416718"/>
            </a:xfrm>
          </xdr:grpSpPr>
          <xdr:sp macro="" textlink="'Pivot Table 2'!G6">
            <xdr:nvSpPr>
              <xdr:cNvPr id="41" name="TextBox 40">
                <a:extLst>
                  <a:ext uri="{FF2B5EF4-FFF2-40B4-BE49-F238E27FC236}">
                    <a16:creationId xmlns:a16="http://schemas.microsoft.com/office/drawing/2014/main" id="{8F1162D1-7815-4C3C-949C-F1FC4ACF17B6}"/>
                  </a:ext>
                </a:extLst>
              </xdr:cNvPr>
              <xdr:cNvSpPr txBox="1"/>
            </xdr:nvSpPr>
            <xdr:spPr>
              <a:xfrm>
                <a:off x="607219" y="1404938"/>
                <a:ext cx="964406" cy="41671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FD75EB5-C8D3-42D0-ABFC-8D9FFAE1AF8B}" type="TxLink">
                  <a:rPr lang="en-US" sz="1100" b="0" i="0" u="none" strike="noStrike">
                    <a:solidFill>
                      <a:schemeClr val="bg1"/>
                    </a:solidFill>
                    <a:latin typeface="Calibri"/>
                    <a:cs typeface="Calibri"/>
                  </a:rPr>
                  <a:pPr algn="l"/>
                  <a:t>United Kingdom</a:t>
                </a:fld>
                <a:endParaRPr lang="en-US" sz="1100">
                  <a:solidFill>
                    <a:schemeClr val="bg1"/>
                  </a:solidFill>
                </a:endParaRPr>
              </a:p>
            </xdr:txBody>
          </xdr:sp>
          <xdr:sp macro="" textlink="'Pivot Table 2'!H6">
            <xdr:nvSpPr>
              <xdr:cNvPr id="42" name="TextBox 41">
                <a:extLst>
                  <a:ext uri="{FF2B5EF4-FFF2-40B4-BE49-F238E27FC236}">
                    <a16:creationId xmlns:a16="http://schemas.microsoft.com/office/drawing/2014/main" id="{00DA61A3-263F-49FE-9A94-4E3D73D5BBC3}"/>
                  </a:ext>
                </a:extLst>
              </xdr:cNvPr>
              <xdr:cNvSpPr txBox="1"/>
            </xdr:nvSpPr>
            <xdr:spPr>
              <a:xfrm>
                <a:off x="1452562" y="1404938"/>
                <a:ext cx="964406" cy="41671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42A8E0-9AFB-466B-8F75-9F46785597F3}" type="TxLink">
                  <a:rPr lang="en-US" sz="1100" b="0" i="0" u="none" strike="noStrike">
                    <a:solidFill>
                      <a:schemeClr val="bg1"/>
                    </a:solidFill>
                    <a:latin typeface="Calibri"/>
                    <a:cs typeface="Calibri"/>
                  </a:rPr>
                  <a:pPr algn="ctr"/>
                  <a:t> 129,304 </a:t>
                </a:fld>
                <a:endParaRPr lang="en-US" sz="1100" b="0" i="0" u="none" strike="noStrike">
                  <a:solidFill>
                    <a:schemeClr val="bg1"/>
                  </a:solidFill>
                  <a:latin typeface="Calibri"/>
                  <a:cs typeface="Calibri"/>
                </a:endParaRPr>
              </a:p>
            </xdr:txBody>
          </xdr:sp>
          <xdr:sp macro="" textlink="'Pivot Table 2'!J6">
            <xdr:nvSpPr>
              <xdr:cNvPr id="43" name="TextBox 42">
                <a:extLst>
                  <a:ext uri="{FF2B5EF4-FFF2-40B4-BE49-F238E27FC236}">
                    <a16:creationId xmlns:a16="http://schemas.microsoft.com/office/drawing/2014/main" id="{1CA841E8-167B-4FDA-99CF-50A634C1628A}"/>
                  </a:ext>
                </a:extLst>
              </xdr:cNvPr>
              <xdr:cNvSpPr txBox="1"/>
            </xdr:nvSpPr>
            <xdr:spPr>
              <a:xfrm>
                <a:off x="2020565" y="1404938"/>
                <a:ext cx="964406" cy="416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23EF49-31C9-4285-9C05-BD2C301691DF}" type="TxLink">
                  <a:rPr lang="en-US" sz="1100" b="0" i="0" u="none" strike="noStrike">
                    <a:solidFill>
                      <a:schemeClr val="bg1"/>
                    </a:solidFill>
                    <a:latin typeface="Calibri"/>
                    <a:cs typeface="Calibri"/>
                  </a:rPr>
                  <a:pPr algn="ctr"/>
                  <a:t>15.6%</a:t>
                </a:fld>
                <a:endParaRPr lang="en-US" sz="1100">
                  <a:solidFill>
                    <a:schemeClr val="bg1"/>
                  </a:solidFill>
                </a:endParaRPr>
              </a:p>
            </xdr:txBody>
          </xdr:sp>
        </xdr:grpSp>
        <xdr:grpSp>
          <xdr:nvGrpSpPr>
            <xdr:cNvPr id="44" name="Group 43">
              <a:extLst>
                <a:ext uri="{FF2B5EF4-FFF2-40B4-BE49-F238E27FC236}">
                  <a16:creationId xmlns:a16="http://schemas.microsoft.com/office/drawing/2014/main" id="{4D8DCFD0-772F-48A7-830F-33E160D06080}"/>
                </a:ext>
              </a:extLst>
            </xdr:cNvPr>
            <xdr:cNvGrpSpPr/>
          </xdr:nvGrpSpPr>
          <xdr:grpSpPr>
            <a:xfrm>
              <a:off x="607219" y="2690814"/>
              <a:ext cx="2377752" cy="285749"/>
              <a:chOff x="607219" y="1404938"/>
              <a:chExt cx="2377752" cy="416718"/>
            </a:xfrm>
          </xdr:grpSpPr>
          <xdr:sp macro="" textlink="'Pivot Table 2'!G4">
            <xdr:nvSpPr>
              <xdr:cNvPr id="45" name="TextBox 44">
                <a:extLst>
                  <a:ext uri="{FF2B5EF4-FFF2-40B4-BE49-F238E27FC236}">
                    <a16:creationId xmlns:a16="http://schemas.microsoft.com/office/drawing/2014/main" id="{9402C8EF-FCF6-46CA-A4BD-C245D3E411BB}"/>
                  </a:ext>
                </a:extLst>
              </xdr:cNvPr>
              <xdr:cNvSpPr txBox="1"/>
            </xdr:nvSpPr>
            <xdr:spPr>
              <a:xfrm>
                <a:off x="607219" y="1404938"/>
                <a:ext cx="964406" cy="41671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751EE7B-A134-4DD4-A252-FE7FD1C2B9FA}" type="TxLink">
                  <a:rPr lang="en-US" sz="1100" b="0" i="0" u="none" strike="noStrike">
                    <a:solidFill>
                      <a:schemeClr val="bg1"/>
                    </a:solidFill>
                    <a:latin typeface="Calibri"/>
                    <a:cs typeface="Calibri"/>
                  </a:rPr>
                  <a:pPr algn="l"/>
                  <a:t>Russia</a:t>
                </a:fld>
                <a:endParaRPr lang="en-US" sz="1100">
                  <a:solidFill>
                    <a:schemeClr val="bg1"/>
                  </a:solidFill>
                </a:endParaRPr>
              </a:p>
            </xdr:txBody>
          </xdr:sp>
          <xdr:sp macro="" textlink="'Pivot Table 2'!H4">
            <xdr:nvSpPr>
              <xdr:cNvPr id="46" name="TextBox 45">
                <a:extLst>
                  <a:ext uri="{FF2B5EF4-FFF2-40B4-BE49-F238E27FC236}">
                    <a16:creationId xmlns:a16="http://schemas.microsoft.com/office/drawing/2014/main" id="{152B9568-988A-40BA-9A8E-050E90F736E8}"/>
                  </a:ext>
                </a:extLst>
              </xdr:cNvPr>
              <xdr:cNvSpPr txBox="1"/>
            </xdr:nvSpPr>
            <xdr:spPr>
              <a:xfrm>
                <a:off x="1452562" y="1404938"/>
                <a:ext cx="964406" cy="41671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0E2B86-B2CA-4D69-84B2-0C814AA8BC11}" type="TxLink">
                  <a:rPr lang="en-US" sz="1100" b="0" i="0" u="none" strike="noStrike">
                    <a:solidFill>
                      <a:schemeClr val="bg1"/>
                    </a:solidFill>
                    <a:latin typeface="Calibri"/>
                    <a:cs typeface="Calibri"/>
                  </a:rPr>
                  <a:pPr algn="ctr"/>
                  <a:t> 219,404 </a:t>
                </a:fld>
                <a:endParaRPr lang="en-US" sz="1100" b="0" i="0" u="none" strike="noStrike">
                  <a:solidFill>
                    <a:schemeClr val="bg1"/>
                  </a:solidFill>
                  <a:latin typeface="Calibri"/>
                  <a:cs typeface="Calibri"/>
                </a:endParaRPr>
              </a:p>
            </xdr:txBody>
          </xdr:sp>
          <xdr:sp macro="" textlink="'Pivot Table 2'!J4">
            <xdr:nvSpPr>
              <xdr:cNvPr id="47" name="TextBox 46">
                <a:extLst>
                  <a:ext uri="{FF2B5EF4-FFF2-40B4-BE49-F238E27FC236}">
                    <a16:creationId xmlns:a16="http://schemas.microsoft.com/office/drawing/2014/main" id="{DC6A998E-4405-44B4-A4D1-AD773E4C3137}"/>
                  </a:ext>
                </a:extLst>
              </xdr:cNvPr>
              <xdr:cNvSpPr txBox="1"/>
            </xdr:nvSpPr>
            <xdr:spPr>
              <a:xfrm>
                <a:off x="2020565" y="1404938"/>
                <a:ext cx="964406" cy="416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1D5FC6C-F2AE-4133-9172-4B11591B8A57}" type="TxLink">
                  <a:rPr lang="en-US" sz="1100" b="0" i="0" u="none" strike="noStrike">
                    <a:solidFill>
                      <a:schemeClr val="bg1"/>
                    </a:solidFill>
                    <a:latin typeface="Calibri"/>
                    <a:cs typeface="Calibri"/>
                  </a:rPr>
                  <a:pPr algn="ctr"/>
                  <a:t>26.5%</a:t>
                </a:fld>
                <a:endParaRPr lang="en-US" sz="1100">
                  <a:solidFill>
                    <a:schemeClr val="bg1"/>
                  </a:solidFill>
                </a:endParaRPr>
              </a:p>
            </xdr:txBody>
          </xdr:sp>
        </xdr:grpSp>
        <xdr:grpSp>
          <xdr:nvGrpSpPr>
            <xdr:cNvPr id="48" name="Group 47">
              <a:extLst>
                <a:ext uri="{FF2B5EF4-FFF2-40B4-BE49-F238E27FC236}">
                  <a16:creationId xmlns:a16="http://schemas.microsoft.com/office/drawing/2014/main" id="{FB0F290B-F20B-4800-95C5-BC429B0D89A0}"/>
                </a:ext>
              </a:extLst>
            </xdr:cNvPr>
            <xdr:cNvGrpSpPr/>
          </xdr:nvGrpSpPr>
          <xdr:grpSpPr>
            <a:xfrm>
              <a:off x="607219" y="3708084"/>
              <a:ext cx="2377752" cy="285749"/>
              <a:chOff x="607219" y="1404938"/>
              <a:chExt cx="2377752" cy="416718"/>
            </a:xfrm>
          </xdr:grpSpPr>
          <xdr:sp macro="" textlink="'Pivot Table 2'!G7">
            <xdr:nvSpPr>
              <xdr:cNvPr id="49" name="TextBox 48">
                <a:extLst>
                  <a:ext uri="{FF2B5EF4-FFF2-40B4-BE49-F238E27FC236}">
                    <a16:creationId xmlns:a16="http://schemas.microsoft.com/office/drawing/2014/main" id="{BA05266B-5B73-4C81-9B93-DA5DA5DB5E3D}"/>
                  </a:ext>
                </a:extLst>
              </xdr:cNvPr>
              <xdr:cNvSpPr txBox="1"/>
            </xdr:nvSpPr>
            <xdr:spPr>
              <a:xfrm>
                <a:off x="607219" y="1404938"/>
                <a:ext cx="964406" cy="41671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3A8C1E7-3A7B-48F7-9041-594C7182408F}" type="TxLink">
                  <a:rPr lang="en-US" sz="1100" b="0" i="0" u="none" strike="noStrike">
                    <a:solidFill>
                      <a:schemeClr val="bg1"/>
                    </a:solidFill>
                    <a:latin typeface="Calibri"/>
                    <a:cs typeface="Calibri"/>
                  </a:rPr>
                  <a:pPr algn="l"/>
                  <a:t>USA</a:t>
                </a:fld>
                <a:endParaRPr lang="en-US" sz="1100">
                  <a:solidFill>
                    <a:schemeClr val="bg1"/>
                  </a:solidFill>
                </a:endParaRPr>
              </a:p>
            </xdr:txBody>
          </xdr:sp>
          <xdr:sp macro="" textlink="'Pivot Table 2'!H7">
            <xdr:nvSpPr>
              <xdr:cNvPr id="50" name="TextBox 49">
                <a:extLst>
                  <a:ext uri="{FF2B5EF4-FFF2-40B4-BE49-F238E27FC236}">
                    <a16:creationId xmlns:a16="http://schemas.microsoft.com/office/drawing/2014/main" id="{DD64E5FB-24A8-49ED-A7AE-8071F445AD1C}"/>
                  </a:ext>
                </a:extLst>
              </xdr:cNvPr>
              <xdr:cNvSpPr txBox="1"/>
            </xdr:nvSpPr>
            <xdr:spPr>
              <a:xfrm>
                <a:off x="1452562" y="1404938"/>
                <a:ext cx="964406" cy="41671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BC45B0-CA5B-44CC-A261-3A28A19B9650}" type="TxLink">
                  <a:rPr lang="en-US" sz="1100" b="0" i="0" u="none" strike="noStrike">
                    <a:solidFill>
                      <a:schemeClr val="bg1"/>
                    </a:solidFill>
                    <a:latin typeface="Calibri"/>
                    <a:cs typeface="Calibri"/>
                  </a:rPr>
                  <a:pPr algn="ctr"/>
                  <a:t> 127,904 </a:t>
                </a:fld>
                <a:endParaRPr lang="en-US" sz="1100" b="0" i="0" u="none" strike="noStrike">
                  <a:solidFill>
                    <a:schemeClr val="bg1"/>
                  </a:solidFill>
                  <a:latin typeface="Calibri"/>
                  <a:cs typeface="Calibri"/>
                </a:endParaRPr>
              </a:p>
            </xdr:txBody>
          </xdr:sp>
          <xdr:sp macro="" textlink="'Pivot Table 2'!J7">
            <xdr:nvSpPr>
              <xdr:cNvPr id="51" name="TextBox 50">
                <a:extLst>
                  <a:ext uri="{FF2B5EF4-FFF2-40B4-BE49-F238E27FC236}">
                    <a16:creationId xmlns:a16="http://schemas.microsoft.com/office/drawing/2014/main" id="{80E30FF5-9520-4695-86D2-016A23B43706}"/>
                  </a:ext>
                </a:extLst>
              </xdr:cNvPr>
              <xdr:cNvSpPr txBox="1"/>
            </xdr:nvSpPr>
            <xdr:spPr>
              <a:xfrm>
                <a:off x="2020565" y="1404938"/>
                <a:ext cx="964406" cy="416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BB6B57-990D-421F-80BA-3A92CB903B26}" type="TxLink">
                  <a:rPr lang="en-US" sz="1100" b="0" i="0" u="none" strike="noStrike">
                    <a:solidFill>
                      <a:schemeClr val="bg1"/>
                    </a:solidFill>
                    <a:latin typeface="Calibri"/>
                    <a:cs typeface="Calibri"/>
                  </a:rPr>
                  <a:pPr algn="ctr"/>
                  <a:t>15.5%</a:t>
                </a:fld>
                <a:endParaRPr lang="en-US" sz="1100">
                  <a:solidFill>
                    <a:schemeClr val="bg1"/>
                  </a:solidFill>
                </a:endParaRPr>
              </a:p>
            </xdr:txBody>
          </xdr:sp>
        </xdr:grpSp>
        <xdr:grpSp>
          <xdr:nvGrpSpPr>
            <xdr:cNvPr id="52" name="Group 51">
              <a:extLst>
                <a:ext uri="{FF2B5EF4-FFF2-40B4-BE49-F238E27FC236}">
                  <a16:creationId xmlns:a16="http://schemas.microsoft.com/office/drawing/2014/main" id="{7A7B975F-5899-486F-A347-34C56FE0A535}"/>
                </a:ext>
              </a:extLst>
            </xdr:cNvPr>
            <xdr:cNvGrpSpPr/>
          </xdr:nvGrpSpPr>
          <xdr:grpSpPr>
            <a:xfrm>
              <a:off x="607219" y="4047174"/>
              <a:ext cx="2377752" cy="285749"/>
              <a:chOff x="607219" y="1404938"/>
              <a:chExt cx="2377752" cy="416718"/>
            </a:xfrm>
          </xdr:grpSpPr>
          <xdr:sp macro="" textlink="'Pivot Table 2'!G8">
            <xdr:nvSpPr>
              <xdr:cNvPr id="53" name="TextBox 52">
                <a:extLst>
                  <a:ext uri="{FF2B5EF4-FFF2-40B4-BE49-F238E27FC236}">
                    <a16:creationId xmlns:a16="http://schemas.microsoft.com/office/drawing/2014/main" id="{B7FE206A-1E5D-4BA5-9590-F58BB8D163D0}"/>
                  </a:ext>
                </a:extLst>
              </xdr:cNvPr>
              <xdr:cNvSpPr txBox="1"/>
            </xdr:nvSpPr>
            <xdr:spPr>
              <a:xfrm>
                <a:off x="607219" y="1404938"/>
                <a:ext cx="964406" cy="41671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B203B02-8D29-46E7-9DB4-44DCFFA21AAE}" type="TxLink">
                  <a:rPr lang="en-US" sz="1100" b="0" i="0" u="none" strike="noStrike">
                    <a:solidFill>
                      <a:schemeClr val="bg1"/>
                    </a:solidFill>
                    <a:latin typeface="Calibri"/>
                    <a:cs typeface="Calibri"/>
                  </a:rPr>
                  <a:pPr algn="l"/>
                  <a:t>Canada</a:t>
                </a:fld>
                <a:endParaRPr lang="en-US" sz="1100">
                  <a:solidFill>
                    <a:schemeClr val="bg1"/>
                  </a:solidFill>
                </a:endParaRPr>
              </a:p>
            </xdr:txBody>
          </xdr:sp>
          <xdr:sp macro="" textlink="'Pivot Table 2'!H8">
            <xdr:nvSpPr>
              <xdr:cNvPr id="54" name="TextBox 53">
                <a:extLst>
                  <a:ext uri="{FF2B5EF4-FFF2-40B4-BE49-F238E27FC236}">
                    <a16:creationId xmlns:a16="http://schemas.microsoft.com/office/drawing/2014/main" id="{00E43B88-C34C-4B1C-A534-732E6598C9CF}"/>
                  </a:ext>
                </a:extLst>
              </xdr:cNvPr>
              <xdr:cNvSpPr txBox="1"/>
            </xdr:nvSpPr>
            <xdr:spPr>
              <a:xfrm>
                <a:off x="1452562" y="1404938"/>
                <a:ext cx="964406" cy="41671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3DC1A0-A120-4BC0-9F63-F7A93CE48F52}" type="TxLink">
                  <a:rPr lang="en-US" sz="1100" b="0" i="0" u="none" strike="noStrike">
                    <a:solidFill>
                      <a:schemeClr val="bg1"/>
                    </a:solidFill>
                    <a:latin typeface="Calibri"/>
                    <a:cs typeface="Calibri"/>
                  </a:rPr>
                  <a:pPr algn="ctr"/>
                  <a:t> 73,912 </a:t>
                </a:fld>
                <a:endParaRPr lang="en-US" sz="1100" b="0" i="0" u="none" strike="noStrike">
                  <a:solidFill>
                    <a:schemeClr val="bg1"/>
                  </a:solidFill>
                  <a:latin typeface="Calibri"/>
                  <a:cs typeface="Calibri"/>
                </a:endParaRPr>
              </a:p>
            </xdr:txBody>
          </xdr:sp>
          <xdr:sp macro="" textlink="'Pivot Table 2'!J8">
            <xdr:nvSpPr>
              <xdr:cNvPr id="55" name="TextBox 54">
                <a:extLst>
                  <a:ext uri="{FF2B5EF4-FFF2-40B4-BE49-F238E27FC236}">
                    <a16:creationId xmlns:a16="http://schemas.microsoft.com/office/drawing/2014/main" id="{C795D927-A16E-407C-87A2-956A2EA0D1DE}"/>
                  </a:ext>
                </a:extLst>
              </xdr:cNvPr>
              <xdr:cNvSpPr txBox="1"/>
            </xdr:nvSpPr>
            <xdr:spPr>
              <a:xfrm>
                <a:off x="2020565" y="1404938"/>
                <a:ext cx="964406" cy="416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A912F4-4A14-4A95-893B-48193FE499BA}" type="TxLink">
                  <a:rPr lang="en-US" sz="1100" b="0" i="0" u="none" strike="noStrike">
                    <a:solidFill>
                      <a:schemeClr val="bg1"/>
                    </a:solidFill>
                    <a:latin typeface="Calibri"/>
                    <a:cs typeface="Calibri"/>
                  </a:rPr>
                  <a:pPr algn="ctr"/>
                  <a:t>8.9%</a:t>
                </a:fld>
                <a:endParaRPr lang="en-US" sz="1100">
                  <a:solidFill>
                    <a:schemeClr val="bg1"/>
                  </a:solidFill>
                </a:endParaRPr>
              </a:p>
            </xdr:txBody>
          </xdr:sp>
        </xdr:grpSp>
        <xdr:grpSp>
          <xdr:nvGrpSpPr>
            <xdr:cNvPr id="56" name="Group 55">
              <a:extLst>
                <a:ext uri="{FF2B5EF4-FFF2-40B4-BE49-F238E27FC236}">
                  <a16:creationId xmlns:a16="http://schemas.microsoft.com/office/drawing/2014/main" id="{08155796-D477-4802-8CDF-B2D1821CF28C}"/>
                </a:ext>
              </a:extLst>
            </xdr:cNvPr>
            <xdr:cNvGrpSpPr/>
          </xdr:nvGrpSpPr>
          <xdr:grpSpPr>
            <a:xfrm>
              <a:off x="607219" y="4386265"/>
              <a:ext cx="2377752" cy="285749"/>
              <a:chOff x="607219" y="1404938"/>
              <a:chExt cx="2377752" cy="416718"/>
            </a:xfrm>
          </xdr:grpSpPr>
          <xdr:sp macro="" textlink="'Pivot Table 2'!G9">
            <xdr:nvSpPr>
              <xdr:cNvPr id="57" name="TextBox 56">
                <a:extLst>
                  <a:ext uri="{FF2B5EF4-FFF2-40B4-BE49-F238E27FC236}">
                    <a16:creationId xmlns:a16="http://schemas.microsoft.com/office/drawing/2014/main" id="{3BBEF73F-EBF8-42BC-B523-93A71B0B108C}"/>
                  </a:ext>
                </a:extLst>
              </xdr:cNvPr>
              <xdr:cNvSpPr txBox="1"/>
            </xdr:nvSpPr>
            <xdr:spPr>
              <a:xfrm>
                <a:off x="607219" y="1404938"/>
                <a:ext cx="964406" cy="41671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C12DE91-4085-4145-B284-DEE43F902B6D}" type="TxLink">
                  <a:rPr lang="en-US" sz="1100" b="0" i="0" u="none" strike="noStrike">
                    <a:solidFill>
                      <a:schemeClr val="bg1"/>
                    </a:solidFill>
                    <a:latin typeface="Calibri"/>
                    <a:cs typeface="Calibri"/>
                  </a:rPr>
                  <a:pPr algn="l"/>
                  <a:t>Brazil</a:t>
                </a:fld>
                <a:endParaRPr lang="en-US" sz="1100">
                  <a:solidFill>
                    <a:schemeClr val="bg1"/>
                  </a:solidFill>
                </a:endParaRPr>
              </a:p>
            </xdr:txBody>
          </xdr:sp>
          <xdr:sp macro="" textlink="'Pivot Table 2'!H9">
            <xdr:nvSpPr>
              <xdr:cNvPr id="58" name="TextBox 57">
                <a:extLst>
                  <a:ext uri="{FF2B5EF4-FFF2-40B4-BE49-F238E27FC236}">
                    <a16:creationId xmlns:a16="http://schemas.microsoft.com/office/drawing/2014/main" id="{1C97F87E-7271-4CC6-94CC-EE68358CCDDA}"/>
                  </a:ext>
                </a:extLst>
              </xdr:cNvPr>
              <xdr:cNvSpPr txBox="1"/>
            </xdr:nvSpPr>
            <xdr:spPr>
              <a:xfrm>
                <a:off x="1452562" y="1404938"/>
                <a:ext cx="964406" cy="41671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232170-DF77-490C-A7B2-9950D038A769}" type="TxLink">
                  <a:rPr lang="en-US" sz="1100" b="0" i="0" u="none" strike="noStrike">
                    <a:solidFill>
                      <a:schemeClr val="bg1"/>
                    </a:solidFill>
                    <a:latin typeface="Calibri"/>
                    <a:cs typeface="Calibri"/>
                  </a:rPr>
                  <a:pPr algn="ctr"/>
                  <a:t> 71,992 </a:t>
                </a:fld>
                <a:endParaRPr lang="en-US" sz="1100" b="0" i="0" u="none" strike="noStrike">
                  <a:solidFill>
                    <a:schemeClr val="bg1"/>
                  </a:solidFill>
                  <a:latin typeface="Calibri"/>
                  <a:cs typeface="Calibri"/>
                </a:endParaRPr>
              </a:p>
            </xdr:txBody>
          </xdr:sp>
          <xdr:sp macro="" textlink="'Pivot Table 2'!J9">
            <xdr:nvSpPr>
              <xdr:cNvPr id="59" name="TextBox 58">
                <a:extLst>
                  <a:ext uri="{FF2B5EF4-FFF2-40B4-BE49-F238E27FC236}">
                    <a16:creationId xmlns:a16="http://schemas.microsoft.com/office/drawing/2014/main" id="{039C3F17-4DEE-4C76-AF1B-FDAA25063339}"/>
                  </a:ext>
                </a:extLst>
              </xdr:cNvPr>
              <xdr:cNvSpPr txBox="1"/>
            </xdr:nvSpPr>
            <xdr:spPr>
              <a:xfrm>
                <a:off x="2020565" y="1404938"/>
                <a:ext cx="964406" cy="416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10A8E02-312E-40E5-83A6-15DE50E23FEA}" type="TxLink">
                  <a:rPr lang="en-US" sz="1100" b="0" i="0" u="none" strike="noStrike">
                    <a:solidFill>
                      <a:schemeClr val="bg1"/>
                    </a:solidFill>
                    <a:latin typeface="Calibri"/>
                    <a:cs typeface="Calibri"/>
                  </a:rPr>
                  <a:pPr algn="ctr"/>
                  <a:t>8.7%</a:t>
                </a:fld>
                <a:endParaRPr lang="en-US" sz="1100">
                  <a:solidFill>
                    <a:schemeClr val="bg1"/>
                  </a:solidFill>
                </a:endParaRPr>
              </a:p>
            </xdr:txBody>
          </xdr:sp>
        </xdr:grpSp>
      </xdr:grpSp>
      <xdr:grpSp>
        <xdr:nvGrpSpPr>
          <xdr:cNvPr id="5" name="Group 4">
            <a:extLst>
              <a:ext uri="{FF2B5EF4-FFF2-40B4-BE49-F238E27FC236}">
                <a16:creationId xmlns:a16="http://schemas.microsoft.com/office/drawing/2014/main" id="{BD58C04C-1461-46B4-A0EB-CE4D1BB4AD64}"/>
              </a:ext>
            </a:extLst>
          </xdr:cNvPr>
          <xdr:cNvGrpSpPr/>
        </xdr:nvGrpSpPr>
        <xdr:grpSpPr>
          <a:xfrm>
            <a:off x="190501" y="3655220"/>
            <a:ext cx="345281" cy="1797842"/>
            <a:chOff x="5262563" y="3190876"/>
            <a:chExt cx="345281" cy="1607344"/>
          </a:xfrm>
        </xdr:grpSpPr>
        <xdr:sp macro="" textlink="">
          <xdr:nvSpPr>
            <xdr:cNvPr id="73" name="TextBox 72">
              <a:extLst>
                <a:ext uri="{FF2B5EF4-FFF2-40B4-BE49-F238E27FC236}">
                  <a16:creationId xmlns:a16="http://schemas.microsoft.com/office/drawing/2014/main" id="{A058A488-05BC-4BB1-A33B-D0666DBAF7CA}"/>
                </a:ext>
              </a:extLst>
            </xdr:cNvPr>
            <xdr:cNvSpPr txBox="1"/>
          </xdr:nvSpPr>
          <xdr:spPr>
            <a:xfrm>
              <a:off x="5262563" y="3190876"/>
              <a:ext cx="345281"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400" b="0">
                  <a:solidFill>
                    <a:schemeClr val="bg2">
                      <a:lumMod val="50000"/>
                    </a:schemeClr>
                  </a:solidFill>
                  <a:latin typeface="+mn-lt"/>
                  <a:ea typeface="+mn-ea"/>
                  <a:cs typeface="Aharoni" panose="02010803020104030203" pitchFamily="2" charset="-79"/>
                </a:rPr>
                <a:t>•</a:t>
              </a:r>
            </a:p>
          </xdr:txBody>
        </xdr:sp>
        <xdr:sp macro="" textlink="">
          <xdr:nvSpPr>
            <xdr:cNvPr id="75" name="TextBox 74">
              <a:extLst>
                <a:ext uri="{FF2B5EF4-FFF2-40B4-BE49-F238E27FC236}">
                  <a16:creationId xmlns:a16="http://schemas.microsoft.com/office/drawing/2014/main" id="{48492514-9903-46D0-BFA7-09E7EC211979}"/>
                </a:ext>
              </a:extLst>
            </xdr:cNvPr>
            <xdr:cNvSpPr txBox="1"/>
          </xdr:nvSpPr>
          <xdr:spPr>
            <a:xfrm>
              <a:off x="5262563" y="3457576"/>
              <a:ext cx="345281"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400" b="0">
                  <a:solidFill>
                    <a:schemeClr val="bg2">
                      <a:lumMod val="50000"/>
                    </a:schemeClr>
                  </a:solidFill>
                  <a:latin typeface="+mn-lt"/>
                  <a:ea typeface="+mn-ea"/>
                  <a:cs typeface="Aharoni" panose="02010803020104030203" pitchFamily="2" charset="-79"/>
                </a:rPr>
                <a:t>•</a:t>
              </a:r>
            </a:p>
          </xdr:txBody>
        </xdr:sp>
        <xdr:sp macro="" textlink="">
          <xdr:nvSpPr>
            <xdr:cNvPr id="76" name="TextBox 75">
              <a:extLst>
                <a:ext uri="{FF2B5EF4-FFF2-40B4-BE49-F238E27FC236}">
                  <a16:creationId xmlns:a16="http://schemas.microsoft.com/office/drawing/2014/main" id="{BBD8D9B6-2FAF-47A8-92BA-D73CA70802CC}"/>
                </a:ext>
              </a:extLst>
            </xdr:cNvPr>
            <xdr:cNvSpPr txBox="1"/>
          </xdr:nvSpPr>
          <xdr:spPr>
            <a:xfrm>
              <a:off x="5262563" y="3724276"/>
              <a:ext cx="345281"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400" b="0">
                  <a:solidFill>
                    <a:schemeClr val="bg2">
                      <a:lumMod val="50000"/>
                    </a:schemeClr>
                  </a:solidFill>
                  <a:latin typeface="+mn-lt"/>
                  <a:ea typeface="+mn-ea"/>
                  <a:cs typeface="Aharoni" panose="02010803020104030203" pitchFamily="2" charset="-79"/>
                </a:rPr>
                <a:t>•</a:t>
              </a:r>
            </a:p>
          </xdr:txBody>
        </xdr:sp>
        <xdr:sp macro="" textlink="">
          <xdr:nvSpPr>
            <xdr:cNvPr id="77" name="TextBox 76">
              <a:extLst>
                <a:ext uri="{FF2B5EF4-FFF2-40B4-BE49-F238E27FC236}">
                  <a16:creationId xmlns:a16="http://schemas.microsoft.com/office/drawing/2014/main" id="{62FA42FF-DA60-4F72-A14B-152A79474371}"/>
                </a:ext>
              </a:extLst>
            </xdr:cNvPr>
            <xdr:cNvSpPr txBox="1"/>
          </xdr:nvSpPr>
          <xdr:spPr>
            <a:xfrm>
              <a:off x="5262563" y="3990976"/>
              <a:ext cx="345281"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400" b="0">
                  <a:solidFill>
                    <a:schemeClr val="bg2">
                      <a:lumMod val="50000"/>
                    </a:schemeClr>
                  </a:solidFill>
                  <a:latin typeface="+mn-lt"/>
                  <a:ea typeface="+mn-ea"/>
                  <a:cs typeface="Aharoni" panose="02010803020104030203" pitchFamily="2" charset="-79"/>
                </a:rPr>
                <a:t>•</a:t>
              </a:r>
            </a:p>
          </xdr:txBody>
        </xdr:sp>
        <xdr:sp macro="" textlink="">
          <xdr:nvSpPr>
            <xdr:cNvPr id="78" name="TextBox 77">
              <a:extLst>
                <a:ext uri="{FF2B5EF4-FFF2-40B4-BE49-F238E27FC236}">
                  <a16:creationId xmlns:a16="http://schemas.microsoft.com/office/drawing/2014/main" id="{F86D3BE7-8A6F-4B58-9D72-381C55A94FDD}"/>
                </a:ext>
              </a:extLst>
            </xdr:cNvPr>
            <xdr:cNvSpPr txBox="1"/>
          </xdr:nvSpPr>
          <xdr:spPr>
            <a:xfrm>
              <a:off x="5262563" y="4257676"/>
              <a:ext cx="345281"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400" b="0">
                  <a:solidFill>
                    <a:schemeClr val="bg2">
                      <a:lumMod val="50000"/>
                    </a:schemeClr>
                  </a:solidFill>
                  <a:latin typeface="+mn-lt"/>
                  <a:ea typeface="+mn-ea"/>
                  <a:cs typeface="Aharoni" panose="02010803020104030203" pitchFamily="2" charset="-79"/>
                </a:rPr>
                <a:t>•</a:t>
              </a:r>
            </a:p>
          </xdr:txBody>
        </xdr:sp>
        <xdr:sp macro="" textlink="">
          <xdr:nvSpPr>
            <xdr:cNvPr id="79" name="TextBox 78">
              <a:extLst>
                <a:ext uri="{FF2B5EF4-FFF2-40B4-BE49-F238E27FC236}">
                  <a16:creationId xmlns:a16="http://schemas.microsoft.com/office/drawing/2014/main" id="{E7B2F269-95FB-4518-B7C5-916811903648}"/>
                </a:ext>
              </a:extLst>
            </xdr:cNvPr>
            <xdr:cNvSpPr txBox="1"/>
          </xdr:nvSpPr>
          <xdr:spPr>
            <a:xfrm>
              <a:off x="5262563" y="4524376"/>
              <a:ext cx="345281"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400" b="0">
                  <a:solidFill>
                    <a:schemeClr val="bg2">
                      <a:lumMod val="50000"/>
                    </a:schemeClr>
                  </a:solidFill>
                  <a:latin typeface="+mn-lt"/>
                  <a:ea typeface="+mn-ea"/>
                  <a:cs typeface="Aharoni" panose="02010803020104030203" pitchFamily="2" charset="-79"/>
                </a:rPr>
                <a:t>•</a:t>
              </a:r>
            </a:p>
          </xdr:txBody>
        </xdr:sp>
      </xdr:grpSp>
    </xdr:grpSp>
    <xdr:clientData/>
  </xdr:twoCellAnchor>
  <xdr:twoCellAnchor editAs="absolute">
    <xdr:from>
      <xdr:col>0</xdr:col>
      <xdr:colOff>0</xdr:colOff>
      <xdr:row>25</xdr:row>
      <xdr:rowOff>71437</xdr:rowOff>
    </xdr:from>
    <xdr:to>
      <xdr:col>6</xdr:col>
      <xdr:colOff>261937</xdr:colOff>
      <xdr:row>39</xdr:row>
      <xdr:rowOff>11907</xdr:rowOff>
    </xdr:to>
    <xdr:graphicFrame macro="">
      <xdr:nvGraphicFramePr>
        <xdr:cNvPr id="80" name="Chart 79">
          <a:extLst>
            <a:ext uri="{FF2B5EF4-FFF2-40B4-BE49-F238E27FC236}">
              <a16:creationId xmlns:a16="http://schemas.microsoft.com/office/drawing/2014/main" id="{40B84031-9A18-483E-B0E9-8223E2B4A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2</xdr:col>
      <xdr:colOff>119065</xdr:colOff>
      <xdr:row>29</xdr:row>
      <xdr:rowOff>59530</xdr:rowOff>
    </xdr:from>
    <xdr:to>
      <xdr:col>4</xdr:col>
      <xdr:colOff>226219</xdr:colOff>
      <xdr:row>32</xdr:row>
      <xdr:rowOff>23811</xdr:rowOff>
    </xdr:to>
    <xdr:sp macro="" textlink="'Pivot Table 2'!S5">
      <xdr:nvSpPr>
        <xdr:cNvPr id="81" name="TextBox 80">
          <a:extLst>
            <a:ext uri="{FF2B5EF4-FFF2-40B4-BE49-F238E27FC236}">
              <a16:creationId xmlns:a16="http://schemas.microsoft.com/office/drawing/2014/main" id="{57AB2E1F-242E-42FD-876F-A7571DF9CC67}"/>
            </a:ext>
          </a:extLst>
        </xdr:cNvPr>
        <xdr:cNvSpPr txBox="1"/>
      </xdr:nvSpPr>
      <xdr:spPr>
        <a:xfrm>
          <a:off x="1333503" y="5584030"/>
          <a:ext cx="1321591" cy="535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79171A-E98F-4411-A3D8-6341A7D906BA}" type="TxLink">
            <a:rPr lang="en-US" sz="3200" b="0" i="0" u="none" strike="noStrike">
              <a:solidFill>
                <a:schemeClr val="bg1"/>
              </a:solidFill>
              <a:latin typeface="Calibri"/>
              <a:cs typeface="Calibri"/>
            </a:rPr>
            <a:pPr algn="ctr"/>
            <a:t>75%</a:t>
          </a:fld>
          <a:endParaRPr lang="en-US" sz="3200" b="1">
            <a:solidFill>
              <a:schemeClr val="bg1"/>
            </a:solidFill>
            <a:latin typeface="+mn-lt"/>
            <a:cs typeface="Aharoni" panose="02010803020104030203" pitchFamily="2" charset="-79"/>
          </a:endParaRPr>
        </a:p>
      </xdr:txBody>
    </xdr:sp>
    <xdr:clientData/>
  </xdr:twoCellAnchor>
  <xdr:twoCellAnchor editAs="absolute">
    <xdr:from>
      <xdr:col>2</xdr:col>
      <xdr:colOff>47626</xdr:colOff>
      <xdr:row>31</xdr:row>
      <xdr:rowOff>71438</xdr:rowOff>
    </xdr:from>
    <xdr:to>
      <xdr:col>4</xdr:col>
      <xdr:colOff>273845</xdr:colOff>
      <xdr:row>34</xdr:row>
      <xdr:rowOff>154782</xdr:rowOff>
    </xdr:to>
    <xdr:sp macro="" textlink="">
      <xdr:nvSpPr>
        <xdr:cNvPr id="82" name="TextBox 81">
          <a:extLst>
            <a:ext uri="{FF2B5EF4-FFF2-40B4-BE49-F238E27FC236}">
              <a16:creationId xmlns:a16="http://schemas.microsoft.com/office/drawing/2014/main" id="{F9F3FF45-936D-4C98-8D7E-21E67E0904C3}"/>
            </a:ext>
          </a:extLst>
        </xdr:cNvPr>
        <xdr:cNvSpPr txBox="1"/>
      </xdr:nvSpPr>
      <xdr:spPr>
        <a:xfrm>
          <a:off x="1262064" y="5976938"/>
          <a:ext cx="1440656" cy="654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chemeClr val="bg1"/>
              </a:solidFill>
              <a:latin typeface="+mn-lt"/>
              <a:cs typeface="Aharoni" panose="02010803020104030203" pitchFamily="2" charset="-79"/>
            </a:rPr>
            <a:t>Sales</a:t>
          </a:r>
          <a:r>
            <a:rPr lang="en-US" sz="1400" b="0" baseline="0">
              <a:solidFill>
                <a:schemeClr val="bg1"/>
              </a:solidFill>
              <a:latin typeface="+mn-lt"/>
              <a:cs typeface="Aharoni" panose="02010803020104030203" pitchFamily="2" charset="-79"/>
            </a:rPr>
            <a:t> Percentage </a:t>
          </a:r>
        </a:p>
        <a:p>
          <a:pPr algn="ctr"/>
          <a:r>
            <a:rPr lang="en-US" sz="1600" b="1" baseline="0">
              <a:solidFill>
                <a:schemeClr val="bg1"/>
              </a:solidFill>
              <a:latin typeface="+mn-lt"/>
              <a:cs typeface="Aharoni" panose="02010803020104030203" pitchFamily="2" charset="-79"/>
            </a:rPr>
            <a:t>Achieved</a:t>
          </a:r>
          <a:endParaRPr lang="en-US" sz="1600" b="1">
            <a:solidFill>
              <a:schemeClr val="bg1"/>
            </a:solidFill>
            <a:latin typeface="+mn-lt"/>
            <a:cs typeface="Aharoni" panose="02010803020104030203" pitchFamily="2" charset="-79"/>
          </a:endParaRPr>
        </a:p>
      </xdr:txBody>
    </xdr:sp>
    <xdr:clientData/>
  </xdr:twoCellAnchor>
  <xdr:twoCellAnchor editAs="absolute">
    <xdr:from>
      <xdr:col>16</xdr:col>
      <xdr:colOff>213123</xdr:colOff>
      <xdr:row>14</xdr:row>
      <xdr:rowOff>96838</xdr:rowOff>
    </xdr:from>
    <xdr:to>
      <xdr:col>17</xdr:col>
      <xdr:colOff>117873</xdr:colOff>
      <xdr:row>16</xdr:row>
      <xdr:rowOff>144463</xdr:rowOff>
    </xdr:to>
    <xdr:grpSp>
      <xdr:nvGrpSpPr>
        <xdr:cNvPr id="23" name="Group 22">
          <a:extLst>
            <a:ext uri="{FF2B5EF4-FFF2-40B4-BE49-F238E27FC236}">
              <a16:creationId xmlns:a16="http://schemas.microsoft.com/office/drawing/2014/main" id="{E32EF5FC-B9CE-4E48-8B43-5656FD28F812}"/>
            </a:ext>
          </a:extLst>
        </xdr:cNvPr>
        <xdr:cNvGrpSpPr/>
      </xdr:nvGrpSpPr>
      <xdr:grpSpPr>
        <a:xfrm>
          <a:off x="9928623" y="2763838"/>
          <a:ext cx="511969" cy="428625"/>
          <a:chOff x="5375673" y="5548313"/>
          <a:chExt cx="511969" cy="428625"/>
        </a:xfrm>
      </xdr:grpSpPr>
      <xdr:sp macro="" textlink="'Pivot Table 2'!N17">
        <xdr:nvSpPr>
          <xdr:cNvPr id="119" name="TextBox 118">
            <a:extLst>
              <a:ext uri="{FF2B5EF4-FFF2-40B4-BE49-F238E27FC236}">
                <a16:creationId xmlns:a16="http://schemas.microsoft.com/office/drawing/2014/main" id="{1CFCD72A-0775-4DF7-99B7-EAA728660B0A}"/>
              </a:ext>
            </a:extLst>
          </xdr:cNvPr>
          <xdr:cNvSpPr txBox="1"/>
        </xdr:nvSpPr>
        <xdr:spPr>
          <a:xfrm>
            <a:off x="5375673" y="5548313"/>
            <a:ext cx="51196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21F399-62BE-4BEF-A015-727144370831}" type="TxLink">
              <a:rPr lang="en-US" sz="1200" b="0" i="0" u="none" strike="noStrike">
                <a:solidFill>
                  <a:srgbClr val="C23FD8"/>
                </a:solidFill>
                <a:latin typeface="Calibri"/>
                <a:cs typeface="Calibri"/>
              </a:rPr>
              <a:pPr algn="ctr"/>
              <a:t> </a:t>
            </a:fld>
            <a:endParaRPr lang="en-US" sz="1100"/>
          </a:p>
        </xdr:txBody>
      </xdr:sp>
      <xdr:sp macro="" textlink="'Pivot Table 2'!P17">
        <xdr:nvSpPr>
          <xdr:cNvPr id="120" name="TextBox 119">
            <a:extLst>
              <a:ext uri="{FF2B5EF4-FFF2-40B4-BE49-F238E27FC236}">
                <a16:creationId xmlns:a16="http://schemas.microsoft.com/office/drawing/2014/main" id="{49FA03A9-6B3F-4C62-A65D-3CEEC30643E7}"/>
              </a:ext>
            </a:extLst>
          </xdr:cNvPr>
          <xdr:cNvSpPr txBox="1"/>
        </xdr:nvSpPr>
        <xdr:spPr>
          <a:xfrm>
            <a:off x="5375673" y="5548313"/>
            <a:ext cx="51196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491926D-76D8-4D7D-B54F-B35D0692BB18}" type="TxLink">
              <a:rPr lang="en-US" sz="1200" b="0" i="0" u="none" strike="noStrike">
                <a:solidFill>
                  <a:srgbClr val="8EA9DB"/>
                </a:solidFill>
                <a:latin typeface="Calibri"/>
                <a:cs typeface="Calibri"/>
              </a:rPr>
              <a:pPr algn="ctr"/>
              <a:t> </a:t>
            </a:fld>
            <a:endParaRPr lang="en-US" sz="1100"/>
          </a:p>
        </xdr:txBody>
      </xdr:sp>
    </xdr:grpSp>
    <xdr:clientData/>
  </xdr:twoCellAnchor>
  <xdr:twoCellAnchor editAs="absolute">
    <xdr:from>
      <xdr:col>16</xdr:col>
      <xdr:colOff>384573</xdr:colOff>
      <xdr:row>14</xdr:row>
      <xdr:rowOff>179388</xdr:rowOff>
    </xdr:from>
    <xdr:to>
      <xdr:col>17</xdr:col>
      <xdr:colOff>289323</xdr:colOff>
      <xdr:row>17</xdr:row>
      <xdr:rowOff>36513</xdr:rowOff>
    </xdr:to>
    <xdr:grpSp>
      <xdr:nvGrpSpPr>
        <xdr:cNvPr id="121" name="Group 120">
          <a:extLst>
            <a:ext uri="{FF2B5EF4-FFF2-40B4-BE49-F238E27FC236}">
              <a16:creationId xmlns:a16="http://schemas.microsoft.com/office/drawing/2014/main" id="{DF52F0D7-531C-4242-B763-FAD929E0B068}"/>
            </a:ext>
          </a:extLst>
        </xdr:cNvPr>
        <xdr:cNvGrpSpPr/>
      </xdr:nvGrpSpPr>
      <xdr:grpSpPr>
        <a:xfrm>
          <a:off x="10100073" y="2846388"/>
          <a:ext cx="511969" cy="428625"/>
          <a:chOff x="5375673" y="5548313"/>
          <a:chExt cx="511969" cy="428625"/>
        </a:xfrm>
      </xdr:grpSpPr>
      <xdr:sp macro="" textlink="'Pivot Table 2'!N17">
        <xdr:nvSpPr>
          <xdr:cNvPr id="122" name="TextBox 121">
            <a:extLst>
              <a:ext uri="{FF2B5EF4-FFF2-40B4-BE49-F238E27FC236}">
                <a16:creationId xmlns:a16="http://schemas.microsoft.com/office/drawing/2014/main" id="{AFA2F827-EC7C-4555-87C7-50B5314C90C6}"/>
              </a:ext>
            </a:extLst>
          </xdr:cNvPr>
          <xdr:cNvSpPr txBox="1"/>
        </xdr:nvSpPr>
        <xdr:spPr>
          <a:xfrm>
            <a:off x="5375673" y="5548313"/>
            <a:ext cx="51196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21F399-62BE-4BEF-A015-727144370831}" type="TxLink">
              <a:rPr lang="en-US" sz="1200" b="0" i="0" u="none" strike="noStrike">
                <a:solidFill>
                  <a:srgbClr val="C23FD8"/>
                </a:solidFill>
                <a:latin typeface="Calibri"/>
                <a:cs typeface="Calibri"/>
              </a:rPr>
              <a:pPr algn="ctr"/>
              <a:t> </a:t>
            </a:fld>
            <a:endParaRPr lang="en-US" sz="1100"/>
          </a:p>
        </xdr:txBody>
      </xdr:sp>
      <xdr:sp macro="" textlink="'Pivot Table 2'!P17">
        <xdr:nvSpPr>
          <xdr:cNvPr id="123" name="TextBox 122">
            <a:extLst>
              <a:ext uri="{FF2B5EF4-FFF2-40B4-BE49-F238E27FC236}">
                <a16:creationId xmlns:a16="http://schemas.microsoft.com/office/drawing/2014/main" id="{B2294AE6-C133-4221-9824-E0C39A929800}"/>
              </a:ext>
            </a:extLst>
          </xdr:cNvPr>
          <xdr:cNvSpPr txBox="1"/>
        </xdr:nvSpPr>
        <xdr:spPr>
          <a:xfrm>
            <a:off x="5375673" y="5548313"/>
            <a:ext cx="51196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491926D-76D8-4D7D-B54F-B35D0692BB18}" type="TxLink">
              <a:rPr lang="en-US" sz="1200" b="0" i="0" u="none" strike="noStrike">
                <a:solidFill>
                  <a:srgbClr val="8EA9DB"/>
                </a:solidFill>
                <a:latin typeface="Calibri"/>
                <a:cs typeface="Calibri"/>
              </a:rPr>
              <a:pPr algn="ctr"/>
              <a:t> </a:t>
            </a:fld>
            <a:endParaRPr lang="en-US" sz="1100"/>
          </a:p>
        </xdr:txBody>
      </xdr:sp>
    </xdr:grpSp>
    <xdr:clientData/>
  </xdr:twoCellAnchor>
  <xdr:twoCellAnchor editAs="absolute">
    <xdr:from>
      <xdr:col>17</xdr:col>
      <xdr:colOff>105173</xdr:colOff>
      <xdr:row>15</xdr:row>
      <xdr:rowOff>147638</xdr:rowOff>
    </xdr:from>
    <xdr:to>
      <xdr:col>18</xdr:col>
      <xdr:colOff>9923</xdr:colOff>
      <xdr:row>18</xdr:row>
      <xdr:rowOff>4763</xdr:rowOff>
    </xdr:to>
    <xdr:grpSp>
      <xdr:nvGrpSpPr>
        <xdr:cNvPr id="124" name="Group 123">
          <a:extLst>
            <a:ext uri="{FF2B5EF4-FFF2-40B4-BE49-F238E27FC236}">
              <a16:creationId xmlns:a16="http://schemas.microsoft.com/office/drawing/2014/main" id="{261F2A95-745B-4C09-9B42-5ACF781CF779}"/>
            </a:ext>
          </a:extLst>
        </xdr:cNvPr>
        <xdr:cNvGrpSpPr/>
      </xdr:nvGrpSpPr>
      <xdr:grpSpPr>
        <a:xfrm>
          <a:off x="10427892" y="3005138"/>
          <a:ext cx="511969" cy="428625"/>
          <a:chOff x="5375673" y="5548313"/>
          <a:chExt cx="511969" cy="428625"/>
        </a:xfrm>
      </xdr:grpSpPr>
      <xdr:sp macro="" textlink="'Pivot Table 2'!I13">
        <xdr:nvSpPr>
          <xdr:cNvPr id="125" name="TextBox 124">
            <a:extLst>
              <a:ext uri="{FF2B5EF4-FFF2-40B4-BE49-F238E27FC236}">
                <a16:creationId xmlns:a16="http://schemas.microsoft.com/office/drawing/2014/main" id="{2FC37E75-4F80-4303-B7A2-B52A3FEF11C5}"/>
              </a:ext>
            </a:extLst>
          </xdr:cNvPr>
          <xdr:cNvSpPr txBox="1"/>
        </xdr:nvSpPr>
        <xdr:spPr>
          <a:xfrm>
            <a:off x="5375673" y="5548313"/>
            <a:ext cx="51196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21F399-62BE-4BEF-A015-727144370831}" type="TxLink">
              <a:rPr lang="en-US" sz="1200" b="0" i="0" u="none" strike="noStrike">
                <a:solidFill>
                  <a:srgbClr val="C23FD8"/>
                </a:solidFill>
                <a:latin typeface="Calibri"/>
                <a:cs typeface="Calibri"/>
              </a:rPr>
              <a:pPr algn="ctr"/>
              <a:t> </a:t>
            </a:fld>
            <a:endParaRPr lang="en-US" sz="1100"/>
          </a:p>
        </xdr:txBody>
      </xdr:sp>
      <xdr:sp macro="" textlink="'Pivot Table 2'!K13">
        <xdr:nvSpPr>
          <xdr:cNvPr id="126" name="TextBox 125">
            <a:extLst>
              <a:ext uri="{FF2B5EF4-FFF2-40B4-BE49-F238E27FC236}">
                <a16:creationId xmlns:a16="http://schemas.microsoft.com/office/drawing/2014/main" id="{21EA49B6-38C2-49F7-AFB1-9041D73FBD30}"/>
              </a:ext>
            </a:extLst>
          </xdr:cNvPr>
          <xdr:cNvSpPr txBox="1"/>
        </xdr:nvSpPr>
        <xdr:spPr>
          <a:xfrm>
            <a:off x="5375673" y="5548313"/>
            <a:ext cx="51196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491926D-76D8-4D7D-B54F-B35D0692BB18}"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16</xdr:col>
      <xdr:colOff>295673</xdr:colOff>
      <xdr:row>15</xdr:row>
      <xdr:rowOff>153988</xdr:rowOff>
    </xdr:from>
    <xdr:to>
      <xdr:col>17</xdr:col>
      <xdr:colOff>200423</xdr:colOff>
      <xdr:row>18</xdr:row>
      <xdr:rowOff>11113</xdr:rowOff>
    </xdr:to>
    <xdr:grpSp>
      <xdr:nvGrpSpPr>
        <xdr:cNvPr id="127" name="Group 126">
          <a:extLst>
            <a:ext uri="{FF2B5EF4-FFF2-40B4-BE49-F238E27FC236}">
              <a16:creationId xmlns:a16="http://schemas.microsoft.com/office/drawing/2014/main" id="{3C3805F1-535F-445E-B221-2DEC1EE84CC6}"/>
            </a:ext>
          </a:extLst>
        </xdr:cNvPr>
        <xdr:cNvGrpSpPr/>
      </xdr:nvGrpSpPr>
      <xdr:grpSpPr>
        <a:xfrm>
          <a:off x="10011173" y="3011488"/>
          <a:ext cx="511969" cy="428625"/>
          <a:chOff x="5375673" y="5548313"/>
          <a:chExt cx="511969" cy="428625"/>
        </a:xfrm>
      </xdr:grpSpPr>
      <xdr:sp macro="" textlink="'Pivot Table 2'!I13">
        <xdr:nvSpPr>
          <xdr:cNvPr id="128" name="TextBox 127">
            <a:extLst>
              <a:ext uri="{FF2B5EF4-FFF2-40B4-BE49-F238E27FC236}">
                <a16:creationId xmlns:a16="http://schemas.microsoft.com/office/drawing/2014/main" id="{F2E4143F-AAAC-4D66-B948-DA658F676F91}"/>
              </a:ext>
            </a:extLst>
          </xdr:cNvPr>
          <xdr:cNvSpPr txBox="1"/>
        </xdr:nvSpPr>
        <xdr:spPr>
          <a:xfrm>
            <a:off x="5375673" y="5548313"/>
            <a:ext cx="51196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21F399-62BE-4BEF-A015-727144370831}" type="TxLink">
              <a:rPr lang="en-US" sz="1200" b="0" i="0" u="none" strike="noStrike">
                <a:solidFill>
                  <a:srgbClr val="C23FD8"/>
                </a:solidFill>
                <a:latin typeface="Calibri"/>
                <a:cs typeface="Calibri"/>
              </a:rPr>
              <a:pPr algn="ctr"/>
              <a:t> </a:t>
            </a:fld>
            <a:endParaRPr lang="en-US" sz="1100"/>
          </a:p>
        </xdr:txBody>
      </xdr:sp>
      <xdr:sp macro="" textlink="'Pivot Table 2'!K13">
        <xdr:nvSpPr>
          <xdr:cNvPr id="129" name="TextBox 128">
            <a:extLst>
              <a:ext uri="{FF2B5EF4-FFF2-40B4-BE49-F238E27FC236}">
                <a16:creationId xmlns:a16="http://schemas.microsoft.com/office/drawing/2014/main" id="{2F6868A0-3471-425E-890B-5B6993A22769}"/>
              </a:ext>
            </a:extLst>
          </xdr:cNvPr>
          <xdr:cNvSpPr txBox="1"/>
        </xdr:nvSpPr>
        <xdr:spPr>
          <a:xfrm>
            <a:off x="5375673" y="5548313"/>
            <a:ext cx="51196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491926D-76D8-4D7D-B54F-B35D0692BB18}"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16</xdr:col>
      <xdr:colOff>448073</xdr:colOff>
      <xdr:row>16</xdr:row>
      <xdr:rowOff>115888</xdr:rowOff>
    </xdr:from>
    <xdr:to>
      <xdr:col>17</xdr:col>
      <xdr:colOff>352823</xdr:colOff>
      <xdr:row>18</xdr:row>
      <xdr:rowOff>163513</xdr:rowOff>
    </xdr:to>
    <xdr:grpSp>
      <xdr:nvGrpSpPr>
        <xdr:cNvPr id="130" name="Group 129">
          <a:extLst>
            <a:ext uri="{FF2B5EF4-FFF2-40B4-BE49-F238E27FC236}">
              <a16:creationId xmlns:a16="http://schemas.microsoft.com/office/drawing/2014/main" id="{D17EF102-A7BD-4FF2-BC92-AB45F6835160}"/>
            </a:ext>
          </a:extLst>
        </xdr:cNvPr>
        <xdr:cNvGrpSpPr/>
      </xdr:nvGrpSpPr>
      <xdr:grpSpPr>
        <a:xfrm>
          <a:off x="10163573" y="3163888"/>
          <a:ext cx="511969" cy="428625"/>
          <a:chOff x="5375673" y="5548313"/>
          <a:chExt cx="511969" cy="428625"/>
        </a:xfrm>
      </xdr:grpSpPr>
      <xdr:sp macro="" textlink="'Pivot Table 2'!I13">
        <xdr:nvSpPr>
          <xdr:cNvPr id="131" name="TextBox 130">
            <a:extLst>
              <a:ext uri="{FF2B5EF4-FFF2-40B4-BE49-F238E27FC236}">
                <a16:creationId xmlns:a16="http://schemas.microsoft.com/office/drawing/2014/main" id="{419BE8E4-C107-4C98-B13A-208BAB579947}"/>
              </a:ext>
            </a:extLst>
          </xdr:cNvPr>
          <xdr:cNvSpPr txBox="1"/>
        </xdr:nvSpPr>
        <xdr:spPr>
          <a:xfrm>
            <a:off x="5375673" y="5548313"/>
            <a:ext cx="51196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21F399-62BE-4BEF-A015-727144370831}" type="TxLink">
              <a:rPr lang="en-US" sz="1200" b="0" i="0" u="none" strike="noStrike">
                <a:solidFill>
                  <a:srgbClr val="C23FD8"/>
                </a:solidFill>
                <a:latin typeface="Calibri"/>
                <a:cs typeface="Calibri"/>
              </a:rPr>
              <a:pPr algn="ctr"/>
              <a:t> </a:t>
            </a:fld>
            <a:endParaRPr lang="en-US" sz="1100"/>
          </a:p>
        </xdr:txBody>
      </xdr:sp>
      <xdr:sp macro="" textlink="'Pivot Table 2'!K13">
        <xdr:nvSpPr>
          <xdr:cNvPr id="132" name="TextBox 131">
            <a:extLst>
              <a:ext uri="{FF2B5EF4-FFF2-40B4-BE49-F238E27FC236}">
                <a16:creationId xmlns:a16="http://schemas.microsoft.com/office/drawing/2014/main" id="{BBDFD984-0B69-40DC-B26F-D4956EAF8F82}"/>
              </a:ext>
            </a:extLst>
          </xdr:cNvPr>
          <xdr:cNvSpPr txBox="1"/>
        </xdr:nvSpPr>
        <xdr:spPr>
          <a:xfrm>
            <a:off x="5375673" y="5548313"/>
            <a:ext cx="51196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491926D-76D8-4D7D-B54F-B35D0692BB18}"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16</xdr:col>
      <xdr:colOff>136923</xdr:colOff>
      <xdr:row>15</xdr:row>
      <xdr:rowOff>65088</xdr:rowOff>
    </xdr:from>
    <xdr:to>
      <xdr:col>17</xdr:col>
      <xdr:colOff>41673</xdr:colOff>
      <xdr:row>17</xdr:row>
      <xdr:rowOff>112713</xdr:rowOff>
    </xdr:to>
    <xdr:grpSp>
      <xdr:nvGrpSpPr>
        <xdr:cNvPr id="133" name="Group 132">
          <a:extLst>
            <a:ext uri="{FF2B5EF4-FFF2-40B4-BE49-F238E27FC236}">
              <a16:creationId xmlns:a16="http://schemas.microsoft.com/office/drawing/2014/main" id="{B52D646A-4884-4953-B1FF-3A2D902DDAE8}"/>
            </a:ext>
          </a:extLst>
        </xdr:cNvPr>
        <xdr:cNvGrpSpPr/>
      </xdr:nvGrpSpPr>
      <xdr:grpSpPr>
        <a:xfrm>
          <a:off x="9852423" y="2922588"/>
          <a:ext cx="511969" cy="428625"/>
          <a:chOff x="5375673" y="5548313"/>
          <a:chExt cx="511969" cy="428625"/>
        </a:xfrm>
      </xdr:grpSpPr>
      <xdr:sp macro="" textlink="'Pivot Table 2'!N17">
        <xdr:nvSpPr>
          <xdr:cNvPr id="134" name="TextBox 133">
            <a:extLst>
              <a:ext uri="{FF2B5EF4-FFF2-40B4-BE49-F238E27FC236}">
                <a16:creationId xmlns:a16="http://schemas.microsoft.com/office/drawing/2014/main" id="{825953F3-A0FD-4F28-BE47-45BA72002F45}"/>
              </a:ext>
            </a:extLst>
          </xdr:cNvPr>
          <xdr:cNvSpPr txBox="1"/>
        </xdr:nvSpPr>
        <xdr:spPr>
          <a:xfrm>
            <a:off x="5375673" y="5548313"/>
            <a:ext cx="51196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21F399-62BE-4BEF-A015-727144370831}" type="TxLink">
              <a:rPr lang="en-US" sz="1200" b="0" i="0" u="none" strike="noStrike">
                <a:solidFill>
                  <a:srgbClr val="C23FD8"/>
                </a:solidFill>
                <a:latin typeface="Calibri"/>
                <a:cs typeface="Calibri"/>
              </a:rPr>
              <a:pPr algn="ctr"/>
              <a:t> </a:t>
            </a:fld>
            <a:endParaRPr lang="en-US" sz="1100"/>
          </a:p>
        </xdr:txBody>
      </xdr:sp>
      <xdr:sp macro="" textlink="'Pivot Table 2'!P17">
        <xdr:nvSpPr>
          <xdr:cNvPr id="135" name="TextBox 134">
            <a:extLst>
              <a:ext uri="{FF2B5EF4-FFF2-40B4-BE49-F238E27FC236}">
                <a16:creationId xmlns:a16="http://schemas.microsoft.com/office/drawing/2014/main" id="{4F45C86F-89A8-44FA-AA12-E402CB73D5DC}"/>
              </a:ext>
            </a:extLst>
          </xdr:cNvPr>
          <xdr:cNvSpPr txBox="1"/>
        </xdr:nvSpPr>
        <xdr:spPr>
          <a:xfrm>
            <a:off x="5375673" y="5548313"/>
            <a:ext cx="51196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491926D-76D8-4D7D-B54F-B35D0692BB18}" type="TxLink">
              <a:rPr lang="en-US" sz="1200" b="0" i="0" u="none" strike="noStrike">
                <a:solidFill>
                  <a:srgbClr val="8EA9DB"/>
                </a:solidFill>
                <a:latin typeface="Calibri"/>
                <a:cs typeface="Calibri"/>
              </a:rPr>
              <a:pPr algn="ctr"/>
              <a:t> </a:t>
            </a:fld>
            <a:endParaRPr lang="en-US" sz="1100"/>
          </a:p>
        </xdr:txBody>
      </xdr:sp>
    </xdr:grpSp>
    <xdr:clientData/>
  </xdr:twoCellAnchor>
  <xdr:twoCellAnchor editAs="absolute">
    <xdr:from>
      <xdr:col>15</xdr:col>
      <xdr:colOff>568723</xdr:colOff>
      <xdr:row>14</xdr:row>
      <xdr:rowOff>109538</xdr:rowOff>
    </xdr:from>
    <xdr:to>
      <xdr:col>16</xdr:col>
      <xdr:colOff>473473</xdr:colOff>
      <xdr:row>16</xdr:row>
      <xdr:rowOff>157163</xdr:rowOff>
    </xdr:to>
    <xdr:grpSp>
      <xdr:nvGrpSpPr>
        <xdr:cNvPr id="136" name="Group 135">
          <a:extLst>
            <a:ext uri="{FF2B5EF4-FFF2-40B4-BE49-F238E27FC236}">
              <a16:creationId xmlns:a16="http://schemas.microsoft.com/office/drawing/2014/main" id="{0FD661C5-E3C6-4E9E-A126-86CE3AEFA2E8}"/>
            </a:ext>
          </a:extLst>
        </xdr:cNvPr>
        <xdr:cNvGrpSpPr/>
      </xdr:nvGrpSpPr>
      <xdr:grpSpPr>
        <a:xfrm>
          <a:off x="9677004" y="2776538"/>
          <a:ext cx="511969" cy="428625"/>
          <a:chOff x="5375673" y="5548313"/>
          <a:chExt cx="511969" cy="428625"/>
        </a:xfrm>
      </xdr:grpSpPr>
      <xdr:sp macro="" textlink="'Pivot Table 2'!N17">
        <xdr:nvSpPr>
          <xdr:cNvPr id="137" name="TextBox 136">
            <a:extLst>
              <a:ext uri="{FF2B5EF4-FFF2-40B4-BE49-F238E27FC236}">
                <a16:creationId xmlns:a16="http://schemas.microsoft.com/office/drawing/2014/main" id="{E97752BD-C252-4295-9473-67D41154D1E1}"/>
              </a:ext>
            </a:extLst>
          </xdr:cNvPr>
          <xdr:cNvSpPr txBox="1"/>
        </xdr:nvSpPr>
        <xdr:spPr>
          <a:xfrm>
            <a:off x="5375673" y="5548313"/>
            <a:ext cx="51196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21F399-62BE-4BEF-A015-727144370831}" type="TxLink">
              <a:rPr lang="en-US" sz="1200" b="0" i="0" u="none" strike="noStrike">
                <a:solidFill>
                  <a:srgbClr val="C23FD8"/>
                </a:solidFill>
                <a:latin typeface="Calibri"/>
                <a:cs typeface="Calibri"/>
              </a:rPr>
              <a:pPr algn="ctr"/>
              <a:t> </a:t>
            </a:fld>
            <a:endParaRPr lang="en-US" sz="1100"/>
          </a:p>
        </xdr:txBody>
      </xdr:sp>
      <xdr:sp macro="" textlink="'Pivot Table 2'!P17">
        <xdr:nvSpPr>
          <xdr:cNvPr id="138" name="TextBox 137">
            <a:extLst>
              <a:ext uri="{FF2B5EF4-FFF2-40B4-BE49-F238E27FC236}">
                <a16:creationId xmlns:a16="http://schemas.microsoft.com/office/drawing/2014/main" id="{5B95CFF9-BC37-4DF9-9577-8CC48FB0E056}"/>
              </a:ext>
            </a:extLst>
          </xdr:cNvPr>
          <xdr:cNvSpPr txBox="1"/>
        </xdr:nvSpPr>
        <xdr:spPr>
          <a:xfrm>
            <a:off x="5375673" y="5548313"/>
            <a:ext cx="51196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491926D-76D8-4D7D-B54F-B35D0692BB18}" type="TxLink">
              <a:rPr lang="en-US" sz="1200" b="0" i="0" u="none" strike="noStrike">
                <a:solidFill>
                  <a:srgbClr val="8EA9DB"/>
                </a:solidFill>
                <a:latin typeface="Calibri"/>
                <a:cs typeface="Calibri"/>
              </a:rPr>
              <a:pPr algn="ctr"/>
              <a:t> </a:t>
            </a:fld>
            <a:endParaRPr lang="en-US" sz="1100"/>
          </a:p>
        </xdr:txBody>
      </xdr:sp>
    </xdr:grpSp>
    <xdr:clientData/>
  </xdr:twoCellAnchor>
  <xdr:twoCellAnchor editAs="absolute">
    <xdr:from>
      <xdr:col>15</xdr:col>
      <xdr:colOff>568723</xdr:colOff>
      <xdr:row>15</xdr:row>
      <xdr:rowOff>65088</xdr:rowOff>
    </xdr:from>
    <xdr:to>
      <xdr:col>16</xdr:col>
      <xdr:colOff>473473</xdr:colOff>
      <xdr:row>17</xdr:row>
      <xdr:rowOff>112713</xdr:rowOff>
    </xdr:to>
    <xdr:grpSp>
      <xdr:nvGrpSpPr>
        <xdr:cNvPr id="139" name="Group 138">
          <a:extLst>
            <a:ext uri="{FF2B5EF4-FFF2-40B4-BE49-F238E27FC236}">
              <a16:creationId xmlns:a16="http://schemas.microsoft.com/office/drawing/2014/main" id="{AF60131A-B56D-4BBA-84EB-F7AB1BE4352F}"/>
            </a:ext>
          </a:extLst>
        </xdr:cNvPr>
        <xdr:cNvGrpSpPr/>
      </xdr:nvGrpSpPr>
      <xdr:grpSpPr>
        <a:xfrm>
          <a:off x="9677004" y="2922588"/>
          <a:ext cx="511969" cy="428625"/>
          <a:chOff x="5375673" y="5548313"/>
          <a:chExt cx="511969" cy="428625"/>
        </a:xfrm>
      </xdr:grpSpPr>
      <xdr:sp macro="" textlink="'Pivot Table 2'!N17">
        <xdr:nvSpPr>
          <xdr:cNvPr id="140" name="TextBox 139">
            <a:extLst>
              <a:ext uri="{FF2B5EF4-FFF2-40B4-BE49-F238E27FC236}">
                <a16:creationId xmlns:a16="http://schemas.microsoft.com/office/drawing/2014/main" id="{17EF412C-023C-4674-A43B-F4E2C7A7773C}"/>
              </a:ext>
            </a:extLst>
          </xdr:cNvPr>
          <xdr:cNvSpPr txBox="1"/>
        </xdr:nvSpPr>
        <xdr:spPr>
          <a:xfrm>
            <a:off x="5375673" y="5548313"/>
            <a:ext cx="51196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21F399-62BE-4BEF-A015-727144370831}" type="TxLink">
              <a:rPr lang="en-US" sz="1200" b="0" i="0" u="none" strike="noStrike">
                <a:solidFill>
                  <a:srgbClr val="C23FD8"/>
                </a:solidFill>
                <a:latin typeface="Calibri"/>
                <a:cs typeface="Calibri"/>
              </a:rPr>
              <a:pPr algn="ctr"/>
              <a:t> </a:t>
            </a:fld>
            <a:endParaRPr lang="en-US" sz="1100"/>
          </a:p>
        </xdr:txBody>
      </xdr:sp>
      <xdr:sp macro="" textlink="'Pivot Table 2'!P17">
        <xdr:nvSpPr>
          <xdr:cNvPr id="141" name="TextBox 140">
            <a:extLst>
              <a:ext uri="{FF2B5EF4-FFF2-40B4-BE49-F238E27FC236}">
                <a16:creationId xmlns:a16="http://schemas.microsoft.com/office/drawing/2014/main" id="{C087A8A6-3D4A-433B-8D6F-FDF48187D242}"/>
              </a:ext>
            </a:extLst>
          </xdr:cNvPr>
          <xdr:cNvSpPr txBox="1"/>
        </xdr:nvSpPr>
        <xdr:spPr>
          <a:xfrm>
            <a:off x="5375673" y="5548313"/>
            <a:ext cx="51196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491926D-76D8-4D7D-B54F-B35D0692BB18}" type="TxLink">
              <a:rPr lang="en-US" sz="1200" b="0" i="0" u="none" strike="noStrike">
                <a:solidFill>
                  <a:srgbClr val="8EA9DB"/>
                </a:solidFill>
                <a:latin typeface="Calibri"/>
                <a:cs typeface="Calibri"/>
              </a:rPr>
              <a:pPr algn="ctr"/>
              <a:t> </a:t>
            </a:fld>
            <a:endParaRPr lang="en-US" sz="1100"/>
          </a:p>
        </xdr:txBody>
      </xdr:sp>
    </xdr:grpSp>
    <xdr:clientData/>
  </xdr:twoCellAnchor>
  <xdr:twoCellAnchor editAs="absolute">
    <xdr:from>
      <xdr:col>16</xdr:col>
      <xdr:colOff>460773</xdr:colOff>
      <xdr:row>14</xdr:row>
      <xdr:rowOff>84138</xdr:rowOff>
    </xdr:from>
    <xdr:to>
      <xdr:col>17</xdr:col>
      <xdr:colOff>365523</xdr:colOff>
      <xdr:row>16</xdr:row>
      <xdr:rowOff>131763</xdr:rowOff>
    </xdr:to>
    <xdr:grpSp>
      <xdr:nvGrpSpPr>
        <xdr:cNvPr id="142" name="Group 141">
          <a:extLst>
            <a:ext uri="{FF2B5EF4-FFF2-40B4-BE49-F238E27FC236}">
              <a16:creationId xmlns:a16="http://schemas.microsoft.com/office/drawing/2014/main" id="{2CF84BC5-E5A2-4F11-97ED-B9D1224E29C4}"/>
            </a:ext>
          </a:extLst>
        </xdr:cNvPr>
        <xdr:cNvGrpSpPr/>
      </xdr:nvGrpSpPr>
      <xdr:grpSpPr>
        <a:xfrm>
          <a:off x="10176273" y="2751138"/>
          <a:ext cx="511969" cy="428625"/>
          <a:chOff x="5375673" y="5548313"/>
          <a:chExt cx="511969" cy="428625"/>
        </a:xfrm>
      </xdr:grpSpPr>
      <xdr:sp macro="" textlink="'Pivot Table 2'!N17">
        <xdr:nvSpPr>
          <xdr:cNvPr id="143" name="TextBox 142">
            <a:extLst>
              <a:ext uri="{FF2B5EF4-FFF2-40B4-BE49-F238E27FC236}">
                <a16:creationId xmlns:a16="http://schemas.microsoft.com/office/drawing/2014/main" id="{13592AD9-3012-4733-AAED-71DD5A690D8A}"/>
              </a:ext>
            </a:extLst>
          </xdr:cNvPr>
          <xdr:cNvSpPr txBox="1"/>
        </xdr:nvSpPr>
        <xdr:spPr>
          <a:xfrm>
            <a:off x="5375673" y="5548313"/>
            <a:ext cx="51196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21F399-62BE-4BEF-A015-727144370831}" type="TxLink">
              <a:rPr lang="en-US" sz="1200" b="0" i="0" u="none" strike="noStrike">
                <a:solidFill>
                  <a:srgbClr val="C23FD8"/>
                </a:solidFill>
                <a:latin typeface="Calibri"/>
                <a:cs typeface="Calibri"/>
              </a:rPr>
              <a:pPr algn="ctr"/>
              <a:t> </a:t>
            </a:fld>
            <a:endParaRPr lang="en-US" sz="1100"/>
          </a:p>
        </xdr:txBody>
      </xdr:sp>
      <xdr:sp macro="" textlink="'Pivot Table 2'!P17">
        <xdr:nvSpPr>
          <xdr:cNvPr id="144" name="TextBox 143">
            <a:extLst>
              <a:ext uri="{FF2B5EF4-FFF2-40B4-BE49-F238E27FC236}">
                <a16:creationId xmlns:a16="http://schemas.microsoft.com/office/drawing/2014/main" id="{0F354C8A-48CC-4C57-9BD0-9AFCB0471AE4}"/>
              </a:ext>
            </a:extLst>
          </xdr:cNvPr>
          <xdr:cNvSpPr txBox="1"/>
        </xdr:nvSpPr>
        <xdr:spPr>
          <a:xfrm>
            <a:off x="5375673" y="5548313"/>
            <a:ext cx="51196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491926D-76D8-4D7D-B54F-B35D0692BB18}" type="TxLink">
              <a:rPr lang="en-US" sz="1200" b="0" i="0" u="none" strike="noStrike">
                <a:solidFill>
                  <a:srgbClr val="8EA9DB"/>
                </a:solidFill>
                <a:latin typeface="Calibri"/>
                <a:cs typeface="Calibri"/>
              </a:rPr>
              <a:pPr algn="ctr"/>
              <a:t> </a:t>
            </a:fld>
            <a:endParaRPr lang="en-US" sz="1100"/>
          </a:p>
        </xdr:txBody>
      </xdr:sp>
    </xdr:grpSp>
    <xdr:clientData/>
  </xdr:twoCellAnchor>
  <xdr:twoCellAnchor editAs="absolute">
    <xdr:from>
      <xdr:col>17</xdr:col>
      <xdr:colOff>3573</xdr:colOff>
      <xdr:row>15</xdr:row>
      <xdr:rowOff>46038</xdr:rowOff>
    </xdr:from>
    <xdr:to>
      <xdr:col>17</xdr:col>
      <xdr:colOff>517923</xdr:colOff>
      <xdr:row>17</xdr:row>
      <xdr:rowOff>93663</xdr:rowOff>
    </xdr:to>
    <xdr:grpSp>
      <xdr:nvGrpSpPr>
        <xdr:cNvPr id="145" name="Group 144">
          <a:extLst>
            <a:ext uri="{FF2B5EF4-FFF2-40B4-BE49-F238E27FC236}">
              <a16:creationId xmlns:a16="http://schemas.microsoft.com/office/drawing/2014/main" id="{1FB56FFC-E4E8-45DC-B332-5BD2976A9E10}"/>
            </a:ext>
          </a:extLst>
        </xdr:cNvPr>
        <xdr:cNvGrpSpPr/>
      </xdr:nvGrpSpPr>
      <xdr:grpSpPr>
        <a:xfrm>
          <a:off x="10326292" y="2903538"/>
          <a:ext cx="514350" cy="428625"/>
          <a:chOff x="5375673" y="5548313"/>
          <a:chExt cx="511969" cy="428625"/>
        </a:xfrm>
      </xdr:grpSpPr>
      <xdr:sp macro="" textlink="'Pivot Table 2'!I13">
        <xdr:nvSpPr>
          <xdr:cNvPr id="146" name="TextBox 145">
            <a:extLst>
              <a:ext uri="{FF2B5EF4-FFF2-40B4-BE49-F238E27FC236}">
                <a16:creationId xmlns:a16="http://schemas.microsoft.com/office/drawing/2014/main" id="{589CC9C5-426C-4830-AB69-FCD68580EDD4}"/>
              </a:ext>
            </a:extLst>
          </xdr:cNvPr>
          <xdr:cNvSpPr txBox="1"/>
        </xdr:nvSpPr>
        <xdr:spPr>
          <a:xfrm>
            <a:off x="5375673" y="5548313"/>
            <a:ext cx="51196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21F399-62BE-4BEF-A015-727144370831}" type="TxLink">
              <a:rPr lang="en-US" sz="1200" b="0" i="0" u="none" strike="noStrike">
                <a:solidFill>
                  <a:srgbClr val="C23FD8"/>
                </a:solidFill>
                <a:latin typeface="Calibri"/>
                <a:cs typeface="Calibri"/>
              </a:rPr>
              <a:pPr algn="ctr"/>
              <a:t> </a:t>
            </a:fld>
            <a:endParaRPr lang="en-US" sz="1100"/>
          </a:p>
        </xdr:txBody>
      </xdr:sp>
      <xdr:sp macro="" textlink="'Pivot Table 2'!K13">
        <xdr:nvSpPr>
          <xdr:cNvPr id="147" name="TextBox 146">
            <a:extLst>
              <a:ext uri="{FF2B5EF4-FFF2-40B4-BE49-F238E27FC236}">
                <a16:creationId xmlns:a16="http://schemas.microsoft.com/office/drawing/2014/main" id="{50B578A7-B000-4257-B614-22BE2A23E578}"/>
              </a:ext>
            </a:extLst>
          </xdr:cNvPr>
          <xdr:cNvSpPr txBox="1"/>
        </xdr:nvSpPr>
        <xdr:spPr>
          <a:xfrm>
            <a:off x="5375673" y="5548313"/>
            <a:ext cx="51196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491926D-76D8-4D7D-B54F-B35D0692BB18}"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16</xdr:col>
      <xdr:colOff>460773</xdr:colOff>
      <xdr:row>15</xdr:row>
      <xdr:rowOff>141288</xdr:rowOff>
    </xdr:from>
    <xdr:to>
      <xdr:col>17</xdr:col>
      <xdr:colOff>365523</xdr:colOff>
      <xdr:row>17</xdr:row>
      <xdr:rowOff>188913</xdr:rowOff>
    </xdr:to>
    <xdr:grpSp>
      <xdr:nvGrpSpPr>
        <xdr:cNvPr id="148" name="Group 147">
          <a:extLst>
            <a:ext uri="{FF2B5EF4-FFF2-40B4-BE49-F238E27FC236}">
              <a16:creationId xmlns:a16="http://schemas.microsoft.com/office/drawing/2014/main" id="{EFA9C15D-D1E5-4286-84C6-46D504009A69}"/>
            </a:ext>
          </a:extLst>
        </xdr:cNvPr>
        <xdr:cNvGrpSpPr/>
      </xdr:nvGrpSpPr>
      <xdr:grpSpPr>
        <a:xfrm>
          <a:off x="10176273" y="2998788"/>
          <a:ext cx="511969" cy="428625"/>
          <a:chOff x="5375673" y="5548313"/>
          <a:chExt cx="511969" cy="428625"/>
        </a:xfrm>
      </xdr:grpSpPr>
      <xdr:sp macro="" textlink="'Pivot Table 2'!I13">
        <xdr:nvSpPr>
          <xdr:cNvPr id="149" name="TextBox 148">
            <a:extLst>
              <a:ext uri="{FF2B5EF4-FFF2-40B4-BE49-F238E27FC236}">
                <a16:creationId xmlns:a16="http://schemas.microsoft.com/office/drawing/2014/main" id="{44B43D83-234B-4C6A-805E-8D3033F8A7C0}"/>
              </a:ext>
            </a:extLst>
          </xdr:cNvPr>
          <xdr:cNvSpPr txBox="1"/>
        </xdr:nvSpPr>
        <xdr:spPr>
          <a:xfrm>
            <a:off x="5375673" y="5548313"/>
            <a:ext cx="51196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21F399-62BE-4BEF-A015-727144370831}" type="TxLink">
              <a:rPr lang="en-US" sz="1200" b="0" i="0" u="none" strike="noStrike">
                <a:solidFill>
                  <a:srgbClr val="C23FD8"/>
                </a:solidFill>
                <a:latin typeface="Calibri"/>
                <a:cs typeface="Calibri"/>
              </a:rPr>
              <a:pPr algn="ctr"/>
              <a:t> </a:t>
            </a:fld>
            <a:endParaRPr lang="en-US" sz="1100"/>
          </a:p>
        </xdr:txBody>
      </xdr:sp>
      <xdr:sp macro="" textlink="'Pivot Table 2'!K13">
        <xdr:nvSpPr>
          <xdr:cNvPr id="150" name="TextBox 149">
            <a:extLst>
              <a:ext uri="{FF2B5EF4-FFF2-40B4-BE49-F238E27FC236}">
                <a16:creationId xmlns:a16="http://schemas.microsoft.com/office/drawing/2014/main" id="{F243431C-1585-4E7A-883C-74C2EDA05B4D}"/>
              </a:ext>
            </a:extLst>
          </xdr:cNvPr>
          <xdr:cNvSpPr txBox="1"/>
        </xdr:nvSpPr>
        <xdr:spPr>
          <a:xfrm>
            <a:off x="5375673" y="5548313"/>
            <a:ext cx="51196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491926D-76D8-4D7D-B54F-B35D0692BB18}"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16</xdr:col>
      <xdr:colOff>60723</xdr:colOff>
      <xdr:row>16</xdr:row>
      <xdr:rowOff>20638</xdr:rowOff>
    </xdr:from>
    <xdr:to>
      <xdr:col>16</xdr:col>
      <xdr:colOff>575073</xdr:colOff>
      <xdr:row>18</xdr:row>
      <xdr:rowOff>68263</xdr:rowOff>
    </xdr:to>
    <xdr:grpSp>
      <xdr:nvGrpSpPr>
        <xdr:cNvPr id="151" name="Group 150">
          <a:extLst>
            <a:ext uri="{FF2B5EF4-FFF2-40B4-BE49-F238E27FC236}">
              <a16:creationId xmlns:a16="http://schemas.microsoft.com/office/drawing/2014/main" id="{BB4988FC-884F-496E-B5B5-872EC2F18EB2}"/>
            </a:ext>
          </a:extLst>
        </xdr:cNvPr>
        <xdr:cNvGrpSpPr/>
      </xdr:nvGrpSpPr>
      <xdr:grpSpPr>
        <a:xfrm>
          <a:off x="9776223" y="3068638"/>
          <a:ext cx="514350" cy="428625"/>
          <a:chOff x="5375673" y="5548313"/>
          <a:chExt cx="511969" cy="428625"/>
        </a:xfrm>
      </xdr:grpSpPr>
      <xdr:sp macro="" textlink="'Pivot Table 2'!I13">
        <xdr:nvSpPr>
          <xdr:cNvPr id="152" name="TextBox 151">
            <a:extLst>
              <a:ext uri="{FF2B5EF4-FFF2-40B4-BE49-F238E27FC236}">
                <a16:creationId xmlns:a16="http://schemas.microsoft.com/office/drawing/2014/main" id="{ED355337-085A-465D-8BE0-CEA5E345ED7A}"/>
              </a:ext>
            </a:extLst>
          </xdr:cNvPr>
          <xdr:cNvSpPr txBox="1"/>
        </xdr:nvSpPr>
        <xdr:spPr>
          <a:xfrm>
            <a:off x="5375673" y="5548313"/>
            <a:ext cx="51196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21F399-62BE-4BEF-A015-727144370831}" type="TxLink">
              <a:rPr lang="en-US" sz="1200" b="0" i="0" u="none" strike="noStrike">
                <a:solidFill>
                  <a:srgbClr val="C23FD8"/>
                </a:solidFill>
                <a:latin typeface="Calibri"/>
                <a:cs typeface="Calibri"/>
              </a:rPr>
              <a:pPr algn="ctr"/>
              <a:t> </a:t>
            </a:fld>
            <a:endParaRPr lang="en-US" sz="1100"/>
          </a:p>
        </xdr:txBody>
      </xdr:sp>
      <xdr:sp macro="" textlink="'Pivot Table 2'!K13">
        <xdr:nvSpPr>
          <xdr:cNvPr id="153" name="TextBox 152">
            <a:extLst>
              <a:ext uri="{FF2B5EF4-FFF2-40B4-BE49-F238E27FC236}">
                <a16:creationId xmlns:a16="http://schemas.microsoft.com/office/drawing/2014/main" id="{7A318B61-2159-4EEC-BB4C-3C80D712F434}"/>
              </a:ext>
            </a:extLst>
          </xdr:cNvPr>
          <xdr:cNvSpPr txBox="1"/>
        </xdr:nvSpPr>
        <xdr:spPr>
          <a:xfrm>
            <a:off x="5375673" y="5548313"/>
            <a:ext cx="51196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491926D-76D8-4D7D-B54F-B35D0692BB18}"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16</xdr:col>
      <xdr:colOff>219473</xdr:colOff>
      <xdr:row>17</xdr:row>
      <xdr:rowOff>7938</xdr:rowOff>
    </xdr:from>
    <xdr:to>
      <xdr:col>17</xdr:col>
      <xdr:colOff>124223</xdr:colOff>
      <xdr:row>19</xdr:row>
      <xdr:rowOff>55563</xdr:rowOff>
    </xdr:to>
    <xdr:grpSp>
      <xdr:nvGrpSpPr>
        <xdr:cNvPr id="154" name="Group 153">
          <a:extLst>
            <a:ext uri="{FF2B5EF4-FFF2-40B4-BE49-F238E27FC236}">
              <a16:creationId xmlns:a16="http://schemas.microsoft.com/office/drawing/2014/main" id="{7B4E4875-B62F-4705-B314-14791F810C68}"/>
            </a:ext>
          </a:extLst>
        </xdr:cNvPr>
        <xdr:cNvGrpSpPr/>
      </xdr:nvGrpSpPr>
      <xdr:grpSpPr>
        <a:xfrm>
          <a:off x="9934973" y="3246438"/>
          <a:ext cx="511969" cy="428625"/>
          <a:chOff x="5375673" y="5548313"/>
          <a:chExt cx="511969" cy="428625"/>
        </a:xfrm>
      </xdr:grpSpPr>
      <xdr:sp macro="" textlink="'Pivot Table 2'!I13">
        <xdr:nvSpPr>
          <xdr:cNvPr id="155" name="TextBox 154">
            <a:extLst>
              <a:ext uri="{FF2B5EF4-FFF2-40B4-BE49-F238E27FC236}">
                <a16:creationId xmlns:a16="http://schemas.microsoft.com/office/drawing/2014/main" id="{787251D3-4EA5-4909-9A87-2C5A2045E9BE}"/>
              </a:ext>
            </a:extLst>
          </xdr:cNvPr>
          <xdr:cNvSpPr txBox="1"/>
        </xdr:nvSpPr>
        <xdr:spPr>
          <a:xfrm>
            <a:off x="5375673" y="5548313"/>
            <a:ext cx="51196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21F399-62BE-4BEF-A015-727144370831}" type="TxLink">
              <a:rPr lang="en-US" sz="1200" b="0" i="0" u="none" strike="noStrike">
                <a:solidFill>
                  <a:srgbClr val="C23FD8"/>
                </a:solidFill>
                <a:latin typeface="Calibri"/>
                <a:cs typeface="Calibri"/>
              </a:rPr>
              <a:pPr algn="ctr"/>
              <a:t> </a:t>
            </a:fld>
            <a:endParaRPr lang="en-US" sz="1100"/>
          </a:p>
        </xdr:txBody>
      </xdr:sp>
      <xdr:sp macro="" textlink="'Pivot Table 2'!K13">
        <xdr:nvSpPr>
          <xdr:cNvPr id="156" name="TextBox 155">
            <a:extLst>
              <a:ext uri="{FF2B5EF4-FFF2-40B4-BE49-F238E27FC236}">
                <a16:creationId xmlns:a16="http://schemas.microsoft.com/office/drawing/2014/main" id="{8783DA7D-BE55-4204-8D3F-89468F079633}"/>
              </a:ext>
            </a:extLst>
          </xdr:cNvPr>
          <xdr:cNvSpPr txBox="1"/>
        </xdr:nvSpPr>
        <xdr:spPr>
          <a:xfrm>
            <a:off x="5375673" y="5548313"/>
            <a:ext cx="51196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491926D-76D8-4D7D-B54F-B35D0692BB18}"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16</xdr:col>
      <xdr:colOff>378223</xdr:colOff>
      <xdr:row>17</xdr:row>
      <xdr:rowOff>179388</xdr:rowOff>
    </xdr:from>
    <xdr:to>
      <xdr:col>17</xdr:col>
      <xdr:colOff>282973</xdr:colOff>
      <xdr:row>20</xdr:row>
      <xdr:rowOff>36513</xdr:rowOff>
    </xdr:to>
    <xdr:grpSp>
      <xdr:nvGrpSpPr>
        <xdr:cNvPr id="157" name="Group 156">
          <a:extLst>
            <a:ext uri="{FF2B5EF4-FFF2-40B4-BE49-F238E27FC236}">
              <a16:creationId xmlns:a16="http://schemas.microsoft.com/office/drawing/2014/main" id="{60CF5B0E-9B75-4B20-8DE9-82EA0D379388}"/>
            </a:ext>
          </a:extLst>
        </xdr:cNvPr>
        <xdr:cNvGrpSpPr/>
      </xdr:nvGrpSpPr>
      <xdr:grpSpPr>
        <a:xfrm>
          <a:off x="10093723" y="3417888"/>
          <a:ext cx="511969" cy="428625"/>
          <a:chOff x="5375673" y="5548313"/>
          <a:chExt cx="511969" cy="428625"/>
        </a:xfrm>
      </xdr:grpSpPr>
      <xdr:sp macro="" textlink="'Pivot Table 2'!I13">
        <xdr:nvSpPr>
          <xdr:cNvPr id="158" name="TextBox 157">
            <a:extLst>
              <a:ext uri="{FF2B5EF4-FFF2-40B4-BE49-F238E27FC236}">
                <a16:creationId xmlns:a16="http://schemas.microsoft.com/office/drawing/2014/main" id="{114A9BEC-759E-46FB-8130-772F4D9D3CB0}"/>
              </a:ext>
            </a:extLst>
          </xdr:cNvPr>
          <xdr:cNvSpPr txBox="1"/>
        </xdr:nvSpPr>
        <xdr:spPr>
          <a:xfrm>
            <a:off x="5375673" y="5548313"/>
            <a:ext cx="51196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21F399-62BE-4BEF-A015-727144370831}" type="TxLink">
              <a:rPr lang="en-US" sz="1200" b="0" i="0" u="none" strike="noStrike">
                <a:solidFill>
                  <a:srgbClr val="C23FD8"/>
                </a:solidFill>
                <a:latin typeface="Calibri"/>
                <a:cs typeface="Calibri"/>
              </a:rPr>
              <a:pPr algn="ctr"/>
              <a:t> </a:t>
            </a:fld>
            <a:endParaRPr lang="en-US" sz="1100"/>
          </a:p>
        </xdr:txBody>
      </xdr:sp>
      <xdr:sp macro="" textlink="'Pivot Table 2'!K13">
        <xdr:nvSpPr>
          <xdr:cNvPr id="159" name="TextBox 158">
            <a:extLst>
              <a:ext uri="{FF2B5EF4-FFF2-40B4-BE49-F238E27FC236}">
                <a16:creationId xmlns:a16="http://schemas.microsoft.com/office/drawing/2014/main" id="{4ECE9936-0D14-4B87-BD09-B15B00F5D419}"/>
              </a:ext>
            </a:extLst>
          </xdr:cNvPr>
          <xdr:cNvSpPr txBox="1"/>
        </xdr:nvSpPr>
        <xdr:spPr>
          <a:xfrm>
            <a:off x="5375673" y="5548313"/>
            <a:ext cx="51196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491926D-76D8-4D7D-B54F-B35D0692BB18}"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7</xdr:col>
      <xdr:colOff>271461</xdr:colOff>
      <xdr:row>14</xdr:row>
      <xdr:rowOff>92869</xdr:rowOff>
    </xdr:from>
    <xdr:to>
      <xdr:col>10</xdr:col>
      <xdr:colOff>67000</xdr:colOff>
      <xdr:row>17</xdr:row>
      <xdr:rowOff>57151</xdr:rowOff>
    </xdr:to>
    <xdr:grpSp>
      <xdr:nvGrpSpPr>
        <xdr:cNvPr id="25" name="Group 24">
          <a:extLst>
            <a:ext uri="{FF2B5EF4-FFF2-40B4-BE49-F238E27FC236}">
              <a16:creationId xmlns:a16="http://schemas.microsoft.com/office/drawing/2014/main" id="{4621C2F1-B4AB-44BA-9D27-A2B6077054BC}"/>
            </a:ext>
          </a:extLst>
        </xdr:cNvPr>
        <xdr:cNvGrpSpPr/>
      </xdr:nvGrpSpPr>
      <xdr:grpSpPr>
        <a:xfrm>
          <a:off x="4521992" y="2759869"/>
          <a:ext cx="1617196" cy="535782"/>
          <a:chOff x="4521992" y="2759869"/>
          <a:chExt cx="1617196" cy="535782"/>
        </a:xfrm>
      </xdr:grpSpPr>
      <xdr:grpSp>
        <xdr:nvGrpSpPr>
          <xdr:cNvPr id="83" name="Group 82">
            <a:extLst>
              <a:ext uri="{FF2B5EF4-FFF2-40B4-BE49-F238E27FC236}">
                <a16:creationId xmlns:a16="http://schemas.microsoft.com/office/drawing/2014/main" id="{8C4807B3-CA94-4002-AAFC-43D94ACD9B1D}"/>
              </a:ext>
            </a:extLst>
          </xdr:cNvPr>
          <xdr:cNvGrpSpPr/>
        </xdr:nvGrpSpPr>
        <xdr:grpSpPr>
          <a:xfrm>
            <a:off x="4521992" y="2759869"/>
            <a:ext cx="1442241" cy="535782"/>
            <a:chOff x="5581568" y="1607344"/>
            <a:chExt cx="1447225" cy="535782"/>
          </a:xfrm>
        </xdr:grpSpPr>
        <xdr:sp macro="" textlink="">
          <xdr:nvSpPr>
            <xdr:cNvPr id="85" name="Rectangle: Rounded Corners 84">
              <a:extLst>
                <a:ext uri="{FF2B5EF4-FFF2-40B4-BE49-F238E27FC236}">
                  <a16:creationId xmlns:a16="http://schemas.microsoft.com/office/drawing/2014/main" id="{D5139C93-9DE9-49C3-9713-F0E2AC94B2B1}"/>
                </a:ext>
              </a:extLst>
            </xdr:cNvPr>
            <xdr:cNvSpPr/>
          </xdr:nvSpPr>
          <xdr:spPr>
            <a:xfrm>
              <a:off x="5581568" y="1607344"/>
              <a:ext cx="1447225" cy="535782"/>
            </a:xfrm>
            <a:prstGeom prst="roundRect">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6" name="Rectangle: Rounded Corners 85">
              <a:extLst>
                <a:ext uri="{FF2B5EF4-FFF2-40B4-BE49-F238E27FC236}">
                  <a16:creationId xmlns:a16="http://schemas.microsoft.com/office/drawing/2014/main" id="{3AC3C68D-4638-45D5-BB8C-D7D0F0D1CEA1}"/>
                </a:ext>
              </a:extLst>
            </xdr:cNvPr>
            <xdr:cNvSpPr/>
          </xdr:nvSpPr>
          <xdr:spPr>
            <a:xfrm>
              <a:off x="5644797" y="1666876"/>
              <a:ext cx="424928" cy="416718"/>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84" name="Graphic 4" descr="City">
            <a:extLst>
              <a:ext uri="{FF2B5EF4-FFF2-40B4-BE49-F238E27FC236}">
                <a16:creationId xmlns:a16="http://schemas.microsoft.com/office/drawing/2014/main" id="{F96B9D12-31B7-4530-B599-904AE0C7014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602862" y="2847319"/>
            <a:ext cx="371992" cy="374430"/>
          </a:xfrm>
          <a:prstGeom prst="rect">
            <a:avLst/>
          </a:prstGeom>
        </xdr:spPr>
      </xdr:pic>
      <xdr:sp macro="" textlink="'Pivot Table 2'!G21">
        <xdr:nvSpPr>
          <xdr:cNvPr id="72" name="TextBox 71">
            <a:extLst>
              <a:ext uri="{FF2B5EF4-FFF2-40B4-BE49-F238E27FC236}">
                <a16:creationId xmlns:a16="http://schemas.microsoft.com/office/drawing/2014/main" id="{7E5C2D64-94CD-416E-8769-CDD79A84CD1A}"/>
              </a:ext>
            </a:extLst>
          </xdr:cNvPr>
          <xdr:cNvSpPr txBox="1"/>
        </xdr:nvSpPr>
        <xdr:spPr>
          <a:xfrm>
            <a:off x="4987578" y="2827201"/>
            <a:ext cx="1151610" cy="177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6D3102F-45DD-491B-BB2D-3D5DA7FF545C}" type="TxLink">
              <a:rPr lang="en-US" sz="1100" b="0" i="0" u="none" strike="noStrike">
                <a:solidFill>
                  <a:schemeClr val="bg1"/>
                </a:solidFill>
                <a:latin typeface="Calibri"/>
                <a:cs typeface="Calibri"/>
              </a:rPr>
              <a:pPr algn="l"/>
              <a:t>USA</a:t>
            </a:fld>
            <a:endParaRPr lang="en-US" sz="1000" b="0">
              <a:solidFill>
                <a:schemeClr val="bg1"/>
              </a:solidFill>
              <a:latin typeface="+mn-lt"/>
              <a:cs typeface="Aharoni" panose="02010803020104030203" pitchFamily="2" charset="-79"/>
            </a:endParaRPr>
          </a:p>
        </xdr:txBody>
      </xdr:sp>
      <xdr:sp macro="" textlink="'Pivot Table 2'!H21">
        <xdr:nvSpPr>
          <xdr:cNvPr id="74" name="TextBox 73">
            <a:extLst>
              <a:ext uri="{FF2B5EF4-FFF2-40B4-BE49-F238E27FC236}">
                <a16:creationId xmlns:a16="http://schemas.microsoft.com/office/drawing/2014/main" id="{86A056CF-2A3F-4A3B-9CFE-725BBFAD5A50}"/>
              </a:ext>
            </a:extLst>
          </xdr:cNvPr>
          <xdr:cNvSpPr txBox="1"/>
        </xdr:nvSpPr>
        <xdr:spPr>
          <a:xfrm>
            <a:off x="4948168" y="3030839"/>
            <a:ext cx="1151610" cy="177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98606B9-262B-4EEA-8838-B784AE2F6C13}" type="TxLink">
              <a:rPr lang="en-US" sz="1200" b="1" i="0" u="none" strike="noStrike">
                <a:solidFill>
                  <a:schemeClr val="bg1"/>
                </a:solidFill>
                <a:latin typeface="Calibri"/>
                <a:cs typeface="Calibri"/>
              </a:rPr>
              <a:pPr algn="l"/>
              <a:t> $127,904 </a:t>
            </a:fld>
            <a:endParaRPr lang="en-US" sz="1400" b="1">
              <a:solidFill>
                <a:schemeClr val="bg1"/>
              </a:solidFill>
              <a:latin typeface="+mn-lt"/>
              <a:cs typeface="Aharoni" panose="02010803020104030203" pitchFamily="2" charset="-79"/>
            </a:endParaRPr>
          </a:p>
        </xdr:txBody>
      </xdr:sp>
    </xdr:grpSp>
    <xdr:clientData/>
  </xdr:twoCellAnchor>
  <xdr:twoCellAnchor editAs="absolute">
    <xdr:from>
      <xdr:col>15</xdr:col>
      <xdr:colOff>207167</xdr:colOff>
      <xdr:row>12</xdr:row>
      <xdr:rowOff>64295</xdr:rowOff>
    </xdr:from>
    <xdr:to>
      <xdr:col>18</xdr:col>
      <xdr:colOff>248477</xdr:colOff>
      <xdr:row>15</xdr:row>
      <xdr:rowOff>28577</xdr:rowOff>
    </xdr:to>
    <xdr:grpSp>
      <xdr:nvGrpSpPr>
        <xdr:cNvPr id="95" name="Group 94">
          <a:extLst>
            <a:ext uri="{FF2B5EF4-FFF2-40B4-BE49-F238E27FC236}">
              <a16:creationId xmlns:a16="http://schemas.microsoft.com/office/drawing/2014/main" id="{AC0ADF7A-C4E6-48C7-ACB6-20506465CD25}"/>
            </a:ext>
          </a:extLst>
        </xdr:cNvPr>
        <xdr:cNvGrpSpPr/>
      </xdr:nvGrpSpPr>
      <xdr:grpSpPr>
        <a:xfrm>
          <a:off x="9315448" y="2350295"/>
          <a:ext cx="1862967" cy="535782"/>
          <a:chOff x="5581568" y="1607344"/>
          <a:chExt cx="1624587" cy="535782"/>
        </a:xfrm>
      </xdr:grpSpPr>
      <xdr:grpSp>
        <xdr:nvGrpSpPr>
          <xdr:cNvPr id="96" name="Group 95">
            <a:extLst>
              <a:ext uri="{FF2B5EF4-FFF2-40B4-BE49-F238E27FC236}">
                <a16:creationId xmlns:a16="http://schemas.microsoft.com/office/drawing/2014/main" id="{E0CD3EA1-7E40-4B7E-8936-9E5F0A46F9A9}"/>
              </a:ext>
            </a:extLst>
          </xdr:cNvPr>
          <xdr:cNvGrpSpPr/>
        </xdr:nvGrpSpPr>
        <xdr:grpSpPr>
          <a:xfrm>
            <a:off x="5581568" y="1607344"/>
            <a:ext cx="1447225" cy="535782"/>
            <a:chOff x="5581568" y="1607344"/>
            <a:chExt cx="1447225" cy="535782"/>
          </a:xfrm>
        </xdr:grpSpPr>
        <xdr:grpSp>
          <xdr:nvGrpSpPr>
            <xdr:cNvPr id="99" name="Group 98">
              <a:extLst>
                <a:ext uri="{FF2B5EF4-FFF2-40B4-BE49-F238E27FC236}">
                  <a16:creationId xmlns:a16="http://schemas.microsoft.com/office/drawing/2014/main" id="{8030D5B6-A84D-48D2-801B-D5A3C45CCEB0}"/>
                </a:ext>
              </a:extLst>
            </xdr:cNvPr>
            <xdr:cNvGrpSpPr/>
          </xdr:nvGrpSpPr>
          <xdr:grpSpPr>
            <a:xfrm>
              <a:off x="5581568" y="1607344"/>
              <a:ext cx="1447225" cy="535782"/>
              <a:chOff x="5581568" y="1607344"/>
              <a:chExt cx="1447225" cy="535782"/>
            </a:xfrm>
          </xdr:grpSpPr>
          <xdr:sp macro="" textlink="">
            <xdr:nvSpPr>
              <xdr:cNvPr id="101" name="Rectangle: Rounded Corners 100">
                <a:extLst>
                  <a:ext uri="{FF2B5EF4-FFF2-40B4-BE49-F238E27FC236}">
                    <a16:creationId xmlns:a16="http://schemas.microsoft.com/office/drawing/2014/main" id="{2DFE67D7-55DE-4BB9-802C-14E5579203CB}"/>
                  </a:ext>
                </a:extLst>
              </xdr:cNvPr>
              <xdr:cNvSpPr/>
            </xdr:nvSpPr>
            <xdr:spPr>
              <a:xfrm>
                <a:off x="5581568" y="1607344"/>
                <a:ext cx="1447225" cy="535782"/>
              </a:xfrm>
              <a:prstGeom prst="roundRect">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2" name="Rectangle: Rounded Corners 101">
                <a:extLst>
                  <a:ext uri="{FF2B5EF4-FFF2-40B4-BE49-F238E27FC236}">
                    <a16:creationId xmlns:a16="http://schemas.microsoft.com/office/drawing/2014/main" id="{54C522DF-4B21-43E3-907A-2983F2AC558B}"/>
                  </a:ext>
                </a:extLst>
              </xdr:cNvPr>
              <xdr:cNvSpPr/>
            </xdr:nvSpPr>
            <xdr:spPr>
              <a:xfrm>
                <a:off x="5644797" y="1666876"/>
                <a:ext cx="424928" cy="416718"/>
              </a:xfrm>
              <a:prstGeom prst="round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100" name="Graphic 4" descr="City">
              <a:extLst>
                <a:ext uri="{FF2B5EF4-FFF2-40B4-BE49-F238E27FC236}">
                  <a16:creationId xmlns:a16="http://schemas.microsoft.com/office/drawing/2014/main" id="{FDB6DD2B-6868-4012-B364-F742C06BC3D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662450" y="1694794"/>
              <a:ext cx="374430" cy="374430"/>
            </a:xfrm>
            <a:prstGeom prst="rect">
              <a:avLst/>
            </a:prstGeom>
          </xdr:spPr>
        </xdr:pic>
      </xdr:grpSp>
      <xdr:sp macro="" textlink="'Pivot Table 2'!G22">
        <xdr:nvSpPr>
          <xdr:cNvPr id="97" name="TextBox 96">
            <a:extLst>
              <a:ext uri="{FF2B5EF4-FFF2-40B4-BE49-F238E27FC236}">
                <a16:creationId xmlns:a16="http://schemas.microsoft.com/office/drawing/2014/main" id="{5D0F574E-764B-4C73-890A-9A5F468ABBC7}"/>
              </a:ext>
            </a:extLst>
          </xdr:cNvPr>
          <xdr:cNvSpPr txBox="1"/>
        </xdr:nvSpPr>
        <xdr:spPr>
          <a:xfrm>
            <a:off x="6049606" y="1674676"/>
            <a:ext cx="1156549" cy="177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F0B0A80-774F-4F76-B613-675202A796C8}" type="TxLink">
              <a:rPr lang="en-US" sz="1100" b="0" i="0" u="none" strike="noStrike">
                <a:solidFill>
                  <a:schemeClr val="bg1"/>
                </a:solidFill>
                <a:latin typeface="Calibri"/>
                <a:cs typeface="Calibri"/>
              </a:rPr>
              <a:pPr algn="l"/>
              <a:t>Egypt</a:t>
            </a:fld>
            <a:endParaRPr lang="en-US" sz="1000" b="0">
              <a:solidFill>
                <a:schemeClr val="bg1"/>
              </a:solidFill>
              <a:latin typeface="+mn-lt"/>
              <a:cs typeface="Aharoni" panose="02010803020104030203" pitchFamily="2" charset="-79"/>
            </a:endParaRPr>
          </a:p>
        </xdr:txBody>
      </xdr:sp>
      <xdr:sp macro="" textlink="'Pivot Table 2'!H22">
        <xdr:nvSpPr>
          <xdr:cNvPr id="98" name="TextBox 97">
            <a:extLst>
              <a:ext uri="{FF2B5EF4-FFF2-40B4-BE49-F238E27FC236}">
                <a16:creationId xmlns:a16="http://schemas.microsoft.com/office/drawing/2014/main" id="{B34F498C-45B7-47AB-B122-AABD00C5A64F}"/>
              </a:ext>
            </a:extLst>
          </xdr:cNvPr>
          <xdr:cNvSpPr txBox="1"/>
        </xdr:nvSpPr>
        <xdr:spPr>
          <a:xfrm>
            <a:off x="6010193" y="1878314"/>
            <a:ext cx="1156549" cy="177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0BDC0D3-E21E-4188-A536-760600A7B5BD}" type="TxLink">
              <a:rPr lang="en-US" sz="1200" b="1" i="0" u="none" strike="noStrike">
                <a:solidFill>
                  <a:schemeClr val="bg1"/>
                </a:solidFill>
                <a:latin typeface="Calibri"/>
                <a:cs typeface="Calibri"/>
              </a:rPr>
              <a:pPr algn="l"/>
              <a:t> $204,528 </a:t>
            </a:fld>
            <a:endParaRPr lang="en-US" sz="1400" b="1">
              <a:solidFill>
                <a:schemeClr val="bg1"/>
              </a:solidFill>
              <a:latin typeface="+mn-lt"/>
              <a:cs typeface="Aharoni" panose="02010803020104030203" pitchFamily="2" charset="-79"/>
            </a:endParaRPr>
          </a:p>
        </xdr:txBody>
      </xdr:sp>
    </xdr:grpSp>
    <xdr:clientData/>
  </xdr:twoCellAnchor>
  <xdr:twoCellAnchor editAs="absolute">
    <xdr:from>
      <xdr:col>8</xdr:col>
      <xdr:colOff>261938</xdr:colOff>
      <xdr:row>6</xdr:row>
      <xdr:rowOff>107155</xdr:rowOff>
    </xdr:from>
    <xdr:to>
      <xdr:col>11</xdr:col>
      <xdr:colOff>57478</xdr:colOff>
      <xdr:row>9</xdr:row>
      <xdr:rowOff>71437</xdr:rowOff>
    </xdr:to>
    <xdr:grpSp>
      <xdr:nvGrpSpPr>
        <xdr:cNvPr id="26" name="Group 25">
          <a:extLst>
            <a:ext uri="{FF2B5EF4-FFF2-40B4-BE49-F238E27FC236}">
              <a16:creationId xmlns:a16="http://schemas.microsoft.com/office/drawing/2014/main" id="{AEBF0D53-3F0B-462A-9ACC-0039A3701C61}"/>
            </a:ext>
          </a:extLst>
        </xdr:cNvPr>
        <xdr:cNvGrpSpPr/>
      </xdr:nvGrpSpPr>
      <xdr:grpSpPr>
        <a:xfrm>
          <a:off x="5119688" y="1250155"/>
          <a:ext cx="1617196" cy="535782"/>
          <a:chOff x="5119688" y="1250155"/>
          <a:chExt cx="1617196" cy="535782"/>
        </a:xfrm>
      </xdr:grpSpPr>
      <xdr:grpSp>
        <xdr:nvGrpSpPr>
          <xdr:cNvPr id="112" name="Group 111">
            <a:extLst>
              <a:ext uri="{FF2B5EF4-FFF2-40B4-BE49-F238E27FC236}">
                <a16:creationId xmlns:a16="http://schemas.microsoft.com/office/drawing/2014/main" id="{3B6A6002-E3EB-423D-A337-994DF3209851}"/>
              </a:ext>
            </a:extLst>
          </xdr:cNvPr>
          <xdr:cNvGrpSpPr/>
        </xdr:nvGrpSpPr>
        <xdr:grpSpPr>
          <a:xfrm>
            <a:off x="5119688" y="1250155"/>
            <a:ext cx="1442243" cy="535782"/>
            <a:chOff x="5581568" y="1607344"/>
            <a:chExt cx="1447225" cy="535782"/>
          </a:xfrm>
        </xdr:grpSpPr>
        <xdr:grpSp>
          <xdr:nvGrpSpPr>
            <xdr:cNvPr id="115" name="Group 114">
              <a:extLst>
                <a:ext uri="{FF2B5EF4-FFF2-40B4-BE49-F238E27FC236}">
                  <a16:creationId xmlns:a16="http://schemas.microsoft.com/office/drawing/2014/main" id="{0B35CB82-1F1D-424B-897F-D50DBD3002F0}"/>
                </a:ext>
              </a:extLst>
            </xdr:cNvPr>
            <xdr:cNvGrpSpPr/>
          </xdr:nvGrpSpPr>
          <xdr:grpSpPr>
            <a:xfrm>
              <a:off x="5581568" y="1607344"/>
              <a:ext cx="1447225" cy="535782"/>
              <a:chOff x="5581568" y="1607344"/>
              <a:chExt cx="1447225" cy="535782"/>
            </a:xfrm>
          </xdr:grpSpPr>
          <xdr:sp macro="" textlink="">
            <xdr:nvSpPr>
              <xdr:cNvPr id="117" name="Rectangle: Rounded Corners 116">
                <a:extLst>
                  <a:ext uri="{FF2B5EF4-FFF2-40B4-BE49-F238E27FC236}">
                    <a16:creationId xmlns:a16="http://schemas.microsoft.com/office/drawing/2014/main" id="{78C24951-BA1A-4EE6-8EB4-3FFCAB397F27}"/>
                  </a:ext>
                </a:extLst>
              </xdr:cNvPr>
              <xdr:cNvSpPr/>
            </xdr:nvSpPr>
            <xdr:spPr>
              <a:xfrm>
                <a:off x="5581568" y="1607344"/>
                <a:ext cx="1447225" cy="535782"/>
              </a:xfrm>
              <a:prstGeom prst="roundRect">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8" name="Rectangle: Rounded Corners 117">
                <a:extLst>
                  <a:ext uri="{FF2B5EF4-FFF2-40B4-BE49-F238E27FC236}">
                    <a16:creationId xmlns:a16="http://schemas.microsoft.com/office/drawing/2014/main" id="{7AB3B3ED-3AD7-48EA-9CB8-C3C78CF0CF89}"/>
                  </a:ext>
                </a:extLst>
              </xdr:cNvPr>
              <xdr:cNvSpPr/>
            </xdr:nvSpPr>
            <xdr:spPr>
              <a:xfrm>
                <a:off x="5644797" y="1666876"/>
                <a:ext cx="424928" cy="416718"/>
              </a:xfrm>
              <a:prstGeom prst="roundRect">
                <a:avLst/>
              </a:prstGeom>
              <a:solidFill>
                <a:schemeClr val="accent4">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116" name="Graphic 4" descr="City">
              <a:extLst>
                <a:ext uri="{FF2B5EF4-FFF2-40B4-BE49-F238E27FC236}">
                  <a16:creationId xmlns:a16="http://schemas.microsoft.com/office/drawing/2014/main" id="{D15F0BBA-AB87-4E2C-BB4E-039774BA731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662451" y="1694794"/>
              <a:ext cx="374430" cy="374430"/>
            </a:xfrm>
            <a:prstGeom prst="rect">
              <a:avLst/>
            </a:prstGeom>
          </xdr:spPr>
        </xdr:pic>
      </xdr:grpSp>
      <xdr:sp macro="" textlink="'Pivot Table 2'!G26">
        <xdr:nvSpPr>
          <xdr:cNvPr id="113" name="TextBox 112">
            <a:extLst>
              <a:ext uri="{FF2B5EF4-FFF2-40B4-BE49-F238E27FC236}">
                <a16:creationId xmlns:a16="http://schemas.microsoft.com/office/drawing/2014/main" id="{F3088E32-A45C-405B-8028-A9AAB975B517}"/>
              </a:ext>
            </a:extLst>
          </xdr:cNvPr>
          <xdr:cNvSpPr txBox="1"/>
        </xdr:nvSpPr>
        <xdr:spPr>
          <a:xfrm>
            <a:off x="5585274" y="1317487"/>
            <a:ext cx="1151610" cy="177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17D2393-7D8E-42E8-B2F1-08B5930308E4}" type="TxLink">
              <a:rPr lang="en-US" sz="1100" b="0" i="0" u="none" strike="noStrike">
                <a:solidFill>
                  <a:schemeClr val="bg1"/>
                </a:solidFill>
                <a:latin typeface="Calibri"/>
                <a:cs typeface="Calibri"/>
              </a:rPr>
              <a:pPr algn="l"/>
              <a:t>Canada</a:t>
            </a:fld>
            <a:endParaRPr lang="en-US" sz="1000" b="0">
              <a:solidFill>
                <a:schemeClr val="bg1"/>
              </a:solidFill>
              <a:latin typeface="+mn-lt"/>
              <a:cs typeface="Aharoni" panose="02010803020104030203" pitchFamily="2" charset="-79"/>
            </a:endParaRPr>
          </a:p>
        </xdr:txBody>
      </xdr:sp>
      <xdr:sp macro="" textlink="'Pivot Table 2'!H26">
        <xdr:nvSpPr>
          <xdr:cNvPr id="114" name="TextBox 113">
            <a:extLst>
              <a:ext uri="{FF2B5EF4-FFF2-40B4-BE49-F238E27FC236}">
                <a16:creationId xmlns:a16="http://schemas.microsoft.com/office/drawing/2014/main" id="{003759CE-CD7E-426B-ACBF-62142EAA18A0}"/>
              </a:ext>
            </a:extLst>
          </xdr:cNvPr>
          <xdr:cNvSpPr txBox="1"/>
        </xdr:nvSpPr>
        <xdr:spPr>
          <a:xfrm>
            <a:off x="5545867" y="1521125"/>
            <a:ext cx="1151610" cy="177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DF8FB5D-B412-47F9-8535-BA1C1ECDEB45}" type="TxLink">
              <a:rPr lang="en-US" sz="1200" b="1" i="0" u="none" strike="noStrike">
                <a:solidFill>
                  <a:schemeClr val="bg1"/>
                </a:solidFill>
                <a:latin typeface="Calibri"/>
                <a:cs typeface="Calibri"/>
              </a:rPr>
              <a:pPr algn="l"/>
              <a:t> $73,912 </a:t>
            </a:fld>
            <a:endParaRPr lang="en-US" sz="1400" b="1">
              <a:solidFill>
                <a:schemeClr val="bg1"/>
              </a:solidFill>
              <a:latin typeface="+mn-lt"/>
              <a:cs typeface="Aharoni" panose="02010803020104030203" pitchFamily="2" charset="-79"/>
            </a:endParaRPr>
          </a:p>
        </xdr:txBody>
      </xdr:sp>
    </xdr:grpSp>
    <xdr:clientData/>
  </xdr:twoCellAnchor>
  <xdr:twoCellAnchor editAs="absolute">
    <xdr:from>
      <xdr:col>21</xdr:col>
      <xdr:colOff>309563</xdr:colOff>
      <xdr:row>5</xdr:row>
      <xdr:rowOff>95251</xdr:rowOff>
    </xdr:from>
    <xdr:to>
      <xdr:col>24</xdr:col>
      <xdr:colOff>105103</xdr:colOff>
      <xdr:row>8</xdr:row>
      <xdr:rowOff>59533</xdr:rowOff>
    </xdr:to>
    <xdr:grpSp>
      <xdr:nvGrpSpPr>
        <xdr:cNvPr id="20" name="Group 19">
          <a:extLst>
            <a:ext uri="{FF2B5EF4-FFF2-40B4-BE49-F238E27FC236}">
              <a16:creationId xmlns:a16="http://schemas.microsoft.com/office/drawing/2014/main" id="{47227B2C-1A3D-4686-A88E-6B42D791A95F}"/>
            </a:ext>
          </a:extLst>
        </xdr:cNvPr>
        <xdr:cNvGrpSpPr/>
      </xdr:nvGrpSpPr>
      <xdr:grpSpPr>
        <a:xfrm>
          <a:off x="13061157" y="1047751"/>
          <a:ext cx="1617196" cy="535782"/>
          <a:chOff x="5581568" y="1607344"/>
          <a:chExt cx="1624587" cy="535782"/>
        </a:xfrm>
      </xdr:grpSpPr>
      <xdr:grpSp>
        <xdr:nvGrpSpPr>
          <xdr:cNvPr id="9" name="Group 8">
            <a:extLst>
              <a:ext uri="{FF2B5EF4-FFF2-40B4-BE49-F238E27FC236}">
                <a16:creationId xmlns:a16="http://schemas.microsoft.com/office/drawing/2014/main" id="{5F40824D-B3F1-48F6-AB28-5DFB4DF21F9E}"/>
              </a:ext>
            </a:extLst>
          </xdr:cNvPr>
          <xdr:cNvGrpSpPr/>
        </xdr:nvGrpSpPr>
        <xdr:grpSpPr>
          <a:xfrm>
            <a:off x="5581568" y="1607344"/>
            <a:ext cx="1447225" cy="535782"/>
            <a:chOff x="5581568" y="1607344"/>
            <a:chExt cx="1447225" cy="535782"/>
          </a:xfrm>
        </xdr:grpSpPr>
        <xdr:grpSp>
          <xdr:nvGrpSpPr>
            <xdr:cNvPr id="8" name="Group 7">
              <a:extLst>
                <a:ext uri="{FF2B5EF4-FFF2-40B4-BE49-F238E27FC236}">
                  <a16:creationId xmlns:a16="http://schemas.microsoft.com/office/drawing/2014/main" id="{48A3AA58-30E2-4C83-8FC2-8931D2E53904}"/>
                </a:ext>
              </a:extLst>
            </xdr:cNvPr>
            <xdr:cNvGrpSpPr/>
          </xdr:nvGrpSpPr>
          <xdr:grpSpPr>
            <a:xfrm>
              <a:off x="5581568" y="1607344"/>
              <a:ext cx="1447225" cy="535782"/>
              <a:chOff x="5581568" y="1607344"/>
              <a:chExt cx="1447225" cy="535782"/>
            </a:xfrm>
          </xdr:grpSpPr>
          <xdr:sp macro="" textlink="">
            <xdr:nvSpPr>
              <xdr:cNvPr id="7" name="Rectangle: Rounded Corners 6">
                <a:extLst>
                  <a:ext uri="{FF2B5EF4-FFF2-40B4-BE49-F238E27FC236}">
                    <a16:creationId xmlns:a16="http://schemas.microsoft.com/office/drawing/2014/main" id="{078E3EC4-28F4-4E64-BCD7-734146694D12}"/>
                  </a:ext>
                </a:extLst>
              </xdr:cNvPr>
              <xdr:cNvSpPr/>
            </xdr:nvSpPr>
            <xdr:spPr>
              <a:xfrm>
                <a:off x="5581568" y="1607344"/>
                <a:ext cx="1447225" cy="535782"/>
              </a:xfrm>
              <a:prstGeom prst="roundRect">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Rectangle: Rounded Corners 60">
                <a:extLst>
                  <a:ext uri="{FF2B5EF4-FFF2-40B4-BE49-F238E27FC236}">
                    <a16:creationId xmlns:a16="http://schemas.microsoft.com/office/drawing/2014/main" id="{54E5D5FC-A21D-4E9D-8746-9C643BD910F9}"/>
                  </a:ext>
                </a:extLst>
              </xdr:cNvPr>
              <xdr:cNvSpPr/>
            </xdr:nvSpPr>
            <xdr:spPr>
              <a:xfrm>
                <a:off x="5644797" y="1666876"/>
                <a:ext cx="424928" cy="416718"/>
              </a:xfrm>
              <a:prstGeom prst="round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63" name="Graphic 4" descr="City">
              <a:extLst>
                <a:ext uri="{FF2B5EF4-FFF2-40B4-BE49-F238E27FC236}">
                  <a16:creationId xmlns:a16="http://schemas.microsoft.com/office/drawing/2014/main" id="{B80A019F-2474-43BB-AE98-122A15FB40C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671977" y="1694794"/>
              <a:ext cx="374430" cy="374430"/>
            </a:xfrm>
            <a:prstGeom prst="rect">
              <a:avLst/>
            </a:prstGeom>
          </xdr:spPr>
        </xdr:pic>
      </xdr:grpSp>
      <xdr:sp macro="" textlink="'Pivot Table 2'!G23">
        <xdr:nvSpPr>
          <xdr:cNvPr id="68" name="TextBox 67">
            <a:extLst>
              <a:ext uri="{FF2B5EF4-FFF2-40B4-BE49-F238E27FC236}">
                <a16:creationId xmlns:a16="http://schemas.microsoft.com/office/drawing/2014/main" id="{FA5B04ED-D585-4DE6-BC52-1A28B2E7753F}"/>
              </a:ext>
            </a:extLst>
          </xdr:cNvPr>
          <xdr:cNvSpPr txBox="1"/>
        </xdr:nvSpPr>
        <xdr:spPr>
          <a:xfrm>
            <a:off x="6049606" y="1674676"/>
            <a:ext cx="1156549" cy="177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D8DCF61-C022-4E2E-A5A2-97A84681C31E}" type="TxLink">
              <a:rPr lang="en-US" sz="1100" b="0" i="0" u="none" strike="noStrike">
                <a:solidFill>
                  <a:schemeClr val="bg1"/>
                </a:solidFill>
                <a:latin typeface="Calibri"/>
                <a:cs typeface="Calibri"/>
              </a:rPr>
              <a:pPr algn="l"/>
              <a:t>Russia</a:t>
            </a:fld>
            <a:endParaRPr lang="en-US" sz="1000" b="0">
              <a:solidFill>
                <a:schemeClr val="bg1"/>
              </a:solidFill>
              <a:latin typeface="+mn-lt"/>
              <a:cs typeface="Aharoni" panose="02010803020104030203" pitchFamily="2" charset="-79"/>
            </a:endParaRPr>
          </a:p>
        </xdr:txBody>
      </xdr:sp>
      <xdr:sp macro="" textlink="'Pivot Table 2'!H23">
        <xdr:nvSpPr>
          <xdr:cNvPr id="69" name="TextBox 68">
            <a:extLst>
              <a:ext uri="{FF2B5EF4-FFF2-40B4-BE49-F238E27FC236}">
                <a16:creationId xmlns:a16="http://schemas.microsoft.com/office/drawing/2014/main" id="{4F939206-ED34-432C-AD71-B9268D21059C}"/>
              </a:ext>
            </a:extLst>
          </xdr:cNvPr>
          <xdr:cNvSpPr txBox="1"/>
        </xdr:nvSpPr>
        <xdr:spPr>
          <a:xfrm>
            <a:off x="6010193" y="1878314"/>
            <a:ext cx="1156549" cy="177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7F2E51F-54DF-437B-BC2D-CA40A1560E6B}" type="TxLink">
              <a:rPr lang="en-US" sz="1200" b="1" i="0" u="none" strike="noStrike">
                <a:solidFill>
                  <a:schemeClr val="bg1"/>
                </a:solidFill>
                <a:latin typeface="Calibri"/>
                <a:cs typeface="Calibri"/>
              </a:rPr>
              <a:pPr algn="l"/>
              <a:t> $219,404 </a:t>
            </a:fld>
            <a:endParaRPr lang="en-US" sz="1200" b="1">
              <a:solidFill>
                <a:schemeClr val="bg1"/>
              </a:solidFill>
              <a:latin typeface="+mn-lt"/>
              <a:cs typeface="Aharoni" panose="02010803020104030203" pitchFamily="2" charset="-79"/>
            </a:endParaRPr>
          </a:p>
        </xdr:txBody>
      </xdr:sp>
    </xdr:grpSp>
    <xdr:clientData/>
  </xdr:twoCellAnchor>
  <xdr:twoCellAnchor editAs="absolute">
    <xdr:from>
      <xdr:col>15</xdr:col>
      <xdr:colOff>511119</xdr:colOff>
      <xdr:row>14</xdr:row>
      <xdr:rowOff>107156</xdr:rowOff>
    </xdr:from>
    <xdr:to>
      <xdr:col>16</xdr:col>
      <xdr:colOff>403961</xdr:colOff>
      <xdr:row>16</xdr:row>
      <xdr:rowOff>142875</xdr:rowOff>
    </xdr:to>
    <xdr:grpSp>
      <xdr:nvGrpSpPr>
        <xdr:cNvPr id="29" name="Group 28">
          <a:extLst>
            <a:ext uri="{FF2B5EF4-FFF2-40B4-BE49-F238E27FC236}">
              <a16:creationId xmlns:a16="http://schemas.microsoft.com/office/drawing/2014/main" id="{4798FCF0-5DD9-4AB0-BE15-E1C1B9FCFA11}"/>
            </a:ext>
          </a:extLst>
        </xdr:cNvPr>
        <xdr:cNvGrpSpPr/>
      </xdr:nvGrpSpPr>
      <xdr:grpSpPr>
        <a:xfrm>
          <a:off x="9619400" y="2774156"/>
          <a:ext cx="500061" cy="416719"/>
          <a:chOff x="4375547" y="4393406"/>
          <a:chExt cx="500062" cy="416719"/>
        </a:xfrm>
      </xdr:grpSpPr>
      <xdr:sp macro="" textlink="'Pivot Table 2'!H13">
        <xdr:nvSpPr>
          <xdr:cNvPr id="28" name="TextBox 27">
            <a:extLst>
              <a:ext uri="{FF2B5EF4-FFF2-40B4-BE49-F238E27FC236}">
                <a16:creationId xmlns:a16="http://schemas.microsoft.com/office/drawing/2014/main" id="{A312306F-8927-4AB2-9AD5-401D2345620E}"/>
              </a:ext>
            </a:extLst>
          </xdr:cNvPr>
          <xdr:cNvSpPr txBox="1"/>
        </xdr:nvSpPr>
        <xdr:spPr>
          <a:xfrm>
            <a:off x="4375547"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1401B1-E093-4488-815D-847E3FD38C98}" type="TxLink">
              <a:rPr lang="en-US" sz="1200" b="0" i="0" u="none" strike="noStrike">
                <a:solidFill>
                  <a:srgbClr val="D228B3"/>
                </a:solidFill>
                <a:latin typeface="Calibri"/>
                <a:cs typeface="Calibri"/>
              </a:rPr>
              <a:pPr algn="ctr"/>
              <a:t> </a:t>
            </a:fld>
            <a:endParaRPr lang="en-US" sz="1100"/>
          </a:p>
        </xdr:txBody>
      </xdr:sp>
      <xdr:sp macro="" textlink="'Pivot Table 2'!J13">
        <xdr:nvSpPr>
          <xdr:cNvPr id="211" name="TextBox 210">
            <a:extLst>
              <a:ext uri="{FF2B5EF4-FFF2-40B4-BE49-F238E27FC236}">
                <a16:creationId xmlns:a16="http://schemas.microsoft.com/office/drawing/2014/main" id="{EABB713B-691E-488E-A430-4805C982249B}"/>
              </a:ext>
            </a:extLst>
          </xdr:cNvPr>
          <xdr:cNvSpPr txBox="1"/>
        </xdr:nvSpPr>
        <xdr:spPr>
          <a:xfrm>
            <a:off x="4375547"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08479B-03FA-46AE-80B7-BDA22C87FB7B}"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16</xdr:col>
      <xdr:colOff>62082</xdr:colOff>
      <xdr:row>14</xdr:row>
      <xdr:rowOff>100353</xdr:rowOff>
    </xdr:from>
    <xdr:to>
      <xdr:col>16</xdr:col>
      <xdr:colOff>567247</xdr:colOff>
      <xdr:row>16</xdr:row>
      <xdr:rowOff>136072</xdr:rowOff>
    </xdr:to>
    <xdr:grpSp>
      <xdr:nvGrpSpPr>
        <xdr:cNvPr id="30" name="Group 29">
          <a:extLst>
            <a:ext uri="{FF2B5EF4-FFF2-40B4-BE49-F238E27FC236}">
              <a16:creationId xmlns:a16="http://schemas.microsoft.com/office/drawing/2014/main" id="{D1DF72D7-CB43-494B-9709-72CA838CD897}"/>
            </a:ext>
          </a:extLst>
        </xdr:cNvPr>
        <xdr:cNvGrpSpPr/>
      </xdr:nvGrpSpPr>
      <xdr:grpSpPr>
        <a:xfrm>
          <a:off x="9777582" y="2767353"/>
          <a:ext cx="505165" cy="416719"/>
          <a:chOff x="5637609" y="4393406"/>
          <a:chExt cx="500062" cy="416719"/>
        </a:xfrm>
      </xdr:grpSpPr>
      <xdr:sp macro="" textlink="'Pivot Table 2'!I13">
        <xdr:nvSpPr>
          <xdr:cNvPr id="212" name="TextBox 211">
            <a:extLst>
              <a:ext uri="{FF2B5EF4-FFF2-40B4-BE49-F238E27FC236}">
                <a16:creationId xmlns:a16="http://schemas.microsoft.com/office/drawing/2014/main" id="{AB4FF442-CB13-490C-8600-F75DC079D164}"/>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213" name="TextBox 212">
            <a:extLst>
              <a:ext uri="{FF2B5EF4-FFF2-40B4-BE49-F238E27FC236}">
                <a16:creationId xmlns:a16="http://schemas.microsoft.com/office/drawing/2014/main" id="{306410A3-F06A-418C-8288-396E9703AF1E}"/>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16</xdr:col>
      <xdr:colOff>51197</xdr:colOff>
      <xdr:row>15</xdr:row>
      <xdr:rowOff>69056</xdr:rowOff>
    </xdr:from>
    <xdr:to>
      <xdr:col>16</xdr:col>
      <xdr:colOff>556361</xdr:colOff>
      <xdr:row>17</xdr:row>
      <xdr:rowOff>104775</xdr:rowOff>
    </xdr:to>
    <xdr:grpSp>
      <xdr:nvGrpSpPr>
        <xdr:cNvPr id="214" name="Group 213">
          <a:extLst>
            <a:ext uri="{FF2B5EF4-FFF2-40B4-BE49-F238E27FC236}">
              <a16:creationId xmlns:a16="http://schemas.microsoft.com/office/drawing/2014/main" id="{D681D3F0-39F6-4A2B-A2E0-5C6557E46BCF}"/>
            </a:ext>
          </a:extLst>
        </xdr:cNvPr>
        <xdr:cNvGrpSpPr/>
      </xdr:nvGrpSpPr>
      <xdr:grpSpPr>
        <a:xfrm>
          <a:off x="9766697" y="2926556"/>
          <a:ext cx="505164" cy="416719"/>
          <a:chOff x="4375547" y="4393406"/>
          <a:chExt cx="500062" cy="416719"/>
        </a:xfrm>
      </xdr:grpSpPr>
      <xdr:sp macro="" textlink="'Pivot Table 2'!H13">
        <xdr:nvSpPr>
          <xdr:cNvPr id="215" name="TextBox 214">
            <a:extLst>
              <a:ext uri="{FF2B5EF4-FFF2-40B4-BE49-F238E27FC236}">
                <a16:creationId xmlns:a16="http://schemas.microsoft.com/office/drawing/2014/main" id="{6E5E32B3-5C9E-4738-8123-92EA88BC40A4}"/>
              </a:ext>
            </a:extLst>
          </xdr:cNvPr>
          <xdr:cNvSpPr txBox="1"/>
        </xdr:nvSpPr>
        <xdr:spPr>
          <a:xfrm>
            <a:off x="4375547"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1401B1-E093-4488-815D-847E3FD38C98}" type="TxLink">
              <a:rPr lang="en-US" sz="1200" b="0" i="0" u="none" strike="noStrike">
                <a:solidFill>
                  <a:srgbClr val="D228B3"/>
                </a:solidFill>
                <a:latin typeface="Calibri"/>
                <a:cs typeface="Calibri"/>
              </a:rPr>
              <a:pPr algn="ctr"/>
              <a:t> </a:t>
            </a:fld>
            <a:endParaRPr lang="en-US" sz="1100"/>
          </a:p>
        </xdr:txBody>
      </xdr:sp>
      <xdr:sp macro="" textlink="'Pivot Table 2'!J13">
        <xdr:nvSpPr>
          <xdr:cNvPr id="216" name="TextBox 215">
            <a:extLst>
              <a:ext uri="{FF2B5EF4-FFF2-40B4-BE49-F238E27FC236}">
                <a16:creationId xmlns:a16="http://schemas.microsoft.com/office/drawing/2014/main" id="{768CCF2A-DDE1-4848-91F2-B1F0749F6AA6}"/>
              </a:ext>
            </a:extLst>
          </xdr:cNvPr>
          <xdr:cNvSpPr txBox="1"/>
        </xdr:nvSpPr>
        <xdr:spPr>
          <a:xfrm>
            <a:off x="4375547"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08479B-03FA-46AE-80B7-BDA22C87FB7B}"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16</xdr:col>
      <xdr:colOff>217205</xdr:colOff>
      <xdr:row>16</xdr:row>
      <xdr:rowOff>37760</xdr:rowOff>
    </xdr:from>
    <xdr:to>
      <xdr:col>17</xdr:col>
      <xdr:colOff>110048</xdr:colOff>
      <xdr:row>18</xdr:row>
      <xdr:rowOff>73479</xdr:rowOff>
    </xdr:to>
    <xdr:grpSp>
      <xdr:nvGrpSpPr>
        <xdr:cNvPr id="217" name="Group 216">
          <a:extLst>
            <a:ext uri="{FF2B5EF4-FFF2-40B4-BE49-F238E27FC236}">
              <a16:creationId xmlns:a16="http://schemas.microsoft.com/office/drawing/2014/main" id="{22DF68F5-5D33-42FD-9C43-7638C3A3CC8E}"/>
            </a:ext>
          </a:extLst>
        </xdr:cNvPr>
        <xdr:cNvGrpSpPr/>
      </xdr:nvGrpSpPr>
      <xdr:grpSpPr>
        <a:xfrm>
          <a:off x="9932705" y="3085760"/>
          <a:ext cx="500062" cy="416719"/>
          <a:chOff x="4375547" y="4393406"/>
          <a:chExt cx="500062" cy="416719"/>
        </a:xfrm>
      </xdr:grpSpPr>
      <xdr:sp macro="" textlink="'Pivot Table 2'!H13">
        <xdr:nvSpPr>
          <xdr:cNvPr id="218" name="TextBox 217">
            <a:extLst>
              <a:ext uri="{FF2B5EF4-FFF2-40B4-BE49-F238E27FC236}">
                <a16:creationId xmlns:a16="http://schemas.microsoft.com/office/drawing/2014/main" id="{C480497A-7FAB-47DD-8EEF-3B29296765BC}"/>
              </a:ext>
            </a:extLst>
          </xdr:cNvPr>
          <xdr:cNvSpPr txBox="1"/>
        </xdr:nvSpPr>
        <xdr:spPr>
          <a:xfrm>
            <a:off x="4375547"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1401B1-E093-4488-815D-847E3FD38C98}" type="TxLink">
              <a:rPr lang="en-US" sz="1200" b="0" i="0" u="none" strike="noStrike">
                <a:solidFill>
                  <a:srgbClr val="D228B3"/>
                </a:solidFill>
                <a:latin typeface="Calibri"/>
                <a:cs typeface="Calibri"/>
              </a:rPr>
              <a:pPr algn="ctr"/>
              <a:t> </a:t>
            </a:fld>
            <a:endParaRPr lang="en-US" sz="1100"/>
          </a:p>
        </xdr:txBody>
      </xdr:sp>
      <xdr:sp macro="" textlink="'Pivot Table 2'!J13">
        <xdr:nvSpPr>
          <xdr:cNvPr id="219" name="TextBox 218">
            <a:extLst>
              <a:ext uri="{FF2B5EF4-FFF2-40B4-BE49-F238E27FC236}">
                <a16:creationId xmlns:a16="http://schemas.microsoft.com/office/drawing/2014/main" id="{835D858E-55BC-490C-B294-75CA8757D35D}"/>
              </a:ext>
            </a:extLst>
          </xdr:cNvPr>
          <xdr:cNvSpPr txBox="1"/>
        </xdr:nvSpPr>
        <xdr:spPr>
          <a:xfrm>
            <a:off x="4375547"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08479B-03FA-46AE-80B7-BDA22C87FB7B}"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16</xdr:col>
      <xdr:colOff>376409</xdr:colOff>
      <xdr:row>15</xdr:row>
      <xdr:rowOff>81296</xdr:rowOff>
    </xdr:from>
    <xdr:to>
      <xdr:col>17</xdr:col>
      <xdr:colOff>269252</xdr:colOff>
      <xdr:row>17</xdr:row>
      <xdr:rowOff>117015</xdr:rowOff>
    </xdr:to>
    <xdr:grpSp>
      <xdr:nvGrpSpPr>
        <xdr:cNvPr id="220" name="Group 219">
          <a:extLst>
            <a:ext uri="{FF2B5EF4-FFF2-40B4-BE49-F238E27FC236}">
              <a16:creationId xmlns:a16="http://schemas.microsoft.com/office/drawing/2014/main" id="{8B721447-831E-4E0E-B402-81F0EE26262A}"/>
            </a:ext>
          </a:extLst>
        </xdr:cNvPr>
        <xdr:cNvGrpSpPr/>
      </xdr:nvGrpSpPr>
      <xdr:grpSpPr>
        <a:xfrm>
          <a:off x="10091909" y="2938796"/>
          <a:ext cx="500062" cy="416719"/>
          <a:chOff x="4375547" y="4393406"/>
          <a:chExt cx="500062" cy="416719"/>
        </a:xfrm>
      </xdr:grpSpPr>
      <xdr:sp macro="" textlink="'Pivot Table 2'!H13">
        <xdr:nvSpPr>
          <xdr:cNvPr id="221" name="TextBox 220">
            <a:extLst>
              <a:ext uri="{FF2B5EF4-FFF2-40B4-BE49-F238E27FC236}">
                <a16:creationId xmlns:a16="http://schemas.microsoft.com/office/drawing/2014/main" id="{94F214C0-CC4E-4709-9197-EFB32D739200}"/>
              </a:ext>
            </a:extLst>
          </xdr:cNvPr>
          <xdr:cNvSpPr txBox="1"/>
        </xdr:nvSpPr>
        <xdr:spPr>
          <a:xfrm>
            <a:off x="4375547"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1401B1-E093-4488-815D-847E3FD38C98}" type="TxLink">
              <a:rPr lang="en-US" sz="1200" b="0" i="0" u="none" strike="noStrike">
                <a:solidFill>
                  <a:srgbClr val="D228B3"/>
                </a:solidFill>
                <a:latin typeface="Calibri"/>
                <a:cs typeface="Calibri"/>
              </a:rPr>
              <a:pPr algn="ctr"/>
              <a:t> </a:t>
            </a:fld>
            <a:endParaRPr lang="en-US" sz="1100"/>
          </a:p>
        </xdr:txBody>
      </xdr:sp>
      <xdr:sp macro="" textlink="'Pivot Table 2'!J13">
        <xdr:nvSpPr>
          <xdr:cNvPr id="222" name="TextBox 221">
            <a:extLst>
              <a:ext uri="{FF2B5EF4-FFF2-40B4-BE49-F238E27FC236}">
                <a16:creationId xmlns:a16="http://schemas.microsoft.com/office/drawing/2014/main" id="{34B9BA25-E989-4FE8-B2D0-1D777C050336}"/>
              </a:ext>
            </a:extLst>
          </xdr:cNvPr>
          <xdr:cNvSpPr txBox="1"/>
        </xdr:nvSpPr>
        <xdr:spPr>
          <a:xfrm>
            <a:off x="4375547"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08479B-03FA-46AE-80B7-BDA22C87FB7B}"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16</xdr:col>
      <xdr:colOff>542417</xdr:colOff>
      <xdr:row>14</xdr:row>
      <xdr:rowOff>186072</xdr:rowOff>
    </xdr:from>
    <xdr:to>
      <xdr:col>17</xdr:col>
      <xdr:colOff>435260</xdr:colOff>
      <xdr:row>17</xdr:row>
      <xdr:rowOff>31291</xdr:rowOff>
    </xdr:to>
    <xdr:grpSp>
      <xdr:nvGrpSpPr>
        <xdr:cNvPr id="223" name="Group 222">
          <a:extLst>
            <a:ext uri="{FF2B5EF4-FFF2-40B4-BE49-F238E27FC236}">
              <a16:creationId xmlns:a16="http://schemas.microsoft.com/office/drawing/2014/main" id="{EFF8F15F-E188-475A-AF21-25B24A89E1E3}"/>
            </a:ext>
          </a:extLst>
        </xdr:cNvPr>
        <xdr:cNvGrpSpPr/>
      </xdr:nvGrpSpPr>
      <xdr:grpSpPr>
        <a:xfrm>
          <a:off x="10257917" y="2853072"/>
          <a:ext cx="500062" cy="416719"/>
          <a:chOff x="4375547" y="4393406"/>
          <a:chExt cx="500062" cy="416719"/>
        </a:xfrm>
      </xdr:grpSpPr>
      <xdr:sp macro="" textlink="'Pivot Table 2'!H13">
        <xdr:nvSpPr>
          <xdr:cNvPr id="224" name="TextBox 223">
            <a:extLst>
              <a:ext uri="{FF2B5EF4-FFF2-40B4-BE49-F238E27FC236}">
                <a16:creationId xmlns:a16="http://schemas.microsoft.com/office/drawing/2014/main" id="{F07888E4-0AC7-4672-8CAB-BA4FF6952D94}"/>
              </a:ext>
            </a:extLst>
          </xdr:cNvPr>
          <xdr:cNvSpPr txBox="1"/>
        </xdr:nvSpPr>
        <xdr:spPr>
          <a:xfrm>
            <a:off x="4375547"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1401B1-E093-4488-815D-847E3FD38C98}" type="TxLink">
              <a:rPr lang="en-US" sz="1200" b="0" i="0" u="none" strike="noStrike">
                <a:solidFill>
                  <a:srgbClr val="D228B3"/>
                </a:solidFill>
                <a:latin typeface="Calibri"/>
                <a:cs typeface="Calibri"/>
              </a:rPr>
              <a:pPr algn="ctr"/>
              <a:t> </a:t>
            </a:fld>
            <a:endParaRPr lang="en-US" sz="1100"/>
          </a:p>
        </xdr:txBody>
      </xdr:sp>
      <xdr:sp macro="" textlink="'Pivot Table 2'!J13">
        <xdr:nvSpPr>
          <xdr:cNvPr id="225" name="TextBox 224">
            <a:extLst>
              <a:ext uri="{FF2B5EF4-FFF2-40B4-BE49-F238E27FC236}">
                <a16:creationId xmlns:a16="http://schemas.microsoft.com/office/drawing/2014/main" id="{B4CAB61A-EBFC-4337-8945-664F70796DF4}"/>
              </a:ext>
            </a:extLst>
          </xdr:cNvPr>
          <xdr:cNvSpPr txBox="1"/>
        </xdr:nvSpPr>
        <xdr:spPr>
          <a:xfrm>
            <a:off x="4375547"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08479B-03FA-46AE-80B7-BDA22C87FB7B}"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17</xdr:col>
      <xdr:colOff>82496</xdr:colOff>
      <xdr:row>15</xdr:row>
      <xdr:rowOff>147972</xdr:rowOff>
    </xdr:from>
    <xdr:to>
      <xdr:col>17</xdr:col>
      <xdr:colOff>587660</xdr:colOff>
      <xdr:row>17</xdr:row>
      <xdr:rowOff>183691</xdr:rowOff>
    </xdr:to>
    <xdr:grpSp>
      <xdr:nvGrpSpPr>
        <xdr:cNvPr id="226" name="Group 225">
          <a:extLst>
            <a:ext uri="{FF2B5EF4-FFF2-40B4-BE49-F238E27FC236}">
              <a16:creationId xmlns:a16="http://schemas.microsoft.com/office/drawing/2014/main" id="{8377015F-C1F3-41FC-892C-076045B285BE}"/>
            </a:ext>
          </a:extLst>
        </xdr:cNvPr>
        <xdr:cNvGrpSpPr/>
      </xdr:nvGrpSpPr>
      <xdr:grpSpPr>
        <a:xfrm>
          <a:off x="10405215" y="3005472"/>
          <a:ext cx="505164" cy="416719"/>
          <a:chOff x="4375547" y="4393406"/>
          <a:chExt cx="500062" cy="416719"/>
        </a:xfrm>
      </xdr:grpSpPr>
      <xdr:sp macro="" textlink="'Pivot Table 2'!H13">
        <xdr:nvSpPr>
          <xdr:cNvPr id="227" name="TextBox 226">
            <a:extLst>
              <a:ext uri="{FF2B5EF4-FFF2-40B4-BE49-F238E27FC236}">
                <a16:creationId xmlns:a16="http://schemas.microsoft.com/office/drawing/2014/main" id="{6A6064E7-3B8F-4BCF-951F-AD038336CB8A}"/>
              </a:ext>
            </a:extLst>
          </xdr:cNvPr>
          <xdr:cNvSpPr txBox="1"/>
        </xdr:nvSpPr>
        <xdr:spPr>
          <a:xfrm>
            <a:off x="4375547"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1401B1-E093-4488-815D-847E3FD38C98}" type="TxLink">
              <a:rPr lang="en-US" sz="1200" b="0" i="0" u="none" strike="noStrike">
                <a:solidFill>
                  <a:srgbClr val="D228B3"/>
                </a:solidFill>
                <a:latin typeface="Calibri"/>
                <a:cs typeface="Calibri"/>
              </a:rPr>
              <a:pPr algn="ctr"/>
              <a:t> </a:t>
            </a:fld>
            <a:endParaRPr lang="en-US" sz="1100"/>
          </a:p>
        </xdr:txBody>
      </xdr:sp>
      <xdr:sp macro="" textlink="'Pivot Table 2'!J13">
        <xdr:nvSpPr>
          <xdr:cNvPr id="228" name="TextBox 227">
            <a:extLst>
              <a:ext uri="{FF2B5EF4-FFF2-40B4-BE49-F238E27FC236}">
                <a16:creationId xmlns:a16="http://schemas.microsoft.com/office/drawing/2014/main" id="{EEB33256-7DDD-4192-A6F9-4E0C60AA5AE8}"/>
              </a:ext>
            </a:extLst>
          </xdr:cNvPr>
          <xdr:cNvSpPr txBox="1"/>
        </xdr:nvSpPr>
        <xdr:spPr>
          <a:xfrm>
            <a:off x="4375547"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08479B-03FA-46AE-80B7-BDA22C87FB7B}"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16</xdr:col>
      <xdr:colOff>459417</xdr:colOff>
      <xdr:row>16</xdr:row>
      <xdr:rowOff>48639</xdr:rowOff>
    </xdr:from>
    <xdr:to>
      <xdr:col>17</xdr:col>
      <xdr:colOff>352260</xdr:colOff>
      <xdr:row>18</xdr:row>
      <xdr:rowOff>84358</xdr:rowOff>
    </xdr:to>
    <xdr:grpSp>
      <xdr:nvGrpSpPr>
        <xdr:cNvPr id="229" name="Group 228">
          <a:extLst>
            <a:ext uri="{FF2B5EF4-FFF2-40B4-BE49-F238E27FC236}">
              <a16:creationId xmlns:a16="http://schemas.microsoft.com/office/drawing/2014/main" id="{88EEA08E-ED7D-4E1C-A331-03097459A244}"/>
            </a:ext>
          </a:extLst>
        </xdr:cNvPr>
        <xdr:cNvGrpSpPr/>
      </xdr:nvGrpSpPr>
      <xdr:grpSpPr>
        <a:xfrm>
          <a:off x="10174917" y="3096639"/>
          <a:ext cx="500062" cy="416719"/>
          <a:chOff x="4375547" y="4393406"/>
          <a:chExt cx="500062" cy="416719"/>
        </a:xfrm>
      </xdr:grpSpPr>
      <xdr:sp macro="" textlink="'Pivot Table 2'!H13">
        <xdr:nvSpPr>
          <xdr:cNvPr id="230" name="TextBox 229">
            <a:extLst>
              <a:ext uri="{FF2B5EF4-FFF2-40B4-BE49-F238E27FC236}">
                <a16:creationId xmlns:a16="http://schemas.microsoft.com/office/drawing/2014/main" id="{BBCDBA98-33EB-4405-8078-B066A6B3E3AD}"/>
              </a:ext>
            </a:extLst>
          </xdr:cNvPr>
          <xdr:cNvSpPr txBox="1"/>
        </xdr:nvSpPr>
        <xdr:spPr>
          <a:xfrm>
            <a:off x="4375547"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1401B1-E093-4488-815D-847E3FD38C98}" type="TxLink">
              <a:rPr lang="en-US" sz="1200" b="0" i="0" u="none" strike="noStrike">
                <a:solidFill>
                  <a:srgbClr val="D228B3"/>
                </a:solidFill>
                <a:latin typeface="Calibri"/>
                <a:cs typeface="Calibri"/>
              </a:rPr>
              <a:pPr algn="ctr"/>
              <a:t> </a:t>
            </a:fld>
            <a:endParaRPr lang="en-US" sz="1100"/>
          </a:p>
        </xdr:txBody>
      </xdr:sp>
      <xdr:sp macro="" textlink="'Pivot Table 2'!J13">
        <xdr:nvSpPr>
          <xdr:cNvPr id="231" name="TextBox 230">
            <a:extLst>
              <a:ext uri="{FF2B5EF4-FFF2-40B4-BE49-F238E27FC236}">
                <a16:creationId xmlns:a16="http://schemas.microsoft.com/office/drawing/2014/main" id="{296A94F5-4FD5-42DE-BA53-6C1D4710A6EE}"/>
              </a:ext>
            </a:extLst>
          </xdr:cNvPr>
          <xdr:cNvSpPr txBox="1"/>
        </xdr:nvSpPr>
        <xdr:spPr>
          <a:xfrm>
            <a:off x="4375547"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08479B-03FA-46AE-80B7-BDA22C87FB7B}"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16</xdr:col>
      <xdr:colOff>210411</xdr:colOff>
      <xdr:row>14</xdr:row>
      <xdr:rowOff>180627</xdr:rowOff>
    </xdr:from>
    <xdr:to>
      <xdr:col>17</xdr:col>
      <xdr:colOff>103254</xdr:colOff>
      <xdr:row>17</xdr:row>
      <xdr:rowOff>25846</xdr:rowOff>
    </xdr:to>
    <xdr:grpSp>
      <xdr:nvGrpSpPr>
        <xdr:cNvPr id="232" name="Group 231">
          <a:extLst>
            <a:ext uri="{FF2B5EF4-FFF2-40B4-BE49-F238E27FC236}">
              <a16:creationId xmlns:a16="http://schemas.microsoft.com/office/drawing/2014/main" id="{989F18FB-3B54-4309-99D7-3097E00B1ECD}"/>
            </a:ext>
          </a:extLst>
        </xdr:cNvPr>
        <xdr:cNvGrpSpPr/>
      </xdr:nvGrpSpPr>
      <xdr:grpSpPr>
        <a:xfrm>
          <a:off x="9925911" y="2847627"/>
          <a:ext cx="500062" cy="416719"/>
          <a:chOff x="4375547" y="4393406"/>
          <a:chExt cx="500062" cy="416719"/>
        </a:xfrm>
      </xdr:grpSpPr>
      <xdr:sp macro="" textlink="'Pivot Table 2'!H13">
        <xdr:nvSpPr>
          <xdr:cNvPr id="233" name="TextBox 232">
            <a:extLst>
              <a:ext uri="{FF2B5EF4-FFF2-40B4-BE49-F238E27FC236}">
                <a16:creationId xmlns:a16="http://schemas.microsoft.com/office/drawing/2014/main" id="{67D8E410-3837-4DB2-B225-6DE29861AB3B}"/>
              </a:ext>
            </a:extLst>
          </xdr:cNvPr>
          <xdr:cNvSpPr txBox="1"/>
        </xdr:nvSpPr>
        <xdr:spPr>
          <a:xfrm>
            <a:off x="4375547"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1401B1-E093-4488-815D-847E3FD38C98}" type="TxLink">
              <a:rPr lang="en-US" sz="1200" b="0" i="0" u="none" strike="noStrike">
                <a:solidFill>
                  <a:srgbClr val="D228B3"/>
                </a:solidFill>
                <a:latin typeface="Calibri"/>
                <a:cs typeface="Calibri"/>
              </a:rPr>
              <a:pPr algn="ctr"/>
              <a:t> </a:t>
            </a:fld>
            <a:endParaRPr lang="en-US" sz="1100"/>
          </a:p>
        </xdr:txBody>
      </xdr:sp>
      <xdr:sp macro="" textlink="'Pivot Table 2'!J13">
        <xdr:nvSpPr>
          <xdr:cNvPr id="234" name="TextBox 233">
            <a:extLst>
              <a:ext uri="{FF2B5EF4-FFF2-40B4-BE49-F238E27FC236}">
                <a16:creationId xmlns:a16="http://schemas.microsoft.com/office/drawing/2014/main" id="{A8082D67-7E8F-4EC9-B5F7-987F3372ABA8}"/>
              </a:ext>
            </a:extLst>
          </xdr:cNvPr>
          <xdr:cNvSpPr txBox="1"/>
        </xdr:nvSpPr>
        <xdr:spPr>
          <a:xfrm>
            <a:off x="4375547"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08479B-03FA-46AE-80B7-BDA22C87FB7B}"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16</xdr:col>
      <xdr:colOff>383223</xdr:colOff>
      <xdr:row>14</xdr:row>
      <xdr:rowOff>108501</xdr:rowOff>
    </xdr:from>
    <xdr:to>
      <xdr:col>17</xdr:col>
      <xdr:colOff>276066</xdr:colOff>
      <xdr:row>16</xdr:row>
      <xdr:rowOff>144220</xdr:rowOff>
    </xdr:to>
    <xdr:grpSp>
      <xdr:nvGrpSpPr>
        <xdr:cNvPr id="235" name="Group 234">
          <a:extLst>
            <a:ext uri="{FF2B5EF4-FFF2-40B4-BE49-F238E27FC236}">
              <a16:creationId xmlns:a16="http://schemas.microsoft.com/office/drawing/2014/main" id="{51A0E3F7-5387-4FF7-964D-E909BF976DBE}"/>
            </a:ext>
          </a:extLst>
        </xdr:cNvPr>
        <xdr:cNvGrpSpPr/>
      </xdr:nvGrpSpPr>
      <xdr:grpSpPr>
        <a:xfrm>
          <a:off x="10098723" y="2775501"/>
          <a:ext cx="500062" cy="416719"/>
          <a:chOff x="4375547" y="4393406"/>
          <a:chExt cx="500062" cy="416719"/>
        </a:xfrm>
      </xdr:grpSpPr>
      <xdr:sp macro="" textlink="'Pivot Table 2'!H13">
        <xdr:nvSpPr>
          <xdr:cNvPr id="236" name="TextBox 235">
            <a:extLst>
              <a:ext uri="{FF2B5EF4-FFF2-40B4-BE49-F238E27FC236}">
                <a16:creationId xmlns:a16="http://schemas.microsoft.com/office/drawing/2014/main" id="{A883961E-5597-4CD6-AA22-2E35A4B26F89}"/>
              </a:ext>
            </a:extLst>
          </xdr:cNvPr>
          <xdr:cNvSpPr txBox="1"/>
        </xdr:nvSpPr>
        <xdr:spPr>
          <a:xfrm>
            <a:off x="4375547"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1401B1-E093-4488-815D-847E3FD38C98}" type="TxLink">
              <a:rPr lang="en-US" sz="1200" b="0" i="0" u="none" strike="noStrike">
                <a:solidFill>
                  <a:srgbClr val="D228B3"/>
                </a:solidFill>
                <a:latin typeface="Calibri"/>
                <a:cs typeface="Calibri"/>
              </a:rPr>
              <a:pPr algn="ctr"/>
              <a:t> </a:t>
            </a:fld>
            <a:endParaRPr lang="en-US" sz="1100"/>
          </a:p>
        </xdr:txBody>
      </xdr:sp>
      <xdr:sp macro="" textlink="'Pivot Table 2'!J13">
        <xdr:nvSpPr>
          <xdr:cNvPr id="237" name="TextBox 236">
            <a:extLst>
              <a:ext uri="{FF2B5EF4-FFF2-40B4-BE49-F238E27FC236}">
                <a16:creationId xmlns:a16="http://schemas.microsoft.com/office/drawing/2014/main" id="{D515C162-6B14-4FD8-A09B-A7FAE821C4EA}"/>
              </a:ext>
            </a:extLst>
          </xdr:cNvPr>
          <xdr:cNvSpPr txBox="1"/>
        </xdr:nvSpPr>
        <xdr:spPr>
          <a:xfrm>
            <a:off x="4375547"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08479B-03FA-46AE-80B7-BDA22C87FB7B}"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15</xdr:col>
      <xdr:colOff>501608</xdr:colOff>
      <xdr:row>15</xdr:row>
      <xdr:rowOff>77205</xdr:rowOff>
    </xdr:from>
    <xdr:to>
      <xdr:col>16</xdr:col>
      <xdr:colOff>394450</xdr:colOff>
      <xdr:row>17</xdr:row>
      <xdr:rowOff>112924</xdr:rowOff>
    </xdr:to>
    <xdr:grpSp>
      <xdr:nvGrpSpPr>
        <xdr:cNvPr id="238" name="Group 237">
          <a:extLst>
            <a:ext uri="{FF2B5EF4-FFF2-40B4-BE49-F238E27FC236}">
              <a16:creationId xmlns:a16="http://schemas.microsoft.com/office/drawing/2014/main" id="{DAD2854C-1620-420C-AEF3-A889BFA4ADBC}"/>
            </a:ext>
          </a:extLst>
        </xdr:cNvPr>
        <xdr:cNvGrpSpPr/>
      </xdr:nvGrpSpPr>
      <xdr:grpSpPr>
        <a:xfrm>
          <a:off x="9609889" y="2934705"/>
          <a:ext cx="500061" cy="416719"/>
          <a:chOff x="4375547" y="4393406"/>
          <a:chExt cx="500062" cy="416719"/>
        </a:xfrm>
      </xdr:grpSpPr>
      <xdr:sp macro="" textlink="'Pivot Table 2'!H13">
        <xdr:nvSpPr>
          <xdr:cNvPr id="239" name="TextBox 238">
            <a:extLst>
              <a:ext uri="{FF2B5EF4-FFF2-40B4-BE49-F238E27FC236}">
                <a16:creationId xmlns:a16="http://schemas.microsoft.com/office/drawing/2014/main" id="{8D93D2C2-F813-477A-A719-A549EE143EF0}"/>
              </a:ext>
            </a:extLst>
          </xdr:cNvPr>
          <xdr:cNvSpPr txBox="1"/>
        </xdr:nvSpPr>
        <xdr:spPr>
          <a:xfrm>
            <a:off x="4375547"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1401B1-E093-4488-815D-847E3FD38C98}" type="TxLink">
              <a:rPr lang="en-US" sz="1200" b="0" i="0" u="none" strike="noStrike">
                <a:solidFill>
                  <a:srgbClr val="D228B3"/>
                </a:solidFill>
                <a:latin typeface="Calibri"/>
                <a:cs typeface="Calibri"/>
              </a:rPr>
              <a:pPr algn="ctr"/>
              <a:t> </a:t>
            </a:fld>
            <a:endParaRPr lang="en-US" sz="1100"/>
          </a:p>
        </xdr:txBody>
      </xdr:sp>
      <xdr:sp macro="" textlink="'Pivot Table 2'!J13">
        <xdr:nvSpPr>
          <xdr:cNvPr id="240" name="TextBox 239">
            <a:extLst>
              <a:ext uri="{FF2B5EF4-FFF2-40B4-BE49-F238E27FC236}">
                <a16:creationId xmlns:a16="http://schemas.microsoft.com/office/drawing/2014/main" id="{A4A5A079-A6E1-4DC0-961D-10FECF0EF059}"/>
              </a:ext>
            </a:extLst>
          </xdr:cNvPr>
          <xdr:cNvSpPr txBox="1"/>
        </xdr:nvSpPr>
        <xdr:spPr>
          <a:xfrm>
            <a:off x="4375547"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08479B-03FA-46AE-80B7-BDA22C87FB7B}"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16</xdr:col>
      <xdr:colOff>48490</xdr:colOff>
      <xdr:row>16</xdr:row>
      <xdr:rowOff>39105</xdr:rowOff>
    </xdr:from>
    <xdr:to>
      <xdr:col>16</xdr:col>
      <xdr:colOff>553654</xdr:colOff>
      <xdr:row>18</xdr:row>
      <xdr:rowOff>74824</xdr:rowOff>
    </xdr:to>
    <xdr:grpSp>
      <xdr:nvGrpSpPr>
        <xdr:cNvPr id="241" name="Group 240">
          <a:extLst>
            <a:ext uri="{FF2B5EF4-FFF2-40B4-BE49-F238E27FC236}">
              <a16:creationId xmlns:a16="http://schemas.microsoft.com/office/drawing/2014/main" id="{4A581C45-D14A-44B6-9360-08010BD8AF2D}"/>
            </a:ext>
          </a:extLst>
        </xdr:cNvPr>
        <xdr:cNvGrpSpPr/>
      </xdr:nvGrpSpPr>
      <xdr:grpSpPr>
        <a:xfrm>
          <a:off x="9763990" y="3087105"/>
          <a:ext cx="505164" cy="416719"/>
          <a:chOff x="4375547" y="4393406"/>
          <a:chExt cx="500062" cy="416719"/>
        </a:xfrm>
      </xdr:grpSpPr>
      <xdr:sp macro="" textlink="'Pivot Table 2'!H13">
        <xdr:nvSpPr>
          <xdr:cNvPr id="242" name="TextBox 241">
            <a:extLst>
              <a:ext uri="{FF2B5EF4-FFF2-40B4-BE49-F238E27FC236}">
                <a16:creationId xmlns:a16="http://schemas.microsoft.com/office/drawing/2014/main" id="{48E332BF-9351-4329-84C1-54A5FA61D9E3}"/>
              </a:ext>
            </a:extLst>
          </xdr:cNvPr>
          <xdr:cNvSpPr txBox="1"/>
        </xdr:nvSpPr>
        <xdr:spPr>
          <a:xfrm>
            <a:off x="4375547"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1401B1-E093-4488-815D-847E3FD38C98}" type="TxLink">
              <a:rPr lang="en-US" sz="1200" b="0" i="0" u="none" strike="noStrike">
                <a:solidFill>
                  <a:srgbClr val="D228B3"/>
                </a:solidFill>
                <a:latin typeface="Calibri"/>
                <a:cs typeface="Calibri"/>
              </a:rPr>
              <a:pPr algn="ctr"/>
              <a:t> </a:t>
            </a:fld>
            <a:endParaRPr lang="en-US" sz="1100"/>
          </a:p>
        </xdr:txBody>
      </xdr:sp>
      <xdr:sp macro="" textlink="'Pivot Table 2'!J13">
        <xdr:nvSpPr>
          <xdr:cNvPr id="243" name="TextBox 242">
            <a:extLst>
              <a:ext uri="{FF2B5EF4-FFF2-40B4-BE49-F238E27FC236}">
                <a16:creationId xmlns:a16="http://schemas.microsoft.com/office/drawing/2014/main" id="{5B0FB7BE-6229-465F-B8DC-F31ED8C639D5}"/>
              </a:ext>
            </a:extLst>
          </xdr:cNvPr>
          <xdr:cNvSpPr txBox="1"/>
        </xdr:nvSpPr>
        <xdr:spPr>
          <a:xfrm>
            <a:off x="4375547"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08479B-03FA-46AE-80B7-BDA22C87FB7B}"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16</xdr:col>
      <xdr:colOff>221286</xdr:colOff>
      <xdr:row>15</xdr:row>
      <xdr:rowOff>75861</xdr:rowOff>
    </xdr:from>
    <xdr:to>
      <xdr:col>17</xdr:col>
      <xdr:colOff>114130</xdr:colOff>
      <xdr:row>17</xdr:row>
      <xdr:rowOff>111580</xdr:rowOff>
    </xdr:to>
    <xdr:grpSp>
      <xdr:nvGrpSpPr>
        <xdr:cNvPr id="244" name="Group 243">
          <a:extLst>
            <a:ext uri="{FF2B5EF4-FFF2-40B4-BE49-F238E27FC236}">
              <a16:creationId xmlns:a16="http://schemas.microsoft.com/office/drawing/2014/main" id="{F1014145-4C00-4692-BB7A-ACF0BC1F76F6}"/>
            </a:ext>
          </a:extLst>
        </xdr:cNvPr>
        <xdr:cNvGrpSpPr/>
      </xdr:nvGrpSpPr>
      <xdr:grpSpPr>
        <a:xfrm>
          <a:off x="9936786" y="2933361"/>
          <a:ext cx="500063" cy="416719"/>
          <a:chOff x="5637609" y="4393406"/>
          <a:chExt cx="500062" cy="416719"/>
        </a:xfrm>
      </xdr:grpSpPr>
      <xdr:sp macro="" textlink="'Pivot Table 2'!I13">
        <xdr:nvSpPr>
          <xdr:cNvPr id="245" name="TextBox 244">
            <a:extLst>
              <a:ext uri="{FF2B5EF4-FFF2-40B4-BE49-F238E27FC236}">
                <a16:creationId xmlns:a16="http://schemas.microsoft.com/office/drawing/2014/main" id="{6DB6BADB-F6E0-4641-B010-ACDDA54A4EED}"/>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246" name="TextBox 245">
            <a:extLst>
              <a:ext uri="{FF2B5EF4-FFF2-40B4-BE49-F238E27FC236}">
                <a16:creationId xmlns:a16="http://schemas.microsoft.com/office/drawing/2014/main" id="{287E5A33-0DF6-449B-8316-AAE47EFF2513}"/>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16</xdr:col>
      <xdr:colOff>380490</xdr:colOff>
      <xdr:row>16</xdr:row>
      <xdr:rowOff>44565</xdr:rowOff>
    </xdr:from>
    <xdr:to>
      <xdr:col>17</xdr:col>
      <xdr:colOff>273334</xdr:colOff>
      <xdr:row>18</xdr:row>
      <xdr:rowOff>80284</xdr:rowOff>
    </xdr:to>
    <xdr:sp macro="" textlink="'Pivot Table 2'!I13">
      <xdr:nvSpPr>
        <xdr:cNvPr id="248" name="TextBox 247">
          <a:extLst>
            <a:ext uri="{FF2B5EF4-FFF2-40B4-BE49-F238E27FC236}">
              <a16:creationId xmlns:a16="http://schemas.microsoft.com/office/drawing/2014/main" id="{87F31204-21FD-47FD-BE0F-4639694B7410}"/>
            </a:ext>
          </a:extLst>
        </xdr:cNvPr>
        <xdr:cNvSpPr txBox="1"/>
      </xdr:nvSpPr>
      <xdr:spPr>
        <a:xfrm>
          <a:off x="10201823" y="3092565"/>
          <a:ext cx="506678"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clientData/>
  </xdr:twoCellAnchor>
  <xdr:twoCellAnchor editAs="absolute">
    <xdr:from>
      <xdr:col>16</xdr:col>
      <xdr:colOff>464850</xdr:colOff>
      <xdr:row>14</xdr:row>
      <xdr:rowOff>183357</xdr:rowOff>
    </xdr:from>
    <xdr:to>
      <xdr:col>17</xdr:col>
      <xdr:colOff>357694</xdr:colOff>
      <xdr:row>17</xdr:row>
      <xdr:rowOff>28576</xdr:rowOff>
    </xdr:to>
    <xdr:grpSp>
      <xdr:nvGrpSpPr>
        <xdr:cNvPr id="250" name="Group 249">
          <a:extLst>
            <a:ext uri="{FF2B5EF4-FFF2-40B4-BE49-F238E27FC236}">
              <a16:creationId xmlns:a16="http://schemas.microsoft.com/office/drawing/2014/main" id="{0317BA75-3A68-46C5-8A6B-EB00BA20A071}"/>
            </a:ext>
          </a:extLst>
        </xdr:cNvPr>
        <xdr:cNvGrpSpPr/>
      </xdr:nvGrpSpPr>
      <xdr:grpSpPr>
        <a:xfrm>
          <a:off x="10180350" y="2850357"/>
          <a:ext cx="500063" cy="416719"/>
          <a:chOff x="5637609" y="4393406"/>
          <a:chExt cx="500062" cy="416719"/>
        </a:xfrm>
      </xdr:grpSpPr>
      <xdr:sp macro="" textlink="'Pivot Table 2'!I13">
        <xdr:nvSpPr>
          <xdr:cNvPr id="251" name="TextBox 250">
            <a:extLst>
              <a:ext uri="{FF2B5EF4-FFF2-40B4-BE49-F238E27FC236}">
                <a16:creationId xmlns:a16="http://schemas.microsoft.com/office/drawing/2014/main" id="{C3BBBD81-F81C-4A02-949D-6B52CDEA0A64}"/>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252" name="TextBox 251">
            <a:extLst>
              <a:ext uri="{FF2B5EF4-FFF2-40B4-BE49-F238E27FC236}">
                <a16:creationId xmlns:a16="http://schemas.microsoft.com/office/drawing/2014/main" id="{800A4560-0DE3-4065-B812-0035E2DF53ED}"/>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17</xdr:col>
      <xdr:colOff>11733</xdr:colOff>
      <xdr:row>15</xdr:row>
      <xdr:rowOff>152061</xdr:rowOff>
    </xdr:from>
    <xdr:to>
      <xdr:col>17</xdr:col>
      <xdr:colOff>516898</xdr:colOff>
      <xdr:row>17</xdr:row>
      <xdr:rowOff>187780</xdr:rowOff>
    </xdr:to>
    <xdr:grpSp>
      <xdr:nvGrpSpPr>
        <xdr:cNvPr id="253" name="Group 252">
          <a:extLst>
            <a:ext uri="{FF2B5EF4-FFF2-40B4-BE49-F238E27FC236}">
              <a16:creationId xmlns:a16="http://schemas.microsoft.com/office/drawing/2014/main" id="{DDD3B11D-B8D4-4F08-AA03-EA512927C7F1}"/>
            </a:ext>
          </a:extLst>
        </xdr:cNvPr>
        <xdr:cNvGrpSpPr/>
      </xdr:nvGrpSpPr>
      <xdr:grpSpPr>
        <a:xfrm>
          <a:off x="10334452" y="3009561"/>
          <a:ext cx="505165" cy="416719"/>
          <a:chOff x="5637609" y="4393406"/>
          <a:chExt cx="500062" cy="416719"/>
        </a:xfrm>
      </xdr:grpSpPr>
      <xdr:sp macro="" textlink="'Pivot Table 2'!I13">
        <xdr:nvSpPr>
          <xdr:cNvPr id="254" name="TextBox 253">
            <a:extLst>
              <a:ext uri="{FF2B5EF4-FFF2-40B4-BE49-F238E27FC236}">
                <a16:creationId xmlns:a16="http://schemas.microsoft.com/office/drawing/2014/main" id="{CF6EF937-C318-4264-BF67-43797AB92602}"/>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255" name="TextBox 254">
            <a:extLst>
              <a:ext uri="{FF2B5EF4-FFF2-40B4-BE49-F238E27FC236}">
                <a16:creationId xmlns:a16="http://schemas.microsoft.com/office/drawing/2014/main" id="{FADB3BF6-2733-42CE-B2A9-3DDD5446D8B3}"/>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15</xdr:col>
      <xdr:colOff>592757</xdr:colOff>
      <xdr:row>16</xdr:row>
      <xdr:rowOff>39121</xdr:rowOff>
    </xdr:from>
    <xdr:to>
      <xdr:col>16</xdr:col>
      <xdr:colOff>485600</xdr:colOff>
      <xdr:row>18</xdr:row>
      <xdr:rowOff>74840</xdr:rowOff>
    </xdr:to>
    <xdr:sp macro="" textlink="'Pivot Table 2'!I13">
      <xdr:nvSpPr>
        <xdr:cNvPr id="257" name="TextBox 256">
          <a:extLst>
            <a:ext uri="{FF2B5EF4-FFF2-40B4-BE49-F238E27FC236}">
              <a16:creationId xmlns:a16="http://schemas.microsoft.com/office/drawing/2014/main" id="{358A5707-AFF0-42DC-8BAB-403CF82B2152}"/>
            </a:ext>
          </a:extLst>
        </xdr:cNvPr>
        <xdr:cNvSpPr txBox="1"/>
      </xdr:nvSpPr>
      <xdr:spPr>
        <a:xfrm>
          <a:off x="9714776" y="3087121"/>
          <a:ext cx="500978"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clientData/>
  </xdr:twoCellAnchor>
  <xdr:twoCellAnchor editAs="absolute">
    <xdr:from>
      <xdr:col>16</xdr:col>
      <xdr:colOff>51189</xdr:colOff>
      <xdr:row>15</xdr:row>
      <xdr:rowOff>157499</xdr:rowOff>
    </xdr:from>
    <xdr:to>
      <xdr:col>16</xdr:col>
      <xdr:colOff>556354</xdr:colOff>
      <xdr:row>18</xdr:row>
      <xdr:rowOff>2718</xdr:rowOff>
    </xdr:to>
    <xdr:grpSp>
      <xdr:nvGrpSpPr>
        <xdr:cNvPr id="259" name="Group 258">
          <a:extLst>
            <a:ext uri="{FF2B5EF4-FFF2-40B4-BE49-F238E27FC236}">
              <a16:creationId xmlns:a16="http://schemas.microsoft.com/office/drawing/2014/main" id="{A2ED79EE-0118-4901-8E2B-346E9685A7AE}"/>
            </a:ext>
          </a:extLst>
        </xdr:cNvPr>
        <xdr:cNvGrpSpPr/>
      </xdr:nvGrpSpPr>
      <xdr:grpSpPr>
        <a:xfrm>
          <a:off x="9766689" y="3014999"/>
          <a:ext cx="505165" cy="416719"/>
          <a:chOff x="5637609" y="4393406"/>
          <a:chExt cx="500062" cy="416719"/>
        </a:xfrm>
      </xdr:grpSpPr>
      <xdr:sp macro="" textlink="'Pivot Table 2'!I13">
        <xdr:nvSpPr>
          <xdr:cNvPr id="260" name="TextBox 259">
            <a:extLst>
              <a:ext uri="{FF2B5EF4-FFF2-40B4-BE49-F238E27FC236}">
                <a16:creationId xmlns:a16="http://schemas.microsoft.com/office/drawing/2014/main" id="{AA1EB01D-32F1-4080-8F34-3306C96D6441}"/>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261" name="TextBox 260">
            <a:extLst>
              <a:ext uri="{FF2B5EF4-FFF2-40B4-BE49-F238E27FC236}">
                <a16:creationId xmlns:a16="http://schemas.microsoft.com/office/drawing/2014/main" id="{5443E509-557F-49BD-81B4-5AABF544A2DE}"/>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16</xdr:col>
      <xdr:colOff>217197</xdr:colOff>
      <xdr:row>14</xdr:row>
      <xdr:rowOff>105788</xdr:rowOff>
    </xdr:from>
    <xdr:to>
      <xdr:col>17</xdr:col>
      <xdr:colOff>110041</xdr:colOff>
      <xdr:row>16</xdr:row>
      <xdr:rowOff>141507</xdr:rowOff>
    </xdr:to>
    <xdr:grpSp>
      <xdr:nvGrpSpPr>
        <xdr:cNvPr id="262" name="Group 261">
          <a:extLst>
            <a:ext uri="{FF2B5EF4-FFF2-40B4-BE49-F238E27FC236}">
              <a16:creationId xmlns:a16="http://schemas.microsoft.com/office/drawing/2014/main" id="{5BCA877C-4B33-40C8-8A22-404D0941550A}"/>
            </a:ext>
          </a:extLst>
        </xdr:cNvPr>
        <xdr:cNvGrpSpPr/>
      </xdr:nvGrpSpPr>
      <xdr:grpSpPr>
        <a:xfrm>
          <a:off x="9932697" y="2772788"/>
          <a:ext cx="500063" cy="416719"/>
          <a:chOff x="5637609" y="4393406"/>
          <a:chExt cx="500062" cy="416719"/>
        </a:xfrm>
      </xdr:grpSpPr>
      <xdr:sp macro="" textlink="'Pivot Table 2'!I13">
        <xdr:nvSpPr>
          <xdr:cNvPr id="263" name="TextBox 262">
            <a:extLst>
              <a:ext uri="{FF2B5EF4-FFF2-40B4-BE49-F238E27FC236}">
                <a16:creationId xmlns:a16="http://schemas.microsoft.com/office/drawing/2014/main" id="{2925F8E8-8811-4CA1-A744-36D82B36EE96}"/>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264" name="TextBox 263">
            <a:extLst>
              <a:ext uri="{FF2B5EF4-FFF2-40B4-BE49-F238E27FC236}">
                <a16:creationId xmlns:a16="http://schemas.microsoft.com/office/drawing/2014/main" id="{74AF57EE-7C6C-4FFF-B895-5930837D70AD}"/>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16</xdr:col>
      <xdr:colOff>301559</xdr:colOff>
      <xdr:row>14</xdr:row>
      <xdr:rowOff>190149</xdr:rowOff>
    </xdr:from>
    <xdr:to>
      <xdr:col>17</xdr:col>
      <xdr:colOff>194403</xdr:colOff>
      <xdr:row>17</xdr:row>
      <xdr:rowOff>35368</xdr:rowOff>
    </xdr:to>
    <xdr:sp macro="" textlink="'Pivot Table 2'!I13">
      <xdr:nvSpPr>
        <xdr:cNvPr id="266" name="TextBox 265">
          <a:extLst>
            <a:ext uri="{FF2B5EF4-FFF2-40B4-BE49-F238E27FC236}">
              <a16:creationId xmlns:a16="http://schemas.microsoft.com/office/drawing/2014/main" id="{D45E1D7D-349F-40F7-9E5E-5C4E59B5F3B4}"/>
            </a:ext>
          </a:extLst>
        </xdr:cNvPr>
        <xdr:cNvSpPr txBox="1"/>
      </xdr:nvSpPr>
      <xdr:spPr>
        <a:xfrm>
          <a:off x="10031713" y="2857149"/>
          <a:ext cx="500978"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clientData/>
  </xdr:twoCellAnchor>
  <xdr:twoCellAnchor editAs="absolute">
    <xdr:from>
      <xdr:col>16</xdr:col>
      <xdr:colOff>453959</xdr:colOff>
      <xdr:row>15</xdr:row>
      <xdr:rowOff>152049</xdr:rowOff>
    </xdr:from>
    <xdr:to>
      <xdr:col>17</xdr:col>
      <xdr:colOff>346803</xdr:colOff>
      <xdr:row>17</xdr:row>
      <xdr:rowOff>187768</xdr:rowOff>
    </xdr:to>
    <xdr:grpSp>
      <xdr:nvGrpSpPr>
        <xdr:cNvPr id="268" name="Group 267">
          <a:extLst>
            <a:ext uri="{FF2B5EF4-FFF2-40B4-BE49-F238E27FC236}">
              <a16:creationId xmlns:a16="http://schemas.microsoft.com/office/drawing/2014/main" id="{7F62BB6D-41B8-4A60-BF18-C2456579A067}"/>
            </a:ext>
          </a:extLst>
        </xdr:cNvPr>
        <xdr:cNvGrpSpPr/>
      </xdr:nvGrpSpPr>
      <xdr:grpSpPr>
        <a:xfrm>
          <a:off x="10169459" y="3009549"/>
          <a:ext cx="500063" cy="416719"/>
          <a:chOff x="5637609" y="4393406"/>
          <a:chExt cx="500062" cy="416719"/>
        </a:xfrm>
      </xdr:grpSpPr>
      <xdr:sp macro="" textlink="'Pivot Table 2'!I13">
        <xdr:nvSpPr>
          <xdr:cNvPr id="269" name="TextBox 268">
            <a:extLst>
              <a:ext uri="{FF2B5EF4-FFF2-40B4-BE49-F238E27FC236}">
                <a16:creationId xmlns:a16="http://schemas.microsoft.com/office/drawing/2014/main" id="{10C0A33B-2633-465A-8952-758C0B74DFA7}"/>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270" name="TextBox 269">
            <a:extLst>
              <a:ext uri="{FF2B5EF4-FFF2-40B4-BE49-F238E27FC236}">
                <a16:creationId xmlns:a16="http://schemas.microsoft.com/office/drawing/2014/main" id="{46B081C9-253C-41EE-A120-FE864369784F}"/>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15</xdr:col>
      <xdr:colOff>583327</xdr:colOff>
      <xdr:row>16</xdr:row>
      <xdr:rowOff>61090</xdr:rowOff>
    </xdr:from>
    <xdr:to>
      <xdr:col>16</xdr:col>
      <xdr:colOff>476170</xdr:colOff>
      <xdr:row>18</xdr:row>
      <xdr:rowOff>96809</xdr:rowOff>
    </xdr:to>
    <xdr:sp macro="" textlink="'Pivot Table 2'!I13">
      <xdr:nvSpPr>
        <xdr:cNvPr id="272" name="TextBox 271">
          <a:extLst>
            <a:ext uri="{FF2B5EF4-FFF2-40B4-BE49-F238E27FC236}">
              <a16:creationId xmlns:a16="http://schemas.microsoft.com/office/drawing/2014/main" id="{37FD5063-F427-4BCE-9A17-7EC1EB2FC895}"/>
            </a:ext>
          </a:extLst>
        </xdr:cNvPr>
        <xdr:cNvSpPr txBox="1"/>
      </xdr:nvSpPr>
      <xdr:spPr>
        <a:xfrm>
          <a:off x="9705346" y="3109090"/>
          <a:ext cx="500978"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clientData/>
  </xdr:twoCellAnchor>
  <xdr:twoCellAnchor editAs="absolute">
    <xdr:from>
      <xdr:col>15</xdr:col>
      <xdr:colOff>404972</xdr:colOff>
      <xdr:row>14</xdr:row>
      <xdr:rowOff>177901</xdr:rowOff>
    </xdr:from>
    <xdr:to>
      <xdr:col>16</xdr:col>
      <xdr:colOff>297815</xdr:colOff>
      <xdr:row>17</xdr:row>
      <xdr:rowOff>23120</xdr:rowOff>
    </xdr:to>
    <xdr:grpSp>
      <xdr:nvGrpSpPr>
        <xdr:cNvPr id="274" name="Group 273">
          <a:extLst>
            <a:ext uri="{FF2B5EF4-FFF2-40B4-BE49-F238E27FC236}">
              <a16:creationId xmlns:a16="http://schemas.microsoft.com/office/drawing/2014/main" id="{D2E8D0A9-965C-4CA1-A04E-7F12BE1A5452}"/>
            </a:ext>
          </a:extLst>
        </xdr:cNvPr>
        <xdr:cNvGrpSpPr/>
      </xdr:nvGrpSpPr>
      <xdr:grpSpPr>
        <a:xfrm>
          <a:off x="9513253" y="2844901"/>
          <a:ext cx="500062" cy="416719"/>
          <a:chOff x="5637609" y="4393406"/>
          <a:chExt cx="500062" cy="416719"/>
        </a:xfrm>
      </xdr:grpSpPr>
      <xdr:sp macro="" textlink="'Pivot Table 2'!I13">
        <xdr:nvSpPr>
          <xdr:cNvPr id="275" name="TextBox 274">
            <a:extLst>
              <a:ext uri="{FF2B5EF4-FFF2-40B4-BE49-F238E27FC236}">
                <a16:creationId xmlns:a16="http://schemas.microsoft.com/office/drawing/2014/main" id="{8CA91F9A-794F-4606-9075-1362475D927A}"/>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276" name="TextBox 275">
            <a:extLst>
              <a:ext uri="{FF2B5EF4-FFF2-40B4-BE49-F238E27FC236}">
                <a16:creationId xmlns:a16="http://schemas.microsoft.com/office/drawing/2014/main" id="{2B2BC8DE-5A92-4EC2-8890-0CA8B60AA3F8}"/>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15</xdr:col>
      <xdr:colOff>516548</xdr:colOff>
      <xdr:row>15</xdr:row>
      <xdr:rowOff>146605</xdr:rowOff>
    </xdr:from>
    <xdr:to>
      <xdr:col>16</xdr:col>
      <xdr:colOff>409391</xdr:colOff>
      <xdr:row>17</xdr:row>
      <xdr:rowOff>182324</xdr:rowOff>
    </xdr:to>
    <xdr:sp macro="" textlink="'Pivot Table 2'!I13">
      <xdr:nvSpPr>
        <xdr:cNvPr id="278" name="TextBox 277">
          <a:extLst>
            <a:ext uri="{FF2B5EF4-FFF2-40B4-BE49-F238E27FC236}">
              <a16:creationId xmlns:a16="http://schemas.microsoft.com/office/drawing/2014/main" id="{193FD9D4-C729-4D15-AFE6-CF4CE87393EE}"/>
            </a:ext>
          </a:extLst>
        </xdr:cNvPr>
        <xdr:cNvSpPr txBox="1"/>
      </xdr:nvSpPr>
      <xdr:spPr>
        <a:xfrm>
          <a:off x="9638567" y="3004105"/>
          <a:ext cx="500978"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clientData/>
  </xdr:twoCellAnchor>
  <xdr:twoCellAnchor editAs="absolute">
    <xdr:from>
      <xdr:col>15</xdr:col>
      <xdr:colOff>580501</xdr:colOff>
      <xdr:row>15</xdr:row>
      <xdr:rowOff>74486</xdr:rowOff>
    </xdr:from>
    <xdr:to>
      <xdr:col>16</xdr:col>
      <xdr:colOff>473346</xdr:colOff>
      <xdr:row>17</xdr:row>
      <xdr:rowOff>110205</xdr:rowOff>
    </xdr:to>
    <xdr:grpSp>
      <xdr:nvGrpSpPr>
        <xdr:cNvPr id="280" name="Group 279">
          <a:extLst>
            <a:ext uri="{FF2B5EF4-FFF2-40B4-BE49-F238E27FC236}">
              <a16:creationId xmlns:a16="http://schemas.microsoft.com/office/drawing/2014/main" id="{7E2CD3D4-7570-4821-8DB1-1572826F82DC}"/>
            </a:ext>
          </a:extLst>
        </xdr:cNvPr>
        <xdr:cNvGrpSpPr/>
      </xdr:nvGrpSpPr>
      <xdr:grpSpPr>
        <a:xfrm>
          <a:off x="9688782" y="2931986"/>
          <a:ext cx="500064" cy="416719"/>
          <a:chOff x="5637609" y="4393406"/>
          <a:chExt cx="500064" cy="416719"/>
        </a:xfrm>
      </xdr:grpSpPr>
      <xdr:sp macro="" textlink="'Pivot Table 2'!I13">
        <xdr:nvSpPr>
          <xdr:cNvPr id="281" name="TextBox 280">
            <a:extLst>
              <a:ext uri="{FF2B5EF4-FFF2-40B4-BE49-F238E27FC236}">
                <a16:creationId xmlns:a16="http://schemas.microsoft.com/office/drawing/2014/main" id="{D2DF9157-2919-4EA1-9A22-C05F84497E2B}"/>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282" name="TextBox 281">
            <a:extLst>
              <a:ext uri="{FF2B5EF4-FFF2-40B4-BE49-F238E27FC236}">
                <a16:creationId xmlns:a16="http://schemas.microsoft.com/office/drawing/2014/main" id="{4DA4B91C-F434-4AEF-9D39-98E4E57EE40E}"/>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9</xdr:col>
      <xdr:colOff>226218</xdr:colOff>
      <xdr:row>9</xdr:row>
      <xdr:rowOff>3969</xdr:rowOff>
    </xdr:from>
    <xdr:to>
      <xdr:col>10</xdr:col>
      <xdr:colOff>119063</xdr:colOff>
      <xdr:row>11</xdr:row>
      <xdr:rowOff>39688</xdr:rowOff>
    </xdr:to>
    <xdr:grpSp>
      <xdr:nvGrpSpPr>
        <xdr:cNvPr id="283" name="Group 282">
          <a:extLst>
            <a:ext uri="{FF2B5EF4-FFF2-40B4-BE49-F238E27FC236}">
              <a16:creationId xmlns:a16="http://schemas.microsoft.com/office/drawing/2014/main" id="{2BEB35CF-56D4-4A7F-8E55-8209A737547B}"/>
            </a:ext>
          </a:extLst>
        </xdr:cNvPr>
        <xdr:cNvGrpSpPr/>
      </xdr:nvGrpSpPr>
      <xdr:grpSpPr>
        <a:xfrm>
          <a:off x="5691187" y="1718469"/>
          <a:ext cx="500064" cy="416719"/>
          <a:chOff x="5637609" y="4393406"/>
          <a:chExt cx="500062" cy="416719"/>
        </a:xfrm>
      </xdr:grpSpPr>
      <xdr:sp macro="" textlink="'Pivot Table 2'!I13">
        <xdr:nvSpPr>
          <xdr:cNvPr id="284" name="TextBox 283">
            <a:extLst>
              <a:ext uri="{FF2B5EF4-FFF2-40B4-BE49-F238E27FC236}">
                <a16:creationId xmlns:a16="http://schemas.microsoft.com/office/drawing/2014/main" id="{634C6D97-02EB-449C-AAFF-CC7EE6000A82}"/>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285" name="TextBox 284">
            <a:extLst>
              <a:ext uri="{FF2B5EF4-FFF2-40B4-BE49-F238E27FC236}">
                <a16:creationId xmlns:a16="http://schemas.microsoft.com/office/drawing/2014/main" id="{9523E612-8A10-4988-909A-EBB0116A4C21}"/>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9</xdr:col>
      <xdr:colOff>393272</xdr:colOff>
      <xdr:row>9</xdr:row>
      <xdr:rowOff>163696</xdr:rowOff>
    </xdr:from>
    <xdr:to>
      <xdr:col>10</xdr:col>
      <xdr:colOff>286117</xdr:colOff>
      <xdr:row>12</xdr:row>
      <xdr:rowOff>8915</xdr:rowOff>
    </xdr:to>
    <xdr:grpSp>
      <xdr:nvGrpSpPr>
        <xdr:cNvPr id="289" name="Group 288">
          <a:extLst>
            <a:ext uri="{FF2B5EF4-FFF2-40B4-BE49-F238E27FC236}">
              <a16:creationId xmlns:a16="http://schemas.microsoft.com/office/drawing/2014/main" id="{BB14E66A-C5A5-4502-AC02-618693602B5F}"/>
            </a:ext>
          </a:extLst>
        </xdr:cNvPr>
        <xdr:cNvGrpSpPr/>
      </xdr:nvGrpSpPr>
      <xdr:grpSpPr>
        <a:xfrm>
          <a:off x="5858241" y="1878196"/>
          <a:ext cx="500064" cy="416719"/>
          <a:chOff x="5637609" y="4393406"/>
          <a:chExt cx="500062" cy="416719"/>
        </a:xfrm>
      </xdr:grpSpPr>
      <xdr:sp macro="" textlink="'Pivot Table 2'!I13">
        <xdr:nvSpPr>
          <xdr:cNvPr id="290" name="TextBox 289">
            <a:extLst>
              <a:ext uri="{FF2B5EF4-FFF2-40B4-BE49-F238E27FC236}">
                <a16:creationId xmlns:a16="http://schemas.microsoft.com/office/drawing/2014/main" id="{469B65AF-878D-4ED8-AFC1-ADEE5A30A287}"/>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291" name="TextBox 290">
            <a:extLst>
              <a:ext uri="{FF2B5EF4-FFF2-40B4-BE49-F238E27FC236}">
                <a16:creationId xmlns:a16="http://schemas.microsoft.com/office/drawing/2014/main" id="{B19A17ED-FF20-4632-B640-F025805CAC9E}"/>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9</xdr:col>
      <xdr:colOff>552999</xdr:colOff>
      <xdr:row>8</xdr:row>
      <xdr:rowOff>110938</xdr:rowOff>
    </xdr:from>
    <xdr:to>
      <xdr:col>10</xdr:col>
      <xdr:colOff>445844</xdr:colOff>
      <xdr:row>10</xdr:row>
      <xdr:rowOff>146657</xdr:rowOff>
    </xdr:to>
    <xdr:grpSp>
      <xdr:nvGrpSpPr>
        <xdr:cNvPr id="292" name="Group 291">
          <a:extLst>
            <a:ext uri="{FF2B5EF4-FFF2-40B4-BE49-F238E27FC236}">
              <a16:creationId xmlns:a16="http://schemas.microsoft.com/office/drawing/2014/main" id="{E9F53884-87D5-4842-8CB2-933821CA4925}"/>
            </a:ext>
          </a:extLst>
        </xdr:cNvPr>
        <xdr:cNvGrpSpPr/>
      </xdr:nvGrpSpPr>
      <xdr:grpSpPr>
        <a:xfrm>
          <a:off x="6017968" y="1634938"/>
          <a:ext cx="500064" cy="416719"/>
          <a:chOff x="5637609" y="4393406"/>
          <a:chExt cx="500062" cy="416719"/>
        </a:xfrm>
      </xdr:grpSpPr>
      <xdr:sp macro="" textlink="'Pivot Table 2'!I13">
        <xdr:nvSpPr>
          <xdr:cNvPr id="293" name="TextBox 292">
            <a:extLst>
              <a:ext uri="{FF2B5EF4-FFF2-40B4-BE49-F238E27FC236}">
                <a16:creationId xmlns:a16="http://schemas.microsoft.com/office/drawing/2014/main" id="{F275E470-7FDC-49F2-BC81-62D59EEA7158}"/>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294" name="TextBox 293">
            <a:extLst>
              <a:ext uri="{FF2B5EF4-FFF2-40B4-BE49-F238E27FC236}">
                <a16:creationId xmlns:a16="http://schemas.microsoft.com/office/drawing/2014/main" id="{591019CC-26B4-48C7-80E8-D7C907477779}"/>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8</xdr:col>
      <xdr:colOff>595496</xdr:colOff>
      <xdr:row>9</xdr:row>
      <xdr:rowOff>72838</xdr:rowOff>
    </xdr:from>
    <xdr:to>
      <xdr:col>9</xdr:col>
      <xdr:colOff>488340</xdr:colOff>
      <xdr:row>11</xdr:row>
      <xdr:rowOff>108557</xdr:rowOff>
    </xdr:to>
    <xdr:grpSp>
      <xdr:nvGrpSpPr>
        <xdr:cNvPr id="295" name="Group 294">
          <a:extLst>
            <a:ext uri="{FF2B5EF4-FFF2-40B4-BE49-F238E27FC236}">
              <a16:creationId xmlns:a16="http://schemas.microsoft.com/office/drawing/2014/main" id="{BD760CD9-2177-42ED-A61B-B3584C7A7C9C}"/>
            </a:ext>
          </a:extLst>
        </xdr:cNvPr>
        <xdr:cNvGrpSpPr/>
      </xdr:nvGrpSpPr>
      <xdr:grpSpPr>
        <a:xfrm>
          <a:off x="5453246" y="1787338"/>
          <a:ext cx="500063" cy="416719"/>
          <a:chOff x="5637609" y="4393406"/>
          <a:chExt cx="500062" cy="416719"/>
        </a:xfrm>
      </xdr:grpSpPr>
      <xdr:sp macro="" textlink="'Pivot Table 2'!I13">
        <xdr:nvSpPr>
          <xdr:cNvPr id="296" name="TextBox 295">
            <a:extLst>
              <a:ext uri="{FF2B5EF4-FFF2-40B4-BE49-F238E27FC236}">
                <a16:creationId xmlns:a16="http://schemas.microsoft.com/office/drawing/2014/main" id="{2935DD43-8411-42DF-9429-A70374DBF7D4}"/>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297" name="TextBox 296">
            <a:extLst>
              <a:ext uri="{FF2B5EF4-FFF2-40B4-BE49-F238E27FC236}">
                <a16:creationId xmlns:a16="http://schemas.microsoft.com/office/drawing/2014/main" id="{629F74AA-41C5-4DFC-9522-1A7E2BDF68D6}"/>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9</xdr:col>
      <xdr:colOff>59164</xdr:colOff>
      <xdr:row>8</xdr:row>
      <xdr:rowOff>115331</xdr:rowOff>
    </xdr:from>
    <xdr:to>
      <xdr:col>9</xdr:col>
      <xdr:colOff>560143</xdr:colOff>
      <xdr:row>10</xdr:row>
      <xdr:rowOff>151050</xdr:rowOff>
    </xdr:to>
    <xdr:grpSp>
      <xdr:nvGrpSpPr>
        <xdr:cNvPr id="298" name="Group 297">
          <a:extLst>
            <a:ext uri="{FF2B5EF4-FFF2-40B4-BE49-F238E27FC236}">
              <a16:creationId xmlns:a16="http://schemas.microsoft.com/office/drawing/2014/main" id="{A8E2DBFE-C744-4AA3-B2FD-DD5CB74DA775}"/>
            </a:ext>
          </a:extLst>
        </xdr:cNvPr>
        <xdr:cNvGrpSpPr/>
      </xdr:nvGrpSpPr>
      <xdr:grpSpPr>
        <a:xfrm>
          <a:off x="5524133" y="1639331"/>
          <a:ext cx="500979" cy="416719"/>
          <a:chOff x="5637609" y="4393406"/>
          <a:chExt cx="500062" cy="416719"/>
        </a:xfrm>
      </xdr:grpSpPr>
      <xdr:sp macro="" textlink="'Pivot Table 2'!I13">
        <xdr:nvSpPr>
          <xdr:cNvPr id="299" name="TextBox 298">
            <a:extLst>
              <a:ext uri="{FF2B5EF4-FFF2-40B4-BE49-F238E27FC236}">
                <a16:creationId xmlns:a16="http://schemas.microsoft.com/office/drawing/2014/main" id="{0457D5F9-CFD7-42BE-B939-33EFFB885AD8}"/>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300" name="TextBox 299">
            <a:extLst>
              <a:ext uri="{FF2B5EF4-FFF2-40B4-BE49-F238E27FC236}">
                <a16:creationId xmlns:a16="http://schemas.microsoft.com/office/drawing/2014/main" id="{0DE4F2B3-F6B5-42FE-84A9-982F362D48D6}"/>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9</xdr:col>
      <xdr:colOff>152948</xdr:colOff>
      <xdr:row>10</xdr:row>
      <xdr:rowOff>55252</xdr:rowOff>
    </xdr:from>
    <xdr:to>
      <xdr:col>10</xdr:col>
      <xdr:colOff>45793</xdr:colOff>
      <xdr:row>12</xdr:row>
      <xdr:rowOff>90971</xdr:rowOff>
    </xdr:to>
    <xdr:grpSp>
      <xdr:nvGrpSpPr>
        <xdr:cNvPr id="301" name="Group 300">
          <a:extLst>
            <a:ext uri="{FF2B5EF4-FFF2-40B4-BE49-F238E27FC236}">
              <a16:creationId xmlns:a16="http://schemas.microsoft.com/office/drawing/2014/main" id="{0EF1492E-334F-4F47-BE6A-603B69329E97}"/>
            </a:ext>
          </a:extLst>
        </xdr:cNvPr>
        <xdr:cNvGrpSpPr/>
      </xdr:nvGrpSpPr>
      <xdr:grpSpPr>
        <a:xfrm>
          <a:off x="5617917" y="1960252"/>
          <a:ext cx="500064" cy="416719"/>
          <a:chOff x="5637609" y="4393406"/>
          <a:chExt cx="500062" cy="416719"/>
        </a:xfrm>
      </xdr:grpSpPr>
      <xdr:sp macro="" textlink="'Pivot Table 2'!I13">
        <xdr:nvSpPr>
          <xdr:cNvPr id="302" name="TextBox 301">
            <a:extLst>
              <a:ext uri="{FF2B5EF4-FFF2-40B4-BE49-F238E27FC236}">
                <a16:creationId xmlns:a16="http://schemas.microsoft.com/office/drawing/2014/main" id="{B1901E59-F1B9-495F-8672-13C86493D18C}"/>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303" name="TextBox 302">
            <a:extLst>
              <a:ext uri="{FF2B5EF4-FFF2-40B4-BE49-F238E27FC236}">
                <a16:creationId xmlns:a16="http://schemas.microsoft.com/office/drawing/2014/main" id="{63A2830D-36B6-47F1-849C-53809D481C3E}"/>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10</xdr:col>
      <xdr:colOff>34256</xdr:colOff>
      <xdr:row>9</xdr:row>
      <xdr:rowOff>178342</xdr:rowOff>
    </xdr:from>
    <xdr:to>
      <xdr:col>10</xdr:col>
      <xdr:colOff>535235</xdr:colOff>
      <xdr:row>12</xdr:row>
      <xdr:rowOff>23561</xdr:rowOff>
    </xdr:to>
    <xdr:grpSp>
      <xdr:nvGrpSpPr>
        <xdr:cNvPr id="304" name="Group 303">
          <a:extLst>
            <a:ext uri="{FF2B5EF4-FFF2-40B4-BE49-F238E27FC236}">
              <a16:creationId xmlns:a16="http://schemas.microsoft.com/office/drawing/2014/main" id="{437ADF97-4BCA-40BB-B1C4-8C401806B6FF}"/>
            </a:ext>
          </a:extLst>
        </xdr:cNvPr>
        <xdr:cNvGrpSpPr/>
      </xdr:nvGrpSpPr>
      <xdr:grpSpPr>
        <a:xfrm>
          <a:off x="6106444" y="1892842"/>
          <a:ext cx="500979" cy="416719"/>
          <a:chOff x="5637609" y="4393406"/>
          <a:chExt cx="500062" cy="416719"/>
        </a:xfrm>
      </xdr:grpSpPr>
      <xdr:sp macro="" textlink="'Pivot Table 2'!I13">
        <xdr:nvSpPr>
          <xdr:cNvPr id="305" name="TextBox 304">
            <a:extLst>
              <a:ext uri="{FF2B5EF4-FFF2-40B4-BE49-F238E27FC236}">
                <a16:creationId xmlns:a16="http://schemas.microsoft.com/office/drawing/2014/main" id="{DC562EE4-F8B8-47B0-8ECE-A9B6EFF32263}"/>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306" name="TextBox 305">
            <a:extLst>
              <a:ext uri="{FF2B5EF4-FFF2-40B4-BE49-F238E27FC236}">
                <a16:creationId xmlns:a16="http://schemas.microsoft.com/office/drawing/2014/main" id="{1BAA47B0-13F0-487C-9A14-D758660D3F5C}"/>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9</xdr:col>
      <xdr:colOff>479729</xdr:colOff>
      <xdr:row>10</xdr:row>
      <xdr:rowOff>140242</xdr:rowOff>
    </xdr:from>
    <xdr:to>
      <xdr:col>10</xdr:col>
      <xdr:colOff>372574</xdr:colOff>
      <xdr:row>12</xdr:row>
      <xdr:rowOff>175961</xdr:rowOff>
    </xdr:to>
    <xdr:grpSp>
      <xdr:nvGrpSpPr>
        <xdr:cNvPr id="307" name="Group 306">
          <a:extLst>
            <a:ext uri="{FF2B5EF4-FFF2-40B4-BE49-F238E27FC236}">
              <a16:creationId xmlns:a16="http://schemas.microsoft.com/office/drawing/2014/main" id="{ACAE8839-01E9-4713-8357-A63D36A982B1}"/>
            </a:ext>
          </a:extLst>
        </xdr:cNvPr>
        <xdr:cNvGrpSpPr/>
      </xdr:nvGrpSpPr>
      <xdr:grpSpPr>
        <a:xfrm>
          <a:off x="5944698" y="2045242"/>
          <a:ext cx="500064" cy="416719"/>
          <a:chOff x="5637609" y="4393406"/>
          <a:chExt cx="500062" cy="416719"/>
        </a:xfrm>
      </xdr:grpSpPr>
      <xdr:sp macro="" textlink="'Pivot Table 2'!I13">
        <xdr:nvSpPr>
          <xdr:cNvPr id="308" name="TextBox 307">
            <a:extLst>
              <a:ext uri="{FF2B5EF4-FFF2-40B4-BE49-F238E27FC236}">
                <a16:creationId xmlns:a16="http://schemas.microsoft.com/office/drawing/2014/main" id="{FF6BC90D-80C1-4DD1-8F61-F026F1A2A647}"/>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309" name="TextBox 308">
            <a:extLst>
              <a:ext uri="{FF2B5EF4-FFF2-40B4-BE49-F238E27FC236}">
                <a16:creationId xmlns:a16="http://schemas.microsoft.com/office/drawing/2014/main" id="{4A292D76-D0DE-4024-A805-E12A5218170A}"/>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9</xdr:col>
      <xdr:colOff>457932</xdr:colOff>
      <xdr:row>8</xdr:row>
      <xdr:rowOff>153865</xdr:rowOff>
    </xdr:from>
    <xdr:to>
      <xdr:col>10</xdr:col>
      <xdr:colOff>238125</xdr:colOff>
      <xdr:row>10</xdr:row>
      <xdr:rowOff>109904</xdr:rowOff>
    </xdr:to>
    <xdr:grpSp>
      <xdr:nvGrpSpPr>
        <xdr:cNvPr id="32" name="Group 31">
          <a:extLst>
            <a:ext uri="{FF2B5EF4-FFF2-40B4-BE49-F238E27FC236}">
              <a16:creationId xmlns:a16="http://schemas.microsoft.com/office/drawing/2014/main" id="{D3240438-D360-47CC-B067-68684E8A1517}"/>
            </a:ext>
          </a:extLst>
        </xdr:cNvPr>
        <xdr:cNvGrpSpPr/>
      </xdr:nvGrpSpPr>
      <xdr:grpSpPr>
        <a:xfrm>
          <a:off x="5922901" y="1677865"/>
          <a:ext cx="387412" cy="337039"/>
          <a:chOff x="5740644" y="652096"/>
          <a:chExt cx="388327" cy="337039"/>
        </a:xfrm>
      </xdr:grpSpPr>
      <xdr:sp macro="" textlink="'Pivot Table 2'!H13">
        <xdr:nvSpPr>
          <xdr:cNvPr id="31" name="TextBox 30">
            <a:extLst>
              <a:ext uri="{FF2B5EF4-FFF2-40B4-BE49-F238E27FC236}">
                <a16:creationId xmlns:a16="http://schemas.microsoft.com/office/drawing/2014/main" id="{6FE09C83-15D4-465C-AEA9-1DF1D83D177B}"/>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322" name="TextBox 321">
            <a:extLst>
              <a:ext uri="{FF2B5EF4-FFF2-40B4-BE49-F238E27FC236}">
                <a16:creationId xmlns:a16="http://schemas.microsoft.com/office/drawing/2014/main" id="{4812D330-E035-411B-8181-30AD36ED52DB}"/>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9</xdr:col>
      <xdr:colOff>287947</xdr:colOff>
      <xdr:row>8</xdr:row>
      <xdr:rowOff>145073</xdr:rowOff>
    </xdr:from>
    <xdr:to>
      <xdr:col>10</xdr:col>
      <xdr:colOff>68140</xdr:colOff>
      <xdr:row>10</xdr:row>
      <xdr:rowOff>101112</xdr:rowOff>
    </xdr:to>
    <xdr:grpSp>
      <xdr:nvGrpSpPr>
        <xdr:cNvPr id="325" name="Group 324">
          <a:extLst>
            <a:ext uri="{FF2B5EF4-FFF2-40B4-BE49-F238E27FC236}">
              <a16:creationId xmlns:a16="http://schemas.microsoft.com/office/drawing/2014/main" id="{95ECDF52-46D3-4481-AFAC-3014690204FD}"/>
            </a:ext>
          </a:extLst>
        </xdr:cNvPr>
        <xdr:cNvGrpSpPr/>
      </xdr:nvGrpSpPr>
      <xdr:grpSpPr>
        <a:xfrm>
          <a:off x="5752916" y="1669073"/>
          <a:ext cx="387412" cy="337039"/>
          <a:chOff x="5740644" y="652096"/>
          <a:chExt cx="388327" cy="337039"/>
        </a:xfrm>
      </xdr:grpSpPr>
      <xdr:sp macro="" textlink="'Pivot Table 2'!H13">
        <xdr:nvSpPr>
          <xdr:cNvPr id="326" name="TextBox 325">
            <a:extLst>
              <a:ext uri="{FF2B5EF4-FFF2-40B4-BE49-F238E27FC236}">
                <a16:creationId xmlns:a16="http://schemas.microsoft.com/office/drawing/2014/main" id="{D3FAB591-E8D5-490A-9251-8D54F055C770}"/>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327" name="TextBox 326">
            <a:extLst>
              <a:ext uri="{FF2B5EF4-FFF2-40B4-BE49-F238E27FC236}">
                <a16:creationId xmlns:a16="http://schemas.microsoft.com/office/drawing/2014/main" id="{BCCD928B-BE05-4A73-B5FD-16672C93BDF9}"/>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9</xdr:col>
      <xdr:colOff>367077</xdr:colOff>
      <xdr:row>10</xdr:row>
      <xdr:rowOff>4397</xdr:rowOff>
    </xdr:from>
    <xdr:to>
      <xdr:col>10</xdr:col>
      <xdr:colOff>147270</xdr:colOff>
      <xdr:row>11</xdr:row>
      <xdr:rowOff>150936</xdr:rowOff>
    </xdr:to>
    <xdr:grpSp>
      <xdr:nvGrpSpPr>
        <xdr:cNvPr id="328" name="Group 327">
          <a:extLst>
            <a:ext uri="{FF2B5EF4-FFF2-40B4-BE49-F238E27FC236}">
              <a16:creationId xmlns:a16="http://schemas.microsoft.com/office/drawing/2014/main" id="{EF488B1B-E2F2-471E-9302-BB12B11C8765}"/>
            </a:ext>
          </a:extLst>
        </xdr:cNvPr>
        <xdr:cNvGrpSpPr/>
      </xdr:nvGrpSpPr>
      <xdr:grpSpPr>
        <a:xfrm>
          <a:off x="5832046" y="1909397"/>
          <a:ext cx="387412" cy="337039"/>
          <a:chOff x="5740644" y="652096"/>
          <a:chExt cx="388327" cy="337039"/>
        </a:xfrm>
      </xdr:grpSpPr>
      <xdr:sp macro="" textlink="'Pivot Table 2'!H13">
        <xdr:nvSpPr>
          <xdr:cNvPr id="329" name="TextBox 328">
            <a:extLst>
              <a:ext uri="{FF2B5EF4-FFF2-40B4-BE49-F238E27FC236}">
                <a16:creationId xmlns:a16="http://schemas.microsoft.com/office/drawing/2014/main" id="{1CB97BBA-F2C1-4CFB-9E7D-2320D8E01BEF}"/>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330" name="TextBox 329">
            <a:extLst>
              <a:ext uri="{FF2B5EF4-FFF2-40B4-BE49-F238E27FC236}">
                <a16:creationId xmlns:a16="http://schemas.microsoft.com/office/drawing/2014/main" id="{31C5CECF-CE1D-4C34-88B3-5459EB67A21E}"/>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9</xdr:col>
      <xdr:colOff>446207</xdr:colOff>
      <xdr:row>10</xdr:row>
      <xdr:rowOff>171451</xdr:rowOff>
    </xdr:from>
    <xdr:to>
      <xdr:col>10</xdr:col>
      <xdr:colOff>226400</xdr:colOff>
      <xdr:row>12</xdr:row>
      <xdr:rowOff>127490</xdr:rowOff>
    </xdr:to>
    <xdr:grpSp>
      <xdr:nvGrpSpPr>
        <xdr:cNvPr id="331" name="Group 330">
          <a:extLst>
            <a:ext uri="{FF2B5EF4-FFF2-40B4-BE49-F238E27FC236}">
              <a16:creationId xmlns:a16="http://schemas.microsoft.com/office/drawing/2014/main" id="{0CDC7ACD-8485-42FE-9EB3-D4C903BD4D64}"/>
            </a:ext>
          </a:extLst>
        </xdr:cNvPr>
        <xdr:cNvGrpSpPr/>
      </xdr:nvGrpSpPr>
      <xdr:grpSpPr>
        <a:xfrm>
          <a:off x="5911176" y="2076451"/>
          <a:ext cx="387412" cy="337039"/>
          <a:chOff x="5740644" y="652096"/>
          <a:chExt cx="388327" cy="337039"/>
        </a:xfrm>
      </xdr:grpSpPr>
      <xdr:sp macro="" textlink="'Pivot Table 2'!H13">
        <xdr:nvSpPr>
          <xdr:cNvPr id="332" name="TextBox 331">
            <a:extLst>
              <a:ext uri="{FF2B5EF4-FFF2-40B4-BE49-F238E27FC236}">
                <a16:creationId xmlns:a16="http://schemas.microsoft.com/office/drawing/2014/main" id="{F228C23A-D1BA-43E3-A4AD-527DA5857C2E}"/>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333" name="TextBox 332">
            <a:extLst>
              <a:ext uri="{FF2B5EF4-FFF2-40B4-BE49-F238E27FC236}">
                <a16:creationId xmlns:a16="http://schemas.microsoft.com/office/drawing/2014/main" id="{BE90003B-3F11-494C-983A-86FEEAFF0FFD}"/>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9</xdr:col>
      <xdr:colOff>605934</xdr:colOff>
      <xdr:row>9</xdr:row>
      <xdr:rowOff>60077</xdr:rowOff>
    </xdr:from>
    <xdr:to>
      <xdr:col>10</xdr:col>
      <xdr:colOff>386127</xdr:colOff>
      <xdr:row>11</xdr:row>
      <xdr:rowOff>16116</xdr:rowOff>
    </xdr:to>
    <xdr:grpSp>
      <xdr:nvGrpSpPr>
        <xdr:cNvPr id="334" name="Group 333">
          <a:extLst>
            <a:ext uri="{FF2B5EF4-FFF2-40B4-BE49-F238E27FC236}">
              <a16:creationId xmlns:a16="http://schemas.microsoft.com/office/drawing/2014/main" id="{2C4BF64D-30CA-4AE7-95BD-33C03FE4CE67}"/>
            </a:ext>
          </a:extLst>
        </xdr:cNvPr>
        <xdr:cNvGrpSpPr/>
      </xdr:nvGrpSpPr>
      <xdr:grpSpPr>
        <a:xfrm>
          <a:off x="6070903" y="1774577"/>
          <a:ext cx="387412" cy="337039"/>
          <a:chOff x="5740644" y="652096"/>
          <a:chExt cx="388327" cy="337039"/>
        </a:xfrm>
      </xdr:grpSpPr>
      <xdr:sp macro="" textlink="'Pivot Table 2'!H13">
        <xdr:nvSpPr>
          <xdr:cNvPr id="335" name="TextBox 334">
            <a:extLst>
              <a:ext uri="{FF2B5EF4-FFF2-40B4-BE49-F238E27FC236}">
                <a16:creationId xmlns:a16="http://schemas.microsoft.com/office/drawing/2014/main" id="{6BB2127A-D642-4E06-96FF-660C51975C33}"/>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336" name="TextBox 335">
            <a:extLst>
              <a:ext uri="{FF2B5EF4-FFF2-40B4-BE49-F238E27FC236}">
                <a16:creationId xmlns:a16="http://schemas.microsoft.com/office/drawing/2014/main" id="{760605B5-4128-49A2-A647-ED7686219B0B}"/>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10</xdr:col>
      <xdr:colOff>164854</xdr:colOff>
      <xdr:row>10</xdr:row>
      <xdr:rowOff>21977</xdr:rowOff>
    </xdr:from>
    <xdr:to>
      <xdr:col>10</xdr:col>
      <xdr:colOff>553181</xdr:colOff>
      <xdr:row>11</xdr:row>
      <xdr:rowOff>168516</xdr:rowOff>
    </xdr:to>
    <xdr:grpSp>
      <xdr:nvGrpSpPr>
        <xdr:cNvPr id="337" name="Group 336">
          <a:extLst>
            <a:ext uri="{FF2B5EF4-FFF2-40B4-BE49-F238E27FC236}">
              <a16:creationId xmlns:a16="http://schemas.microsoft.com/office/drawing/2014/main" id="{D23C5420-8EDF-4B2F-9697-D5262FF2A5E8}"/>
            </a:ext>
          </a:extLst>
        </xdr:cNvPr>
        <xdr:cNvGrpSpPr/>
      </xdr:nvGrpSpPr>
      <xdr:grpSpPr>
        <a:xfrm>
          <a:off x="6237042" y="1926977"/>
          <a:ext cx="388327" cy="337039"/>
          <a:chOff x="5740644" y="652096"/>
          <a:chExt cx="388327" cy="337039"/>
        </a:xfrm>
      </xdr:grpSpPr>
      <xdr:sp macro="" textlink="'Pivot Table 2'!H13">
        <xdr:nvSpPr>
          <xdr:cNvPr id="338" name="TextBox 337">
            <a:extLst>
              <a:ext uri="{FF2B5EF4-FFF2-40B4-BE49-F238E27FC236}">
                <a16:creationId xmlns:a16="http://schemas.microsoft.com/office/drawing/2014/main" id="{2572B397-F3BE-48B4-B5FB-6B452C430E31}"/>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339" name="TextBox 338">
            <a:extLst>
              <a:ext uri="{FF2B5EF4-FFF2-40B4-BE49-F238E27FC236}">
                <a16:creationId xmlns:a16="http://schemas.microsoft.com/office/drawing/2014/main" id="{7F504378-9E36-47FD-B301-314BF1B568B8}"/>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9</xdr:col>
      <xdr:colOff>295276</xdr:colOff>
      <xdr:row>10</xdr:row>
      <xdr:rowOff>86454</xdr:rowOff>
    </xdr:from>
    <xdr:to>
      <xdr:col>10</xdr:col>
      <xdr:colOff>75469</xdr:colOff>
      <xdr:row>12</xdr:row>
      <xdr:rowOff>42493</xdr:rowOff>
    </xdr:to>
    <xdr:grpSp>
      <xdr:nvGrpSpPr>
        <xdr:cNvPr id="340" name="Group 339">
          <a:extLst>
            <a:ext uri="{FF2B5EF4-FFF2-40B4-BE49-F238E27FC236}">
              <a16:creationId xmlns:a16="http://schemas.microsoft.com/office/drawing/2014/main" id="{72145CDC-5606-45C2-9BCE-AB68ABC00F9E}"/>
            </a:ext>
          </a:extLst>
        </xdr:cNvPr>
        <xdr:cNvGrpSpPr/>
      </xdr:nvGrpSpPr>
      <xdr:grpSpPr>
        <a:xfrm>
          <a:off x="5760245" y="1991454"/>
          <a:ext cx="387412" cy="337039"/>
          <a:chOff x="5740644" y="652096"/>
          <a:chExt cx="388327" cy="337039"/>
        </a:xfrm>
      </xdr:grpSpPr>
      <xdr:sp macro="" textlink="'Pivot Table 2'!H13">
        <xdr:nvSpPr>
          <xdr:cNvPr id="341" name="TextBox 340">
            <a:extLst>
              <a:ext uri="{FF2B5EF4-FFF2-40B4-BE49-F238E27FC236}">
                <a16:creationId xmlns:a16="http://schemas.microsoft.com/office/drawing/2014/main" id="{D4A885DF-03AA-4064-ACB6-CE874B3B72A6}"/>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342" name="TextBox 341">
            <a:extLst>
              <a:ext uri="{FF2B5EF4-FFF2-40B4-BE49-F238E27FC236}">
                <a16:creationId xmlns:a16="http://schemas.microsoft.com/office/drawing/2014/main" id="{F5FB6E11-8F59-4F95-A5B1-7DB13A07C006}"/>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9</xdr:col>
      <xdr:colOff>198558</xdr:colOff>
      <xdr:row>9</xdr:row>
      <xdr:rowOff>41023</xdr:rowOff>
    </xdr:from>
    <xdr:to>
      <xdr:col>9</xdr:col>
      <xdr:colOff>586885</xdr:colOff>
      <xdr:row>10</xdr:row>
      <xdr:rowOff>187562</xdr:rowOff>
    </xdr:to>
    <xdr:grpSp>
      <xdr:nvGrpSpPr>
        <xdr:cNvPr id="343" name="Group 342">
          <a:extLst>
            <a:ext uri="{FF2B5EF4-FFF2-40B4-BE49-F238E27FC236}">
              <a16:creationId xmlns:a16="http://schemas.microsoft.com/office/drawing/2014/main" id="{5175819E-43C3-4B03-A721-9A2DFC0B410E}"/>
            </a:ext>
          </a:extLst>
        </xdr:cNvPr>
        <xdr:cNvGrpSpPr/>
      </xdr:nvGrpSpPr>
      <xdr:grpSpPr>
        <a:xfrm>
          <a:off x="5663527" y="1755523"/>
          <a:ext cx="388327" cy="337039"/>
          <a:chOff x="5740644" y="652096"/>
          <a:chExt cx="388327" cy="337039"/>
        </a:xfrm>
      </xdr:grpSpPr>
      <xdr:sp macro="" textlink="'Pivot Table 2'!H13">
        <xdr:nvSpPr>
          <xdr:cNvPr id="344" name="TextBox 343">
            <a:extLst>
              <a:ext uri="{FF2B5EF4-FFF2-40B4-BE49-F238E27FC236}">
                <a16:creationId xmlns:a16="http://schemas.microsoft.com/office/drawing/2014/main" id="{0A547FD5-AA33-45BE-8B57-759F635B5DAE}"/>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345" name="TextBox 344">
            <a:extLst>
              <a:ext uri="{FF2B5EF4-FFF2-40B4-BE49-F238E27FC236}">
                <a16:creationId xmlns:a16="http://schemas.microsoft.com/office/drawing/2014/main" id="{4646953B-E8AC-459C-B1AC-8E0D64859AC0}"/>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9</xdr:col>
      <xdr:colOff>101840</xdr:colOff>
      <xdr:row>10</xdr:row>
      <xdr:rowOff>10250</xdr:rowOff>
    </xdr:from>
    <xdr:to>
      <xdr:col>9</xdr:col>
      <xdr:colOff>490167</xdr:colOff>
      <xdr:row>11</xdr:row>
      <xdr:rowOff>156789</xdr:rowOff>
    </xdr:to>
    <xdr:grpSp>
      <xdr:nvGrpSpPr>
        <xdr:cNvPr id="346" name="Group 345">
          <a:extLst>
            <a:ext uri="{FF2B5EF4-FFF2-40B4-BE49-F238E27FC236}">
              <a16:creationId xmlns:a16="http://schemas.microsoft.com/office/drawing/2014/main" id="{BC3C8157-71EB-4359-9259-0DB0CF9D4C5A}"/>
            </a:ext>
          </a:extLst>
        </xdr:cNvPr>
        <xdr:cNvGrpSpPr/>
      </xdr:nvGrpSpPr>
      <xdr:grpSpPr>
        <a:xfrm>
          <a:off x="5566809" y="1915250"/>
          <a:ext cx="388327" cy="337039"/>
          <a:chOff x="5740644" y="652096"/>
          <a:chExt cx="388327" cy="337039"/>
        </a:xfrm>
      </xdr:grpSpPr>
      <xdr:sp macro="" textlink="'Pivot Table 2'!H13">
        <xdr:nvSpPr>
          <xdr:cNvPr id="347" name="TextBox 346">
            <a:extLst>
              <a:ext uri="{FF2B5EF4-FFF2-40B4-BE49-F238E27FC236}">
                <a16:creationId xmlns:a16="http://schemas.microsoft.com/office/drawing/2014/main" id="{6A6BA744-A86F-4A62-88B1-0DCEFED20FFE}"/>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348" name="TextBox 347">
            <a:extLst>
              <a:ext uri="{FF2B5EF4-FFF2-40B4-BE49-F238E27FC236}">
                <a16:creationId xmlns:a16="http://schemas.microsoft.com/office/drawing/2014/main" id="{B65FB7BD-7286-453C-8573-7411335B2BAC}"/>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10</xdr:col>
      <xdr:colOff>85726</xdr:colOff>
      <xdr:row>8</xdr:row>
      <xdr:rowOff>162646</xdr:rowOff>
    </xdr:from>
    <xdr:to>
      <xdr:col>10</xdr:col>
      <xdr:colOff>474053</xdr:colOff>
      <xdr:row>10</xdr:row>
      <xdr:rowOff>118685</xdr:rowOff>
    </xdr:to>
    <xdr:grpSp>
      <xdr:nvGrpSpPr>
        <xdr:cNvPr id="349" name="Group 348">
          <a:extLst>
            <a:ext uri="{FF2B5EF4-FFF2-40B4-BE49-F238E27FC236}">
              <a16:creationId xmlns:a16="http://schemas.microsoft.com/office/drawing/2014/main" id="{0960221C-824F-4EEE-90F9-5B7C4EB5440C}"/>
            </a:ext>
          </a:extLst>
        </xdr:cNvPr>
        <xdr:cNvGrpSpPr/>
      </xdr:nvGrpSpPr>
      <xdr:grpSpPr>
        <a:xfrm>
          <a:off x="6157914" y="1686646"/>
          <a:ext cx="388327" cy="337039"/>
          <a:chOff x="5740644" y="652096"/>
          <a:chExt cx="388327" cy="337039"/>
        </a:xfrm>
      </xdr:grpSpPr>
      <xdr:sp macro="" textlink="'Pivot Table 2'!H13">
        <xdr:nvSpPr>
          <xdr:cNvPr id="350" name="TextBox 349">
            <a:extLst>
              <a:ext uri="{FF2B5EF4-FFF2-40B4-BE49-F238E27FC236}">
                <a16:creationId xmlns:a16="http://schemas.microsoft.com/office/drawing/2014/main" id="{54965E1F-C7A2-4C1F-A405-B7911D15174A}"/>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351" name="TextBox 350">
            <a:extLst>
              <a:ext uri="{FF2B5EF4-FFF2-40B4-BE49-F238E27FC236}">
                <a16:creationId xmlns:a16="http://schemas.microsoft.com/office/drawing/2014/main" id="{EC38BE21-2A70-4C89-8F69-989CB5F0AC31}"/>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9</xdr:col>
      <xdr:colOff>370005</xdr:colOff>
      <xdr:row>14</xdr:row>
      <xdr:rowOff>146516</xdr:rowOff>
    </xdr:from>
    <xdr:to>
      <xdr:col>10</xdr:col>
      <xdr:colOff>150198</xdr:colOff>
      <xdr:row>16</xdr:row>
      <xdr:rowOff>102555</xdr:rowOff>
    </xdr:to>
    <xdr:grpSp>
      <xdr:nvGrpSpPr>
        <xdr:cNvPr id="352" name="Group 351">
          <a:extLst>
            <a:ext uri="{FF2B5EF4-FFF2-40B4-BE49-F238E27FC236}">
              <a16:creationId xmlns:a16="http://schemas.microsoft.com/office/drawing/2014/main" id="{5CE1AD67-F04C-46B3-8299-DE2886F76E7B}"/>
            </a:ext>
          </a:extLst>
        </xdr:cNvPr>
        <xdr:cNvGrpSpPr/>
      </xdr:nvGrpSpPr>
      <xdr:grpSpPr>
        <a:xfrm>
          <a:off x="5834974" y="2813516"/>
          <a:ext cx="387412" cy="337039"/>
          <a:chOff x="5740644" y="652096"/>
          <a:chExt cx="388327" cy="337039"/>
        </a:xfrm>
      </xdr:grpSpPr>
      <xdr:sp macro="" textlink="'Pivot Table 2'!H13">
        <xdr:nvSpPr>
          <xdr:cNvPr id="353" name="TextBox 352">
            <a:extLst>
              <a:ext uri="{FF2B5EF4-FFF2-40B4-BE49-F238E27FC236}">
                <a16:creationId xmlns:a16="http://schemas.microsoft.com/office/drawing/2014/main" id="{AB13470A-6229-49C2-8655-A4781A4430CD}"/>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354" name="TextBox 353">
            <a:extLst>
              <a:ext uri="{FF2B5EF4-FFF2-40B4-BE49-F238E27FC236}">
                <a16:creationId xmlns:a16="http://schemas.microsoft.com/office/drawing/2014/main" id="{B3D7D7CF-B0CF-439D-9567-883F22D753FF}"/>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9</xdr:col>
      <xdr:colOff>529732</xdr:colOff>
      <xdr:row>15</xdr:row>
      <xdr:rowOff>35146</xdr:rowOff>
    </xdr:from>
    <xdr:to>
      <xdr:col>10</xdr:col>
      <xdr:colOff>309925</xdr:colOff>
      <xdr:row>16</xdr:row>
      <xdr:rowOff>181685</xdr:rowOff>
    </xdr:to>
    <xdr:grpSp>
      <xdr:nvGrpSpPr>
        <xdr:cNvPr id="355" name="Group 354">
          <a:extLst>
            <a:ext uri="{FF2B5EF4-FFF2-40B4-BE49-F238E27FC236}">
              <a16:creationId xmlns:a16="http://schemas.microsoft.com/office/drawing/2014/main" id="{E99819E0-0BAC-49F0-82D7-C2DF8C115292}"/>
            </a:ext>
          </a:extLst>
        </xdr:cNvPr>
        <xdr:cNvGrpSpPr/>
      </xdr:nvGrpSpPr>
      <xdr:grpSpPr>
        <a:xfrm>
          <a:off x="5994701" y="2892646"/>
          <a:ext cx="387412" cy="337039"/>
          <a:chOff x="5740644" y="652096"/>
          <a:chExt cx="388327" cy="337039"/>
        </a:xfrm>
      </xdr:grpSpPr>
      <xdr:sp macro="" textlink="'Pivot Table 2'!H13">
        <xdr:nvSpPr>
          <xdr:cNvPr id="356" name="TextBox 355">
            <a:extLst>
              <a:ext uri="{FF2B5EF4-FFF2-40B4-BE49-F238E27FC236}">
                <a16:creationId xmlns:a16="http://schemas.microsoft.com/office/drawing/2014/main" id="{A2610C57-CA4B-427E-A086-07F4C749A81D}"/>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357" name="TextBox 356">
            <a:extLst>
              <a:ext uri="{FF2B5EF4-FFF2-40B4-BE49-F238E27FC236}">
                <a16:creationId xmlns:a16="http://schemas.microsoft.com/office/drawing/2014/main" id="{244087AA-B0FD-4EDE-BAB7-304256C977F5}"/>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10</xdr:col>
      <xdr:colOff>73998</xdr:colOff>
      <xdr:row>14</xdr:row>
      <xdr:rowOff>62985</xdr:rowOff>
    </xdr:from>
    <xdr:to>
      <xdr:col>10</xdr:col>
      <xdr:colOff>462325</xdr:colOff>
      <xdr:row>16</xdr:row>
      <xdr:rowOff>19024</xdr:rowOff>
    </xdr:to>
    <xdr:grpSp>
      <xdr:nvGrpSpPr>
        <xdr:cNvPr id="358" name="Group 357">
          <a:extLst>
            <a:ext uri="{FF2B5EF4-FFF2-40B4-BE49-F238E27FC236}">
              <a16:creationId xmlns:a16="http://schemas.microsoft.com/office/drawing/2014/main" id="{A28A714B-6167-4BD5-90C9-06B8C256B881}"/>
            </a:ext>
          </a:extLst>
        </xdr:cNvPr>
        <xdr:cNvGrpSpPr/>
      </xdr:nvGrpSpPr>
      <xdr:grpSpPr>
        <a:xfrm>
          <a:off x="6146186" y="2729985"/>
          <a:ext cx="388327" cy="337039"/>
          <a:chOff x="5740644" y="652096"/>
          <a:chExt cx="388327" cy="337039"/>
        </a:xfrm>
      </xdr:grpSpPr>
      <xdr:sp macro="" textlink="'Pivot Table 2'!H13">
        <xdr:nvSpPr>
          <xdr:cNvPr id="359" name="TextBox 358">
            <a:extLst>
              <a:ext uri="{FF2B5EF4-FFF2-40B4-BE49-F238E27FC236}">
                <a16:creationId xmlns:a16="http://schemas.microsoft.com/office/drawing/2014/main" id="{FA050567-41CC-4D96-A85A-CAED325AC050}"/>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360" name="TextBox 359">
            <a:extLst>
              <a:ext uri="{FF2B5EF4-FFF2-40B4-BE49-F238E27FC236}">
                <a16:creationId xmlns:a16="http://schemas.microsoft.com/office/drawing/2014/main" id="{59668B54-BA13-422B-90FE-051DB9130CBA}"/>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10</xdr:col>
      <xdr:colOff>241052</xdr:colOff>
      <xdr:row>13</xdr:row>
      <xdr:rowOff>156767</xdr:rowOff>
    </xdr:from>
    <xdr:to>
      <xdr:col>11</xdr:col>
      <xdr:colOff>21244</xdr:colOff>
      <xdr:row>15</xdr:row>
      <xdr:rowOff>112806</xdr:rowOff>
    </xdr:to>
    <xdr:grpSp>
      <xdr:nvGrpSpPr>
        <xdr:cNvPr id="361" name="Group 360">
          <a:extLst>
            <a:ext uri="{FF2B5EF4-FFF2-40B4-BE49-F238E27FC236}">
              <a16:creationId xmlns:a16="http://schemas.microsoft.com/office/drawing/2014/main" id="{B681DDA9-9FC7-49DF-88A0-54636B5E4057}"/>
            </a:ext>
          </a:extLst>
        </xdr:cNvPr>
        <xdr:cNvGrpSpPr/>
      </xdr:nvGrpSpPr>
      <xdr:grpSpPr>
        <a:xfrm>
          <a:off x="6313240" y="2633267"/>
          <a:ext cx="387410" cy="337039"/>
          <a:chOff x="5740644" y="652096"/>
          <a:chExt cx="388327" cy="337039"/>
        </a:xfrm>
      </xdr:grpSpPr>
      <xdr:sp macro="" textlink="'Pivot Table 2'!H13">
        <xdr:nvSpPr>
          <xdr:cNvPr id="362" name="TextBox 361">
            <a:extLst>
              <a:ext uri="{FF2B5EF4-FFF2-40B4-BE49-F238E27FC236}">
                <a16:creationId xmlns:a16="http://schemas.microsoft.com/office/drawing/2014/main" id="{11BD566D-FFBE-4B7E-AE29-E531E08EB791}"/>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363" name="TextBox 362">
            <a:extLst>
              <a:ext uri="{FF2B5EF4-FFF2-40B4-BE49-F238E27FC236}">
                <a16:creationId xmlns:a16="http://schemas.microsoft.com/office/drawing/2014/main" id="{C413C949-C609-4A88-9567-C1923ECD4FD5}"/>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10</xdr:col>
      <xdr:colOff>254239</xdr:colOff>
      <xdr:row>14</xdr:row>
      <xdr:rowOff>133321</xdr:rowOff>
    </xdr:from>
    <xdr:to>
      <xdr:col>11</xdr:col>
      <xdr:colOff>34431</xdr:colOff>
      <xdr:row>16</xdr:row>
      <xdr:rowOff>89360</xdr:rowOff>
    </xdr:to>
    <xdr:grpSp>
      <xdr:nvGrpSpPr>
        <xdr:cNvPr id="364" name="Group 363">
          <a:extLst>
            <a:ext uri="{FF2B5EF4-FFF2-40B4-BE49-F238E27FC236}">
              <a16:creationId xmlns:a16="http://schemas.microsoft.com/office/drawing/2014/main" id="{513F254A-0914-43DC-B466-DF55C86811AD}"/>
            </a:ext>
          </a:extLst>
        </xdr:cNvPr>
        <xdr:cNvGrpSpPr/>
      </xdr:nvGrpSpPr>
      <xdr:grpSpPr>
        <a:xfrm>
          <a:off x="6326427" y="2800321"/>
          <a:ext cx="387410" cy="337039"/>
          <a:chOff x="5740644" y="652096"/>
          <a:chExt cx="388327" cy="337039"/>
        </a:xfrm>
      </xdr:grpSpPr>
      <xdr:sp macro="" textlink="'Pivot Table 2'!H13">
        <xdr:nvSpPr>
          <xdr:cNvPr id="365" name="TextBox 364">
            <a:extLst>
              <a:ext uri="{FF2B5EF4-FFF2-40B4-BE49-F238E27FC236}">
                <a16:creationId xmlns:a16="http://schemas.microsoft.com/office/drawing/2014/main" id="{D428ED8B-1F99-4756-91D9-3F0DBC3B4CDE}"/>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366" name="TextBox 365">
            <a:extLst>
              <a:ext uri="{FF2B5EF4-FFF2-40B4-BE49-F238E27FC236}">
                <a16:creationId xmlns:a16="http://schemas.microsoft.com/office/drawing/2014/main" id="{75A81152-2A41-46D5-AEED-6F7F76810B9B}"/>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10</xdr:col>
      <xdr:colOff>399312</xdr:colOff>
      <xdr:row>14</xdr:row>
      <xdr:rowOff>51257</xdr:rowOff>
    </xdr:from>
    <xdr:to>
      <xdr:col>11</xdr:col>
      <xdr:colOff>179504</xdr:colOff>
      <xdr:row>16</xdr:row>
      <xdr:rowOff>7296</xdr:rowOff>
    </xdr:to>
    <xdr:grpSp>
      <xdr:nvGrpSpPr>
        <xdr:cNvPr id="367" name="Group 366">
          <a:extLst>
            <a:ext uri="{FF2B5EF4-FFF2-40B4-BE49-F238E27FC236}">
              <a16:creationId xmlns:a16="http://schemas.microsoft.com/office/drawing/2014/main" id="{A0D24FEC-E667-4076-9BEF-000DAFCB0AA0}"/>
            </a:ext>
          </a:extLst>
        </xdr:cNvPr>
        <xdr:cNvGrpSpPr/>
      </xdr:nvGrpSpPr>
      <xdr:grpSpPr>
        <a:xfrm>
          <a:off x="6471500" y="2718257"/>
          <a:ext cx="387410" cy="337039"/>
          <a:chOff x="5740644" y="652096"/>
          <a:chExt cx="388327" cy="337039"/>
        </a:xfrm>
      </xdr:grpSpPr>
      <xdr:sp macro="" textlink="'Pivot Table 2'!H13">
        <xdr:nvSpPr>
          <xdr:cNvPr id="368" name="TextBox 367">
            <a:extLst>
              <a:ext uri="{FF2B5EF4-FFF2-40B4-BE49-F238E27FC236}">
                <a16:creationId xmlns:a16="http://schemas.microsoft.com/office/drawing/2014/main" id="{2963A7F5-C719-4F33-A395-82ECCE4714FE}"/>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369" name="TextBox 368">
            <a:extLst>
              <a:ext uri="{FF2B5EF4-FFF2-40B4-BE49-F238E27FC236}">
                <a16:creationId xmlns:a16="http://schemas.microsoft.com/office/drawing/2014/main" id="{795A8877-C654-4F39-9282-672B3405A928}"/>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9</xdr:col>
      <xdr:colOff>441804</xdr:colOff>
      <xdr:row>13</xdr:row>
      <xdr:rowOff>167021</xdr:rowOff>
    </xdr:from>
    <xdr:to>
      <xdr:col>10</xdr:col>
      <xdr:colOff>221997</xdr:colOff>
      <xdr:row>15</xdr:row>
      <xdr:rowOff>123060</xdr:rowOff>
    </xdr:to>
    <xdr:grpSp>
      <xdr:nvGrpSpPr>
        <xdr:cNvPr id="370" name="Group 369">
          <a:extLst>
            <a:ext uri="{FF2B5EF4-FFF2-40B4-BE49-F238E27FC236}">
              <a16:creationId xmlns:a16="http://schemas.microsoft.com/office/drawing/2014/main" id="{74151992-D66C-4D49-B896-984DFFB75DF7}"/>
            </a:ext>
          </a:extLst>
        </xdr:cNvPr>
        <xdr:cNvGrpSpPr/>
      </xdr:nvGrpSpPr>
      <xdr:grpSpPr>
        <a:xfrm>
          <a:off x="5906773" y="2643521"/>
          <a:ext cx="387412" cy="337039"/>
          <a:chOff x="5740644" y="652096"/>
          <a:chExt cx="388327" cy="337039"/>
        </a:xfrm>
      </xdr:grpSpPr>
      <xdr:sp macro="" textlink="'Pivot Table 2'!H13">
        <xdr:nvSpPr>
          <xdr:cNvPr id="371" name="TextBox 370">
            <a:extLst>
              <a:ext uri="{FF2B5EF4-FFF2-40B4-BE49-F238E27FC236}">
                <a16:creationId xmlns:a16="http://schemas.microsoft.com/office/drawing/2014/main" id="{7FDF9E9C-A32E-4D11-9F35-198AE83D91CA}"/>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372" name="TextBox 371">
            <a:extLst>
              <a:ext uri="{FF2B5EF4-FFF2-40B4-BE49-F238E27FC236}">
                <a16:creationId xmlns:a16="http://schemas.microsoft.com/office/drawing/2014/main" id="{1EEEA422-CD50-47A5-A86F-B184BCC08BDB}"/>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9</xdr:col>
      <xdr:colOff>601531</xdr:colOff>
      <xdr:row>13</xdr:row>
      <xdr:rowOff>165554</xdr:rowOff>
    </xdr:from>
    <xdr:to>
      <xdr:col>10</xdr:col>
      <xdr:colOff>381724</xdr:colOff>
      <xdr:row>15</xdr:row>
      <xdr:rowOff>121593</xdr:rowOff>
    </xdr:to>
    <xdr:grpSp>
      <xdr:nvGrpSpPr>
        <xdr:cNvPr id="373" name="Group 372">
          <a:extLst>
            <a:ext uri="{FF2B5EF4-FFF2-40B4-BE49-F238E27FC236}">
              <a16:creationId xmlns:a16="http://schemas.microsoft.com/office/drawing/2014/main" id="{33895D27-35D8-4711-AFF7-B28A25ED44E6}"/>
            </a:ext>
          </a:extLst>
        </xdr:cNvPr>
        <xdr:cNvGrpSpPr/>
      </xdr:nvGrpSpPr>
      <xdr:grpSpPr>
        <a:xfrm>
          <a:off x="6066500" y="2642054"/>
          <a:ext cx="387412" cy="337039"/>
          <a:chOff x="5740644" y="652096"/>
          <a:chExt cx="388327" cy="337039"/>
        </a:xfrm>
      </xdr:grpSpPr>
      <xdr:sp macro="" textlink="'Pivot Table 2'!H13">
        <xdr:nvSpPr>
          <xdr:cNvPr id="374" name="TextBox 373">
            <a:extLst>
              <a:ext uri="{FF2B5EF4-FFF2-40B4-BE49-F238E27FC236}">
                <a16:creationId xmlns:a16="http://schemas.microsoft.com/office/drawing/2014/main" id="{283D9BC9-2360-4180-97EC-5447E45A75EC}"/>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375" name="TextBox 374">
            <a:extLst>
              <a:ext uri="{FF2B5EF4-FFF2-40B4-BE49-F238E27FC236}">
                <a16:creationId xmlns:a16="http://schemas.microsoft.com/office/drawing/2014/main" id="{1EE4AF0B-9281-429D-ACDA-C45311DBC0ED}"/>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11</xdr:col>
      <xdr:colOff>534125</xdr:colOff>
      <xdr:row>21</xdr:row>
      <xdr:rowOff>90819</xdr:rowOff>
    </xdr:from>
    <xdr:to>
      <xdr:col>12</xdr:col>
      <xdr:colOff>314318</xdr:colOff>
      <xdr:row>23</xdr:row>
      <xdr:rowOff>46858</xdr:rowOff>
    </xdr:to>
    <xdr:grpSp>
      <xdr:nvGrpSpPr>
        <xdr:cNvPr id="376" name="Group 375">
          <a:extLst>
            <a:ext uri="{FF2B5EF4-FFF2-40B4-BE49-F238E27FC236}">
              <a16:creationId xmlns:a16="http://schemas.microsoft.com/office/drawing/2014/main" id="{50A969EE-3248-41E1-8CF8-410CC9EA112F}"/>
            </a:ext>
          </a:extLst>
        </xdr:cNvPr>
        <xdr:cNvGrpSpPr/>
      </xdr:nvGrpSpPr>
      <xdr:grpSpPr>
        <a:xfrm>
          <a:off x="7213531" y="4091319"/>
          <a:ext cx="387412" cy="337039"/>
          <a:chOff x="5740644" y="652096"/>
          <a:chExt cx="388327" cy="337039"/>
        </a:xfrm>
      </xdr:grpSpPr>
      <xdr:sp macro="" textlink="'Pivot Table 2'!H13">
        <xdr:nvSpPr>
          <xdr:cNvPr id="377" name="TextBox 376">
            <a:extLst>
              <a:ext uri="{FF2B5EF4-FFF2-40B4-BE49-F238E27FC236}">
                <a16:creationId xmlns:a16="http://schemas.microsoft.com/office/drawing/2014/main" id="{05BD53C2-6D8F-4CDB-918B-CC7E28D78CD8}"/>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378" name="TextBox 377">
            <a:extLst>
              <a:ext uri="{FF2B5EF4-FFF2-40B4-BE49-F238E27FC236}">
                <a16:creationId xmlns:a16="http://schemas.microsoft.com/office/drawing/2014/main" id="{44E97AFD-89AC-49E4-B505-F556F65DF4E9}"/>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11</xdr:col>
      <xdr:colOff>371464</xdr:colOff>
      <xdr:row>21</xdr:row>
      <xdr:rowOff>177276</xdr:rowOff>
    </xdr:from>
    <xdr:to>
      <xdr:col>12</xdr:col>
      <xdr:colOff>151657</xdr:colOff>
      <xdr:row>23</xdr:row>
      <xdr:rowOff>133315</xdr:rowOff>
    </xdr:to>
    <xdr:grpSp>
      <xdr:nvGrpSpPr>
        <xdr:cNvPr id="379" name="Group 378">
          <a:extLst>
            <a:ext uri="{FF2B5EF4-FFF2-40B4-BE49-F238E27FC236}">
              <a16:creationId xmlns:a16="http://schemas.microsoft.com/office/drawing/2014/main" id="{949126EF-1C3E-443D-B705-D090B28E992A}"/>
            </a:ext>
          </a:extLst>
        </xdr:cNvPr>
        <xdr:cNvGrpSpPr/>
      </xdr:nvGrpSpPr>
      <xdr:grpSpPr>
        <a:xfrm>
          <a:off x="7050870" y="4177776"/>
          <a:ext cx="387412" cy="337039"/>
          <a:chOff x="5740644" y="652096"/>
          <a:chExt cx="388327" cy="337039"/>
        </a:xfrm>
      </xdr:grpSpPr>
      <xdr:sp macro="" textlink="'Pivot Table 2'!H13">
        <xdr:nvSpPr>
          <xdr:cNvPr id="380" name="TextBox 379">
            <a:extLst>
              <a:ext uri="{FF2B5EF4-FFF2-40B4-BE49-F238E27FC236}">
                <a16:creationId xmlns:a16="http://schemas.microsoft.com/office/drawing/2014/main" id="{7B86293D-132B-45B4-B28C-3C3408838722}"/>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381" name="TextBox 380">
            <a:extLst>
              <a:ext uri="{FF2B5EF4-FFF2-40B4-BE49-F238E27FC236}">
                <a16:creationId xmlns:a16="http://schemas.microsoft.com/office/drawing/2014/main" id="{77793657-BE83-40FD-A306-34EA7F535A9F}"/>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11</xdr:col>
      <xdr:colOff>538518</xdr:colOff>
      <xdr:row>22</xdr:row>
      <xdr:rowOff>153830</xdr:rowOff>
    </xdr:from>
    <xdr:to>
      <xdr:col>12</xdr:col>
      <xdr:colOff>318711</xdr:colOff>
      <xdr:row>24</xdr:row>
      <xdr:rowOff>109869</xdr:rowOff>
    </xdr:to>
    <xdr:grpSp>
      <xdr:nvGrpSpPr>
        <xdr:cNvPr id="382" name="Group 381">
          <a:extLst>
            <a:ext uri="{FF2B5EF4-FFF2-40B4-BE49-F238E27FC236}">
              <a16:creationId xmlns:a16="http://schemas.microsoft.com/office/drawing/2014/main" id="{2F0CC538-638F-4989-B31C-54B87D2E2370}"/>
            </a:ext>
          </a:extLst>
        </xdr:cNvPr>
        <xdr:cNvGrpSpPr/>
      </xdr:nvGrpSpPr>
      <xdr:grpSpPr>
        <a:xfrm>
          <a:off x="7217924" y="4344830"/>
          <a:ext cx="387412" cy="337039"/>
          <a:chOff x="5740644" y="652096"/>
          <a:chExt cx="388327" cy="337039"/>
        </a:xfrm>
      </xdr:grpSpPr>
      <xdr:sp macro="" textlink="'Pivot Table 2'!H13">
        <xdr:nvSpPr>
          <xdr:cNvPr id="383" name="TextBox 382">
            <a:extLst>
              <a:ext uri="{FF2B5EF4-FFF2-40B4-BE49-F238E27FC236}">
                <a16:creationId xmlns:a16="http://schemas.microsoft.com/office/drawing/2014/main" id="{42501CD0-F2E0-4C2E-A63A-A65634944978}"/>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384" name="TextBox 383">
            <a:extLst>
              <a:ext uri="{FF2B5EF4-FFF2-40B4-BE49-F238E27FC236}">
                <a16:creationId xmlns:a16="http://schemas.microsoft.com/office/drawing/2014/main" id="{C0D872F5-8216-4AC7-A464-C9B905C836FD}"/>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12</xdr:col>
      <xdr:colOff>90111</xdr:colOff>
      <xdr:row>21</xdr:row>
      <xdr:rowOff>13150</xdr:rowOff>
    </xdr:from>
    <xdr:to>
      <xdr:col>12</xdr:col>
      <xdr:colOff>478438</xdr:colOff>
      <xdr:row>22</xdr:row>
      <xdr:rowOff>159689</xdr:rowOff>
    </xdr:to>
    <xdr:grpSp>
      <xdr:nvGrpSpPr>
        <xdr:cNvPr id="385" name="Group 384">
          <a:extLst>
            <a:ext uri="{FF2B5EF4-FFF2-40B4-BE49-F238E27FC236}">
              <a16:creationId xmlns:a16="http://schemas.microsoft.com/office/drawing/2014/main" id="{D5A881C1-A4FF-4FDC-8180-EFE86343F6CF}"/>
            </a:ext>
          </a:extLst>
        </xdr:cNvPr>
        <xdr:cNvGrpSpPr/>
      </xdr:nvGrpSpPr>
      <xdr:grpSpPr>
        <a:xfrm>
          <a:off x="7376736" y="4013650"/>
          <a:ext cx="388327" cy="337039"/>
          <a:chOff x="5740644" y="652096"/>
          <a:chExt cx="388327" cy="337039"/>
        </a:xfrm>
      </xdr:grpSpPr>
      <xdr:sp macro="" textlink="'Pivot Table 2'!H13">
        <xdr:nvSpPr>
          <xdr:cNvPr id="386" name="TextBox 385">
            <a:extLst>
              <a:ext uri="{FF2B5EF4-FFF2-40B4-BE49-F238E27FC236}">
                <a16:creationId xmlns:a16="http://schemas.microsoft.com/office/drawing/2014/main" id="{E9A78C80-3545-40D0-A9AF-6167C7DB1FC8}"/>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387" name="TextBox 386">
            <a:extLst>
              <a:ext uri="{FF2B5EF4-FFF2-40B4-BE49-F238E27FC236}">
                <a16:creationId xmlns:a16="http://schemas.microsoft.com/office/drawing/2014/main" id="{A6830575-FBD9-4CE2-8598-A7EE0AE2FE4C}"/>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11</xdr:col>
      <xdr:colOff>125276</xdr:colOff>
      <xdr:row>21</xdr:row>
      <xdr:rowOff>172877</xdr:rowOff>
    </xdr:from>
    <xdr:to>
      <xdr:col>11</xdr:col>
      <xdr:colOff>513603</xdr:colOff>
      <xdr:row>23</xdr:row>
      <xdr:rowOff>128916</xdr:rowOff>
    </xdr:to>
    <xdr:grpSp>
      <xdr:nvGrpSpPr>
        <xdr:cNvPr id="388" name="Group 387">
          <a:extLst>
            <a:ext uri="{FF2B5EF4-FFF2-40B4-BE49-F238E27FC236}">
              <a16:creationId xmlns:a16="http://schemas.microsoft.com/office/drawing/2014/main" id="{AFA35F4A-76DE-4704-B485-D3EA3BDF3C53}"/>
            </a:ext>
          </a:extLst>
        </xdr:cNvPr>
        <xdr:cNvGrpSpPr/>
      </xdr:nvGrpSpPr>
      <xdr:grpSpPr>
        <a:xfrm>
          <a:off x="6804682" y="4173377"/>
          <a:ext cx="388327" cy="337039"/>
          <a:chOff x="5740644" y="652096"/>
          <a:chExt cx="388327" cy="337039"/>
        </a:xfrm>
      </xdr:grpSpPr>
      <xdr:sp macro="" textlink="'Pivot Table 2'!H13">
        <xdr:nvSpPr>
          <xdr:cNvPr id="389" name="TextBox 388">
            <a:extLst>
              <a:ext uri="{FF2B5EF4-FFF2-40B4-BE49-F238E27FC236}">
                <a16:creationId xmlns:a16="http://schemas.microsoft.com/office/drawing/2014/main" id="{1A8D63A2-9E84-4789-A791-4AFF7779037C}"/>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390" name="TextBox 389">
            <a:extLst>
              <a:ext uri="{FF2B5EF4-FFF2-40B4-BE49-F238E27FC236}">
                <a16:creationId xmlns:a16="http://schemas.microsoft.com/office/drawing/2014/main" id="{19161F35-2F7C-43C5-9E40-E4D7926A99AD}"/>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11</xdr:col>
      <xdr:colOff>292330</xdr:colOff>
      <xdr:row>21</xdr:row>
      <xdr:rowOff>10216</xdr:rowOff>
    </xdr:from>
    <xdr:to>
      <xdr:col>12</xdr:col>
      <xdr:colOff>72523</xdr:colOff>
      <xdr:row>22</xdr:row>
      <xdr:rowOff>156755</xdr:rowOff>
    </xdr:to>
    <xdr:grpSp>
      <xdr:nvGrpSpPr>
        <xdr:cNvPr id="391" name="Group 390">
          <a:extLst>
            <a:ext uri="{FF2B5EF4-FFF2-40B4-BE49-F238E27FC236}">
              <a16:creationId xmlns:a16="http://schemas.microsoft.com/office/drawing/2014/main" id="{1E3D04D3-098E-4F1E-A255-23AF03A05AF1}"/>
            </a:ext>
          </a:extLst>
        </xdr:cNvPr>
        <xdr:cNvGrpSpPr/>
      </xdr:nvGrpSpPr>
      <xdr:grpSpPr>
        <a:xfrm>
          <a:off x="6971736" y="4010716"/>
          <a:ext cx="387412" cy="337039"/>
          <a:chOff x="5740644" y="652096"/>
          <a:chExt cx="388327" cy="337039"/>
        </a:xfrm>
      </xdr:grpSpPr>
      <xdr:sp macro="" textlink="'Pivot Table 2'!H13">
        <xdr:nvSpPr>
          <xdr:cNvPr id="392" name="TextBox 391">
            <a:extLst>
              <a:ext uri="{FF2B5EF4-FFF2-40B4-BE49-F238E27FC236}">
                <a16:creationId xmlns:a16="http://schemas.microsoft.com/office/drawing/2014/main" id="{1DDCA17C-60BF-4B46-A0AF-C75DAA9EF976}"/>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393" name="TextBox 392">
            <a:extLst>
              <a:ext uri="{FF2B5EF4-FFF2-40B4-BE49-F238E27FC236}">
                <a16:creationId xmlns:a16="http://schemas.microsoft.com/office/drawing/2014/main" id="{9164F635-9137-41DF-886E-A5D15DF7DE38}"/>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11</xdr:col>
      <xdr:colOff>41745</xdr:colOff>
      <xdr:row>21</xdr:row>
      <xdr:rowOff>30730</xdr:rowOff>
    </xdr:from>
    <xdr:to>
      <xdr:col>11</xdr:col>
      <xdr:colOff>430072</xdr:colOff>
      <xdr:row>22</xdr:row>
      <xdr:rowOff>177269</xdr:rowOff>
    </xdr:to>
    <xdr:grpSp>
      <xdr:nvGrpSpPr>
        <xdr:cNvPr id="394" name="Group 393">
          <a:extLst>
            <a:ext uri="{FF2B5EF4-FFF2-40B4-BE49-F238E27FC236}">
              <a16:creationId xmlns:a16="http://schemas.microsoft.com/office/drawing/2014/main" id="{F5CABBEB-D7D5-4D2F-9326-35AFCAB4EABD}"/>
            </a:ext>
          </a:extLst>
        </xdr:cNvPr>
        <xdr:cNvGrpSpPr/>
      </xdr:nvGrpSpPr>
      <xdr:grpSpPr>
        <a:xfrm>
          <a:off x="6721151" y="4031230"/>
          <a:ext cx="388327" cy="337039"/>
          <a:chOff x="5740644" y="652096"/>
          <a:chExt cx="388327" cy="337039"/>
        </a:xfrm>
      </xdr:grpSpPr>
      <xdr:sp macro="" textlink="'Pivot Table 2'!H13">
        <xdr:nvSpPr>
          <xdr:cNvPr id="395" name="TextBox 394">
            <a:extLst>
              <a:ext uri="{FF2B5EF4-FFF2-40B4-BE49-F238E27FC236}">
                <a16:creationId xmlns:a16="http://schemas.microsoft.com/office/drawing/2014/main" id="{D45F64D4-9692-46B2-8203-6F98A0BB240E}"/>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396" name="TextBox 395">
            <a:extLst>
              <a:ext uri="{FF2B5EF4-FFF2-40B4-BE49-F238E27FC236}">
                <a16:creationId xmlns:a16="http://schemas.microsoft.com/office/drawing/2014/main" id="{391040AA-2C14-4DC7-8B9F-1232D6C5B4BC}"/>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11</xdr:col>
      <xdr:colOff>208799</xdr:colOff>
      <xdr:row>22</xdr:row>
      <xdr:rowOff>146497</xdr:rowOff>
    </xdr:from>
    <xdr:to>
      <xdr:col>11</xdr:col>
      <xdr:colOff>597126</xdr:colOff>
      <xdr:row>24</xdr:row>
      <xdr:rowOff>102536</xdr:rowOff>
    </xdr:to>
    <xdr:grpSp>
      <xdr:nvGrpSpPr>
        <xdr:cNvPr id="397" name="Group 396">
          <a:extLst>
            <a:ext uri="{FF2B5EF4-FFF2-40B4-BE49-F238E27FC236}">
              <a16:creationId xmlns:a16="http://schemas.microsoft.com/office/drawing/2014/main" id="{9389FCBB-1A63-4DFC-A14D-55DF07370DB9}"/>
            </a:ext>
          </a:extLst>
        </xdr:cNvPr>
        <xdr:cNvGrpSpPr/>
      </xdr:nvGrpSpPr>
      <xdr:grpSpPr>
        <a:xfrm>
          <a:off x="6888205" y="4337497"/>
          <a:ext cx="388327" cy="337039"/>
          <a:chOff x="5740644" y="652096"/>
          <a:chExt cx="388327" cy="337039"/>
        </a:xfrm>
      </xdr:grpSpPr>
      <xdr:sp macro="" textlink="'Pivot Table 2'!H13">
        <xdr:nvSpPr>
          <xdr:cNvPr id="398" name="TextBox 397">
            <a:extLst>
              <a:ext uri="{FF2B5EF4-FFF2-40B4-BE49-F238E27FC236}">
                <a16:creationId xmlns:a16="http://schemas.microsoft.com/office/drawing/2014/main" id="{E37B53AC-4EAE-4133-A8F9-7E3782BA2B88}"/>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399" name="TextBox 398">
            <a:extLst>
              <a:ext uri="{FF2B5EF4-FFF2-40B4-BE49-F238E27FC236}">
                <a16:creationId xmlns:a16="http://schemas.microsoft.com/office/drawing/2014/main" id="{7B03DC4E-D766-43A4-A814-C53522017EE8}"/>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12</xdr:col>
      <xdr:colOff>90107</xdr:colOff>
      <xdr:row>21</xdr:row>
      <xdr:rowOff>181663</xdr:rowOff>
    </xdr:from>
    <xdr:to>
      <xdr:col>12</xdr:col>
      <xdr:colOff>478434</xdr:colOff>
      <xdr:row>23</xdr:row>
      <xdr:rowOff>137702</xdr:rowOff>
    </xdr:to>
    <xdr:grpSp>
      <xdr:nvGrpSpPr>
        <xdr:cNvPr id="400" name="Group 399">
          <a:extLst>
            <a:ext uri="{FF2B5EF4-FFF2-40B4-BE49-F238E27FC236}">
              <a16:creationId xmlns:a16="http://schemas.microsoft.com/office/drawing/2014/main" id="{82837216-8F5E-4F38-9737-0BAE969D10A1}"/>
            </a:ext>
          </a:extLst>
        </xdr:cNvPr>
        <xdr:cNvGrpSpPr/>
      </xdr:nvGrpSpPr>
      <xdr:grpSpPr>
        <a:xfrm>
          <a:off x="7376732" y="4182163"/>
          <a:ext cx="388327" cy="337039"/>
          <a:chOff x="5740644" y="652096"/>
          <a:chExt cx="388327" cy="337039"/>
        </a:xfrm>
      </xdr:grpSpPr>
      <xdr:sp macro="" textlink="'Pivot Table 2'!H13">
        <xdr:nvSpPr>
          <xdr:cNvPr id="401" name="TextBox 400">
            <a:extLst>
              <a:ext uri="{FF2B5EF4-FFF2-40B4-BE49-F238E27FC236}">
                <a16:creationId xmlns:a16="http://schemas.microsoft.com/office/drawing/2014/main" id="{FFFDA9A0-62D3-4691-AABA-78249B5FAFCF}"/>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402" name="TextBox 401">
            <a:extLst>
              <a:ext uri="{FF2B5EF4-FFF2-40B4-BE49-F238E27FC236}">
                <a16:creationId xmlns:a16="http://schemas.microsoft.com/office/drawing/2014/main" id="{3459FA71-BE0B-4223-8A51-B0BFBBFA4C8F}"/>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18</xdr:col>
      <xdr:colOff>37347</xdr:colOff>
      <xdr:row>7</xdr:row>
      <xdr:rowOff>180202</xdr:rowOff>
    </xdr:from>
    <xdr:to>
      <xdr:col>18</xdr:col>
      <xdr:colOff>425674</xdr:colOff>
      <xdr:row>9</xdr:row>
      <xdr:rowOff>136241</xdr:rowOff>
    </xdr:to>
    <xdr:grpSp>
      <xdr:nvGrpSpPr>
        <xdr:cNvPr id="403" name="Group 402">
          <a:extLst>
            <a:ext uri="{FF2B5EF4-FFF2-40B4-BE49-F238E27FC236}">
              <a16:creationId xmlns:a16="http://schemas.microsoft.com/office/drawing/2014/main" id="{CC0268DD-47B8-4C98-84E4-0D323830D308}"/>
            </a:ext>
          </a:extLst>
        </xdr:cNvPr>
        <xdr:cNvGrpSpPr/>
      </xdr:nvGrpSpPr>
      <xdr:grpSpPr>
        <a:xfrm>
          <a:off x="10967285" y="1513702"/>
          <a:ext cx="388327" cy="337039"/>
          <a:chOff x="5740644" y="652096"/>
          <a:chExt cx="388327" cy="337039"/>
        </a:xfrm>
      </xdr:grpSpPr>
      <xdr:sp macro="" textlink="'Pivot Table 2'!H13">
        <xdr:nvSpPr>
          <xdr:cNvPr id="404" name="TextBox 403">
            <a:extLst>
              <a:ext uri="{FF2B5EF4-FFF2-40B4-BE49-F238E27FC236}">
                <a16:creationId xmlns:a16="http://schemas.microsoft.com/office/drawing/2014/main" id="{E368AAC1-6D59-4D56-8DB4-3E8B27D08855}"/>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405" name="TextBox 404">
            <a:extLst>
              <a:ext uri="{FF2B5EF4-FFF2-40B4-BE49-F238E27FC236}">
                <a16:creationId xmlns:a16="http://schemas.microsoft.com/office/drawing/2014/main" id="{A6444C60-1FE6-4D2C-B100-05C46CD1AD5D}"/>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18</xdr:col>
      <xdr:colOff>189747</xdr:colOff>
      <xdr:row>8</xdr:row>
      <xdr:rowOff>149429</xdr:rowOff>
    </xdr:from>
    <xdr:to>
      <xdr:col>18</xdr:col>
      <xdr:colOff>578074</xdr:colOff>
      <xdr:row>10</xdr:row>
      <xdr:rowOff>105468</xdr:rowOff>
    </xdr:to>
    <xdr:grpSp>
      <xdr:nvGrpSpPr>
        <xdr:cNvPr id="406" name="Group 405">
          <a:extLst>
            <a:ext uri="{FF2B5EF4-FFF2-40B4-BE49-F238E27FC236}">
              <a16:creationId xmlns:a16="http://schemas.microsoft.com/office/drawing/2014/main" id="{03AD8F08-01FC-46CA-8F98-EE2A5EDEDAC7}"/>
            </a:ext>
          </a:extLst>
        </xdr:cNvPr>
        <xdr:cNvGrpSpPr/>
      </xdr:nvGrpSpPr>
      <xdr:grpSpPr>
        <a:xfrm>
          <a:off x="11119685" y="1673429"/>
          <a:ext cx="388327" cy="337039"/>
          <a:chOff x="5740644" y="652096"/>
          <a:chExt cx="388327" cy="337039"/>
        </a:xfrm>
      </xdr:grpSpPr>
      <xdr:sp macro="" textlink="'Pivot Table 2'!H13">
        <xdr:nvSpPr>
          <xdr:cNvPr id="407" name="TextBox 406">
            <a:extLst>
              <a:ext uri="{FF2B5EF4-FFF2-40B4-BE49-F238E27FC236}">
                <a16:creationId xmlns:a16="http://schemas.microsoft.com/office/drawing/2014/main" id="{136503EE-A5D2-4656-BE8E-B6FACDF6ADE6}"/>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408" name="TextBox 407">
            <a:extLst>
              <a:ext uri="{FF2B5EF4-FFF2-40B4-BE49-F238E27FC236}">
                <a16:creationId xmlns:a16="http://schemas.microsoft.com/office/drawing/2014/main" id="{85A9ED2C-C673-4F4D-B22C-9D8A18E616A0}"/>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17</xdr:col>
      <xdr:colOff>393433</xdr:colOff>
      <xdr:row>9</xdr:row>
      <xdr:rowOff>125983</xdr:rowOff>
    </xdr:from>
    <xdr:to>
      <xdr:col>18</xdr:col>
      <xdr:colOff>173625</xdr:colOff>
      <xdr:row>11</xdr:row>
      <xdr:rowOff>82022</xdr:rowOff>
    </xdr:to>
    <xdr:grpSp>
      <xdr:nvGrpSpPr>
        <xdr:cNvPr id="409" name="Group 408">
          <a:extLst>
            <a:ext uri="{FF2B5EF4-FFF2-40B4-BE49-F238E27FC236}">
              <a16:creationId xmlns:a16="http://schemas.microsoft.com/office/drawing/2014/main" id="{7236C3FE-0299-4C63-BA84-14D409BB4630}"/>
            </a:ext>
          </a:extLst>
        </xdr:cNvPr>
        <xdr:cNvGrpSpPr/>
      </xdr:nvGrpSpPr>
      <xdr:grpSpPr>
        <a:xfrm>
          <a:off x="10716152" y="1840483"/>
          <a:ext cx="387411" cy="337039"/>
          <a:chOff x="5740644" y="652096"/>
          <a:chExt cx="388327" cy="337039"/>
        </a:xfrm>
      </xdr:grpSpPr>
      <xdr:sp macro="" textlink="'Pivot Table 2'!H13">
        <xdr:nvSpPr>
          <xdr:cNvPr id="410" name="TextBox 409">
            <a:extLst>
              <a:ext uri="{FF2B5EF4-FFF2-40B4-BE49-F238E27FC236}">
                <a16:creationId xmlns:a16="http://schemas.microsoft.com/office/drawing/2014/main" id="{E2C5251A-1537-4DEF-93DF-03A44A4E304E}"/>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411" name="TextBox 410">
            <a:extLst>
              <a:ext uri="{FF2B5EF4-FFF2-40B4-BE49-F238E27FC236}">
                <a16:creationId xmlns:a16="http://schemas.microsoft.com/office/drawing/2014/main" id="{4BBD2EBD-835E-4E8A-9E78-71C8F235B0CC}"/>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18</xdr:col>
      <xdr:colOff>113546</xdr:colOff>
      <xdr:row>10</xdr:row>
      <xdr:rowOff>21940</xdr:rowOff>
    </xdr:from>
    <xdr:to>
      <xdr:col>18</xdr:col>
      <xdr:colOff>501873</xdr:colOff>
      <xdr:row>11</xdr:row>
      <xdr:rowOff>168479</xdr:rowOff>
    </xdr:to>
    <xdr:grpSp>
      <xdr:nvGrpSpPr>
        <xdr:cNvPr id="412" name="Group 411">
          <a:extLst>
            <a:ext uri="{FF2B5EF4-FFF2-40B4-BE49-F238E27FC236}">
              <a16:creationId xmlns:a16="http://schemas.microsoft.com/office/drawing/2014/main" id="{F24B7CA5-F3B1-4CA1-AF2F-2131DD4BF76F}"/>
            </a:ext>
          </a:extLst>
        </xdr:cNvPr>
        <xdr:cNvGrpSpPr/>
      </xdr:nvGrpSpPr>
      <xdr:grpSpPr>
        <a:xfrm>
          <a:off x="11043484" y="1926940"/>
          <a:ext cx="388327" cy="337039"/>
          <a:chOff x="5740644" y="652096"/>
          <a:chExt cx="388327" cy="337039"/>
        </a:xfrm>
      </xdr:grpSpPr>
      <xdr:sp macro="" textlink="'Pivot Table 2'!H13">
        <xdr:nvSpPr>
          <xdr:cNvPr id="413" name="TextBox 412">
            <a:extLst>
              <a:ext uri="{FF2B5EF4-FFF2-40B4-BE49-F238E27FC236}">
                <a16:creationId xmlns:a16="http://schemas.microsoft.com/office/drawing/2014/main" id="{E64468F7-1CF3-404A-87A8-E8D04A35A058}"/>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414" name="TextBox 413">
            <a:extLst>
              <a:ext uri="{FF2B5EF4-FFF2-40B4-BE49-F238E27FC236}">
                <a16:creationId xmlns:a16="http://schemas.microsoft.com/office/drawing/2014/main" id="{5DE15DD2-AB8C-445F-A91D-3374F1B79409}"/>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18</xdr:col>
      <xdr:colOff>295254</xdr:colOff>
      <xdr:row>10</xdr:row>
      <xdr:rowOff>20473</xdr:rowOff>
    </xdr:from>
    <xdr:to>
      <xdr:col>19</xdr:col>
      <xdr:colOff>75446</xdr:colOff>
      <xdr:row>11</xdr:row>
      <xdr:rowOff>167012</xdr:rowOff>
    </xdr:to>
    <xdr:grpSp>
      <xdr:nvGrpSpPr>
        <xdr:cNvPr id="415" name="Group 414">
          <a:extLst>
            <a:ext uri="{FF2B5EF4-FFF2-40B4-BE49-F238E27FC236}">
              <a16:creationId xmlns:a16="http://schemas.microsoft.com/office/drawing/2014/main" id="{E47BD2FD-0476-4DC4-A2F3-6AE67DC84339}"/>
            </a:ext>
          </a:extLst>
        </xdr:cNvPr>
        <xdr:cNvGrpSpPr/>
      </xdr:nvGrpSpPr>
      <xdr:grpSpPr>
        <a:xfrm>
          <a:off x="11225192" y="1925473"/>
          <a:ext cx="387410" cy="337039"/>
          <a:chOff x="5740644" y="652096"/>
          <a:chExt cx="388327" cy="337039"/>
        </a:xfrm>
      </xdr:grpSpPr>
      <xdr:sp macro="" textlink="'Pivot Table 2'!H13">
        <xdr:nvSpPr>
          <xdr:cNvPr id="416" name="TextBox 415">
            <a:extLst>
              <a:ext uri="{FF2B5EF4-FFF2-40B4-BE49-F238E27FC236}">
                <a16:creationId xmlns:a16="http://schemas.microsoft.com/office/drawing/2014/main" id="{AD9C2597-576E-4498-BFA7-B99EB766D052}"/>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417" name="TextBox 416">
            <a:extLst>
              <a:ext uri="{FF2B5EF4-FFF2-40B4-BE49-F238E27FC236}">
                <a16:creationId xmlns:a16="http://schemas.microsoft.com/office/drawing/2014/main" id="{9EE7EDC1-F873-4A35-AB66-924BA7CFB8C7}"/>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18</xdr:col>
      <xdr:colOff>447654</xdr:colOff>
      <xdr:row>7</xdr:row>
      <xdr:rowOff>33658</xdr:rowOff>
    </xdr:from>
    <xdr:to>
      <xdr:col>19</xdr:col>
      <xdr:colOff>227846</xdr:colOff>
      <xdr:row>8</xdr:row>
      <xdr:rowOff>180197</xdr:rowOff>
    </xdr:to>
    <xdr:grpSp>
      <xdr:nvGrpSpPr>
        <xdr:cNvPr id="418" name="Group 417">
          <a:extLst>
            <a:ext uri="{FF2B5EF4-FFF2-40B4-BE49-F238E27FC236}">
              <a16:creationId xmlns:a16="http://schemas.microsoft.com/office/drawing/2014/main" id="{857F62D4-799C-4C4B-A83D-5D5CD3C27F4E}"/>
            </a:ext>
          </a:extLst>
        </xdr:cNvPr>
        <xdr:cNvGrpSpPr/>
      </xdr:nvGrpSpPr>
      <xdr:grpSpPr>
        <a:xfrm>
          <a:off x="11377592" y="1367158"/>
          <a:ext cx="387410" cy="337039"/>
          <a:chOff x="5740644" y="652096"/>
          <a:chExt cx="388327" cy="337039"/>
        </a:xfrm>
      </xdr:grpSpPr>
      <xdr:sp macro="" textlink="'Pivot Table 2'!H13">
        <xdr:nvSpPr>
          <xdr:cNvPr id="419" name="TextBox 418">
            <a:extLst>
              <a:ext uri="{FF2B5EF4-FFF2-40B4-BE49-F238E27FC236}">
                <a16:creationId xmlns:a16="http://schemas.microsoft.com/office/drawing/2014/main" id="{28391C45-0765-4AC2-AA30-6ECB36080839}"/>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420" name="TextBox 419">
            <a:extLst>
              <a:ext uri="{FF2B5EF4-FFF2-40B4-BE49-F238E27FC236}">
                <a16:creationId xmlns:a16="http://schemas.microsoft.com/office/drawing/2014/main" id="{E8F2DF2D-BA27-4247-B1D8-3C02ADCC050E}"/>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18</xdr:col>
      <xdr:colOff>284993</xdr:colOff>
      <xdr:row>7</xdr:row>
      <xdr:rowOff>98134</xdr:rowOff>
    </xdr:from>
    <xdr:to>
      <xdr:col>19</xdr:col>
      <xdr:colOff>65185</xdr:colOff>
      <xdr:row>9</xdr:row>
      <xdr:rowOff>54173</xdr:rowOff>
    </xdr:to>
    <xdr:grpSp>
      <xdr:nvGrpSpPr>
        <xdr:cNvPr id="421" name="Group 420">
          <a:extLst>
            <a:ext uri="{FF2B5EF4-FFF2-40B4-BE49-F238E27FC236}">
              <a16:creationId xmlns:a16="http://schemas.microsoft.com/office/drawing/2014/main" id="{04C21D77-062B-483D-8CFD-0AB080349ED0}"/>
            </a:ext>
          </a:extLst>
        </xdr:cNvPr>
        <xdr:cNvGrpSpPr/>
      </xdr:nvGrpSpPr>
      <xdr:grpSpPr>
        <a:xfrm>
          <a:off x="11214931" y="1431634"/>
          <a:ext cx="387410" cy="337039"/>
          <a:chOff x="5740644" y="652096"/>
          <a:chExt cx="388327" cy="337039"/>
        </a:xfrm>
      </xdr:grpSpPr>
      <xdr:sp macro="" textlink="'Pivot Table 2'!H13">
        <xdr:nvSpPr>
          <xdr:cNvPr id="422" name="TextBox 421">
            <a:extLst>
              <a:ext uri="{FF2B5EF4-FFF2-40B4-BE49-F238E27FC236}">
                <a16:creationId xmlns:a16="http://schemas.microsoft.com/office/drawing/2014/main" id="{C3FFCE27-B844-4451-A443-360E2D2E1361}"/>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423" name="TextBox 422">
            <a:extLst>
              <a:ext uri="{FF2B5EF4-FFF2-40B4-BE49-F238E27FC236}">
                <a16:creationId xmlns:a16="http://schemas.microsoft.com/office/drawing/2014/main" id="{61CC1BC0-6534-4BAA-87E1-91120B1E04DC}"/>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18</xdr:col>
      <xdr:colOff>444720</xdr:colOff>
      <xdr:row>8</xdr:row>
      <xdr:rowOff>67361</xdr:rowOff>
    </xdr:from>
    <xdr:to>
      <xdr:col>19</xdr:col>
      <xdr:colOff>224912</xdr:colOff>
      <xdr:row>10</xdr:row>
      <xdr:rowOff>23400</xdr:rowOff>
    </xdr:to>
    <xdr:grpSp>
      <xdr:nvGrpSpPr>
        <xdr:cNvPr id="424" name="Group 423">
          <a:extLst>
            <a:ext uri="{FF2B5EF4-FFF2-40B4-BE49-F238E27FC236}">
              <a16:creationId xmlns:a16="http://schemas.microsoft.com/office/drawing/2014/main" id="{EFAB2CB1-6707-43C8-ADE2-4F964B5C06FD}"/>
            </a:ext>
          </a:extLst>
        </xdr:cNvPr>
        <xdr:cNvGrpSpPr/>
      </xdr:nvGrpSpPr>
      <xdr:grpSpPr>
        <a:xfrm>
          <a:off x="11374658" y="1591361"/>
          <a:ext cx="387410" cy="337039"/>
          <a:chOff x="5740644" y="652096"/>
          <a:chExt cx="388327" cy="337039"/>
        </a:xfrm>
      </xdr:grpSpPr>
      <xdr:sp macro="" textlink="'Pivot Table 2'!H13">
        <xdr:nvSpPr>
          <xdr:cNvPr id="425" name="TextBox 424">
            <a:extLst>
              <a:ext uri="{FF2B5EF4-FFF2-40B4-BE49-F238E27FC236}">
                <a16:creationId xmlns:a16="http://schemas.microsoft.com/office/drawing/2014/main" id="{68BBDE92-8E0B-4816-BB8A-73061E33118C}"/>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426" name="TextBox 425">
            <a:extLst>
              <a:ext uri="{FF2B5EF4-FFF2-40B4-BE49-F238E27FC236}">
                <a16:creationId xmlns:a16="http://schemas.microsoft.com/office/drawing/2014/main" id="{6BF47790-66D4-440F-9633-06756D988BD3}"/>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18</xdr:col>
      <xdr:colOff>443253</xdr:colOff>
      <xdr:row>9</xdr:row>
      <xdr:rowOff>43915</xdr:rowOff>
    </xdr:from>
    <xdr:to>
      <xdr:col>19</xdr:col>
      <xdr:colOff>223445</xdr:colOff>
      <xdr:row>10</xdr:row>
      <xdr:rowOff>190454</xdr:rowOff>
    </xdr:to>
    <xdr:grpSp>
      <xdr:nvGrpSpPr>
        <xdr:cNvPr id="427" name="Group 426">
          <a:extLst>
            <a:ext uri="{FF2B5EF4-FFF2-40B4-BE49-F238E27FC236}">
              <a16:creationId xmlns:a16="http://schemas.microsoft.com/office/drawing/2014/main" id="{7BDE194F-DCCC-4A3D-992D-13074AB40E61}"/>
            </a:ext>
          </a:extLst>
        </xdr:cNvPr>
        <xdr:cNvGrpSpPr/>
      </xdr:nvGrpSpPr>
      <xdr:grpSpPr>
        <a:xfrm>
          <a:off x="11373191" y="1758415"/>
          <a:ext cx="387410" cy="337039"/>
          <a:chOff x="5740644" y="652096"/>
          <a:chExt cx="388327" cy="337039"/>
        </a:xfrm>
      </xdr:grpSpPr>
      <xdr:sp macro="" textlink="'Pivot Table 2'!H13">
        <xdr:nvSpPr>
          <xdr:cNvPr id="428" name="TextBox 427">
            <a:extLst>
              <a:ext uri="{FF2B5EF4-FFF2-40B4-BE49-F238E27FC236}">
                <a16:creationId xmlns:a16="http://schemas.microsoft.com/office/drawing/2014/main" id="{D36FC885-2934-4BF7-A548-30BD8EDCD3DF}"/>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429" name="TextBox 428">
            <a:extLst>
              <a:ext uri="{FF2B5EF4-FFF2-40B4-BE49-F238E27FC236}">
                <a16:creationId xmlns:a16="http://schemas.microsoft.com/office/drawing/2014/main" id="{46166B35-E33B-4181-8555-4D1E5F27314F}"/>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17</xdr:col>
      <xdr:colOff>559016</xdr:colOff>
      <xdr:row>9</xdr:row>
      <xdr:rowOff>49776</xdr:rowOff>
    </xdr:from>
    <xdr:to>
      <xdr:col>18</xdr:col>
      <xdr:colOff>339208</xdr:colOff>
      <xdr:row>11</xdr:row>
      <xdr:rowOff>5815</xdr:rowOff>
    </xdr:to>
    <xdr:grpSp>
      <xdr:nvGrpSpPr>
        <xdr:cNvPr id="430" name="Group 429">
          <a:extLst>
            <a:ext uri="{FF2B5EF4-FFF2-40B4-BE49-F238E27FC236}">
              <a16:creationId xmlns:a16="http://schemas.microsoft.com/office/drawing/2014/main" id="{AC58A5F0-1171-48F5-BABA-BD6EB14DC585}"/>
            </a:ext>
          </a:extLst>
        </xdr:cNvPr>
        <xdr:cNvGrpSpPr/>
      </xdr:nvGrpSpPr>
      <xdr:grpSpPr>
        <a:xfrm>
          <a:off x="10881735" y="1764276"/>
          <a:ext cx="387411" cy="337039"/>
          <a:chOff x="5740644" y="652096"/>
          <a:chExt cx="388327" cy="337039"/>
        </a:xfrm>
      </xdr:grpSpPr>
      <xdr:sp macro="" textlink="'Pivot Table 2'!H13">
        <xdr:nvSpPr>
          <xdr:cNvPr id="431" name="TextBox 430">
            <a:extLst>
              <a:ext uri="{FF2B5EF4-FFF2-40B4-BE49-F238E27FC236}">
                <a16:creationId xmlns:a16="http://schemas.microsoft.com/office/drawing/2014/main" id="{DD1D5BC2-B4DB-48D3-9186-544E1D4ED170}"/>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432" name="TextBox 431">
            <a:extLst>
              <a:ext uri="{FF2B5EF4-FFF2-40B4-BE49-F238E27FC236}">
                <a16:creationId xmlns:a16="http://schemas.microsoft.com/office/drawing/2014/main" id="{46A697D5-9827-4AB0-927E-5180AB16E04D}"/>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21</xdr:col>
      <xdr:colOff>411010</xdr:colOff>
      <xdr:row>7</xdr:row>
      <xdr:rowOff>172865</xdr:rowOff>
    </xdr:from>
    <xdr:to>
      <xdr:col>22</xdr:col>
      <xdr:colOff>191202</xdr:colOff>
      <xdr:row>9</xdr:row>
      <xdr:rowOff>128904</xdr:rowOff>
    </xdr:to>
    <xdr:grpSp>
      <xdr:nvGrpSpPr>
        <xdr:cNvPr id="433" name="Group 432">
          <a:extLst>
            <a:ext uri="{FF2B5EF4-FFF2-40B4-BE49-F238E27FC236}">
              <a16:creationId xmlns:a16="http://schemas.microsoft.com/office/drawing/2014/main" id="{47D4383C-ED35-4E38-8724-6FC9518B6AAE}"/>
            </a:ext>
          </a:extLst>
        </xdr:cNvPr>
        <xdr:cNvGrpSpPr/>
      </xdr:nvGrpSpPr>
      <xdr:grpSpPr>
        <a:xfrm>
          <a:off x="13162604" y="1506365"/>
          <a:ext cx="387411" cy="337039"/>
          <a:chOff x="5740644" y="652096"/>
          <a:chExt cx="388327" cy="337039"/>
        </a:xfrm>
      </xdr:grpSpPr>
      <xdr:sp macro="" textlink="'Pivot Table 2'!H13">
        <xdr:nvSpPr>
          <xdr:cNvPr id="434" name="TextBox 433">
            <a:extLst>
              <a:ext uri="{FF2B5EF4-FFF2-40B4-BE49-F238E27FC236}">
                <a16:creationId xmlns:a16="http://schemas.microsoft.com/office/drawing/2014/main" id="{CE9CA9C7-26E0-4FEE-8122-957B43562D38}"/>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435" name="TextBox 434">
            <a:extLst>
              <a:ext uri="{FF2B5EF4-FFF2-40B4-BE49-F238E27FC236}">
                <a16:creationId xmlns:a16="http://schemas.microsoft.com/office/drawing/2014/main" id="{CA902F1E-272B-485E-9E03-EAEEF3E87F16}"/>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21</xdr:col>
      <xdr:colOff>497467</xdr:colOff>
      <xdr:row>8</xdr:row>
      <xdr:rowOff>149419</xdr:rowOff>
    </xdr:from>
    <xdr:to>
      <xdr:col>22</xdr:col>
      <xdr:colOff>277659</xdr:colOff>
      <xdr:row>10</xdr:row>
      <xdr:rowOff>105458</xdr:rowOff>
    </xdr:to>
    <xdr:grpSp>
      <xdr:nvGrpSpPr>
        <xdr:cNvPr id="436" name="Group 435">
          <a:extLst>
            <a:ext uri="{FF2B5EF4-FFF2-40B4-BE49-F238E27FC236}">
              <a16:creationId xmlns:a16="http://schemas.microsoft.com/office/drawing/2014/main" id="{E209BA63-7DCA-4EFB-A225-0DDCAAF6E664}"/>
            </a:ext>
          </a:extLst>
        </xdr:cNvPr>
        <xdr:cNvGrpSpPr/>
      </xdr:nvGrpSpPr>
      <xdr:grpSpPr>
        <a:xfrm>
          <a:off x="13249061" y="1673419"/>
          <a:ext cx="387411" cy="337039"/>
          <a:chOff x="5740644" y="652096"/>
          <a:chExt cx="388327" cy="337039"/>
        </a:xfrm>
      </xdr:grpSpPr>
      <xdr:sp macro="" textlink="'Pivot Table 2'!H13">
        <xdr:nvSpPr>
          <xdr:cNvPr id="437" name="TextBox 436">
            <a:extLst>
              <a:ext uri="{FF2B5EF4-FFF2-40B4-BE49-F238E27FC236}">
                <a16:creationId xmlns:a16="http://schemas.microsoft.com/office/drawing/2014/main" id="{B01B44A7-C5B7-481E-B06D-9B19D032C716}"/>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438" name="TextBox 437">
            <a:extLst>
              <a:ext uri="{FF2B5EF4-FFF2-40B4-BE49-F238E27FC236}">
                <a16:creationId xmlns:a16="http://schemas.microsoft.com/office/drawing/2014/main" id="{AECB87BB-4BCE-416B-9D1B-F2CF381C8135}"/>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22</xdr:col>
      <xdr:colOff>49059</xdr:colOff>
      <xdr:row>9</xdr:row>
      <xdr:rowOff>125973</xdr:rowOff>
    </xdr:from>
    <xdr:to>
      <xdr:col>22</xdr:col>
      <xdr:colOff>437386</xdr:colOff>
      <xdr:row>11</xdr:row>
      <xdr:rowOff>82012</xdr:rowOff>
    </xdr:to>
    <xdr:grpSp>
      <xdr:nvGrpSpPr>
        <xdr:cNvPr id="439" name="Group 438">
          <a:extLst>
            <a:ext uri="{FF2B5EF4-FFF2-40B4-BE49-F238E27FC236}">
              <a16:creationId xmlns:a16="http://schemas.microsoft.com/office/drawing/2014/main" id="{F3AD380F-C517-4766-BA22-0CAAC3344675}"/>
            </a:ext>
          </a:extLst>
        </xdr:cNvPr>
        <xdr:cNvGrpSpPr/>
      </xdr:nvGrpSpPr>
      <xdr:grpSpPr>
        <a:xfrm>
          <a:off x="13407872" y="1840473"/>
          <a:ext cx="388327" cy="337039"/>
          <a:chOff x="5740644" y="652096"/>
          <a:chExt cx="388327" cy="337039"/>
        </a:xfrm>
      </xdr:grpSpPr>
      <xdr:sp macro="" textlink="'Pivot Table 2'!H13">
        <xdr:nvSpPr>
          <xdr:cNvPr id="440" name="TextBox 439">
            <a:extLst>
              <a:ext uri="{FF2B5EF4-FFF2-40B4-BE49-F238E27FC236}">
                <a16:creationId xmlns:a16="http://schemas.microsoft.com/office/drawing/2014/main" id="{3C485F38-AC41-41B0-B3A5-A5A823698051}"/>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441" name="TextBox 440">
            <a:extLst>
              <a:ext uri="{FF2B5EF4-FFF2-40B4-BE49-F238E27FC236}">
                <a16:creationId xmlns:a16="http://schemas.microsoft.com/office/drawing/2014/main" id="{FB1FC9C1-6B4E-48F0-85DE-1CF6E21F2A21}"/>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21</xdr:col>
      <xdr:colOff>252743</xdr:colOff>
      <xdr:row>9</xdr:row>
      <xdr:rowOff>51237</xdr:rowOff>
    </xdr:from>
    <xdr:to>
      <xdr:col>22</xdr:col>
      <xdr:colOff>32935</xdr:colOff>
      <xdr:row>11</xdr:row>
      <xdr:rowOff>7276</xdr:rowOff>
    </xdr:to>
    <xdr:grpSp>
      <xdr:nvGrpSpPr>
        <xdr:cNvPr id="442" name="Group 441">
          <a:extLst>
            <a:ext uri="{FF2B5EF4-FFF2-40B4-BE49-F238E27FC236}">
              <a16:creationId xmlns:a16="http://schemas.microsoft.com/office/drawing/2014/main" id="{7C8561DD-2715-49A3-A01D-BDFCA3738926}"/>
            </a:ext>
          </a:extLst>
        </xdr:cNvPr>
        <xdr:cNvGrpSpPr/>
      </xdr:nvGrpSpPr>
      <xdr:grpSpPr>
        <a:xfrm>
          <a:off x="13004337" y="1765737"/>
          <a:ext cx="387411" cy="337039"/>
          <a:chOff x="5740644" y="652096"/>
          <a:chExt cx="388327" cy="337039"/>
        </a:xfrm>
      </xdr:grpSpPr>
      <xdr:sp macro="" textlink="'Pivot Table 2'!H13">
        <xdr:nvSpPr>
          <xdr:cNvPr id="443" name="TextBox 442">
            <a:extLst>
              <a:ext uri="{FF2B5EF4-FFF2-40B4-BE49-F238E27FC236}">
                <a16:creationId xmlns:a16="http://schemas.microsoft.com/office/drawing/2014/main" id="{D8779F79-D281-4414-8C55-E276E717F9CF}"/>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444" name="TextBox 443">
            <a:extLst>
              <a:ext uri="{FF2B5EF4-FFF2-40B4-BE49-F238E27FC236}">
                <a16:creationId xmlns:a16="http://schemas.microsoft.com/office/drawing/2014/main" id="{B187F58A-17FA-4698-8FA8-9FB56779D82E}"/>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21</xdr:col>
      <xdr:colOff>412470</xdr:colOff>
      <xdr:row>10</xdr:row>
      <xdr:rowOff>5810</xdr:rowOff>
    </xdr:from>
    <xdr:to>
      <xdr:col>22</xdr:col>
      <xdr:colOff>192662</xdr:colOff>
      <xdr:row>11</xdr:row>
      <xdr:rowOff>152349</xdr:rowOff>
    </xdr:to>
    <xdr:grpSp>
      <xdr:nvGrpSpPr>
        <xdr:cNvPr id="445" name="Group 444">
          <a:extLst>
            <a:ext uri="{FF2B5EF4-FFF2-40B4-BE49-F238E27FC236}">
              <a16:creationId xmlns:a16="http://schemas.microsoft.com/office/drawing/2014/main" id="{034D4599-4603-4FF1-B755-35AA15576E5C}"/>
            </a:ext>
          </a:extLst>
        </xdr:cNvPr>
        <xdr:cNvGrpSpPr/>
      </xdr:nvGrpSpPr>
      <xdr:grpSpPr>
        <a:xfrm>
          <a:off x="13164064" y="1910810"/>
          <a:ext cx="387411" cy="337039"/>
          <a:chOff x="5740644" y="652096"/>
          <a:chExt cx="388327" cy="337039"/>
        </a:xfrm>
      </xdr:grpSpPr>
      <xdr:sp macro="" textlink="'Pivot Table 2'!H13">
        <xdr:nvSpPr>
          <xdr:cNvPr id="446" name="TextBox 445">
            <a:extLst>
              <a:ext uri="{FF2B5EF4-FFF2-40B4-BE49-F238E27FC236}">
                <a16:creationId xmlns:a16="http://schemas.microsoft.com/office/drawing/2014/main" id="{25ED1B6B-B6AA-43F5-B931-6ED6E1B93E6F}"/>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447" name="TextBox 446">
            <a:extLst>
              <a:ext uri="{FF2B5EF4-FFF2-40B4-BE49-F238E27FC236}">
                <a16:creationId xmlns:a16="http://schemas.microsoft.com/office/drawing/2014/main" id="{D5076A40-6BFE-4BB8-A496-2CF1DE781C35}"/>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21</xdr:col>
      <xdr:colOff>579524</xdr:colOff>
      <xdr:row>7</xdr:row>
      <xdr:rowOff>172862</xdr:rowOff>
    </xdr:from>
    <xdr:to>
      <xdr:col>22</xdr:col>
      <xdr:colOff>359716</xdr:colOff>
      <xdr:row>9</xdr:row>
      <xdr:rowOff>128901</xdr:rowOff>
    </xdr:to>
    <xdr:grpSp>
      <xdr:nvGrpSpPr>
        <xdr:cNvPr id="448" name="Group 447">
          <a:extLst>
            <a:ext uri="{FF2B5EF4-FFF2-40B4-BE49-F238E27FC236}">
              <a16:creationId xmlns:a16="http://schemas.microsoft.com/office/drawing/2014/main" id="{144E9895-909C-40E8-A994-04022E0A6ADE}"/>
            </a:ext>
          </a:extLst>
        </xdr:cNvPr>
        <xdr:cNvGrpSpPr/>
      </xdr:nvGrpSpPr>
      <xdr:grpSpPr>
        <a:xfrm>
          <a:off x="13331118" y="1506362"/>
          <a:ext cx="387411" cy="337039"/>
          <a:chOff x="5740644" y="652096"/>
          <a:chExt cx="388327" cy="337039"/>
        </a:xfrm>
      </xdr:grpSpPr>
      <xdr:sp macro="" textlink="'Pivot Table 2'!H13">
        <xdr:nvSpPr>
          <xdr:cNvPr id="449" name="TextBox 448">
            <a:extLst>
              <a:ext uri="{FF2B5EF4-FFF2-40B4-BE49-F238E27FC236}">
                <a16:creationId xmlns:a16="http://schemas.microsoft.com/office/drawing/2014/main" id="{CE3E34AA-EF68-483A-B924-8DC346B1717C}"/>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450" name="TextBox 449">
            <a:extLst>
              <a:ext uri="{FF2B5EF4-FFF2-40B4-BE49-F238E27FC236}">
                <a16:creationId xmlns:a16="http://schemas.microsoft.com/office/drawing/2014/main" id="{21B578FF-26F8-4915-A8D5-18CA9AE102DD}"/>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22</xdr:col>
      <xdr:colOff>138443</xdr:colOff>
      <xdr:row>8</xdr:row>
      <xdr:rowOff>76146</xdr:rowOff>
    </xdr:from>
    <xdr:to>
      <xdr:col>22</xdr:col>
      <xdr:colOff>526770</xdr:colOff>
      <xdr:row>10</xdr:row>
      <xdr:rowOff>32185</xdr:rowOff>
    </xdr:to>
    <xdr:grpSp>
      <xdr:nvGrpSpPr>
        <xdr:cNvPr id="451" name="Group 450">
          <a:extLst>
            <a:ext uri="{FF2B5EF4-FFF2-40B4-BE49-F238E27FC236}">
              <a16:creationId xmlns:a16="http://schemas.microsoft.com/office/drawing/2014/main" id="{8FCC6F5C-A08F-4B28-8344-8872BC22F6C9}"/>
            </a:ext>
          </a:extLst>
        </xdr:cNvPr>
        <xdr:cNvGrpSpPr/>
      </xdr:nvGrpSpPr>
      <xdr:grpSpPr>
        <a:xfrm>
          <a:off x="13497256" y="1600146"/>
          <a:ext cx="388327" cy="337039"/>
          <a:chOff x="5740644" y="652096"/>
          <a:chExt cx="388327" cy="337039"/>
        </a:xfrm>
      </xdr:grpSpPr>
      <xdr:sp macro="" textlink="'Pivot Table 2'!H13">
        <xdr:nvSpPr>
          <xdr:cNvPr id="452" name="TextBox 451">
            <a:extLst>
              <a:ext uri="{FF2B5EF4-FFF2-40B4-BE49-F238E27FC236}">
                <a16:creationId xmlns:a16="http://schemas.microsoft.com/office/drawing/2014/main" id="{E05D7245-B403-44CD-972B-2FC31D41437A}"/>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453" name="TextBox 452">
            <a:extLst>
              <a:ext uri="{FF2B5EF4-FFF2-40B4-BE49-F238E27FC236}">
                <a16:creationId xmlns:a16="http://schemas.microsoft.com/office/drawing/2014/main" id="{3F10105E-ACFF-49D7-815F-C6529D8888DF}"/>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21</xdr:col>
      <xdr:colOff>166283</xdr:colOff>
      <xdr:row>7</xdr:row>
      <xdr:rowOff>184583</xdr:rowOff>
    </xdr:from>
    <xdr:to>
      <xdr:col>21</xdr:col>
      <xdr:colOff>554610</xdr:colOff>
      <xdr:row>9</xdr:row>
      <xdr:rowOff>140622</xdr:rowOff>
    </xdr:to>
    <xdr:grpSp>
      <xdr:nvGrpSpPr>
        <xdr:cNvPr id="454" name="Group 453">
          <a:extLst>
            <a:ext uri="{FF2B5EF4-FFF2-40B4-BE49-F238E27FC236}">
              <a16:creationId xmlns:a16="http://schemas.microsoft.com/office/drawing/2014/main" id="{30DB6F2F-866B-49EA-AB77-76F28DFDD832}"/>
            </a:ext>
          </a:extLst>
        </xdr:cNvPr>
        <xdr:cNvGrpSpPr/>
      </xdr:nvGrpSpPr>
      <xdr:grpSpPr>
        <a:xfrm>
          <a:off x="12917877" y="1518083"/>
          <a:ext cx="388327" cy="337039"/>
          <a:chOff x="5740644" y="652096"/>
          <a:chExt cx="388327" cy="337039"/>
        </a:xfrm>
      </xdr:grpSpPr>
      <xdr:sp macro="" textlink="'Pivot Table 2'!H13">
        <xdr:nvSpPr>
          <xdr:cNvPr id="455" name="TextBox 454">
            <a:extLst>
              <a:ext uri="{FF2B5EF4-FFF2-40B4-BE49-F238E27FC236}">
                <a16:creationId xmlns:a16="http://schemas.microsoft.com/office/drawing/2014/main" id="{7A01C5D7-C3C5-4C44-B5BC-3C5962BA316C}"/>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456" name="TextBox 455">
            <a:extLst>
              <a:ext uri="{FF2B5EF4-FFF2-40B4-BE49-F238E27FC236}">
                <a16:creationId xmlns:a16="http://schemas.microsoft.com/office/drawing/2014/main" id="{CE11F0D8-CAFE-4AA9-98F9-FEB2DB8294CB}"/>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21</xdr:col>
      <xdr:colOff>84219</xdr:colOff>
      <xdr:row>7</xdr:row>
      <xdr:rowOff>109846</xdr:rowOff>
    </xdr:from>
    <xdr:to>
      <xdr:col>21</xdr:col>
      <xdr:colOff>472546</xdr:colOff>
      <xdr:row>9</xdr:row>
      <xdr:rowOff>65885</xdr:rowOff>
    </xdr:to>
    <xdr:grpSp>
      <xdr:nvGrpSpPr>
        <xdr:cNvPr id="457" name="Group 456">
          <a:extLst>
            <a:ext uri="{FF2B5EF4-FFF2-40B4-BE49-F238E27FC236}">
              <a16:creationId xmlns:a16="http://schemas.microsoft.com/office/drawing/2014/main" id="{BC406342-6D0A-4E67-8F9B-E1CE104EF7C5}"/>
            </a:ext>
          </a:extLst>
        </xdr:cNvPr>
        <xdr:cNvGrpSpPr/>
      </xdr:nvGrpSpPr>
      <xdr:grpSpPr>
        <a:xfrm>
          <a:off x="12835813" y="1443346"/>
          <a:ext cx="388327" cy="337039"/>
          <a:chOff x="5740644" y="652096"/>
          <a:chExt cx="388327" cy="337039"/>
        </a:xfrm>
      </xdr:grpSpPr>
      <xdr:sp macro="" textlink="'Pivot Table 2'!H13">
        <xdr:nvSpPr>
          <xdr:cNvPr id="458" name="TextBox 457">
            <a:extLst>
              <a:ext uri="{FF2B5EF4-FFF2-40B4-BE49-F238E27FC236}">
                <a16:creationId xmlns:a16="http://schemas.microsoft.com/office/drawing/2014/main" id="{D09F192D-B8AE-4DC3-99E2-BEE4C93AD1B1}"/>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459" name="TextBox 458">
            <a:extLst>
              <a:ext uri="{FF2B5EF4-FFF2-40B4-BE49-F238E27FC236}">
                <a16:creationId xmlns:a16="http://schemas.microsoft.com/office/drawing/2014/main" id="{40A80057-7104-41DA-8719-D126E978BE38}"/>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21</xdr:col>
      <xdr:colOff>2155</xdr:colOff>
      <xdr:row>8</xdr:row>
      <xdr:rowOff>71746</xdr:rowOff>
    </xdr:from>
    <xdr:to>
      <xdr:col>21</xdr:col>
      <xdr:colOff>390482</xdr:colOff>
      <xdr:row>10</xdr:row>
      <xdr:rowOff>27785</xdr:rowOff>
    </xdr:to>
    <xdr:grpSp>
      <xdr:nvGrpSpPr>
        <xdr:cNvPr id="460" name="Group 459">
          <a:extLst>
            <a:ext uri="{FF2B5EF4-FFF2-40B4-BE49-F238E27FC236}">
              <a16:creationId xmlns:a16="http://schemas.microsoft.com/office/drawing/2014/main" id="{25A1E7AA-54C0-4C43-B124-5206CBCBAA30}"/>
            </a:ext>
          </a:extLst>
        </xdr:cNvPr>
        <xdr:cNvGrpSpPr/>
      </xdr:nvGrpSpPr>
      <xdr:grpSpPr>
        <a:xfrm>
          <a:off x="12753749" y="1595746"/>
          <a:ext cx="388327" cy="337039"/>
          <a:chOff x="5740644" y="652096"/>
          <a:chExt cx="388327" cy="337039"/>
        </a:xfrm>
      </xdr:grpSpPr>
      <xdr:sp macro="" textlink="'Pivot Table 2'!H13">
        <xdr:nvSpPr>
          <xdr:cNvPr id="461" name="TextBox 460">
            <a:extLst>
              <a:ext uri="{FF2B5EF4-FFF2-40B4-BE49-F238E27FC236}">
                <a16:creationId xmlns:a16="http://schemas.microsoft.com/office/drawing/2014/main" id="{41D11A80-49EC-45E4-BAE1-C3ED3B831649}"/>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462" name="TextBox 461">
            <a:extLst>
              <a:ext uri="{FF2B5EF4-FFF2-40B4-BE49-F238E27FC236}">
                <a16:creationId xmlns:a16="http://schemas.microsoft.com/office/drawing/2014/main" id="{CC98D94E-2FB6-4604-902A-64999C41879D}"/>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21</xdr:col>
      <xdr:colOff>81285</xdr:colOff>
      <xdr:row>9</xdr:row>
      <xdr:rowOff>40973</xdr:rowOff>
    </xdr:from>
    <xdr:to>
      <xdr:col>21</xdr:col>
      <xdr:colOff>469612</xdr:colOff>
      <xdr:row>10</xdr:row>
      <xdr:rowOff>187512</xdr:rowOff>
    </xdr:to>
    <xdr:grpSp>
      <xdr:nvGrpSpPr>
        <xdr:cNvPr id="463" name="Group 462">
          <a:extLst>
            <a:ext uri="{FF2B5EF4-FFF2-40B4-BE49-F238E27FC236}">
              <a16:creationId xmlns:a16="http://schemas.microsoft.com/office/drawing/2014/main" id="{EEDB2948-B970-4E78-8B08-C0B7C5297F1F}"/>
            </a:ext>
          </a:extLst>
        </xdr:cNvPr>
        <xdr:cNvGrpSpPr/>
      </xdr:nvGrpSpPr>
      <xdr:grpSpPr>
        <a:xfrm>
          <a:off x="12832879" y="1755473"/>
          <a:ext cx="388327" cy="337039"/>
          <a:chOff x="5740644" y="652096"/>
          <a:chExt cx="388327" cy="337039"/>
        </a:xfrm>
      </xdr:grpSpPr>
      <xdr:sp macro="" textlink="'Pivot Table 2'!H13">
        <xdr:nvSpPr>
          <xdr:cNvPr id="464" name="TextBox 463">
            <a:extLst>
              <a:ext uri="{FF2B5EF4-FFF2-40B4-BE49-F238E27FC236}">
                <a16:creationId xmlns:a16="http://schemas.microsoft.com/office/drawing/2014/main" id="{AAEA3A0D-75B0-4CEF-9B4E-7CA46520EF50}"/>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465" name="TextBox 464">
            <a:extLst>
              <a:ext uri="{FF2B5EF4-FFF2-40B4-BE49-F238E27FC236}">
                <a16:creationId xmlns:a16="http://schemas.microsoft.com/office/drawing/2014/main" id="{DEABDAF2-7671-43B2-B170-F59921E1D22B}"/>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21</xdr:col>
      <xdr:colOff>175069</xdr:colOff>
      <xdr:row>10</xdr:row>
      <xdr:rowOff>17527</xdr:rowOff>
    </xdr:from>
    <xdr:to>
      <xdr:col>21</xdr:col>
      <xdr:colOff>563396</xdr:colOff>
      <xdr:row>11</xdr:row>
      <xdr:rowOff>164066</xdr:rowOff>
    </xdr:to>
    <xdr:grpSp>
      <xdr:nvGrpSpPr>
        <xdr:cNvPr id="466" name="Group 465">
          <a:extLst>
            <a:ext uri="{FF2B5EF4-FFF2-40B4-BE49-F238E27FC236}">
              <a16:creationId xmlns:a16="http://schemas.microsoft.com/office/drawing/2014/main" id="{4A95E376-F291-4F14-B250-102D8C063C74}"/>
            </a:ext>
          </a:extLst>
        </xdr:cNvPr>
        <xdr:cNvGrpSpPr/>
      </xdr:nvGrpSpPr>
      <xdr:grpSpPr>
        <a:xfrm>
          <a:off x="12926663" y="1922527"/>
          <a:ext cx="388327" cy="337039"/>
          <a:chOff x="5740644" y="652096"/>
          <a:chExt cx="388327" cy="337039"/>
        </a:xfrm>
      </xdr:grpSpPr>
      <xdr:sp macro="" textlink="'Pivot Table 2'!H13">
        <xdr:nvSpPr>
          <xdr:cNvPr id="467" name="TextBox 466">
            <a:extLst>
              <a:ext uri="{FF2B5EF4-FFF2-40B4-BE49-F238E27FC236}">
                <a16:creationId xmlns:a16="http://schemas.microsoft.com/office/drawing/2014/main" id="{5D25F20E-A004-4B4D-B8D4-2C1BF5E50010}"/>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513CC1-62E9-4B20-B476-4BD9C38E7C71}" type="TxLink">
              <a:rPr lang="en-US" sz="1200" b="0" i="0" u="none" strike="noStrike">
                <a:solidFill>
                  <a:srgbClr val="D228B3"/>
                </a:solidFill>
                <a:latin typeface="Calibri"/>
                <a:cs typeface="Calibri"/>
              </a:rPr>
              <a:pPr algn="ctr"/>
              <a:t> </a:t>
            </a:fld>
            <a:endParaRPr lang="en-US" sz="1100"/>
          </a:p>
        </xdr:txBody>
      </xdr:sp>
      <xdr:sp macro="" textlink="'Pivot Table 2'!J13">
        <xdr:nvSpPr>
          <xdr:cNvPr id="468" name="TextBox 467">
            <a:extLst>
              <a:ext uri="{FF2B5EF4-FFF2-40B4-BE49-F238E27FC236}">
                <a16:creationId xmlns:a16="http://schemas.microsoft.com/office/drawing/2014/main" id="{BD04AAF9-E74D-4497-A23A-911A1F9EB134}"/>
              </a:ext>
            </a:extLst>
          </xdr:cNvPr>
          <xdr:cNvSpPr txBox="1"/>
        </xdr:nvSpPr>
        <xdr:spPr>
          <a:xfrm>
            <a:off x="5740644" y="652096"/>
            <a:ext cx="388327" cy="33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9E1B35-A2AD-4441-89DB-95ECD26D413D}" type="TxLink">
              <a:rPr lang="en-US" sz="1200" b="0" i="0" u="none" strike="noStrike">
                <a:solidFill>
                  <a:srgbClr val="305496"/>
                </a:solidFill>
                <a:latin typeface="Calibri"/>
                <a:cs typeface="Calibri"/>
              </a:rPr>
              <a:pPr algn="ctr"/>
              <a:t>●</a:t>
            </a:fld>
            <a:endParaRPr lang="en-US" sz="1100"/>
          </a:p>
        </xdr:txBody>
      </xdr:sp>
    </xdr:grpSp>
    <xdr:clientData/>
  </xdr:twoCellAnchor>
  <xdr:twoCellAnchor editAs="absolute">
    <xdr:from>
      <xdr:col>9</xdr:col>
      <xdr:colOff>387407</xdr:colOff>
      <xdr:row>14</xdr:row>
      <xdr:rowOff>13737</xdr:rowOff>
    </xdr:from>
    <xdr:to>
      <xdr:col>10</xdr:col>
      <xdr:colOff>280253</xdr:colOff>
      <xdr:row>16</xdr:row>
      <xdr:rowOff>49456</xdr:rowOff>
    </xdr:to>
    <xdr:grpSp>
      <xdr:nvGrpSpPr>
        <xdr:cNvPr id="469" name="Group 468">
          <a:extLst>
            <a:ext uri="{FF2B5EF4-FFF2-40B4-BE49-F238E27FC236}">
              <a16:creationId xmlns:a16="http://schemas.microsoft.com/office/drawing/2014/main" id="{A8591C82-CA68-439D-AE8C-7B08A476F16A}"/>
            </a:ext>
          </a:extLst>
        </xdr:cNvPr>
        <xdr:cNvGrpSpPr/>
      </xdr:nvGrpSpPr>
      <xdr:grpSpPr>
        <a:xfrm>
          <a:off x="5852376" y="2680737"/>
          <a:ext cx="500065" cy="416719"/>
          <a:chOff x="5637609" y="4393406"/>
          <a:chExt cx="500064" cy="416719"/>
        </a:xfrm>
      </xdr:grpSpPr>
      <xdr:sp macro="" textlink="'Pivot Table 2'!I13">
        <xdr:nvSpPr>
          <xdr:cNvPr id="470" name="TextBox 469">
            <a:extLst>
              <a:ext uri="{FF2B5EF4-FFF2-40B4-BE49-F238E27FC236}">
                <a16:creationId xmlns:a16="http://schemas.microsoft.com/office/drawing/2014/main" id="{E8591C32-54E3-4F46-95BB-38BF7816363B}"/>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471" name="TextBox 470">
            <a:extLst>
              <a:ext uri="{FF2B5EF4-FFF2-40B4-BE49-F238E27FC236}">
                <a16:creationId xmlns:a16="http://schemas.microsoft.com/office/drawing/2014/main" id="{609318FB-E085-4104-934B-B7B1588EDF9C}"/>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9</xdr:col>
      <xdr:colOff>554461</xdr:colOff>
      <xdr:row>14</xdr:row>
      <xdr:rowOff>107521</xdr:rowOff>
    </xdr:from>
    <xdr:to>
      <xdr:col>10</xdr:col>
      <xdr:colOff>447307</xdr:colOff>
      <xdr:row>16</xdr:row>
      <xdr:rowOff>143240</xdr:rowOff>
    </xdr:to>
    <xdr:grpSp>
      <xdr:nvGrpSpPr>
        <xdr:cNvPr id="472" name="Group 471">
          <a:extLst>
            <a:ext uri="{FF2B5EF4-FFF2-40B4-BE49-F238E27FC236}">
              <a16:creationId xmlns:a16="http://schemas.microsoft.com/office/drawing/2014/main" id="{D7815064-A4BE-4B4A-A670-649CB5676B78}"/>
            </a:ext>
          </a:extLst>
        </xdr:cNvPr>
        <xdr:cNvGrpSpPr/>
      </xdr:nvGrpSpPr>
      <xdr:grpSpPr>
        <a:xfrm>
          <a:off x="6019430" y="2774521"/>
          <a:ext cx="500065" cy="416719"/>
          <a:chOff x="5637609" y="4393406"/>
          <a:chExt cx="500064" cy="416719"/>
        </a:xfrm>
      </xdr:grpSpPr>
      <xdr:sp macro="" textlink="'Pivot Table 2'!I13">
        <xdr:nvSpPr>
          <xdr:cNvPr id="473" name="TextBox 472">
            <a:extLst>
              <a:ext uri="{FF2B5EF4-FFF2-40B4-BE49-F238E27FC236}">
                <a16:creationId xmlns:a16="http://schemas.microsoft.com/office/drawing/2014/main" id="{FB5F8B69-554A-4DF1-BCD0-0D77CEAF996B}"/>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474" name="TextBox 473">
            <a:extLst>
              <a:ext uri="{FF2B5EF4-FFF2-40B4-BE49-F238E27FC236}">
                <a16:creationId xmlns:a16="http://schemas.microsoft.com/office/drawing/2014/main" id="{EAC573CD-0446-436F-9199-7278F97D86F6}"/>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10</xdr:col>
      <xdr:colOff>98727</xdr:colOff>
      <xdr:row>13</xdr:row>
      <xdr:rowOff>135360</xdr:rowOff>
    </xdr:from>
    <xdr:to>
      <xdr:col>10</xdr:col>
      <xdr:colOff>599707</xdr:colOff>
      <xdr:row>15</xdr:row>
      <xdr:rowOff>171079</xdr:rowOff>
    </xdr:to>
    <xdr:grpSp>
      <xdr:nvGrpSpPr>
        <xdr:cNvPr id="475" name="Group 474">
          <a:extLst>
            <a:ext uri="{FF2B5EF4-FFF2-40B4-BE49-F238E27FC236}">
              <a16:creationId xmlns:a16="http://schemas.microsoft.com/office/drawing/2014/main" id="{99FA53A6-1EB3-4F3F-8BE5-D09C33CC1851}"/>
            </a:ext>
          </a:extLst>
        </xdr:cNvPr>
        <xdr:cNvGrpSpPr/>
      </xdr:nvGrpSpPr>
      <xdr:grpSpPr>
        <a:xfrm>
          <a:off x="6170915" y="2611860"/>
          <a:ext cx="500980" cy="416719"/>
          <a:chOff x="5637609" y="4393406"/>
          <a:chExt cx="500064" cy="416719"/>
        </a:xfrm>
      </xdr:grpSpPr>
      <xdr:sp macro="" textlink="'Pivot Table 2'!I13">
        <xdr:nvSpPr>
          <xdr:cNvPr id="476" name="TextBox 475">
            <a:extLst>
              <a:ext uri="{FF2B5EF4-FFF2-40B4-BE49-F238E27FC236}">
                <a16:creationId xmlns:a16="http://schemas.microsoft.com/office/drawing/2014/main" id="{79FF5042-AE89-44D9-9CFD-E700CF6A2DA8}"/>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477" name="TextBox 476">
            <a:extLst>
              <a:ext uri="{FF2B5EF4-FFF2-40B4-BE49-F238E27FC236}">
                <a16:creationId xmlns:a16="http://schemas.microsoft.com/office/drawing/2014/main" id="{4C4E7B73-271A-4FF5-854E-A842CF78B683}"/>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10</xdr:col>
      <xdr:colOff>273108</xdr:colOff>
      <xdr:row>14</xdr:row>
      <xdr:rowOff>16663</xdr:rowOff>
    </xdr:from>
    <xdr:to>
      <xdr:col>11</xdr:col>
      <xdr:colOff>165953</xdr:colOff>
      <xdr:row>16</xdr:row>
      <xdr:rowOff>52382</xdr:rowOff>
    </xdr:to>
    <xdr:grpSp>
      <xdr:nvGrpSpPr>
        <xdr:cNvPr id="478" name="Group 477">
          <a:extLst>
            <a:ext uri="{FF2B5EF4-FFF2-40B4-BE49-F238E27FC236}">
              <a16:creationId xmlns:a16="http://schemas.microsoft.com/office/drawing/2014/main" id="{A65618C1-5D2B-41DB-98B2-80031B3D7D54}"/>
            </a:ext>
          </a:extLst>
        </xdr:cNvPr>
        <xdr:cNvGrpSpPr/>
      </xdr:nvGrpSpPr>
      <xdr:grpSpPr>
        <a:xfrm>
          <a:off x="6345296" y="2683663"/>
          <a:ext cx="500063" cy="416719"/>
          <a:chOff x="5637609" y="4393406"/>
          <a:chExt cx="500064" cy="416719"/>
        </a:xfrm>
      </xdr:grpSpPr>
      <xdr:sp macro="" textlink="'Pivot Table 2'!I13">
        <xdr:nvSpPr>
          <xdr:cNvPr id="479" name="TextBox 478">
            <a:extLst>
              <a:ext uri="{FF2B5EF4-FFF2-40B4-BE49-F238E27FC236}">
                <a16:creationId xmlns:a16="http://schemas.microsoft.com/office/drawing/2014/main" id="{336D6CC2-96DE-42AA-9F47-99ABB0B3E845}"/>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480" name="TextBox 479">
            <a:extLst>
              <a:ext uri="{FF2B5EF4-FFF2-40B4-BE49-F238E27FC236}">
                <a16:creationId xmlns:a16="http://schemas.microsoft.com/office/drawing/2014/main" id="{D47358B8-548C-4297-8D78-021CDE4265E9}"/>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10</xdr:col>
      <xdr:colOff>271641</xdr:colOff>
      <xdr:row>14</xdr:row>
      <xdr:rowOff>169063</xdr:rowOff>
    </xdr:from>
    <xdr:to>
      <xdr:col>11</xdr:col>
      <xdr:colOff>164486</xdr:colOff>
      <xdr:row>17</xdr:row>
      <xdr:rowOff>14282</xdr:rowOff>
    </xdr:to>
    <xdr:grpSp>
      <xdr:nvGrpSpPr>
        <xdr:cNvPr id="481" name="Group 480">
          <a:extLst>
            <a:ext uri="{FF2B5EF4-FFF2-40B4-BE49-F238E27FC236}">
              <a16:creationId xmlns:a16="http://schemas.microsoft.com/office/drawing/2014/main" id="{3E8D629B-23A1-4D9D-9035-B4B8C9BBA536}"/>
            </a:ext>
          </a:extLst>
        </xdr:cNvPr>
        <xdr:cNvGrpSpPr/>
      </xdr:nvGrpSpPr>
      <xdr:grpSpPr>
        <a:xfrm>
          <a:off x="6343829" y="2836063"/>
          <a:ext cx="500063" cy="416719"/>
          <a:chOff x="5637609" y="4393406"/>
          <a:chExt cx="500064" cy="416719"/>
        </a:xfrm>
      </xdr:grpSpPr>
      <xdr:sp macro="" textlink="'Pivot Table 2'!I13">
        <xdr:nvSpPr>
          <xdr:cNvPr id="482" name="TextBox 481">
            <a:extLst>
              <a:ext uri="{FF2B5EF4-FFF2-40B4-BE49-F238E27FC236}">
                <a16:creationId xmlns:a16="http://schemas.microsoft.com/office/drawing/2014/main" id="{13556116-F807-4580-9491-C7AF66F6D241}"/>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483" name="TextBox 482">
            <a:extLst>
              <a:ext uri="{FF2B5EF4-FFF2-40B4-BE49-F238E27FC236}">
                <a16:creationId xmlns:a16="http://schemas.microsoft.com/office/drawing/2014/main" id="{B42D57DB-2A7D-4E3A-B815-276F5BD9A6F7}"/>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9</xdr:col>
      <xdr:colOff>306809</xdr:colOff>
      <xdr:row>15</xdr:row>
      <xdr:rowOff>145617</xdr:rowOff>
    </xdr:from>
    <xdr:to>
      <xdr:col>10</xdr:col>
      <xdr:colOff>199655</xdr:colOff>
      <xdr:row>17</xdr:row>
      <xdr:rowOff>181336</xdr:rowOff>
    </xdr:to>
    <xdr:grpSp>
      <xdr:nvGrpSpPr>
        <xdr:cNvPr id="484" name="Group 483">
          <a:extLst>
            <a:ext uri="{FF2B5EF4-FFF2-40B4-BE49-F238E27FC236}">
              <a16:creationId xmlns:a16="http://schemas.microsoft.com/office/drawing/2014/main" id="{D37C502D-BCE2-4E7F-B2A1-105D065CF151}"/>
            </a:ext>
          </a:extLst>
        </xdr:cNvPr>
        <xdr:cNvGrpSpPr/>
      </xdr:nvGrpSpPr>
      <xdr:grpSpPr>
        <a:xfrm>
          <a:off x="5771778" y="3003117"/>
          <a:ext cx="500065" cy="416719"/>
          <a:chOff x="5637609" y="4393406"/>
          <a:chExt cx="500064" cy="416719"/>
        </a:xfrm>
      </xdr:grpSpPr>
      <xdr:sp macro="" textlink="'Pivot Table 2'!I13">
        <xdr:nvSpPr>
          <xdr:cNvPr id="485" name="TextBox 484">
            <a:extLst>
              <a:ext uri="{FF2B5EF4-FFF2-40B4-BE49-F238E27FC236}">
                <a16:creationId xmlns:a16="http://schemas.microsoft.com/office/drawing/2014/main" id="{3CAC4760-7907-40AB-B8DD-5E5494CCD58F}"/>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486" name="TextBox 485">
            <a:extLst>
              <a:ext uri="{FF2B5EF4-FFF2-40B4-BE49-F238E27FC236}">
                <a16:creationId xmlns:a16="http://schemas.microsoft.com/office/drawing/2014/main" id="{21FEC04F-C698-4DAE-887D-43F946EBA142}"/>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9</xdr:col>
      <xdr:colOff>393266</xdr:colOff>
      <xdr:row>14</xdr:row>
      <xdr:rowOff>180783</xdr:rowOff>
    </xdr:from>
    <xdr:to>
      <xdr:col>10</xdr:col>
      <xdr:colOff>286112</xdr:colOff>
      <xdr:row>17</xdr:row>
      <xdr:rowOff>26002</xdr:rowOff>
    </xdr:to>
    <xdr:grpSp>
      <xdr:nvGrpSpPr>
        <xdr:cNvPr id="487" name="Group 486">
          <a:extLst>
            <a:ext uri="{FF2B5EF4-FFF2-40B4-BE49-F238E27FC236}">
              <a16:creationId xmlns:a16="http://schemas.microsoft.com/office/drawing/2014/main" id="{497C973F-457E-4681-863D-98849CB1D87B}"/>
            </a:ext>
          </a:extLst>
        </xdr:cNvPr>
        <xdr:cNvGrpSpPr/>
      </xdr:nvGrpSpPr>
      <xdr:grpSpPr>
        <a:xfrm>
          <a:off x="5858235" y="2847783"/>
          <a:ext cx="500065" cy="416719"/>
          <a:chOff x="5637609" y="4393406"/>
          <a:chExt cx="500064" cy="416719"/>
        </a:xfrm>
      </xdr:grpSpPr>
      <xdr:sp macro="" textlink="'Pivot Table 2'!I13">
        <xdr:nvSpPr>
          <xdr:cNvPr id="488" name="TextBox 487">
            <a:extLst>
              <a:ext uri="{FF2B5EF4-FFF2-40B4-BE49-F238E27FC236}">
                <a16:creationId xmlns:a16="http://schemas.microsoft.com/office/drawing/2014/main" id="{E9A0CA88-FA76-4552-AFE3-E13EBCB45C44}"/>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489" name="TextBox 488">
            <a:extLst>
              <a:ext uri="{FF2B5EF4-FFF2-40B4-BE49-F238E27FC236}">
                <a16:creationId xmlns:a16="http://schemas.microsoft.com/office/drawing/2014/main" id="{AD87B290-C2F8-4506-BA37-E7726C4CC2A0}"/>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9</xdr:col>
      <xdr:colOff>472396</xdr:colOff>
      <xdr:row>13</xdr:row>
      <xdr:rowOff>128026</xdr:rowOff>
    </xdr:from>
    <xdr:to>
      <xdr:col>10</xdr:col>
      <xdr:colOff>365242</xdr:colOff>
      <xdr:row>15</xdr:row>
      <xdr:rowOff>163745</xdr:rowOff>
    </xdr:to>
    <xdr:grpSp>
      <xdr:nvGrpSpPr>
        <xdr:cNvPr id="490" name="Group 489">
          <a:extLst>
            <a:ext uri="{FF2B5EF4-FFF2-40B4-BE49-F238E27FC236}">
              <a16:creationId xmlns:a16="http://schemas.microsoft.com/office/drawing/2014/main" id="{D14272BE-D2C3-4459-9D1C-B58DE97BE2F5}"/>
            </a:ext>
          </a:extLst>
        </xdr:cNvPr>
        <xdr:cNvGrpSpPr/>
      </xdr:nvGrpSpPr>
      <xdr:grpSpPr>
        <a:xfrm>
          <a:off x="5937365" y="2604526"/>
          <a:ext cx="500065" cy="416719"/>
          <a:chOff x="5637609" y="4393406"/>
          <a:chExt cx="500064" cy="416719"/>
        </a:xfrm>
      </xdr:grpSpPr>
      <xdr:sp macro="" textlink="'Pivot Table 2'!I13">
        <xdr:nvSpPr>
          <xdr:cNvPr id="491" name="TextBox 490">
            <a:extLst>
              <a:ext uri="{FF2B5EF4-FFF2-40B4-BE49-F238E27FC236}">
                <a16:creationId xmlns:a16="http://schemas.microsoft.com/office/drawing/2014/main" id="{EDAF05A7-7978-451D-8230-DD368648D446}"/>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492" name="TextBox 491">
            <a:extLst>
              <a:ext uri="{FF2B5EF4-FFF2-40B4-BE49-F238E27FC236}">
                <a16:creationId xmlns:a16="http://schemas.microsoft.com/office/drawing/2014/main" id="{7E5F00D9-F96E-4CD9-A905-6F68C896F0AA}"/>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10</xdr:col>
      <xdr:colOff>111913</xdr:colOff>
      <xdr:row>14</xdr:row>
      <xdr:rowOff>97253</xdr:rowOff>
    </xdr:from>
    <xdr:to>
      <xdr:col>11</xdr:col>
      <xdr:colOff>4758</xdr:colOff>
      <xdr:row>16</xdr:row>
      <xdr:rowOff>132972</xdr:rowOff>
    </xdr:to>
    <xdr:grpSp>
      <xdr:nvGrpSpPr>
        <xdr:cNvPr id="493" name="Group 492">
          <a:extLst>
            <a:ext uri="{FF2B5EF4-FFF2-40B4-BE49-F238E27FC236}">
              <a16:creationId xmlns:a16="http://schemas.microsoft.com/office/drawing/2014/main" id="{B43BC738-C368-48E5-802C-E8F3FD1B4EF3}"/>
            </a:ext>
          </a:extLst>
        </xdr:cNvPr>
        <xdr:cNvGrpSpPr/>
      </xdr:nvGrpSpPr>
      <xdr:grpSpPr>
        <a:xfrm>
          <a:off x="6184101" y="2764253"/>
          <a:ext cx="500063" cy="416719"/>
          <a:chOff x="5637609" y="4393406"/>
          <a:chExt cx="500064" cy="416719"/>
        </a:xfrm>
      </xdr:grpSpPr>
      <xdr:sp macro="" textlink="'Pivot Table 2'!I13">
        <xdr:nvSpPr>
          <xdr:cNvPr id="494" name="TextBox 493">
            <a:extLst>
              <a:ext uri="{FF2B5EF4-FFF2-40B4-BE49-F238E27FC236}">
                <a16:creationId xmlns:a16="http://schemas.microsoft.com/office/drawing/2014/main" id="{0BAFE7C9-6DA2-49C9-83C4-023E0F5D2B93}"/>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495" name="TextBox 494">
            <a:extLst>
              <a:ext uri="{FF2B5EF4-FFF2-40B4-BE49-F238E27FC236}">
                <a16:creationId xmlns:a16="http://schemas.microsoft.com/office/drawing/2014/main" id="{CDACCB9F-2CFE-4047-A1E6-1BD2E30963BC}"/>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18</xdr:col>
      <xdr:colOff>388859</xdr:colOff>
      <xdr:row>9</xdr:row>
      <xdr:rowOff>88458</xdr:rowOff>
    </xdr:from>
    <xdr:to>
      <xdr:col>19</xdr:col>
      <xdr:colOff>281704</xdr:colOff>
      <xdr:row>11</xdr:row>
      <xdr:rowOff>124177</xdr:rowOff>
    </xdr:to>
    <xdr:grpSp>
      <xdr:nvGrpSpPr>
        <xdr:cNvPr id="496" name="Group 495">
          <a:extLst>
            <a:ext uri="{FF2B5EF4-FFF2-40B4-BE49-F238E27FC236}">
              <a16:creationId xmlns:a16="http://schemas.microsoft.com/office/drawing/2014/main" id="{3B98E61E-5E1A-4071-95A5-33254AA512D1}"/>
            </a:ext>
          </a:extLst>
        </xdr:cNvPr>
        <xdr:cNvGrpSpPr/>
      </xdr:nvGrpSpPr>
      <xdr:grpSpPr>
        <a:xfrm>
          <a:off x="11318797" y="1802958"/>
          <a:ext cx="500063" cy="416719"/>
          <a:chOff x="5637609" y="4393406"/>
          <a:chExt cx="500064" cy="416719"/>
        </a:xfrm>
      </xdr:grpSpPr>
      <xdr:sp macro="" textlink="'Pivot Table 2'!I13">
        <xdr:nvSpPr>
          <xdr:cNvPr id="497" name="TextBox 496">
            <a:extLst>
              <a:ext uri="{FF2B5EF4-FFF2-40B4-BE49-F238E27FC236}">
                <a16:creationId xmlns:a16="http://schemas.microsoft.com/office/drawing/2014/main" id="{952758ED-C7FB-404E-A64C-8C525DC7BEDF}"/>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498" name="TextBox 497">
            <a:extLst>
              <a:ext uri="{FF2B5EF4-FFF2-40B4-BE49-F238E27FC236}">
                <a16:creationId xmlns:a16="http://schemas.microsoft.com/office/drawing/2014/main" id="{EE1968E6-B89A-4965-8865-E88B79B3E046}"/>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17</xdr:col>
      <xdr:colOff>504622</xdr:colOff>
      <xdr:row>9</xdr:row>
      <xdr:rowOff>86992</xdr:rowOff>
    </xdr:from>
    <xdr:to>
      <xdr:col>18</xdr:col>
      <xdr:colOff>397467</xdr:colOff>
      <xdr:row>11</xdr:row>
      <xdr:rowOff>122711</xdr:rowOff>
    </xdr:to>
    <xdr:grpSp>
      <xdr:nvGrpSpPr>
        <xdr:cNvPr id="499" name="Group 498">
          <a:extLst>
            <a:ext uri="{FF2B5EF4-FFF2-40B4-BE49-F238E27FC236}">
              <a16:creationId xmlns:a16="http://schemas.microsoft.com/office/drawing/2014/main" id="{17A66EFA-ADC6-455A-A52F-CC029FECBF1D}"/>
            </a:ext>
          </a:extLst>
        </xdr:cNvPr>
        <xdr:cNvGrpSpPr/>
      </xdr:nvGrpSpPr>
      <xdr:grpSpPr>
        <a:xfrm>
          <a:off x="10827341" y="1801492"/>
          <a:ext cx="500064" cy="416719"/>
          <a:chOff x="5637609" y="4393406"/>
          <a:chExt cx="500064" cy="416719"/>
        </a:xfrm>
      </xdr:grpSpPr>
      <xdr:sp macro="" textlink="'Pivot Table 2'!I13">
        <xdr:nvSpPr>
          <xdr:cNvPr id="500" name="TextBox 499">
            <a:extLst>
              <a:ext uri="{FF2B5EF4-FFF2-40B4-BE49-F238E27FC236}">
                <a16:creationId xmlns:a16="http://schemas.microsoft.com/office/drawing/2014/main" id="{9287B1C3-1057-4E4D-BC2D-B5419BAB54DB}"/>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501" name="TextBox 500">
            <a:extLst>
              <a:ext uri="{FF2B5EF4-FFF2-40B4-BE49-F238E27FC236}">
                <a16:creationId xmlns:a16="http://schemas.microsoft.com/office/drawing/2014/main" id="{09188C1C-4827-408B-B6B4-24606B3C561D}"/>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17</xdr:col>
      <xdr:colOff>591080</xdr:colOff>
      <xdr:row>7</xdr:row>
      <xdr:rowOff>63542</xdr:rowOff>
    </xdr:from>
    <xdr:to>
      <xdr:col>18</xdr:col>
      <xdr:colOff>483925</xdr:colOff>
      <xdr:row>9</xdr:row>
      <xdr:rowOff>99261</xdr:rowOff>
    </xdr:to>
    <xdr:grpSp>
      <xdr:nvGrpSpPr>
        <xdr:cNvPr id="502" name="Group 501">
          <a:extLst>
            <a:ext uri="{FF2B5EF4-FFF2-40B4-BE49-F238E27FC236}">
              <a16:creationId xmlns:a16="http://schemas.microsoft.com/office/drawing/2014/main" id="{F901D24D-94EE-4707-880E-F0DA81DF0123}"/>
            </a:ext>
          </a:extLst>
        </xdr:cNvPr>
        <xdr:cNvGrpSpPr/>
      </xdr:nvGrpSpPr>
      <xdr:grpSpPr>
        <a:xfrm>
          <a:off x="10913799" y="1397042"/>
          <a:ext cx="500064" cy="416719"/>
          <a:chOff x="5637609" y="4393406"/>
          <a:chExt cx="500064" cy="416719"/>
        </a:xfrm>
      </xdr:grpSpPr>
      <xdr:sp macro="" textlink="'Pivot Table 2'!I13">
        <xdr:nvSpPr>
          <xdr:cNvPr id="503" name="TextBox 502">
            <a:extLst>
              <a:ext uri="{FF2B5EF4-FFF2-40B4-BE49-F238E27FC236}">
                <a16:creationId xmlns:a16="http://schemas.microsoft.com/office/drawing/2014/main" id="{39CFEB2C-DE70-4958-A48C-73CBA9D4D423}"/>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504" name="TextBox 503">
            <a:extLst>
              <a:ext uri="{FF2B5EF4-FFF2-40B4-BE49-F238E27FC236}">
                <a16:creationId xmlns:a16="http://schemas.microsoft.com/office/drawing/2014/main" id="{893A36DC-5520-44C5-B915-838A497A8A4D}"/>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18</xdr:col>
      <xdr:colOff>237923</xdr:colOff>
      <xdr:row>7</xdr:row>
      <xdr:rowOff>149999</xdr:rowOff>
    </xdr:from>
    <xdr:to>
      <xdr:col>19</xdr:col>
      <xdr:colOff>130768</xdr:colOff>
      <xdr:row>9</xdr:row>
      <xdr:rowOff>185718</xdr:rowOff>
    </xdr:to>
    <xdr:grpSp>
      <xdr:nvGrpSpPr>
        <xdr:cNvPr id="505" name="Group 504">
          <a:extLst>
            <a:ext uri="{FF2B5EF4-FFF2-40B4-BE49-F238E27FC236}">
              <a16:creationId xmlns:a16="http://schemas.microsoft.com/office/drawing/2014/main" id="{920D8AF6-B83F-4AD4-9C4F-D6308CB1ADC0}"/>
            </a:ext>
          </a:extLst>
        </xdr:cNvPr>
        <xdr:cNvGrpSpPr/>
      </xdr:nvGrpSpPr>
      <xdr:grpSpPr>
        <a:xfrm>
          <a:off x="11167861" y="1483499"/>
          <a:ext cx="500063" cy="416719"/>
          <a:chOff x="5637609" y="4393406"/>
          <a:chExt cx="500064" cy="416719"/>
        </a:xfrm>
      </xdr:grpSpPr>
      <xdr:sp macro="" textlink="'Pivot Table 2'!I13">
        <xdr:nvSpPr>
          <xdr:cNvPr id="506" name="TextBox 505">
            <a:extLst>
              <a:ext uri="{FF2B5EF4-FFF2-40B4-BE49-F238E27FC236}">
                <a16:creationId xmlns:a16="http://schemas.microsoft.com/office/drawing/2014/main" id="{4A5C1361-BCD3-40FA-9A25-91C0590526D4}"/>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507" name="TextBox 506">
            <a:extLst>
              <a:ext uri="{FF2B5EF4-FFF2-40B4-BE49-F238E27FC236}">
                <a16:creationId xmlns:a16="http://schemas.microsoft.com/office/drawing/2014/main" id="{25B3B54C-361D-4081-88D3-70617EC2A02E}"/>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18</xdr:col>
      <xdr:colOff>397650</xdr:colOff>
      <xdr:row>7</xdr:row>
      <xdr:rowOff>75262</xdr:rowOff>
    </xdr:from>
    <xdr:to>
      <xdr:col>19</xdr:col>
      <xdr:colOff>290495</xdr:colOff>
      <xdr:row>9</xdr:row>
      <xdr:rowOff>110981</xdr:rowOff>
    </xdr:to>
    <xdr:grpSp>
      <xdr:nvGrpSpPr>
        <xdr:cNvPr id="508" name="Group 507">
          <a:extLst>
            <a:ext uri="{FF2B5EF4-FFF2-40B4-BE49-F238E27FC236}">
              <a16:creationId xmlns:a16="http://schemas.microsoft.com/office/drawing/2014/main" id="{BA57365B-606E-44E8-BFA5-7DA68F46919F}"/>
            </a:ext>
          </a:extLst>
        </xdr:cNvPr>
        <xdr:cNvGrpSpPr/>
      </xdr:nvGrpSpPr>
      <xdr:grpSpPr>
        <a:xfrm>
          <a:off x="11327588" y="1408762"/>
          <a:ext cx="500063" cy="416719"/>
          <a:chOff x="5637609" y="4393406"/>
          <a:chExt cx="500064" cy="416719"/>
        </a:xfrm>
      </xdr:grpSpPr>
      <xdr:sp macro="" textlink="'Pivot Table 2'!I13">
        <xdr:nvSpPr>
          <xdr:cNvPr id="509" name="TextBox 508">
            <a:extLst>
              <a:ext uri="{FF2B5EF4-FFF2-40B4-BE49-F238E27FC236}">
                <a16:creationId xmlns:a16="http://schemas.microsoft.com/office/drawing/2014/main" id="{FDF46C82-0CA6-4A01-A39C-3EFA7880C95A}"/>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510" name="TextBox 509">
            <a:extLst>
              <a:ext uri="{FF2B5EF4-FFF2-40B4-BE49-F238E27FC236}">
                <a16:creationId xmlns:a16="http://schemas.microsoft.com/office/drawing/2014/main" id="{A61DFDA4-EEAE-4689-937C-04961E1FF954}"/>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17</xdr:col>
      <xdr:colOff>337567</xdr:colOff>
      <xdr:row>8</xdr:row>
      <xdr:rowOff>183701</xdr:rowOff>
    </xdr:from>
    <xdr:to>
      <xdr:col>18</xdr:col>
      <xdr:colOff>230412</xdr:colOff>
      <xdr:row>11</xdr:row>
      <xdr:rowOff>28920</xdr:rowOff>
    </xdr:to>
    <xdr:grpSp>
      <xdr:nvGrpSpPr>
        <xdr:cNvPr id="511" name="Group 510">
          <a:extLst>
            <a:ext uri="{FF2B5EF4-FFF2-40B4-BE49-F238E27FC236}">
              <a16:creationId xmlns:a16="http://schemas.microsoft.com/office/drawing/2014/main" id="{F8B1BD69-4B0A-4F55-A4CA-652E7C165573}"/>
            </a:ext>
          </a:extLst>
        </xdr:cNvPr>
        <xdr:cNvGrpSpPr/>
      </xdr:nvGrpSpPr>
      <xdr:grpSpPr>
        <a:xfrm>
          <a:off x="10660286" y="1707701"/>
          <a:ext cx="500064" cy="416719"/>
          <a:chOff x="5637609" y="4393406"/>
          <a:chExt cx="500064" cy="416719"/>
        </a:xfrm>
      </xdr:grpSpPr>
      <xdr:sp macro="" textlink="'Pivot Table 2'!I13">
        <xdr:nvSpPr>
          <xdr:cNvPr id="512" name="TextBox 511">
            <a:extLst>
              <a:ext uri="{FF2B5EF4-FFF2-40B4-BE49-F238E27FC236}">
                <a16:creationId xmlns:a16="http://schemas.microsoft.com/office/drawing/2014/main" id="{AF7F309E-21B2-41FF-8407-CF8B24D2E7FD}"/>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513" name="TextBox 512">
            <a:extLst>
              <a:ext uri="{FF2B5EF4-FFF2-40B4-BE49-F238E27FC236}">
                <a16:creationId xmlns:a16="http://schemas.microsoft.com/office/drawing/2014/main" id="{FBB92D22-ABDB-4502-939F-047C0FB60AA8}"/>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18</xdr:col>
      <xdr:colOff>145604</xdr:colOff>
      <xdr:row>9</xdr:row>
      <xdr:rowOff>86985</xdr:rowOff>
    </xdr:from>
    <xdr:to>
      <xdr:col>19</xdr:col>
      <xdr:colOff>38449</xdr:colOff>
      <xdr:row>11</xdr:row>
      <xdr:rowOff>122704</xdr:rowOff>
    </xdr:to>
    <xdr:grpSp>
      <xdr:nvGrpSpPr>
        <xdr:cNvPr id="514" name="Group 513">
          <a:extLst>
            <a:ext uri="{FF2B5EF4-FFF2-40B4-BE49-F238E27FC236}">
              <a16:creationId xmlns:a16="http://schemas.microsoft.com/office/drawing/2014/main" id="{646F4AD1-4B74-4DFA-9192-12237411BF7D}"/>
            </a:ext>
          </a:extLst>
        </xdr:cNvPr>
        <xdr:cNvGrpSpPr/>
      </xdr:nvGrpSpPr>
      <xdr:grpSpPr>
        <a:xfrm>
          <a:off x="11075542" y="1801485"/>
          <a:ext cx="500063" cy="416719"/>
          <a:chOff x="5637609" y="4393406"/>
          <a:chExt cx="500064" cy="416719"/>
        </a:xfrm>
      </xdr:grpSpPr>
      <xdr:sp macro="" textlink="'Pivot Table 2'!I13">
        <xdr:nvSpPr>
          <xdr:cNvPr id="515" name="TextBox 514">
            <a:extLst>
              <a:ext uri="{FF2B5EF4-FFF2-40B4-BE49-F238E27FC236}">
                <a16:creationId xmlns:a16="http://schemas.microsoft.com/office/drawing/2014/main" id="{64B64791-8471-440F-9670-C93227D3E78F}"/>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516" name="TextBox 515">
            <a:extLst>
              <a:ext uri="{FF2B5EF4-FFF2-40B4-BE49-F238E27FC236}">
                <a16:creationId xmlns:a16="http://schemas.microsoft.com/office/drawing/2014/main" id="{0E7BE1D6-D22C-4340-ACD1-61DCC1A4A1E4}"/>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18</xdr:col>
      <xdr:colOff>56213</xdr:colOff>
      <xdr:row>8</xdr:row>
      <xdr:rowOff>114824</xdr:rowOff>
    </xdr:from>
    <xdr:to>
      <xdr:col>18</xdr:col>
      <xdr:colOff>557193</xdr:colOff>
      <xdr:row>10</xdr:row>
      <xdr:rowOff>150543</xdr:rowOff>
    </xdr:to>
    <xdr:grpSp>
      <xdr:nvGrpSpPr>
        <xdr:cNvPr id="517" name="Group 516">
          <a:extLst>
            <a:ext uri="{FF2B5EF4-FFF2-40B4-BE49-F238E27FC236}">
              <a16:creationId xmlns:a16="http://schemas.microsoft.com/office/drawing/2014/main" id="{659BC5A0-78C6-4284-9269-AF613C3F9BF3}"/>
            </a:ext>
          </a:extLst>
        </xdr:cNvPr>
        <xdr:cNvGrpSpPr/>
      </xdr:nvGrpSpPr>
      <xdr:grpSpPr>
        <a:xfrm>
          <a:off x="10986151" y="1638824"/>
          <a:ext cx="500980" cy="416719"/>
          <a:chOff x="5637609" y="4393406"/>
          <a:chExt cx="500064" cy="416719"/>
        </a:xfrm>
      </xdr:grpSpPr>
      <xdr:sp macro="" textlink="'Pivot Table 2'!I13">
        <xdr:nvSpPr>
          <xdr:cNvPr id="518" name="TextBox 517">
            <a:extLst>
              <a:ext uri="{FF2B5EF4-FFF2-40B4-BE49-F238E27FC236}">
                <a16:creationId xmlns:a16="http://schemas.microsoft.com/office/drawing/2014/main" id="{DE979BCA-0669-43AE-9FEA-72B8EEF7505B}"/>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519" name="TextBox 518">
            <a:extLst>
              <a:ext uri="{FF2B5EF4-FFF2-40B4-BE49-F238E27FC236}">
                <a16:creationId xmlns:a16="http://schemas.microsoft.com/office/drawing/2014/main" id="{3151DE56-6F36-4838-9221-4E943B84EF08}"/>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18</xdr:col>
      <xdr:colOff>223267</xdr:colOff>
      <xdr:row>9</xdr:row>
      <xdr:rowOff>3454</xdr:rowOff>
    </xdr:from>
    <xdr:to>
      <xdr:col>19</xdr:col>
      <xdr:colOff>116112</xdr:colOff>
      <xdr:row>11</xdr:row>
      <xdr:rowOff>39173</xdr:rowOff>
    </xdr:to>
    <xdr:grpSp>
      <xdr:nvGrpSpPr>
        <xdr:cNvPr id="520" name="Group 519">
          <a:extLst>
            <a:ext uri="{FF2B5EF4-FFF2-40B4-BE49-F238E27FC236}">
              <a16:creationId xmlns:a16="http://schemas.microsoft.com/office/drawing/2014/main" id="{4B80B15E-60E5-4758-A2C3-69EF6865AC96}"/>
            </a:ext>
          </a:extLst>
        </xdr:cNvPr>
        <xdr:cNvGrpSpPr/>
      </xdr:nvGrpSpPr>
      <xdr:grpSpPr>
        <a:xfrm>
          <a:off x="11153205" y="1717954"/>
          <a:ext cx="500063" cy="416719"/>
          <a:chOff x="5637609" y="4393406"/>
          <a:chExt cx="500064" cy="416719"/>
        </a:xfrm>
      </xdr:grpSpPr>
      <xdr:sp macro="" textlink="'Pivot Table 2'!I13">
        <xdr:nvSpPr>
          <xdr:cNvPr id="521" name="TextBox 520">
            <a:extLst>
              <a:ext uri="{FF2B5EF4-FFF2-40B4-BE49-F238E27FC236}">
                <a16:creationId xmlns:a16="http://schemas.microsoft.com/office/drawing/2014/main" id="{8F024776-ED4B-4BBB-86C6-52B878BC3F02}"/>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522" name="TextBox 521">
            <a:extLst>
              <a:ext uri="{FF2B5EF4-FFF2-40B4-BE49-F238E27FC236}">
                <a16:creationId xmlns:a16="http://schemas.microsoft.com/office/drawing/2014/main" id="{BAF060A5-8D00-48F6-8703-F4D7716DDDEF}"/>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21</xdr:col>
      <xdr:colOff>31305</xdr:colOff>
      <xdr:row>7</xdr:row>
      <xdr:rowOff>148524</xdr:rowOff>
    </xdr:from>
    <xdr:to>
      <xdr:col>21</xdr:col>
      <xdr:colOff>532285</xdr:colOff>
      <xdr:row>9</xdr:row>
      <xdr:rowOff>184243</xdr:rowOff>
    </xdr:to>
    <xdr:grpSp>
      <xdr:nvGrpSpPr>
        <xdr:cNvPr id="523" name="Group 522">
          <a:extLst>
            <a:ext uri="{FF2B5EF4-FFF2-40B4-BE49-F238E27FC236}">
              <a16:creationId xmlns:a16="http://schemas.microsoft.com/office/drawing/2014/main" id="{26F889F6-0C2B-4091-91C7-8474932DF150}"/>
            </a:ext>
          </a:extLst>
        </xdr:cNvPr>
        <xdr:cNvGrpSpPr/>
      </xdr:nvGrpSpPr>
      <xdr:grpSpPr>
        <a:xfrm>
          <a:off x="12782899" y="1482024"/>
          <a:ext cx="500980" cy="416719"/>
          <a:chOff x="5637609" y="4393406"/>
          <a:chExt cx="500064" cy="416719"/>
        </a:xfrm>
      </xdr:grpSpPr>
      <xdr:sp macro="" textlink="'Pivot Table 2'!I13">
        <xdr:nvSpPr>
          <xdr:cNvPr id="524" name="TextBox 523">
            <a:extLst>
              <a:ext uri="{FF2B5EF4-FFF2-40B4-BE49-F238E27FC236}">
                <a16:creationId xmlns:a16="http://schemas.microsoft.com/office/drawing/2014/main" id="{467C85E2-E718-4993-BDCA-999FA7F12782}"/>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525" name="TextBox 524">
            <a:extLst>
              <a:ext uri="{FF2B5EF4-FFF2-40B4-BE49-F238E27FC236}">
                <a16:creationId xmlns:a16="http://schemas.microsoft.com/office/drawing/2014/main" id="{562DABD2-23D8-4C69-9063-584A58F8E5A2}"/>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21</xdr:col>
      <xdr:colOff>359553</xdr:colOff>
      <xdr:row>8</xdr:row>
      <xdr:rowOff>110424</xdr:rowOff>
    </xdr:from>
    <xdr:to>
      <xdr:col>22</xdr:col>
      <xdr:colOff>252398</xdr:colOff>
      <xdr:row>10</xdr:row>
      <xdr:rowOff>146143</xdr:rowOff>
    </xdr:to>
    <xdr:grpSp>
      <xdr:nvGrpSpPr>
        <xdr:cNvPr id="526" name="Group 525">
          <a:extLst>
            <a:ext uri="{FF2B5EF4-FFF2-40B4-BE49-F238E27FC236}">
              <a16:creationId xmlns:a16="http://schemas.microsoft.com/office/drawing/2014/main" id="{139203C9-0B5E-4746-ABFA-E7F1E0361F36}"/>
            </a:ext>
          </a:extLst>
        </xdr:cNvPr>
        <xdr:cNvGrpSpPr/>
      </xdr:nvGrpSpPr>
      <xdr:grpSpPr>
        <a:xfrm>
          <a:off x="13111147" y="1634424"/>
          <a:ext cx="500064" cy="416719"/>
          <a:chOff x="5637609" y="4393406"/>
          <a:chExt cx="500064" cy="416719"/>
        </a:xfrm>
      </xdr:grpSpPr>
      <xdr:sp macro="" textlink="'Pivot Table 2'!I13">
        <xdr:nvSpPr>
          <xdr:cNvPr id="527" name="TextBox 526">
            <a:extLst>
              <a:ext uri="{FF2B5EF4-FFF2-40B4-BE49-F238E27FC236}">
                <a16:creationId xmlns:a16="http://schemas.microsoft.com/office/drawing/2014/main" id="{8C715359-5AFF-4031-B64F-A1691C8F1995}"/>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528" name="TextBox 527">
            <a:extLst>
              <a:ext uri="{FF2B5EF4-FFF2-40B4-BE49-F238E27FC236}">
                <a16:creationId xmlns:a16="http://schemas.microsoft.com/office/drawing/2014/main" id="{6EBC0EAA-A585-4BD8-A7E2-A10189D58AAA}"/>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21</xdr:col>
      <xdr:colOff>519280</xdr:colOff>
      <xdr:row>9</xdr:row>
      <xdr:rowOff>79651</xdr:rowOff>
    </xdr:from>
    <xdr:to>
      <xdr:col>22</xdr:col>
      <xdr:colOff>412125</xdr:colOff>
      <xdr:row>11</xdr:row>
      <xdr:rowOff>115370</xdr:rowOff>
    </xdr:to>
    <xdr:grpSp>
      <xdr:nvGrpSpPr>
        <xdr:cNvPr id="529" name="Group 528">
          <a:extLst>
            <a:ext uri="{FF2B5EF4-FFF2-40B4-BE49-F238E27FC236}">
              <a16:creationId xmlns:a16="http://schemas.microsoft.com/office/drawing/2014/main" id="{E25A6374-D42B-4136-88DA-64F3380353AB}"/>
            </a:ext>
          </a:extLst>
        </xdr:cNvPr>
        <xdr:cNvGrpSpPr/>
      </xdr:nvGrpSpPr>
      <xdr:grpSpPr>
        <a:xfrm>
          <a:off x="13270874" y="1794151"/>
          <a:ext cx="500064" cy="416719"/>
          <a:chOff x="5637609" y="4393406"/>
          <a:chExt cx="500064" cy="416719"/>
        </a:xfrm>
      </xdr:grpSpPr>
      <xdr:sp macro="" textlink="'Pivot Table 2'!I13">
        <xdr:nvSpPr>
          <xdr:cNvPr id="530" name="TextBox 529">
            <a:extLst>
              <a:ext uri="{FF2B5EF4-FFF2-40B4-BE49-F238E27FC236}">
                <a16:creationId xmlns:a16="http://schemas.microsoft.com/office/drawing/2014/main" id="{C5285313-6809-4E06-8774-7CF64640E3C1}"/>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531" name="TextBox 530">
            <a:extLst>
              <a:ext uri="{FF2B5EF4-FFF2-40B4-BE49-F238E27FC236}">
                <a16:creationId xmlns:a16="http://schemas.microsoft.com/office/drawing/2014/main" id="{8D193683-880B-496E-B732-9B7038B7C122}"/>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22</xdr:col>
      <xdr:colOff>85526</xdr:colOff>
      <xdr:row>8</xdr:row>
      <xdr:rowOff>122144</xdr:rowOff>
    </xdr:from>
    <xdr:to>
      <xdr:col>22</xdr:col>
      <xdr:colOff>586506</xdr:colOff>
      <xdr:row>10</xdr:row>
      <xdr:rowOff>157863</xdr:rowOff>
    </xdr:to>
    <xdr:grpSp>
      <xdr:nvGrpSpPr>
        <xdr:cNvPr id="532" name="Group 531">
          <a:extLst>
            <a:ext uri="{FF2B5EF4-FFF2-40B4-BE49-F238E27FC236}">
              <a16:creationId xmlns:a16="http://schemas.microsoft.com/office/drawing/2014/main" id="{C3742804-9956-4C3D-9359-6A9BC7533F1F}"/>
            </a:ext>
          </a:extLst>
        </xdr:cNvPr>
        <xdr:cNvGrpSpPr/>
      </xdr:nvGrpSpPr>
      <xdr:grpSpPr>
        <a:xfrm>
          <a:off x="13444339" y="1646144"/>
          <a:ext cx="500980" cy="416719"/>
          <a:chOff x="5637609" y="4393406"/>
          <a:chExt cx="500064" cy="416719"/>
        </a:xfrm>
      </xdr:grpSpPr>
      <xdr:sp macro="" textlink="'Pivot Table 2'!I13">
        <xdr:nvSpPr>
          <xdr:cNvPr id="533" name="TextBox 532">
            <a:extLst>
              <a:ext uri="{FF2B5EF4-FFF2-40B4-BE49-F238E27FC236}">
                <a16:creationId xmlns:a16="http://schemas.microsoft.com/office/drawing/2014/main" id="{2AEDEA74-BBAE-4784-9C82-A9B30E1F35D7}"/>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534" name="TextBox 533">
            <a:extLst>
              <a:ext uri="{FF2B5EF4-FFF2-40B4-BE49-F238E27FC236}">
                <a16:creationId xmlns:a16="http://schemas.microsoft.com/office/drawing/2014/main" id="{4D83D92C-5C2A-4998-A5FE-D9C89BD40F5E}"/>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21</xdr:col>
      <xdr:colOff>604270</xdr:colOff>
      <xdr:row>7</xdr:row>
      <xdr:rowOff>135329</xdr:rowOff>
    </xdr:from>
    <xdr:to>
      <xdr:col>22</xdr:col>
      <xdr:colOff>497115</xdr:colOff>
      <xdr:row>9</xdr:row>
      <xdr:rowOff>171048</xdr:rowOff>
    </xdr:to>
    <xdr:grpSp>
      <xdr:nvGrpSpPr>
        <xdr:cNvPr id="535" name="Group 534">
          <a:extLst>
            <a:ext uri="{FF2B5EF4-FFF2-40B4-BE49-F238E27FC236}">
              <a16:creationId xmlns:a16="http://schemas.microsoft.com/office/drawing/2014/main" id="{71B793C4-2F97-44DE-82AB-0264FA515CEE}"/>
            </a:ext>
          </a:extLst>
        </xdr:cNvPr>
        <xdr:cNvGrpSpPr/>
      </xdr:nvGrpSpPr>
      <xdr:grpSpPr>
        <a:xfrm>
          <a:off x="13355864" y="1468829"/>
          <a:ext cx="500064" cy="416719"/>
          <a:chOff x="5637609" y="4393406"/>
          <a:chExt cx="500064" cy="416719"/>
        </a:xfrm>
      </xdr:grpSpPr>
      <xdr:sp macro="" textlink="'Pivot Table 2'!I13">
        <xdr:nvSpPr>
          <xdr:cNvPr id="536" name="TextBox 535">
            <a:extLst>
              <a:ext uri="{FF2B5EF4-FFF2-40B4-BE49-F238E27FC236}">
                <a16:creationId xmlns:a16="http://schemas.microsoft.com/office/drawing/2014/main" id="{358F743A-29A5-47AC-9038-CA72DB5801E5}"/>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537" name="TextBox 536">
            <a:extLst>
              <a:ext uri="{FF2B5EF4-FFF2-40B4-BE49-F238E27FC236}">
                <a16:creationId xmlns:a16="http://schemas.microsoft.com/office/drawing/2014/main" id="{06262118-D95E-423E-98B9-B5349C0858EB}"/>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20</xdr:col>
      <xdr:colOff>558842</xdr:colOff>
      <xdr:row>8</xdr:row>
      <xdr:rowOff>111883</xdr:rowOff>
    </xdr:from>
    <xdr:to>
      <xdr:col>21</xdr:col>
      <xdr:colOff>451687</xdr:colOff>
      <xdr:row>10</xdr:row>
      <xdr:rowOff>147602</xdr:rowOff>
    </xdr:to>
    <xdr:grpSp>
      <xdr:nvGrpSpPr>
        <xdr:cNvPr id="538" name="Group 537">
          <a:extLst>
            <a:ext uri="{FF2B5EF4-FFF2-40B4-BE49-F238E27FC236}">
              <a16:creationId xmlns:a16="http://schemas.microsoft.com/office/drawing/2014/main" id="{2A4984E7-1EAD-4941-99FA-4D423E9A7C48}"/>
            </a:ext>
          </a:extLst>
        </xdr:cNvPr>
        <xdr:cNvGrpSpPr/>
      </xdr:nvGrpSpPr>
      <xdr:grpSpPr>
        <a:xfrm>
          <a:off x="12703217" y="1635883"/>
          <a:ext cx="500064" cy="416719"/>
          <a:chOff x="5637609" y="4393406"/>
          <a:chExt cx="500064" cy="416719"/>
        </a:xfrm>
      </xdr:grpSpPr>
      <xdr:sp macro="" textlink="'Pivot Table 2'!I13">
        <xdr:nvSpPr>
          <xdr:cNvPr id="539" name="TextBox 538">
            <a:extLst>
              <a:ext uri="{FF2B5EF4-FFF2-40B4-BE49-F238E27FC236}">
                <a16:creationId xmlns:a16="http://schemas.microsoft.com/office/drawing/2014/main" id="{BA4F9393-6F8D-4AF7-9257-64A108CDF960}"/>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540" name="TextBox 539">
            <a:extLst>
              <a:ext uri="{FF2B5EF4-FFF2-40B4-BE49-F238E27FC236}">
                <a16:creationId xmlns:a16="http://schemas.microsoft.com/office/drawing/2014/main" id="{E59CAD7B-1700-4A82-8FCD-1B055737A1FC}"/>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21</xdr:col>
      <xdr:colOff>117761</xdr:colOff>
      <xdr:row>8</xdr:row>
      <xdr:rowOff>117743</xdr:rowOff>
    </xdr:from>
    <xdr:to>
      <xdr:col>22</xdr:col>
      <xdr:colOff>10606</xdr:colOff>
      <xdr:row>10</xdr:row>
      <xdr:rowOff>153462</xdr:rowOff>
    </xdr:to>
    <xdr:grpSp>
      <xdr:nvGrpSpPr>
        <xdr:cNvPr id="541" name="Group 540">
          <a:extLst>
            <a:ext uri="{FF2B5EF4-FFF2-40B4-BE49-F238E27FC236}">
              <a16:creationId xmlns:a16="http://schemas.microsoft.com/office/drawing/2014/main" id="{8788AA4D-5B0F-4B93-A403-E45B095BBC9F}"/>
            </a:ext>
          </a:extLst>
        </xdr:cNvPr>
        <xdr:cNvGrpSpPr/>
      </xdr:nvGrpSpPr>
      <xdr:grpSpPr>
        <a:xfrm>
          <a:off x="12869355" y="1641743"/>
          <a:ext cx="500064" cy="416719"/>
          <a:chOff x="5637609" y="4393406"/>
          <a:chExt cx="500064" cy="416719"/>
        </a:xfrm>
      </xdr:grpSpPr>
      <xdr:sp macro="" textlink="'Pivot Table 2'!I13">
        <xdr:nvSpPr>
          <xdr:cNvPr id="542" name="TextBox 541">
            <a:extLst>
              <a:ext uri="{FF2B5EF4-FFF2-40B4-BE49-F238E27FC236}">
                <a16:creationId xmlns:a16="http://schemas.microsoft.com/office/drawing/2014/main" id="{2DE96739-E3A7-4E0E-8B84-D26C3FBD5A43}"/>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543" name="TextBox 542">
            <a:extLst>
              <a:ext uri="{FF2B5EF4-FFF2-40B4-BE49-F238E27FC236}">
                <a16:creationId xmlns:a16="http://schemas.microsoft.com/office/drawing/2014/main" id="{CA351A35-CF19-415B-BF02-587F80513C8E}"/>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21</xdr:col>
      <xdr:colOff>277488</xdr:colOff>
      <xdr:row>9</xdr:row>
      <xdr:rowOff>79643</xdr:rowOff>
    </xdr:from>
    <xdr:to>
      <xdr:col>22</xdr:col>
      <xdr:colOff>170333</xdr:colOff>
      <xdr:row>11</xdr:row>
      <xdr:rowOff>115362</xdr:rowOff>
    </xdr:to>
    <xdr:grpSp>
      <xdr:nvGrpSpPr>
        <xdr:cNvPr id="544" name="Group 543">
          <a:extLst>
            <a:ext uri="{FF2B5EF4-FFF2-40B4-BE49-F238E27FC236}">
              <a16:creationId xmlns:a16="http://schemas.microsoft.com/office/drawing/2014/main" id="{E3046BE7-C283-48AB-BF92-784A051585BE}"/>
            </a:ext>
          </a:extLst>
        </xdr:cNvPr>
        <xdr:cNvGrpSpPr/>
      </xdr:nvGrpSpPr>
      <xdr:grpSpPr>
        <a:xfrm>
          <a:off x="13029082" y="1794143"/>
          <a:ext cx="500064" cy="416719"/>
          <a:chOff x="5637609" y="4393406"/>
          <a:chExt cx="500064" cy="416719"/>
        </a:xfrm>
      </xdr:grpSpPr>
      <xdr:sp macro="" textlink="'Pivot Table 2'!I13">
        <xdr:nvSpPr>
          <xdr:cNvPr id="545" name="TextBox 544">
            <a:extLst>
              <a:ext uri="{FF2B5EF4-FFF2-40B4-BE49-F238E27FC236}">
                <a16:creationId xmlns:a16="http://schemas.microsoft.com/office/drawing/2014/main" id="{94A0A477-2BD6-4121-B10A-D03A00374F21}"/>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546" name="TextBox 545">
            <a:extLst>
              <a:ext uri="{FF2B5EF4-FFF2-40B4-BE49-F238E27FC236}">
                <a16:creationId xmlns:a16="http://schemas.microsoft.com/office/drawing/2014/main" id="{E22D77A1-E162-48CE-BB62-B8CA84BB1566}"/>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21</xdr:col>
      <xdr:colOff>437215</xdr:colOff>
      <xdr:row>10</xdr:row>
      <xdr:rowOff>56197</xdr:rowOff>
    </xdr:from>
    <xdr:to>
      <xdr:col>22</xdr:col>
      <xdr:colOff>330060</xdr:colOff>
      <xdr:row>12</xdr:row>
      <xdr:rowOff>91916</xdr:rowOff>
    </xdr:to>
    <xdr:grpSp>
      <xdr:nvGrpSpPr>
        <xdr:cNvPr id="547" name="Group 546">
          <a:extLst>
            <a:ext uri="{FF2B5EF4-FFF2-40B4-BE49-F238E27FC236}">
              <a16:creationId xmlns:a16="http://schemas.microsoft.com/office/drawing/2014/main" id="{1E962DC5-ACDF-493A-AD06-EAEDE32AC7BB}"/>
            </a:ext>
          </a:extLst>
        </xdr:cNvPr>
        <xdr:cNvGrpSpPr/>
      </xdr:nvGrpSpPr>
      <xdr:grpSpPr>
        <a:xfrm>
          <a:off x="13188809" y="1961197"/>
          <a:ext cx="500064" cy="416719"/>
          <a:chOff x="5637609" y="4393406"/>
          <a:chExt cx="500064" cy="416719"/>
        </a:xfrm>
      </xdr:grpSpPr>
      <xdr:sp macro="" textlink="'Pivot Table 2'!I13">
        <xdr:nvSpPr>
          <xdr:cNvPr id="548" name="TextBox 547">
            <a:extLst>
              <a:ext uri="{FF2B5EF4-FFF2-40B4-BE49-F238E27FC236}">
                <a16:creationId xmlns:a16="http://schemas.microsoft.com/office/drawing/2014/main" id="{1F31BE5C-1920-47B4-A2A4-9058228BD6A2}"/>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549" name="TextBox 548">
            <a:extLst>
              <a:ext uri="{FF2B5EF4-FFF2-40B4-BE49-F238E27FC236}">
                <a16:creationId xmlns:a16="http://schemas.microsoft.com/office/drawing/2014/main" id="{045C6CC3-8BB8-454F-A3C1-80A96B8C2269}"/>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21</xdr:col>
      <xdr:colOff>267227</xdr:colOff>
      <xdr:row>7</xdr:row>
      <xdr:rowOff>142648</xdr:rowOff>
    </xdr:from>
    <xdr:to>
      <xdr:col>22</xdr:col>
      <xdr:colOff>160072</xdr:colOff>
      <xdr:row>9</xdr:row>
      <xdr:rowOff>178367</xdr:rowOff>
    </xdr:to>
    <xdr:grpSp>
      <xdr:nvGrpSpPr>
        <xdr:cNvPr id="550" name="Group 549">
          <a:extLst>
            <a:ext uri="{FF2B5EF4-FFF2-40B4-BE49-F238E27FC236}">
              <a16:creationId xmlns:a16="http://schemas.microsoft.com/office/drawing/2014/main" id="{CF55C2A3-8EC5-4CD6-9CB3-1A2E417F4CD9}"/>
            </a:ext>
          </a:extLst>
        </xdr:cNvPr>
        <xdr:cNvGrpSpPr/>
      </xdr:nvGrpSpPr>
      <xdr:grpSpPr>
        <a:xfrm>
          <a:off x="13018821" y="1476148"/>
          <a:ext cx="500064" cy="416719"/>
          <a:chOff x="5637609" y="4393406"/>
          <a:chExt cx="500064" cy="416719"/>
        </a:xfrm>
      </xdr:grpSpPr>
      <xdr:sp macro="" textlink="'Pivot Table 2'!I13">
        <xdr:nvSpPr>
          <xdr:cNvPr id="551" name="TextBox 550">
            <a:extLst>
              <a:ext uri="{FF2B5EF4-FFF2-40B4-BE49-F238E27FC236}">
                <a16:creationId xmlns:a16="http://schemas.microsoft.com/office/drawing/2014/main" id="{95E6B159-9600-4498-B3F7-E09ED004F8A4}"/>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552" name="TextBox 551">
            <a:extLst>
              <a:ext uri="{FF2B5EF4-FFF2-40B4-BE49-F238E27FC236}">
                <a16:creationId xmlns:a16="http://schemas.microsoft.com/office/drawing/2014/main" id="{0899B098-ECB6-4FB1-995D-FD01D333BDEB}"/>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21</xdr:col>
      <xdr:colOff>199817</xdr:colOff>
      <xdr:row>8</xdr:row>
      <xdr:rowOff>31278</xdr:rowOff>
    </xdr:from>
    <xdr:to>
      <xdr:col>22</xdr:col>
      <xdr:colOff>92662</xdr:colOff>
      <xdr:row>10</xdr:row>
      <xdr:rowOff>66997</xdr:rowOff>
    </xdr:to>
    <xdr:grpSp>
      <xdr:nvGrpSpPr>
        <xdr:cNvPr id="553" name="Group 552">
          <a:extLst>
            <a:ext uri="{FF2B5EF4-FFF2-40B4-BE49-F238E27FC236}">
              <a16:creationId xmlns:a16="http://schemas.microsoft.com/office/drawing/2014/main" id="{BCD9ACCE-8A1D-4CFA-B0DF-DCBCD97685D3}"/>
            </a:ext>
          </a:extLst>
        </xdr:cNvPr>
        <xdr:cNvGrpSpPr/>
      </xdr:nvGrpSpPr>
      <xdr:grpSpPr>
        <a:xfrm>
          <a:off x="12951411" y="1555278"/>
          <a:ext cx="500064" cy="416719"/>
          <a:chOff x="5637609" y="4393406"/>
          <a:chExt cx="500064" cy="416719"/>
        </a:xfrm>
      </xdr:grpSpPr>
      <xdr:sp macro="" textlink="'Pivot Table 2'!I13">
        <xdr:nvSpPr>
          <xdr:cNvPr id="554" name="TextBox 553">
            <a:extLst>
              <a:ext uri="{FF2B5EF4-FFF2-40B4-BE49-F238E27FC236}">
                <a16:creationId xmlns:a16="http://schemas.microsoft.com/office/drawing/2014/main" id="{BD9582A3-07AF-455F-A2E4-A89DA69CB5BD}"/>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555" name="TextBox 554">
            <a:extLst>
              <a:ext uri="{FF2B5EF4-FFF2-40B4-BE49-F238E27FC236}">
                <a16:creationId xmlns:a16="http://schemas.microsoft.com/office/drawing/2014/main" id="{532EFA05-6B7B-4526-B39E-18839E5C1A51}"/>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21</xdr:col>
      <xdr:colOff>37156</xdr:colOff>
      <xdr:row>9</xdr:row>
      <xdr:rowOff>88429</xdr:rowOff>
    </xdr:from>
    <xdr:to>
      <xdr:col>21</xdr:col>
      <xdr:colOff>538136</xdr:colOff>
      <xdr:row>11</xdr:row>
      <xdr:rowOff>124148</xdr:rowOff>
    </xdr:to>
    <xdr:grpSp>
      <xdr:nvGrpSpPr>
        <xdr:cNvPr id="556" name="Group 555">
          <a:extLst>
            <a:ext uri="{FF2B5EF4-FFF2-40B4-BE49-F238E27FC236}">
              <a16:creationId xmlns:a16="http://schemas.microsoft.com/office/drawing/2014/main" id="{6D7380C3-6D93-4B45-B3EA-A41144668799}"/>
            </a:ext>
          </a:extLst>
        </xdr:cNvPr>
        <xdr:cNvGrpSpPr/>
      </xdr:nvGrpSpPr>
      <xdr:grpSpPr>
        <a:xfrm>
          <a:off x="12788750" y="1802929"/>
          <a:ext cx="500980" cy="416719"/>
          <a:chOff x="5637609" y="4393406"/>
          <a:chExt cx="500064" cy="416719"/>
        </a:xfrm>
      </xdr:grpSpPr>
      <xdr:sp macro="" textlink="'Pivot Table 2'!I13">
        <xdr:nvSpPr>
          <xdr:cNvPr id="557" name="TextBox 556">
            <a:extLst>
              <a:ext uri="{FF2B5EF4-FFF2-40B4-BE49-F238E27FC236}">
                <a16:creationId xmlns:a16="http://schemas.microsoft.com/office/drawing/2014/main" id="{D6202DBA-4BEB-46D7-904D-3A57A44B95F4}"/>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558" name="TextBox 557">
            <a:extLst>
              <a:ext uri="{FF2B5EF4-FFF2-40B4-BE49-F238E27FC236}">
                <a16:creationId xmlns:a16="http://schemas.microsoft.com/office/drawing/2014/main" id="{95DD7A1A-0C85-4F96-A661-28A2702B34C9}"/>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11</xdr:col>
      <xdr:colOff>79668</xdr:colOff>
      <xdr:row>20</xdr:row>
      <xdr:rowOff>167566</xdr:rowOff>
    </xdr:from>
    <xdr:to>
      <xdr:col>11</xdr:col>
      <xdr:colOff>580648</xdr:colOff>
      <xdr:row>23</xdr:row>
      <xdr:rowOff>12785</xdr:rowOff>
    </xdr:to>
    <xdr:grpSp>
      <xdr:nvGrpSpPr>
        <xdr:cNvPr id="559" name="Group 558">
          <a:extLst>
            <a:ext uri="{FF2B5EF4-FFF2-40B4-BE49-F238E27FC236}">
              <a16:creationId xmlns:a16="http://schemas.microsoft.com/office/drawing/2014/main" id="{5D8F7E53-0AB2-46EE-A6B7-A07937D1F917}"/>
            </a:ext>
          </a:extLst>
        </xdr:cNvPr>
        <xdr:cNvGrpSpPr/>
      </xdr:nvGrpSpPr>
      <xdr:grpSpPr>
        <a:xfrm>
          <a:off x="6759074" y="3977566"/>
          <a:ext cx="500980" cy="416719"/>
          <a:chOff x="5637609" y="4393406"/>
          <a:chExt cx="500064" cy="416719"/>
        </a:xfrm>
      </xdr:grpSpPr>
      <xdr:sp macro="" textlink="'Pivot Table 2'!I13">
        <xdr:nvSpPr>
          <xdr:cNvPr id="560" name="TextBox 559">
            <a:extLst>
              <a:ext uri="{FF2B5EF4-FFF2-40B4-BE49-F238E27FC236}">
                <a16:creationId xmlns:a16="http://schemas.microsoft.com/office/drawing/2014/main" id="{92ABCADB-F6AA-48D7-858C-0CDA05B038F2}"/>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561" name="TextBox 560">
            <a:extLst>
              <a:ext uri="{FF2B5EF4-FFF2-40B4-BE49-F238E27FC236}">
                <a16:creationId xmlns:a16="http://schemas.microsoft.com/office/drawing/2014/main" id="{BD0F19EF-9729-4194-B9F6-7825A072DDB1}"/>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11</xdr:col>
      <xdr:colOff>232068</xdr:colOff>
      <xdr:row>21</xdr:row>
      <xdr:rowOff>136793</xdr:rowOff>
    </xdr:from>
    <xdr:to>
      <xdr:col>12</xdr:col>
      <xdr:colOff>124914</xdr:colOff>
      <xdr:row>23</xdr:row>
      <xdr:rowOff>172512</xdr:rowOff>
    </xdr:to>
    <xdr:grpSp>
      <xdr:nvGrpSpPr>
        <xdr:cNvPr id="562" name="Group 561">
          <a:extLst>
            <a:ext uri="{FF2B5EF4-FFF2-40B4-BE49-F238E27FC236}">
              <a16:creationId xmlns:a16="http://schemas.microsoft.com/office/drawing/2014/main" id="{08F85C7A-38AE-4FA7-A227-AC104AF8EC34}"/>
            </a:ext>
          </a:extLst>
        </xdr:cNvPr>
        <xdr:cNvGrpSpPr/>
      </xdr:nvGrpSpPr>
      <xdr:grpSpPr>
        <a:xfrm>
          <a:off x="6911474" y="4137293"/>
          <a:ext cx="500065" cy="416719"/>
          <a:chOff x="5637609" y="4393406"/>
          <a:chExt cx="500064" cy="416719"/>
        </a:xfrm>
      </xdr:grpSpPr>
      <xdr:sp macro="" textlink="'Pivot Table 2'!I13">
        <xdr:nvSpPr>
          <xdr:cNvPr id="563" name="TextBox 562">
            <a:extLst>
              <a:ext uri="{FF2B5EF4-FFF2-40B4-BE49-F238E27FC236}">
                <a16:creationId xmlns:a16="http://schemas.microsoft.com/office/drawing/2014/main" id="{867DA8D0-365E-4A91-8AC7-D2358B9B4D51}"/>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564" name="TextBox 563">
            <a:extLst>
              <a:ext uri="{FF2B5EF4-FFF2-40B4-BE49-F238E27FC236}">
                <a16:creationId xmlns:a16="http://schemas.microsoft.com/office/drawing/2014/main" id="{DFCDBBA8-2B18-4765-9C60-ABA03896AA8C}"/>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11</xdr:col>
      <xdr:colOff>391795</xdr:colOff>
      <xdr:row>22</xdr:row>
      <xdr:rowOff>113347</xdr:rowOff>
    </xdr:from>
    <xdr:to>
      <xdr:col>12</xdr:col>
      <xdr:colOff>284641</xdr:colOff>
      <xdr:row>24</xdr:row>
      <xdr:rowOff>149066</xdr:rowOff>
    </xdr:to>
    <xdr:grpSp>
      <xdr:nvGrpSpPr>
        <xdr:cNvPr id="565" name="Group 564">
          <a:extLst>
            <a:ext uri="{FF2B5EF4-FFF2-40B4-BE49-F238E27FC236}">
              <a16:creationId xmlns:a16="http://schemas.microsoft.com/office/drawing/2014/main" id="{CDF23E4E-A1C2-480D-9230-5655CF97773C}"/>
            </a:ext>
          </a:extLst>
        </xdr:cNvPr>
        <xdr:cNvGrpSpPr/>
      </xdr:nvGrpSpPr>
      <xdr:grpSpPr>
        <a:xfrm>
          <a:off x="7071201" y="4304347"/>
          <a:ext cx="500065" cy="416719"/>
          <a:chOff x="5637609" y="4393406"/>
          <a:chExt cx="500064" cy="416719"/>
        </a:xfrm>
      </xdr:grpSpPr>
      <xdr:sp macro="" textlink="'Pivot Table 2'!I13">
        <xdr:nvSpPr>
          <xdr:cNvPr id="566" name="TextBox 565">
            <a:extLst>
              <a:ext uri="{FF2B5EF4-FFF2-40B4-BE49-F238E27FC236}">
                <a16:creationId xmlns:a16="http://schemas.microsoft.com/office/drawing/2014/main" id="{67767207-3773-4AD1-B8F5-2FEE8C001D45}"/>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567" name="TextBox 566">
            <a:extLst>
              <a:ext uri="{FF2B5EF4-FFF2-40B4-BE49-F238E27FC236}">
                <a16:creationId xmlns:a16="http://schemas.microsoft.com/office/drawing/2014/main" id="{B82CA795-2436-48BF-BCFE-4BE42878DC0D}"/>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11</xdr:col>
      <xdr:colOff>558849</xdr:colOff>
      <xdr:row>23</xdr:row>
      <xdr:rowOff>1977</xdr:rowOff>
    </xdr:from>
    <xdr:to>
      <xdr:col>12</xdr:col>
      <xdr:colOff>451695</xdr:colOff>
      <xdr:row>25</xdr:row>
      <xdr:rowOff>37696</xdr:rowOff>
    </xdr:to>
    <xdr:grpSp>
      <xdr:nvGrpSpPr>
        <xdr:cNvPr id="568" name="Group 567">
          <a:extLst>
            <a:ext uri="{FF2B5EF4-FFF2-40B4-BE49-F238E27FC236}">
              <a16:creationId xmlns:a16="http://schemas.microsoft.com/office/drawing/2014/main" id="{0BE49A95-DD40-4480-905F-FB27DC4B4D46}"/>
            </a:ext>
          </a:extLst>
        </xdr:cNvPr>
        <xdr:cNvGrpSpPr/>
      </xdr:nvGrpSpPr>
      <xdr:grpSpPr>
        <a:xfrm>
          <a:off x="7238255" y="4383477"/>
          <a:ext cx="500065" cy="416719"/>
          <a:chOff x="5637609" y="4393406"/>
          <a:chExt cx="500064" cy="416719"/>
        </a:xfrm>
      </xdr:grpSpPr>
      <xdr:sp macro="" textlink="'Pivot Table 2'!I13">
        <xdr:nvSpPr>
          <xdr:cNvPr id="569" name="TextBox 568">
            <a:extLst>
              <a:ext uri="{FF2B5EF4-FFF2-40B4-BE49-F238E27FC236}">
                <a16:creationId xmlns:a16="http://schemas.microsoft.com/office/drawing/2014/main" id="{55582A7A-B8F0-4062-AF01-6E63D1FFDEC7}"/>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570" name="TextBox 569">
            <a:extLst>
              <a:ext uri="{FF2B5EF4-FFF2-40B4-BE49-F238E27FC236}">
                <a16:creationId xmlns:a16="http://schemas.microsoft.com/office/drawing/2014/main" id="{C03AA2B4-C860-4C0F-9FB5-33369C010408}"/>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12</xdr:col>
      <xdr:colOff>37172</xdr:colOff>
      <xdr:row>21</xdr:row>
      <xdr:rowOff>51796</xdr:rowOff>
    </xdr:from>
    <xdr:to>
      <xdr:col>12</xdr:col>
      <xdr:colOff>538152</xdr:colOff>
      <xdr:row>23</xdr:row>
      <xdr:rowOff>87515</xdr:rowOff>
    </xdr:to>
    <xdr:grpSp>
      <xdr:nvGrpSpPr>
        <xdr:cNvPr id="571" name="Group 570">
          <a:extLst>
            <a:ext uri="{FF2B5EF4-FFF2-40B4-BE49-F238E27FC236}">
              <a16:creationId xmlns:a16="http://schemas.microsoft.com/office/drawing/2014/main" id="{6ECD25E6-FBE6-4359-AD6C-CF35A0319B0C}"/>
            </a:ext>
          </a:extLst>
        </xdr:cNvPr>
        <xdr:cNvGrpSpPr/>
      </xdr:nvGrpSpPr>
      <xdr:grpSpPr>
        <a:xfrm>
          <a:off x="7323797" y="4052296"/>
          <a:ext cx="500980" cy="416719"/>
          <a:chOff x="5637609" y="4393406"/>
          <a:chExt cx="500064" cy="416719"/>
        </a:xfrm>
      </xdr:grpSpPr>
      <xdr:sp macro="" textlink="'Pivot Table 2'!I13">
        <xdr:nvSpPr>
          <xdr:cNvPr id="572" name="TextBox 571">
            <a:extLst>
              <a:ext uri="{FF2B5EF4-FFF2-40B4-BE49-F238E27FC236}">
                <a16:creationId xmlns:a16="http://schemas.microsoft.com/office/drawing/2014/main" id="{F0CCFBE9-AAE0-42C6-AD2A-FCFB307E1447}"/>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573" name="TextBox 572">
            <a:extLst>
              <a:ext uri="{FF2B5EF4-FFF2-40B4-BE49-F238E27FC236}">
                <a16:creationId xmlns:a16="http://schemas.microsoft.com/office/drawing/2014/main" id="{08BD083B-FC2B-42D8-AD80-E319608C1BA8}"/>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11</xdr:col>
      <xdr:colOff>482645</xdr:colOff>
      <xdr:row>21</xdr:row>
      <xdr:rowOff>138253</xdr:rowOff>
    </xdr:from>
    <xdr:to>
      <xdr:col>12</xdr:col>
      <xdr:colOff>375491</xdr:colOff>
      <xdr:row>23</xdr:row>
      <xdr:rowOff>173972</xdr:rowOff>
    </xdr:to>
    <xdr:grpSp>
      <xdr:nvGrpSpPr>
        <xdr:cNvPr id="574" name="Group 573">
          <a:extLst>
            <a:ext uri="{FF2B5EF4-FFF2-40B4-BE49-F238E27FC236}">
              <a16:creationId xmlns:a16="http://schemas.microsoft.com/office/drawing/2014/main" id="{FCD4B265-78A3-4996-B35D-6D197DEFBEDA}"/>
            </a:ext>
          </a:extLst>
        </xdr:cNvPr>
        <xdr:cNvGrpSpPr/>
      </xdr:nvGrpSpPr>
      <xdr:grpSpPr>
        <a:xfrm>
          <a:off x="7162051" y="4138753"/>
          <a:ext cx="500065" cy="416719"/>
          <a:chOff x="5637609" y="4393406"/>
          <a:chExt cx="500064" cy="416719"/>
        </a:xfrm>
      </xdr:grpSpPr>
      <xdr:sp macro="" textlink="'Pivot Table 2'!I13">
        <xdr:nvSpPr>
          <xdr:cNvPr id="575" name="TextBox 574">
            <a:extLst>
              <a:ext uri="{FF2B5EF4-FFF2-40B4-BE49-F238E27FC236}">
                <a16:creationId xmlns:a16="http://schemas.microsoft.com/office/drawing/2014/main" id="{A69D9B75-D078-4DC7-925D-732AADAC62DB}"/>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576" name="TextBox 575">
            <a:extLst>
              <a:ext uri="{FF2B5EF4-FFF2-40B4-BE49-F238E27FC236}">
                <a16:creationId xmlns:a16="http://schemas.microsoft.com/office/drawing/2014/main" id="{947555CC-8153-4A0B-B943-E0B60BA90BA4}"/>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11</xdr:col>
      <xdr:colOff>63541</xdr:colOff>
      <xdr:row>22</xdr:row>
      <xdr:rowOff>107480</xdr:rowOff>
    </xdr:from>
    <xdr:to>
      <xdr:col>11</xdr:col>
      <xdr:colOff>564521</xdr:colOff>
      <xdr:row>24</xdr:row>
      <xdr:rowOff>143199</xdr:rowOff>
    </xdr:to>
    <xdr:grpSp>
      <xdr:nvGrpSpPr>
        <xdr:cNvPr id="577" name="Group 576">
          <a:extLst>
            <a:ext uri="{FF2B5EF4-FFF2-40B4-BE49-F238E27FC236}">
              <a16:creationId xmlns:a16="http://schemas.microsoft.com/office/drawing/2014/main" id="{EEA4CD81-6C91-4EDD-937D-A2A9F6AFE471}"/>
            </a:ext>
          </a:extLst>
        </xdr:cNvPr>
        <xdr:cNvGrpSpPr/>
      </xdr:nvGrpSpPr>
      <xdr:grpSpPr>
        <a:xfrm>
          <a:off x="6742947" y="4298480"/>
          <a:ext cx="500980" cy="416719"/>
          <a:chOff x="5637609" y="4393406"/>
          <a:chExt cx="500064" cy="416719"/>
        </a:xfrm>
      </xdr:grpSpPr>
      <xdr:sp macro="" textlink="'Pivot Table 2'!I13">
        <xdr:nvSpPr>
          <xdr:cNvPr id="578" name="TextBox 577">
            <a:extLst>
              <a:ext uri="{FF2B5EF4-FFF2-40B4-BE49-F238E27FC236}">
                <a16:creationId xmlns:a16="http://schemas.microsoft.com/office/drawing/2014/main" id="{1851D088-1D83-4B91-8BB9-E3CAEA438A72}"/>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579" name="TextBox 578">
            <a:extLst>
              <a:ext uri="{FF2B5EF4-FFF2-40B4-BE49-F238E27FC236}">
                <a16:creationId xmlns:a16="http://schemas.microsoft.com/office/drawing/2014/main" id="{EEF17D14-54B1-4CDA-AA16-5C73BBB043A3}"/>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10</xdr:col>
      <xdr:colOff>596939</xdr:colOff>
      <xdr:row>21</xdr:row>
      <xdr:rowOff>135319</xdr:rowOff>
    </xdr:from>
    <xdr:to>
      <xdr:col>11</xdr:col>
      <xdr:colOff>489784</xdr:colOff>
      <xdr:row>23</xdr:row>
      <xdr:rowOff>171038</xdr:rowOff>
    </xdr:to>
    <xdr:grpSp>
      <xdr:nvGrpSpPr>
        <xdr:cNvPr id="580" name="Group 579">
          <a:extLst>
            <a:ext uri="{FF2B5EF4-FFF2-40B4-BE49-F238E27FC236}">
              <a16:creationId xmlns:a16="http://schemas.microsoft.com/office/drawing/2014/main" id="{82278EC6-22AD-4333-9027-E8C11030C14F}"/>
            </a:ext>
          </a:extLst>
        </xdr:cNvPr>
        <xdr:cNvGrpSpPr/>
      </xdr:nvGrpSpPr>
      <xdr:grpSpPr>
        <a:xfrm>
          <a:off x="6669127" y="4135819"/>
          <a:ext cx="500063" cy="416719"/>
          <a:chOff x="5637609" y="4393406"/>
          <a:chExt cx="500064" cy="416719"/>
        </a:xfrm>
      </xdr:grpSpPr>
      <xdr:sp macro="" textlink="'Pivot Table 2'!I13">
        <xdr:nvSpPr>
          <xdr:cNvPr id="581" name="TextBox 580">
            <a:extLst>
              <a:ext uri="{FF2B5EF4-FFF2-40B4-BE49-F238E27FC236}">
                <a16:creationId xmlns:a16="http://schemas.microsoft.com/office/drawing/2014/main" id="{EB82C5F3-0D6E-4F9E-BF47-63D9E3C92426}"/>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582" name="TextBox 581">
            <a:extLst>
              <a:ext uri="{FF2B5EF4-FFF2-40B4-BE49-F238E27FC236}">
                <a16:creationId xmlns:a16="http://schemas.microsoft.com/office/drawing/2014/main" id="{C0A2FAE4-D4BB-4DF2-8D70-9DE8A4352D5D}"/>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11</xdr:col>
      <xdr:colOff>324379</xdr:colOff>
      <xdr:row>20</xdr:row>
      <xdr:rowOff>163158</xdr:rowOff>
    </xdr:from>
    <xdr:to>
      <xdr:col>12</xdr:col>
      <xdr:colOff>217225</xdr:colOff>
      <xdr:row>23</xdr:row>
      <xdr:rowOff>8377</xdr:rowOff>
    </xdr:to>
    <xdr:grpSp>
      <xdr:nvGrpSpPr>
        <xdr:cNvPr id="583" name="Group 582">
          <a:extLst>
            <a:ext uri="{FF2B5EF4-FFF2-40B4-BE49-F238E27FC236}">
              <a16:creationId xmlns:a16="http://schemas.microsoft.com/office/drawing/2014/main" id="{CDB64AFA-E8D1-4207-B33E-56188E9DF383}"/>
            </a:ext>
          </a:extLst>
        </xdr:cNvPr>
        <xdr:cNvGrpSpPr/>
      </xdr:nvGrpSpPr>
      <xdr:grpSpPr>
        <a:xfrm>
          <a:off x="7003785" y="3973158"/>
          <a:ext cx="500065" cy="416719"/>
          <a:chOff x="5637609" y="4393406"/>
          <a:chExt cx="500064" cy="416719"/>
        </a:xfrm>
      </xdr:grpSpPr>
      <xdr:sp macro="" textlink="'Pivot Table 2'!I13">
        <xdr:nvSpPr>
          <xdr:cNvPr id="584" name="TextBox 583">
            <a:extLst>
              <a:ext uri="{FF2B5EF4-FFF2-40B4-BE49-F238E27FC236}">
                <a16:creationId xmlns:a16="http://schemas.microsoft.com/office/drawing/2014/main" id="{EFBA9082-19CB-46C2-964A-65B30534919F}"/>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585" name="TextBox 584">
            <a:extLst>
              <a:ext uri="{FF2B5EF4-FFF2-40B4-BE49-F238E27FC236}">
                <a16:creationId xmlns:a16="http://schemas.microsoft.com/office/drawing/2014/main" id="{0EEADEB2-9023-4837-9C73-9B5C3EC53F98}"/>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11</xdr:col>
      <xdr:colOff>234988</xdr:colOff>
      <xdr:row>22</xdr:row>
      <xdr:rowOff>110406</xdr:rowOff>
    </xdr:from>
    <xdr:to>
      <xdr:col>12</xdr:col>
      <xdr:colOff>127834</xdr:colOff>
      <xdr:row>24</xdr:row>
      <xdr:rowOff>146125</xdr:rowOff>
    </xdr:to>
    <xdr:grpSp>
      <xdr:nvGrpSpPr>
        <xdr:cNvPr id="586" name="Group 585">
          <a:extLst>
            <a:ext uri="{FF2B5EF4-FFF2-40B4-BE49-F238E27FC236}">
              <a16:creationId xmlns:a16="http://schemas.microsoft.com/office/drawing/2014/main" id="{7D3B820B-52D3-45D5-B374-05F1159C17C5}"/>
            </a:ext>
          </a:extLst>
        </xdr:cNvPr>
        <xdr:cNvGrpSpPr/>
      </xdr:nvGrpSpPr>
      <xdr:grpSpPr>
        <a:xfrm>
          <a:off x="6914394" y="4301406"/>
          <a:ext cx="500065" cy="416719"/>
          <a:chOff x="5637609" y="4393406"/>
          <a:chExt cx="500064" cy="416719"/>
        </a:xfrm>
      </xdr:grpSpPr>
      <xdr:sp macro="" textlink="'Pivot Table 2'!I13">
        <xdr:nvSpPr>
          <xdr:cNvPr id="587" name="TextBox 586">
            <a:extLst>
              <a:ext uri="{FF2B5EF4-FFF2-40B4-BE49-F238E27FC236}">
                <a16:creationId xmlns:a16="http://schemas.microsoft.com/office/drawing/2014/main" id="{3AD17A00-D37B-4C86-806B-530D80225179}"/>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588" name="TextBox 587">
            <a:extLst>
              <a:ext uri="{FF2B5EF4-FFF2-40B4-BE49-F238E27FC236}">
                <a16:creationId xmlns:a16="http://schemas.microsoft.com/office/drawing/2014/main" id="{6D6A5498-211E-4860-926B-A91BDB54E1B8}"/>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11</xdr:col>
      <xdr:colOff>482638</xdr:colOff>
      <xdr:row>20</xdr:row>
      <xdr:rowOff>160224</xdr:rowOff>
    </xdr:from>
    <xdr:to>
      <xdr:col>12</xdr:col>
      <xdr:colOff>375484</xdr:colOff>
      <xdr:row>23</xdr:row>
      <xdr:rowOff>5443</xdr:rowOff>
    </xdr:to>
    <xdr:grpSp>
      <xdr:nvGrpSpPr>
        <xdr:cNvPr id="589" name="Group 588">
          <a:extLst>
            <a:ext uri="{FF2B5EF4-FFF2-40B4-BE49-F238E27FC236}">
              <a16:creationId xmlns:a16="http://schemas.microsoft.com/office/drawing/2014/main" id="{925A46A7-32EA-45C3-AA5E-48396D4E2C19}"/>
            </a:ext>
          </a:extLst>
        </xdr:cNvPr>
        <xdr:cNvGrpSpPr/>
      </xdr:nvGrpSpPr>
      <xdr:grpSpPr>
        <a:xfrm>
          <a:off x="7162044" y="3970224"/>
          <a:ext cx="500065" cy="416719"/>
          <a:chOff x="5637609" y="4393406"/>
          <a:chExt cx="500064" cy="416719"/>
        </a:xfrm>
      </xdr:grpSpPr>
      <xdr:sp macro="" textlink="'Pivot Table 2'!I13">
        <xdr:nvSpPr>
          <xdr:cNvPr id="590" name="TextBox 589">
            <a:extLst>
              <a:ext uri="{FF2B5EF4-FFF2-40B4-BE49-F238E27FC236}">
                <a16:creationId xmlns:a16="http://schemas.microsoft.com/office/drawing/2014/main" id="{EC6B1A8D-E463-4542-9DDE-5987F38B31E1}"/>
              </a:ext>
            </a:extLst>
          </xdr:cNvPr>
          <xdr:cNvSpPr txBox="1"/>
        </xdr:nvSpPr>
        <xdr:spPr>
          <a:xfrm>
            <a:off x="5637609"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6FD92-5EF1-4058-8002-C60E4BC40869}" type="TxLink">
              <a:rPr lang="en-US" sz="1200" b="0" i="0" u="none" strike="noStrike">
                <a:solidFill>
                  <a:srgbClr val="C23FD8"/>
                </a:solidFill>
                <a:latin typeface="Calibri"/>
                <a:cs typeface="Calibri"/>
              </a:rPr>
              <a:pPr algn="ctr"/>
              <a:t> </a:t>
            </a:fld>
            <a:endParaRPr lang="en-US" sz="1100"/>
          </a:p>
        </xdr:txBody>
      </xdr:sp>
      <xdr:sp macro="" textlink="'Pivot Table 2'!K13">
        <xdr:nvSpPr>
          <xdr:cNvPr id="591" name="TextBox 590">
            <a:extLst>
              <a:ext uri="{FF2B5EF4-FFF2-40B4-BE49-F238E27FC236}">
                <a16:creationId xmlns:a16="http://schemas.microsoft.com/office/drawing/2014/main" id="{F0FA8A7E-CDC7-4CBA-BA83-D7D8FBF7959C}"/>
              </a:ext>
            </a:extLst>
          </xdr:cNvPr>
          <xdr:cNvSpPr txBox="1"/>
        </xdr:nvSpPr>
        <xdr:spPr>
          <a:xfrm>
            <a:off x="5637611" y="4393406"/>
            <a:ext cx="500062"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E11998-A9DF-4F77-B878-A653F8AC35EE}" type="TxLink">
              <a:rPr lang="en-US" sz="1200" b="0" i="0" u="none" strike="noStrike">
                <a:solidFill>
                  <a:srgbClr val="8EA9DB"/>
                </a:solidFill>
                <a:latin typeface="Calibri"/>
                <a:cs typeface="Calibri"/>
              </a:rPr>
              <a:pPr algn="ctr"/>
              <a:t>●</a:t>
            </a:fld>
            <a:endParaRPr lang="en-US" sz="1100"/>
          </a:p>
        </xdr:txBody>
      </xdr:sp>
    </xdr:grpSp>
    <xdr:clientData/>
  </xdr:twoCellAnchor>
  <xdr:twoCellAnchor editAs="absolute">
    <xdr:from>
      <xdr:col>9</xdr:col>
      <xdr:colOff>368276</xdr:colOff>
      <xdr:row>7</xdr:row>
      <xdr:rowOff>2628</xdr:rowOff>
    </xdr:from>
    <xdr:to>
      <xdr:col>18</xdr:col>
      <xdr:colOff>380182</xdr:colOff>
      <xdr:row>20</xdr:row>
      <xdr:rowOff>140987</xdr:rowOff>
    </xdr:to>
    <xdr:sp macro="" textlink="">
      <xdr:nvSpPr>
        <xdr:cNvPr id="21" name="Arc 20">
          <a:extLst>
            <a:ext uri="{FF2B5EF4-FFF2-40B4-BE49-F238E27FC236}">
              <a16:creationId xmlns:a16="http://schemas.microsoft.com/office/drawing/2014/main" id="{5F7E2601-8F70-440A-B08C-2ED61B7D2B18}"/>
            </a:ext>
          </a:extLst>
        </xdr:cNvPr>
        <xdr:cNvSpPr/>
      </xdr:nvSpPr>
      <xdr:spPr>
        <a:xfrm rot="21029515">
          <a:off x="5854676" y="1336128"/>
          <a:ext cx="5498306" cy="2614859"/>
        </a:xfrm>
        <a:prstGeom prst="arc">
          <a:avLst>
            <a:gd name="adj1" fmla="val 12244528"/>
            <a:gd name="adj2" fmla="val 21524953"/>
          </a:avLst>
        </a:prstGeom>
        <a:ln w="22225">
          <a:gradFill>
            <a:gsLst>
              <a:gs pos="0">
                <a:srgbClr val="194AFE"/>
              </a:gs>
              <a:gs pos="61000">
                <a:srgbClr val="0070C0"/>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46002</xdr:colOff>
      <xdr:row>11</xdr:row>
      <xdr:rowOff>181392</xdr:rowOff>
    </xdr:from>
    <xdr:to>
      <xdr:col>21</xdr:col>
      <xdr:colOff>506795</xdr:colOff>
      <xdr:row>26</xdr:row>
      <xdr:rowOff>160125</xdr:rowOff>
    </xdr:to>
    <xdr:sp macro="" textlink="">
      <xdr:nvSpPr>
        <xdr:cNvPr id="592" name="Arc 591">
          <a:extLst>
            <a:ext uri="{FF2B5EF4-FFF2-40B4-BE49-F238E27FC236}">
              <a16:creationId xmlns:a16="http://schemas.microsoft.com/office/drawing/2014/main" id="{F870D2A4-2435-4117-AC69-E1FF848399A0}"/>
            </a:ext>
          </a:extLst>
        </xdr:cNvPr>
        <xdr:cNvSpPr/>
      </xdr:nvSpPr>
      <xdr:spPr>
        <a:xfrm rot="20966144">
          <a:off x="4933312" y="2276892"/>
          <a:ext cx="8402673" cy="2836233"/>
        </a:xfrm>
        <a:prstGeom prst="arc">
          <a:avLst>
            <a:gd name="adj1" fmla="val 11960745"/>
            <a:gd name="adj2" fmla="val 20086238"/>
          </a:avLst>
        </a:prstGeom>
        <a:ln w="22225">
          <a:gradFill>
            <a:gsLst>
              <a:gs pos="0">
                <a:srgbClr val="194AFE"/>
              </a:gs>
              <a:gs pos="61000">
                <a:srgbClr val="0070C0"/>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17</xdr:col>
      <xdr:colOff>573684</xdr:colOff>
      <xdr:row>8</xdr:row>
      <xdr:rowOff>149440</xdr:rowOff>
    </xdr:from>
    <xdr:to>
      <xdr:col>22</xdr:col>
      <xdr:colOff>2761</xdr:colOff>
      <xdr:row>13</xdr:row>
      <xdr:rowOff>126512</xdr:rowOff>
    </xdr:to>
    <xdr:sp macro="" textlink="">
      <xdr:nvSpPr>
        <xdr:cNvPr id="594" name="Arc 593">
          <a:extLst>
            <a:ext uri="{FF2B5EF4-FFF2-40B4-BE49-F238E27FC236}">
              <a16:creationId xmlns:a16="http://schemas.microsoft.com/office/drawing/2014/main" id="{D33AA627-588C-4055-9144-767AEBFC1233}"/>
            </a:ext>
          </a:extLst>
        </xdr:cNvPr>
        <xdr:cNvSpPr/>
      </xdr:nvSpPr>
      <xdr:spPr>
        <a:xfrm rot="20307922">
          <a:off x="10936884" y="1673440"/>
          <a:ext cx="2477077" cy="929572"/>
        </a:xfrm>
        <a:prstGeom prst="arc">
          <a:avLst>
            <a:gd name="adj1" fmla="val 12244528"/>
            <a:gd name="adj2" fmla="val 21524953"/>
          </a:avLst>
        </a:prstGeom>
        <a:ln w="22225">
          <a:gradFill>
            <a:gsLst>
              <a:gs pos="0">
                <a:srgbClr val="194AFE"/>
              </a:gs>
              <a:gs pos="61000">
                <a:srgbClr val="0070C0"/>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9</xdr:col>
      <xdr:colOff>294342</xdr:colOff>
      <xdr:row>15</xdr:row>
      <xdr:rowOff>149302</xdr:rowOff>
    </xdr:from>
    <xdr:to>
      <xdr:col>12</xdr:col>
      <xdr:colOff>245501</xdr:colOff>
      <xdr:row>24</xdr:row>
      <xdr:rowOff>133979</xdr:rowOff>
    </xdr:to>
    <xdr:sp macro="" textlink="">
      <xdr:nvSpPr>
        <xdr:cNvPr id="595" name="Arc 594">
          <a:extLst>
            <a:ext uri="{FF2B5EF4-FFF2-40B4-BE49-F238E27FC236}">
              <a16:creationId xmlns:a16="http://schemas.microsoft.com/office/drawing/2014/main" id="{3C1EF068-80CA-481E-A4D5-C669EF3649CF}"/>
            </a:ext>
          </a:extLst>
        </xdr:cNvPr>
        <xdr:cNvSpPr/>
      </xdr:nvSpPr>
      <xdr:spPr>
        <a:xfrm rot="1250395">
          <a:off x="5780742" y="3006802"/>
          <a:ext cx="1779959" cy="1699177"/>
        </a:xfrm>
        <a:prstGeom prst="arc">
          <a:avLst>
            <a:gd name="adj1" fmla="val 12244528"/>
            <a:gd name="adj2" fmla="val 762896"/>
          </a:avLst>
        </a:prstGeom>
        <a:ln w="22225">
          <a:gradFill>
            <a:gsLst>
              <a:gs pos="0">
                <a:srgbClr val="194AFE"/>
              </a:gs>
              <a:gs pos="61000">
                <a:srgbClr val="0070C0"/>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514140</xdr:colOff>
      <xdr:row>14</xdr:row>
      <xdr:rowOff>48421</xdr:rowOff>
    </xdr:from>
    <xdr:to>
      <xdr:col>17</xdr:col>
      <xdr:colOff>526046</xdr:colOff>
      <xdr:row>29</xdr:row>
      <xdr:rowOff>72623</xdr:rowOff>
    </xdr:to>
    <xdr:sp macro="" textlink="">
      <xdr:nvSpPr>
        <xdr:cNvPr id="597" name="Arc 596">
          <a:extLst>
            <a:ext uri="{FF2B5EF4-FFF2-40B4-BE49-F238E27FC236}">
              <a16:creationId xmlns:a16="http://schemas.microsoft.com/office/drawing/2014/main" id="{75E4ECB2-AE36-4593-8C80-0DCF7C4E1C45}"/>
            </a:ext>
          </a:extLst>
        </xdr:cNvPr>
        <xdr:cNvSpPr/>
      </xdr:nvSpPr>
      <xdr:spPr>
        <a:xfrm>
          <a:off x="5390940" y="2715421"/>
          <a:ext cx="5498306" cy="2881702"/>
        </a:xfrm>
        <a:prstGeom prst="arc">
          <a:avLst>
            <a:gd name="adj1" fmla="val 12244528"/>
            <a:gd name="adj2" fmla="val 19819766"/>
          </a:avLst>
        </a:prstGeom>
        <a:ln w="22225">
          <a:gradFill>
            <a:gsLst>
              <a:gs pos="0">
                <a:srgbClr val="194AFE"/>
              </a:gs>
              <a:gs pos="61000">
                <a:srgbClr val="0070C0"/>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11</xdr:col>
      <xdr:colOff>66676</xdr:colOff>
      <xdr:row>18</xdr:row>
      <xdr:rowOff>150019</xdr:rowOff>
    </xdr:from>
    <xdr:to>
      <xdr:col>13</xdr:col>
      <xdr:colOff>469434</xdr:colOff>
      <xdr:row>21</xdr:row>
      <xdr:rowOff>114301</xdr:rowOff>
    </xdr:to>
    <xdr:grpSp>
      <xdr:nvGrpSpPr>
        <xdr:cNvPr id="87" name="Group 86">
          <a:extLst>
            <a:ext uri="{FF2B5EF4-FFF2-40B4-BE49-F238E27FC236}">
              <a16:creationId xmlns:a16="http://schemas.microsoft.com/office/drawing/2014/main" id="{0FF71DF3-F6AB-4639-9A81-18E2A4534685}"/>
            </a:ext>
          </a:extLst>
        </xdr:cNvPr>
        <xdr:cNvGrpSpPr/>
      </xdr:nvGrpSpPr>
      <xdr:grpSpPr>
        <a:xfrm>
          <a:off x="6746082" y="3579019"/>
          <a:ext cx="1617196" cy="535782"/>
          <a:chOff x="5581568" y="1607344"/>
          <a:chExt cx="1624587" cy="535782"/>
        </a:xfrm>
      </xdr:grpSpPr>
      <xdr:grpSp>
        <xdr:nvGrpSpPr>
          <xdr:cNvPr id="88" name="Group 87">
            <a:extLst>
              <a:ext uri="{FF2B5EF4-FFF2-40B4-BE49-F238E27FC236}">
                <a16:creationId xmlns:a16="http://schemas.microsoft.com/office/drawing/2014/main" id="{38B9F0BB-A6F0-4EFA-908B-C7591CA7F516}"/>
              </a:ext>
            </a:extLst>
          </xdr:cNvPr>
          <xdr:cNvGrpSpPr/>
        </xdr:nvGrpSpPr>
        <xdr:grpSpPr>
          <a:xfrm>
            <a:off x="5581568" y="1607344"/>
            <a:ext cx="1447225" cy="535782"/>
            <a:chOff x="5581568" y="1607344"/>
            <a:chExt cx="1447225" cy="535782"/>
          </a:xfrm>
        </xdr:grpSpPr>
        <xdr:grpSp>
          <xdr:nvGrpSpPr>
            <xdr:cNvPr id="91" name="Group 90">
              <a:extLst>
                <a:ext uri="{FF2B5EF4-FFF2-40B4-BE49-F238E27FC236}">
                  <a16:creationId xmlns:a16="http://schemas.microsoft.com/office/drawing/2014/main" id="{EDB5F1A4-34AA-47C2-A8B9-7037BF675BC7}"/>
                </a:ext>
              </a:extLst>
            </xdr:cNvPr>
            <xdr:cNvGrpSpPr/>
          </xdr:nvGrpSpPr>
          <xdr:grpSpPr>
            <a:xfrm>
              <a:off x="5581568" y="1607344"/>
              <a:ext cx="1447225" cy="535782"/>
              <a:chOff x="5581568" y="1607344"/>
              <a:chExt cx="1447225" cy="535782"/>
            </a:xfrm>
          </xdr:grpSpPr>
          <xdr:sp macro="" textlink="">
            <xdr:nvSpPr>
              <xdr:cNvPr id="93" name="Rectangle: Rounded Corners 92">
                <a:extLst>
                  <a:ext uri="{FF2B5EF4-FFF2-40B4-BE49-F238E27FC236}">
                    <a16:creationId xmlns:a16="http://schemas.microsoft.com/office/drawing/2014/main" id="{B8108BAF-FE18-4125-9FFF-4C4FA5556CE9}"/>
                  </a:ext>
                </a:extLst>
              </xdr:cNvPr>
              <xdr:cNvSpPr/>
            </xdr:nvSpPr>
            <xdr:spPr>
              <a:xfrm>
                <a:off x="5581568" y="1607344"/>
                <a:ext cx="1447225" cy="535782"/>
              </a:xfrm>
              <a:prstGeom prst="roundRect">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4" name="Rectangle: Rounded Corners 93">
                <a:extLst>
                  <a:ext uri="{FF2B5EF4-FFF2-40B4-BE49-F238E27FC236}">
                    <a16:creationId xmlns:a16="http://schemas.microsoft.com/office/drawing/2014/main" id="{F388446B-D702-451D-920A-CB21732D30B8}"/>
                  </a:ext>
                </a:extLst>
              </xdr:cNvPr>
              <xdr:cNvSpPr/>
            </xdr:nvSpPr>
            <xdr:spPr>
              <a:xfrm>
                <a:off x="5644797" y="1666876"/>
                <a:ext cx="424928" cy="416718"/>
              </a:xfrm>
              <a:prstGeom prst="round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92" name="Graphic 4" descr="City">
              <a:extLst>
                <a:ext uri="{FF2B5EF4-FFF2-40B4-BE49-F238E27FC236}">
                  <a16:creationId xmlns:a16="http://schemas.microsoft.com/office/drawing/2014/main" id="{5A5CAFC1-3B0D-4742-82E6-E8737048C01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671991" y="1694794"/>
              <a:ext cx="374430" cy="374430"/>
            </a:xfrm>
            <a:prstGeom prst="rect">
              <a:avLst/>
            </a:prstGeom>
          </xdr:spPr>
        </xdr:pic>
      </xdr:grpSp>
      <xdr:sp macro="" textlink="'Pivot Table 2'!G25">
        <xdr:nvSpPr>
          <xdr:cNvPr id="89" name="TextBox 88">
            <a:extLst>
              <a:ext uri="{FF2B5EF4-FFF2-40B4-BE49-F238E27FC236}">
                <a16:creationId xmlns:a16="http://schemas.microsoft.com/office/drawing/2014/main" id="{185865CC-9478-414F-AD54-F061E2A97072}"/>
              </a:ext>
            </a:extLst>
          </xdr:cNvPr>
          <xdr:cNvSpPr txBox="1"/>
        </xdr:nvSpPr>
        <xdr:spPr>
          <a:xfrm>
            <a:off x="6049606" y="1674676"/>
            <a:ext cx="1156549" cy="177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F180227-7875-4F2F-9FB9-6B38515E0FDA}" type="TxLink">
              <a:rPr lang="en-US" sz="1100" b="0" i="0" u="none" strike="noStrike">
                <a:solidFill>
                  <a:schemeClr val="bg1"/>
                </a:solidFill>
                <a:latin typeface="Calibri"/>
                <a:cs typeface="Calibri"/>
              </a:rPr>
              <a:pPr algn="l"/>
              <a:t>Brazil</a:t>
            </a:fld>
            <a:endParaRPr lang="en-US" sz="1000" b="0">
              <a:solidFill>
                <a:schemeClr val="bg1"/>
              </a:solidFill>
              <a:latin typeface="+mn-lt"/>
              <a:cs typeface="Aharoni" panose="02010803020104030203" pitchFamily="2" charset="-79"/>
            </a:endParaRPr>
          </a:p>
        </xdr:txBody>
      </xdr:sp>
      <xdr:sp macro="" textlink="'Pivot Table 2'!H25">
        <xdr:nvSpPr>
          <xdr:cNvPr id="90" name="TextBox 89">
            <a:extLst>
              <a:ext uri="{FF2B5EF4-FFF2-40B4-BE49-F238E27FC236}">
                <a16:creationId xmlns:a16="http://schemas.microsoft.com/office/drawing/2014/main" id="{C0D1269E-524C-45BF-BF43-6B6DA4D1F541}"/>
              </a:ext>
            </a:extLst>
          </xdr:cNvPr>
          <xdr:cNvSpPr txBox="1"/>
        </xdr:nvSpPr>
        <xdr:spPr>
          <a:xfrm>
            <a:off x="6010193" y="1878314"/>
            <a:ext cx="1156549" cy="177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C005150-2269-4CCA-A4A5-772755F18D7D}" type="TxLink">
              <a:rPr lang="en-US" sz="1200" b="1" i="0" u="none" strike="noStrike">
                <a:solidFill>
                  <a:schemeClr val="bg1"/>
                </a:solidFill>
                <a:latin typeface="Calibri"/>
                <a:cs typeface="Calibri"/>
              </a:rPr>
              <a:pPr algn="l"/>
              <a:t> $71,992 </a:t>
            </a:fld>
            <a:endParaRPr lang="en-US" sz="1400" b="1">
              <a:solidFill>
                <a:schemeClr val="bg1"/>
              </a:solidFill>
              <a:latin typeface="+mn-lt"/>
              <a:cs typeface="Aharoni" panose="02010803020104030203" pitchFamily="2" charset="-79"/>
            </a:endParaRPr>
          </a:p>
        </xdr:txBody>
      </xdr:sp>
    </xdr:grpSp>
    <xdr:clientData/>
  </xdr:twoCellAnchor>
  <xdr:twoCellAnchor editAs="absolute">
    <xdr:from>
      <xdr:col>15</xdr:col>
      <xdr:colOff>371475</xdr:colOff>
      <xdr:row>6</xdr:row>
      <xdr:rowOff>145257</xdr:rowOff>
    </xdr:from>
    <xdr:to>
      <xdr:col>18</xdr:col>
      <xdr:colOff>167014</xdr:colOff>
      <xdr:row>9</xdr:row>
      <xdr:rowOff>109539</xdr:rowOff>
    </xdr:to>
    <xdr:grpSp>
      <xdr:nvGrpSpPr>
        <xdr:cNvPr id="103" name="Group 102">
          <a:extLst>
            <a:ext uri="{FF2B5EF4-FFF2-40B4-BE49-F238E27FC236}">
              <a16:creationId xmlns:a16="http://schemas.microsoft.com/office/drawing/2014/main" id="{A539716C-A9F8-45CE-A90F-376C799F62C8}"/>
            </a:ext>
          </a:extLst>
        </xdr:cNvPr>
        <xdr:cNvGrpSpPr/>
      </xdr:nvGrpSpPr>
      <xdr:grpSpPr>
        <a:xfrm>
          <a:off x="9479756" y="1288257"/>
          <a:ext cx="1617196" cy="535782"/>
          <a:chOff x="5581568" y="1607344"/>
          <a:chExt cx="1624587" cy="535782"/>
        </a:xfrm>
      </xdr:grpSpPr>
      <xdr:grpSp>
        <xdr:nvGrpSpPr>
          <xdr:cNvPr id="104" name="Group 103">
            <a:extLst>
              <a:ext uri="{FF2B5EF4-FFF2-40B4-BE49-F238E27FC236}">
                <a16:creationId xmlns:a16="http://schemas.microsoft.com/office/drawing/2014/main" id="{37D3080D-E70A-474F-91D2-FCBCBBFA8FB9}"/>
              </a:ext>
            </a:extLst>
          </xdr:cNvPr>
          <xdr:cNvGrpSpPr/>
        </xdr:nvGrpSpPr>
        <xdr:grpSpPr>
          <a:xfrm>
            <a:off x="5581568" y="1607344"/>
            <a:ext cx="1588376" cy="535782"/>
            <a:chOff x="5581568" y="1607344"/>
            <a:chExt cx="1588376" cy="535782"/>
          </a:xfrm>
        </xdr:grpSpPr>
        <xdr:grpSp>
          <xdr:nvGrpSpPr>
            <xdr:cNvPr id="107" name="Group 106">
              <a:extLst>
                <a:ext uri="{FF2B5EF4-FFF2-40B4-BE49-F238E27FC236}">
                  <a16:creationId xmlns:a16="http://schemas.microsoft.com/office/drawing/2014/main" id="{C74DAD2C-01A2-4EFA-A68A-828CE93436A7}"/>
                </a:ext>
              </a:extLst>
            </xdr:cNvPr>
            <xdr:cNvGrpSpPr/>
          </xdr:nvGrpSpPr>
          <xdr:grpSpPr>
            <a:xfrm>
              <a:off x="5581568" y="1607344"/>
              <a:ext cx="1588376" cy="535782"/>
              <a:chOff x="5581568" y="1607344"/>
              <a:chExt cx="1588376" cy="535782"/>
            </a:xfrm>
          </xdr:grpSpPr>
          <xdr:sp macro="" textlink="">
            <xdr:nvSpPr>
              <xdr:cNvPr id="109" name="Rectangle: Rounded Corners 108">
                <a:extLst>
                  <a:ext uri="{FF2B5EF4-FFF2-40B4-BE49-F238E27FC236}">
                    <a16:creationId xmlns:a16="http://schemas.microsoft.com/office/drawing/2014/main" id="{0AB3C1A1-8E32-4D2D-907B-F30B947F9325}"/>
                  </a:ext>
                </a:extLst>
              </xdr:cNvPr>
              <xdr:cNvSpPr/>
            </xdr:nvSpPr>
            <xdr:spPr>
              <a:xfrm>
                <a:off x="5581568" y="1607344"/>
                <a:ext cx="1588376" cy="535782"/>
              </a:xfrm>
              <a:prstGeom prst="roundRect">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0" name="Rectangle: Rounded Corners 109">
                <a:extLst>
                  <a:ext uri="{FF2B5EF4-FFF2-40B4-BE49-F238E27FC236}">
                    <a16:creationId xmlns:a16="http://schemas.microsoft.com/office/drawing/2014/main" id="{3D3CD0AA-AAC7-450A-B580-4CD170B5B25B}"/>
                  </a:ext>
                </a:extLst>
              </xdr:cNvPr>
              <xdr:cNvSpPr/>
            </xdr:nvSpPr>
            <xdr:spPr>
              <a:xfrm>
                <a:off x="5644797" y="1666876"/>
                <a:ext cx="424928" cy="416718"/>
              </a:xfrm>
              <a:prstGeom prst="round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108" name="Graphic 4" descr="City">
              <a:extLst>
                <a:ext uri="{FF2B5EF4-FFF2-40B4-BE49-F238E27FC236}">
                  <a16:creationId xmlns:a16="http://schemas.microsoft.com/office/drawing/2014/main" id="{4550DE9F-19B9-4148-80DC-27A87061CD8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652924" y="1694794"/>
              <a:ext cx="374430" cy="374430"/>
            </a:xfrm>
            <a:prstGeom prst="rect">
              <a:avLst/>
            </a:prstGeom>
          </xdr:spPr>
        </xdr:pic>
      </xdr:grpSp>
      <xdr:sp macro="" textlink="'Pivot Table 2'!G24">
        <xdr:nvSpPr>
          <xdr:cNvPr id="105" name="TextBox 104">
            <a:extLst>
              <a:ext uri="{FF2B5EF4-FFF2-40B4-BE49-F238E27FC236}">
                <a16:creationId xmlns:a16="http://schemas.microsoft.com/office/drawing/2014/main" id="{BC71328B-3029-41FA-8EF0-5BF751ADBD49}"/>
              </a:ext>
            </a:extLst>
          </xdr:cNvPr>
          <xdr:cNvSpPr txBox="1"/>
        </xdr:nvSpPr>
        <xdr:spPr>
          <a:xfrm>
            <a:off x="6049606" y="1674676"/>
            <a:ext cx="1156549" cy="177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BDDF81A-E708-43CF-BBE9-062C5DA53859}" type="TxLink">
              <a:rPr lang="en-US" sz="1100" b="0" i="0" u="none" strike="noStrike">
                <a:solidFill>
                  <a:schemeClr val="bg1"/>
                </a:solidFill>
                <a:latin typeface="Calibri"/>
                <a:cs typeface="Calibri"/>
              </a:rPr>
              <a:pPr algn="l"/>
              <a:t>United Kingdom</a:t>
            </a:fld>
            <a:endParaRPr lang="en-US" sz="1000" b="0">
              <a:solidFill>
                <a:schemeClr val="bg1"/>
              </a:solidFill>
              <a:latin typeface="+mn-lt"/>
              <a:cs typeface="Aharoni" panose="02010803020104030203" pitchFamily="2" charset="-79"/>
            </a:endParaRPr>
          </a:p>
        </xdr:txBody>
      </xdr:sp>
      <xdr:sp macro="" textlink="'Pivot Table 2'!H24">
        <xdr:nvSpPr>
          <xdr:cNvPr id="106" name="TextBox 105">
            <a:extLst>
              <a:ext uri="{FF2B5EF4-FFF2-40B4-BE49-F238E27FC236}">
                <a16:creationId xmlns:a16="http://schemas.microsoft.com/office/drawing/2014/main" id="{B1411A8F-0DFB-42FD-9AFD-ED2C9F99E078}"/>
              </a:ext>
            </a:extLst>
          </xdr:cNvPr>
          <xdr:cNvSpPr txBox="1"/>
        </xdr:nvSpPr>
        <xdr:spPr>
          <a:xfrm>
            <a:off x="6010193" y="1878314"/>
            <a:ext cx="1156549" cy="177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2E7592F-2295-47B3-9815-FCA852874DAB}" type="TxLink">
              <a:rPr lang="en-US" sz="1200" b="1" i="0" u="none" strike="noStrike">
                <a:solidFill>
                  <a:schemeClr val="bg1"/>
                </a:solidFill>
                <a:latin typeface="Calibri"/>
                <a:cs typeface="Calibri"/>
              </a:rPr>
              <a:pPr algn="l"/>
              <a:t> $129,304 </a:t>
            </a:fld>
            <a:endParaRPr lang="en-US" sz="1400" b="1">
              <a:solidFill>
                <a:schemeClr val="bg1"/>
              </a:solidFill>
              <a:latin typeface="+mn-lt"/>
              <a:cs typeface="Aharoni" panose="02010803020104030203" pitchFamily="2" charset="-79"/>
            </a:endParaRPr>
          </a:p>
        </xdr:txBody>
      </xdr:sp>
    </xdr:grpSp>
    <xdr:clientData/>
  </xdr:twoCellAnchor>
  <xdr:twoCellAnchor editAs="absolute">
    <xdr:from>
      <xdr:col>16</xdr:col>
      <xdr:colOff>307177</xdr:colOff>
      <xdr:row>33</xdr:row>
      <xdr:rowOff>28574</xdr:rowOff>
    </xdr:from>
    <xdr:to>
      <xdr:col>19</xdr:col>
      <xdr:colOff>226213</xdr:colOff>
      <xdr:row>37</xdr:row>
      <xdr:rowOff>130969</xdr:rowOff>
    </xdr:to>
    <xdr:grpSp>
      <xdr:nvGrpSpPr>
        <xdr:cNvPr id="24" name="Group 23">
          <a:extLst>
            <a:ext uri="{FF2B5EF4-FFF2-40B4-BE49-F238E27FC236}">
              <a16:creationId xmlns:a16="http://schemas.microsoft.com/office/drawing/2014/main" id="{539D1D8D-2B21-4EA7-8799-FDEEBB836C98}"/>
            </a:ext>
          </a:extLst>
        </xdr:cNvPr>
        <xdr:cNvGrpSpPr/>
      </xdr:nvGrpSpPr>
      <xdr:grpSpPr>
        <a:xfrm>
          <a:off x="10022677" y="6315074"/>
          <a:ext cx="1740692" cy="864395"/>
          <a:chOff x="8458199" y="5934083"/>
          <a:chExt cx="1457326" cy="637345"/>
        </a:xfrm>
      </xdr:grpSpPr>
      <xdr:sp macro="" textlink="'Pivot Table 2'!Y5">
        <xdr:nvSpPr>
          <xdr:cNvPr id="593" name="TextBox 592">
            <a:extLst>
              <a:ext uri="{FF2B5EF4-FFF2-40B4-BE49-F238E27FC236}">
                <a16:creationId xmlns:a16="http://schemas.microsoft.com/office/drawing/2014/main" id="{A1343183-F4E5-44FF-BD83-0D2CBE42A700}"/>
              </a:ext>
            </a:extLst>
          </xdr:cNvPr>
          <xdr:cNvSpPr txBox="1"/>
        </xdr:nvSpPr>
        <xdr:spPr>
          <a:xfrm>
            <a:off x="8515349" y="6393656"/>
            <a:ext cx="1153669" cy="177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572F567-65E4-47AD-9528-0C776A5F3782}" type="TxLink">
              <a:rPr lang="en-US" sz="1400" b="0" i="0" u="none" strike="noStrike">
                <a:solidFill>
                  <a:schemeClr val="bg1">
                    <a:lumMod val="85000"/>
                  </a:schemeClr>
                </a:solidFill>
                <a:latin typeface="Calibri"/>
                <a:cs typeface="Calibri"/>
              </a:rPr>
              <a:pPr algn="l"/>
              <a:t>9.2%</a:t>
            </a:fld>
            <a:endParaRPr lang="en-US" sz="1800" b="1">
              <a:solidFill>
                <a:schemeClr val="bg1">
                  <a:lumMod val="85000"/>
                </a:schemeClr>
              </a:solidFill>
              <a:latin typeface="+mn-lt"/>
              <a:cs typeface="Aharoni" panose="02010803020104030203" pitchFamily="2" charset="-79"/>
            </a:endParaRPr>
          </a:p>
        </xdr:txBody>
      </xdr:sp>
      <xdr:sp macro="" textlink="'Pivot Table 2'!Y6">
        <xdr:nvSpPr>
          <xdr:cNvPr id="596" name="TextBox 595">
            <a:extLst>
              <a:ext uri="{FF2B5EF4-FFF2-40B4-BE49-F238E27FC236}">
                <a16:creationId xmlns:a16="http://schemas.microsoft.com/office/drawing/2014/main" id="{78B18459-7E05-48A3-AFF1-65DAFEB10550}"/>
              </a:ext>
            </a:extLst>
          </xdr:cNvPr>
          <xdr:cNvSpPr txBox="1"/>
        </xdr:nvSpPr>
        <xdr:spPr>
          <a:xfrm>
            <a:off x="8458199" y="6186488"/>
            <a:ext cx="1153669" cy="177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34D558A-1D10-4DAD-BEC5-83575F8EB3D1}" type="TxLink">
              <a:rPr lang="en-US" sz="1800" b="1" i="0" u="none" strike="noStrike">
                <a:solidFill>
                  <a:schemeClr val="bg1">
                    <a:lumMod val="85000"/>
                  </a:schemeClr>
                </a:solidFill>
                <a:latin typeface="Calibri"/>
                <a:cs typeface="Calibri"/>
              </a:rPr>
              <a:pPr algn="l"/>
              <a:t> $76,088 </a:t>
            </a:fld>
            <a:endParaRPr lang="en-US" sz="2400" b="1">
              <a:solidFill>
                <a:schemeClr val="bg1">
                  <a:lumMod val="85000"/>
                </a:schemeClr>
              </a:solidFill>
              <a:latin typeface="+mn-lt"/>
              <a:cs typeface="Aharoni" panose="02010803020104030203" pitchFamily="2" charset="-79"/>
            </a:endParaRPr>
          </a:p>
        </xdr:txBody>
      </xdr:sp>
      <xdr:sp macro="" textlink="'Pivot Table 2'!Y6">
        <xdr:nvSpPr>
          <xdr:cNvPr id="598" name="TextBox 597">
            <a:extLst>
              <a:ext uri="{FF2B5EF4-FFF2-40B4-BE49-F238E27FC236}">
                <a16:creationId xmlns:a16="http://schemas.microsoft.com/office/drawing/2014/main" id="{60FA94FD-CB4F-41C9-A69F-1266B56A4598}"/>
              </a:ext>
            </a:extLst>
          </xdr:cNvPr>
          <xdr:cNvSpPr txBox="1"/>
        </xdr:nvSpPr>
        <xdr:spPr>
          <a:xfrm>
            <a:off x="8496299" y="5934083"/>
            <a:ext cx="1419226"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a:solidFill>
                  <a:schemeClr val="bg1">
                    <a:lumMod val="85000"/>
                  </a:schemeClr>
                </a:solidFill>
                <a:latin typeface="+mn-lt"/>
                <a:cs typeface="Aharoni" panose="02010803020104030203" pitchFamily="2" charset="-79"/>
              </a:rPr>
              <a:t>Payroll</a:t>
            </a:r>
            <a:r>
              <a:rPr lang="en-US" sz="1200" b="0" baseline="0">
                <a:solidFill>
                  <a:schemeClr val="bg1">
                    <a:lumMod val="85000"/>
                  </a:schemeClr>
                </a:solidFill>
                <a:latin typeface="+mn-lt"/>
                <a:cs typeface="Aharoni" panose="02010803020104030203" pitchFamily="2" charset="-79"/>
              </a:rPr>
              <a:t> Taxes</a:t>
            </a:r>
            <a:endParaRPr lang="en-US" sz="1200" b="0">
              <a:solidFill>
                <a:schemeClr val="bg1">
                  <a:lumMod val="85000"/>
                </a:schemeClr>
              </a:solidFill>
              <a:latin typeface="+mn-lt"/>
              <a:cs typeface="Aharoni" panose="02010803020104030203" pitchFamily="2" charset="-79"/>
            </a:endParaRPr>
          </a:p>
        </xdr:txBody>
      </xdr:sp>
    </xdr:grpSp>
    <xdr:clientData/>
  </xdr:twoCellAnchor>
  <xdr:twoCellAnchor editAs="absolute">
    <xdr:from>
      <xdr:col>18</xdr:col>
      <xdr:colOff>307176</xdr:colOff>
      <xdr:row>33</xdr:row>
      <xdr:rowOff>28574</xdr:rowOff>
    </xdr:from>
    <xdr:to>
      <xdr:col>21</xdr:col>
      <xdr:colOff>226213</xdr:colOff>
      <xdr:row>37</xdr:row>
      <xdr:rowOff>130969</xdr:rowOff>
    </xdr:to>
    <xdr:grpSp>
      <xdr:nvGrpSpPr>
        <xdr:cNvPr id="599" name="Group 598">
          <a:extLst>
            <a:ext uri="{FF2B5EF4-FFF2-40B4-BE49-F238E27FC236}">
              <a16:creationId xmlns:a16="http://schemas.microsoft.com/office/drawing/2014/main" id="{C7355B95-8521-4BE3-B8CF-D796D6D037D5}"/>
            </a:ext>
          </a:extLst>
        </xdr:cNvPr>
        <xdr:cNvGrpSpPr/>
      </xdr:nvGrpSpPr>
      <xdr:grpSpPr>
        <a:xfrm>
          <a:off x="11237114" y="6315074"/>
          <a:ext cx="1740693" cy="864395"/>
          <a:chOff x="8458199" y="5934074"/>
          <a:chExt cx="1457326" cy="637354"/>
        </a:xfrm>
      </xdr:grpSpPr>
      <xdr:sp macro="" textlink="'Pivot Table 2'!Z5">
        <xdr:nvSpPr>
          <xdr:cNvPr id="600" name="TextBox 599">
            <a:extLst>
              <a:ext uri="{FF2B5EF4-FFF2-40B4-BE49-F238E27FC236}">
                <a16:creationId xmlns:a16="http://schemas.microsoft.com/office/drawing/2014/main" id="{3A994CD8-7C9A-4090-B577-696DAF444D06}"/>
              </a:ext>
            </a:extLst>
          </xdr:cNvPr>
          <xdr:cNvSpPr txBox="1"/>
        </xdr:nvSpPr>
        <xdr:spPr>
          <a:xfrm>
            <a:off x="8515349" y="6393656"/>
            <a:ext cx="1153669" cy="177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80C2BAD-916F-4678-AD33-6CCBACB49B40}" type="TxLink">
              <a:rPr lang="en-US" sz="1400" b="0" i="0" u="none" strike="noStrike">
                <a:solidFill>
                  <a:schemeClr val="bg1">
                    <a:lumMod val="85000"/>
                  </a:schemeClr>
                </a:solidFill>
                <a:latin typeface="Calibri"/>
                <a:cs typeface="Calibri"/>
              </a:rPr>
              <a:pPr algn="l"/>
              <a:t>7.4%</a:t>
            </a:fld>
            <a:endParaRPr lang="en-US" sz="1800" b="1">
              <a:solidFill>
                <a:schemeClr val="bg1">
                  <a:lumMod val="85000"/>
                </a:schemeClr>
              </a:solidFill>
              <a:latin typeface="+mn-lt"/>
              <a:cs typeface="Aharoni" panose="02010803020104030203" pitchFamily="2" charset="-79"/>
            </a:endParaRPr>
          </a:p>
        </xdr:txBody>
      </xdr:sp>
      <xdr:sp macro="" textlink="'Pivot Table 2'!Z6">
        <xdr:nvSpPr>
          <xdr:cNvPr id="601" name="TextBox 600">
            <a:extLst>
              <a:ext uri="{FF2B5EF4-FFF2-40B4-BE49-F238E27FC236}">
                <a16:creationId xmlns:a16="http://schemas.microsoft.com/office/drawing/2014/main" id="{ABED75A2-DE23-4CC2-B56F-7ACEDB85AE79}"/>
              </a:ext>
            </a:extLst>
          </xdr:cNvPr>
          <xdr:cNvSpPr txBox="1"/>
        </xdr:nvSpPr>
        <xdr:spPr>
          <a:xfrm>
            <a:off x="8458199" y="6186488"/>
            <a:ext cx="1153669" cy="177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32E0B14-AAD4-4900-B518-06F53B349F01}" type="TxLink">
              <a:rPr lang="en-US" sz="1800" b="1" i="0" u="none" strike="noStrike">
                <a:solidFill>
                  <a:schemeClr val="bg1">
                    <a:lumMod val="85000"/>
                  </a:schemeClr>
                </a:solidFill>
                <a:latin typeface="Calibri"/>
                <a:cs typeface="Calibri"/>
              </a:rPr>
              <a:pPr algn="l"/>
              <a:t> $61,201 </a:t>
            </a:fld>
            <a:endParaRPr lang="en-US" sz="3200" b="1">
              <a:solidFill>
                <a:schemeClr val="bg1">
                  <a:lumMod val="85000"/>
                </a:schemeClr>
              </a:solidFill>
              <a:latin typeface="+mn-lt"/>
              <a:cs typeface="Aharoni" panose="02010803020104030203" pitchFamily="2" charset="-79"/>
            </a:endParaRPr>
          </a:p>
        </xdr:txBody>
      </xdr:sp>
      <xdr:sp macro="" textlink="'Pivot Table 2'!Y6">
        <xdr:nvSpPr>
          <xdr:cNvPr id="602" name="TextBox 601">
            <a:extLst>
              <a:ext uri="{FF2B5EF4-FFF2-40B4-BE49-F238E27FC236}">
                <a16:creationId xmlns:a16="http://schemas.microsoft.com/office/drawing/2014/main" id="{F3E9A63B-4A1A-4C31-816A-E658803D85C0}"/>
              </a:ext>
            </a:extLst>
          </xdr:cNvPr>
          <xdr:cNvSpPr txBox="1"/>
        </xdr:nvSpPr>
        <xdr:spPr>
          <a:xfrm>
            <a:off x="8496299" y="5934074"/>
            <a:ext cx="1419226"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a:solidFill>
                  <a:schemeClr val="bg1">
                    <a:lumMod val="85000"/>
                  </a:schemeClr>
                </a:solidFill>
                <a:latin typeface="+mn-lt"/>
                <a:cs typeface="Aharoni" panose="02010803020104030203" pitchFamily="2" charset="-79"/>
              </a:rPr>
              <a:t>Property</a:t>
            </a:r>
            <a:r>
              <a:rPr lang="en-US" sz="1200" b="0" baseline="0">
                <a:solidFill>
                  <a:schemeClr val="bg1">
                    <a:lumMod val="85000"/>
                  </a:schemeClr>
                </a:solidFill>
                <a:latin typeface="+mn-lt"/>
                <a:cs typeface="Aharoni" panose="02010803020104030203" pitchFamily="2" charset="-79"/>
              </a:rPr>
              <a:t> Taxes</a:t>
            </a:r>
            <a:endParaRPr lang="en-US" sz="1200" b="0">
              <a:solidFill>
                <a:schemeClr val="bg1">
                  <a:lumMod val="85000"/>
                </a:schemeClr>
              </a:solidFill>
              <a:latin typeface="+mn-lt"/>
              <a:cs typeface="Aharoni" panose="02010803020104030203" pitchFamily="2" charset="-79"/>
            </a:endParaRPr>
          </a:p>
        </xdr:txBody>
      </xdr:sp>
    </xdr:grpSp>
    <xdr:clientData/>
  </xdr:twoCellAnchor>
  <xdr:twoCellAnchor editAs="absolute">
    <xdr:from>
      <xdr:col>20</xdr:col>
      <xdr:colOff>307178</xdr:colOff>
      <xdr:row>33</xdr:row>
      <xdr:rowOff>28574</xdr:rowOff>
    </xdr:from>
    <xdr:to>
      <xdr:col>23</xdr:col>
      <xdr:colOff>226214</xdr:colOff>
      <xdr:row>37</xdr:row>
      <xdr:rowOff>130969</xdr:rowOff>
    </xdr:to>
    <xdr:grpSp>
      <xdr:nvGrpSpPr>
        <xdr:cNvPr id="603" name="Group 602">
          <a:extLst>
            <a:ext uri="{FF2B5EF4-FFF2-40B4-BE49-F238E27FC236}">
              <a16:creationId xmlns:a16="http://schemas.microsoft.com/office/drawing/2014/main" id="{CCCC49FA-1ED9-47FE-A794-B3B4C524F4CD}"/>
            </a:ext>
          </a:extLst>
        </xdr:cNvPr>
        <xdr:cNvGrpSpPr/>
      </xdr:nvGrpSpPr>
      <xdr:grpSpPr>
        <a:xfrm>
          <a:off x="12451553" y="6315074"/>
          <a:ext cx="1740692" cy="864395"/>
          <a:chOff x="8458199" y="5934074"/>
          <a:chExt cx="1457326" cy="637354"/>
        </a:xfrm>
      </xdr:grpSpPr>
      <xdr:sp macro="" textlink="'Pivot Table 2'!AA5">
        <xdr:nvSpPr>
          <xdr:cNvPr id="604" name="TextBox 603">
            <a:extLst>
              <a:ext uri="{FF2B5EF4-FFF2-40B4-BE49-F238E27FC236}">
                <a16:creationId xmlns:a16="http://schemas.microsoft.com/office/drawing/2014/main" id="{3F8B664F-0D72-43EC-AA51-DEA9B45F5C89}"/>
              </a:ext>
            </a:extLst>
          </xdr:cNvPr>
          <xdr:cNvSpPr txBox="1"/>
        </xdr:nvSpPr>
        <xdr:spPr>
          <a:xfrm>
            <a:off x="8515349" y="6393656"/>
            <a:ext cx="1153669" cy="177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36B1B28-17DA-45D0-9480-0DCD388F3D1F}" type="TxLink">
              <a:rPr lang="en-US" sz="1400" b="0" i="0" u="none" strike="noStrike">
                <a:solidFill>
                  <a:schemeClr val="bg1">
                    <a:lumMod val="85000"/>
                  </a:schemeClr>
                </a:solidFill>
                <a:latin typeface="Calibri"/>
                <a:cs typeface="Calibri"/>
              </a:rPr>
              <a:pPr algn="l"/>
              <a:t>6.2%</a:t>
            </a:fld>
            <a:endParaRPr lang="en-US" sz="1800" b="1">
              <a:solidFill>
                <a:schemeClr val="bg1">
                  <a:lumMod val="85000"/>
                </a:schemeClr>
              </a:solidFill>
              <a:latin typeface="+mn-lt"/>
              <a:cs typeface="Aharoni" panose="02010803020104030203" pitchFamily="2" charset="-79"/>
            </a:endParaRPr>
          </a:p>
        </xdr:txBody>
      </xdr:sp>
      <xdr:sp macro="" textlink="'Pivot Table 2'!AA6">
        <xdr:nvSpPr>
          <xdr:cNvPr id="605" name="TextBox 604">
            <a:extLst>
              <a:ext uri="{FF2B5EF4-FFF2-40B4-BE49-F238E27FC236}">
                <a16:creationId xmlns:a16="http://schemas.microsoft.com/office/drawing/2014/main" id="{22A3BE08-8476-42C6-BB84-69C0BEBD3675}"/>
              </a:ext>
            </a:extLst>
          </xdr:cNvPr>
          <xdr:cNvSpPr txBox="1"/>
        </xdr:nvSpPr>
        <xdr:spPr>
          <a:xfrm>
            <a:off x="8458199" y="6186488"/>
            <a:ext cx="1153669" cy="177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721D76F-0A7E-4121-BC32-C788F36C7CB0}" type="TxLink">
              <a:rPr lang="en-US" sz="1800" b="1" i="0" u="none" strike="noStrike">
                <a:solidFill>
                  <a:schemeClr val="bg1">
                    <a:lumMod val="85000"/>
                  </a:schemeClr>
                </a:solidFill>
                <a:latin typeface="Calibri"/>
                <a:cs typeface="Calibri"/>
              </a:rPr>
              <a:pPr algn="l"/>
              <a:t> $51,277 </a:t>
            </a:fld>
            <a:endParaRPr lang="en-US" sz="3200" b="1">
              <a:solidFill>
                <a:schemeClr val="bg1">
                  <a:lumMod val="85000"/>
                </a:schemeClr>
              </a:solidFill>
              <a:latin typeface="+mn-lt"/>
              <a:cs typeface="Aharoni" panose="02010803020104030203" pitchFamily="2" charset="-79"/>
            </a:endParaRPr>
          </a:p>
        </xdr:txBody>
      </xdr:sp>
      <xdr:sp macro="" textlink="'Pivot Table 2'!Y6">
        <xdr:nvSpPr>
          <xdr:cNvPr id="606" name="TextBox 605">
            <a:extLst>
              <a:ext uri="{FF2B5EF4-FFF2-40B4-BE49-F238E27FC236}">
                <a16:creationId xmlns:a16="http://schemas.microsoft.com/office/drawing/2014/main" id="{672212A0-C210-4111-A208-5939CDB61DE7}"/>
              </a:ext>
            </a:extLst>
          </xdr:cNvPr>
          <xdr:cNvSpPr txBox="1"/>
        </xdr:nvSpPr>
        <xdr:spPr>
          <a:xfrm>
            <a:off x="8496299" y="5934074"/>
            <a:ext cx="1419226"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baseline="0">
                <a:solidFill>
                  <a:schemeClr val="bg1">
                    <a:lumMod val="85000"/>
                  </a:schemeClr>
                </a:solidFill>
                <a:latin typeface="+mn-lt"/>
                <a:cs typeface="Aharoni" panose="02010803020104030203" pitchFamily="2" charset="-79"/>
              </a:rPr>
              <a:t>Excise Taxes</a:t>
            </a:r>
            <a:endParaRPr lang="en-US" sz="1200" b="0">
              <a:solidFill>
                <a:schemeClr val="bg1">
                  <a:lumMod val="85000"/>
                </a:schemeClr>
              </a:solidFill>
              <a:latin typeface="+mn-lt"/>
              <a:cs typeface="Aharoni" panose="02010803020104030203" pitchFamily="2" charset="-79"/>
            </a:endParaRPr>
          </a:p>
        </xdr:txBody>
      </xdr:sp>
    </xdr:grpSp>
    <xdr:clientData/>
  </xdr:twoCellAnchor>
  <xdr:twoCellAnchor editAs="absolute">
    <xdr:from>
      <xdr:col>13</xdr:col>
      <xdr:colOff>342900</xdr:colOff>
      <xdr:row>33</xdr:row>
      <xdr:rowOff>28574</xdr:rowOff>
    </xdr:from>
    <xdr:to>
      <xdr:col>16</xdr:col>
      <xdr:colOff>261937</xdr:colOff>
      <xdr:row>37</xdr:row>
      <xdr:rowOff>130969</xdr:rowOff>
    </xdr:to>
    <xdr:grpSp>
      <xdr:nvGrpSpPr>
        <xdr:cNvPr id="607" name="Group 606">
          <a:extLst>
            <a:ext uri="{FF2B5EF4-FFF2-40B4-BE49-F238E27FC236}">
              <a16:creationId xmlns:a16="http://schemas.microsoft.com/office/drawing/2014/main" id="{4C3FB56E-436E-4D20-9092-577D77B8077B}"/>
            </a:ext>
          </a:extLst>
        </xdr:cNvPr>
        <xdr:cNvGrpSpPr/>
      </xdr:nvGrpSpPr>
      <xdr:grpSpPr>
        <a:xfrm>
          <a:off x="8236744" y="6315074"/>
          <a:ext cx="1740693" cy="864395"/>
          <a:chOff x="8458199" y="5934074"/>
          <a:chExt cx="1457326" cy="637354"/>
        </a:xfrm>
      </xdr:grpSpPr>
      <xdr:sp macro="" textlink="'Pivot Table 2'!AB5">
        <xdr:nvSpPr>
          <xdr:cNvPr id="608" name="TextBox 607">
            <a:extLst>
              <a:ext uri="{FF2B5EF4-FFF2-40B4-BE49-F238E27FC236}">
                <a16:creationId xmlns:a16="http://schemas.microsoft.com/office/drawing/2014/main" id="{0AFDB4D3-21AE-47A0-8B98-096B178B7322}"/>
              </a:ext>
            </a:extLst>
          </xdr:cNvPr>
          <xdr:cNvSpPr txBox="1"/>
        </xdr:nvSpPr>
        <xdr:spPr>
          <a:xfrm>
            <a:off x="8515349" y="6393656"/>
            <a:ext cx="1153669" cy="177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7CCCCE1-274D-4B9F-BD80-9681177E1F4B}" type="TxLink">
              <a:rPr lang="en-US" sz="1600" b="0" i="0" u="none" strike="noStrike">
                <a:solidFill>
                  <a:schemeClr val="bg1">
                    <a:lumMod val="85000"/>
                  </a:schemeClr>
                </a:solidFill>
                <a:latin typeface="Calibri"/>
                <a:cs typeface="Calibri"/>
              </a:rPr>
              <a:pPr algn="l"/>
              <a:t>22.8%</a:t>
            </a:fld>
            <a:endParaRPr lang="en-US" sz="1600" b="0" i="0" u="none" strike="noStrike">
              <a:solidFill>
                <a:schemeClr val="bg1">
                  <a:lumMod val="85000"/>
                </a:schemeClr>
              </a:solidFill>
              <a:latin typeface="Calibri"/>
              <a:cs typeface="Calibri"/>
            </a:endParaRPr>
          </a:p>
        </xdr:txBody>
      </xdr:sp>
      <xdr:sp macro="" textlink="'Pivot Table 2'!AB6">
        <xdr:nvSpPr>
          <xdr:cNvPr id="609" name="TextBox 608">
            <a:extLst>
              <a:ext uri="{FF2B5EF4-FFF2-40B4-BE49-F238E27FC236}">
                <a16:creationId xmlns:a16="http://schemas.microsoft.com/office/drawing/2014/main" id="{FCEB0AB7-871D-4898-B0C6-8E88C53FCE71}"/>
              </a:ext>
            </a:extLst>
          </xdr:cNvPr>
          <xdr:cNvSpPr txBox="1"/>
        </xdr:nvSpPr>
        <xdr:spPr>
          <a:xfrm>
            <a:off x="8458199" y="6186488"/>
            <a:ext cx="1153669" cy="177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716078D-6FC4-496D-BE4C-30596B355AEC}" type="TxLink">
              <a:rPr lang="en-US" sz="2000" b="1" i="0" u="none" strike="noStrike">
                <a:solidFill>
                  <a:schemeClr val="bg1">
                    <a:lumMod val="85000"/>
                  </a:schemeClr>
                </a:solidFill>
                <a:latin typeface="Calibri"/>
                <a:cs typeface="Calibri"/>
              </a:rPr>
              <a:pPr algn="l"/>
              <a:t> $188,566 </a:t>
            </a:fld>
            <a:endParaRPr lang="en-US" sz="3600" b="1">
              <a:solidFill>
                <a:schemeClr val="bg1">
                  <a:lumMod val="85000"/>
                </a:schemeClr>
              </a:solidFill>
              <a:latin typeface="+mn-lt"/>
              <a:cs typeface="Aharoni" panose="02010803020104030203" pitchFamily="2" charset="-79"/>
            </a:endParaRPr>
          </a:p>
        </xdr:txBody>
      </xdr:sp>
      <xdr:sp macro="" textlink="'Pivot Table 2'!Y6">
        <xdr:nvSpPr>
          <xdr:cNvPr id="610" name="TextBox 609">
            <a:extLst>
              <a:ext uri="{FF2B5EF4-FFF2-40B4-BE49-F238E27FC236}">
                <a16:creationId xmlns:a16="http://schemas.microsoft.com/office/drawing/2014/main" id="{56F359E5-FB81-4AD7-A5C0-2AEE2C65DDD6}"/>
              </a:ext>
            </a:extLst>
          </xdr:cNvPr>
          <xdr:cNvSpPr txBox="1"/>
        </xdr:nvSpPr>
        <xdr:spPr>
          <a:xfrm>
            <a:off x="8496299" y="5934074"/>
            <a:ext cx="1419226"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baseline="0">
                <a:solidFill>
                  <a:schemeClr val="accent1">
                    <a:lumMod val="75000"/>
                  </a:schemeClr>
                </a:solidFill>
                <a:latin typeface="+mn-lt"/>
                <a:cs typeface="Aharoni" panose="02010803020104030203" pitchFamily="2" charset="-79"/>
              </a:rPr>
              <a:t>Total Taxes</a:t>
            </a:r>
            <a:endParaRPr lang="en-US" sz="1400" b="1">
              <a:solidFill>
                <a:schemeClr val="accent1">
                  <a:lumMod val="75000"/>
                </a:schemeClr>
              </a:solidFill>
              <a:latin typeface="+mn-lt"/>
              <a:cs typeface="Aharoni" panose="02010803020104030203" pitchFamily="2" charset="-79"/>
            </a:endParaRPr>
          </a:p>
        </xdr:txBody>
      </xdr:sp>
    </xdr:grpSp>
    <xdr:clientData/>
  </xdr:twoCellAnchor>
  <xdr:twoCellAnchor editAs="absolute">
    <xdr:from>
      <xdr:col>15</xdr:col>
      <xdr:colOff>381000</xdr:colOff>
      <xdr:row>32</xdr:row>
      <xdr:rowOff>130969</xdr:rowOff>
    </xdr:from>
    <xdr:to>
      <xdr:col>16</xdr:col>
      <xdr:colOff>154781</xdr:colOff>
      <xdr:row>38</xdr:row>
      <xdr:rowOff>130969</xdr:rowOff>
    </xdr:to>
    <xdr:graphicFrame macro="">
      <xdr:nvGraphicFramePr>
        <xdr:cNvPr id="611" name="Chart 610">
          <a:extLst>
            <a:ext uri="{FF2B5EF4-FFF2-40B4-BE49-F238E27FC236}">
              <a16:creationId xmlns:a16="http://schemas.microsoft.com/office/drawing/2014/main" id="{D582E182-6CF1-4821-B080-F5D8AFDBA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47625</xdr:colOff>
      <xdr:row>20</xdr:row>
      <xdr:rowOff>59525</xdr:rowOff>
    </xdr:from>
    <xdr:to>
      <xdr:col>15</xdr:col>
      <xdr:colOff>500063</xdr:colOff>
      <xdr:row>20</xdr:row>
      <xdr:rowOff>59525</xdr:rowOff>
    </xdr:to>
    <xdr:cxnSp macro="">
      <xdr:nvCxnSpPr>
        <xdr:cNvPr id="57" name="Straight Connector 56">
          <a:extLst>
            <a:ext uri="{FF2B5EF4-FFF2-40B4-BE49-F238E27FC236}">
              <a16:creationId xmlns:a16="http://schemas.microsoft.com/office/drawing/2014/main" id="{D61637FC-F37C-40D6-9021-AC3E6064462A}"/>
            </a:ext>
          </a:extLst>
        </xdr:cNvPr>
        <xdr:cNvCxnSpPr/>
      </xdr:nvCxnSpPr>
      <xdr:spPr>
        <a:xfrm>
          <a:off x="7334250" y="3869525"/>
          <a:ext cx="2274094" cy="0"/>
        </a:xfrm>
        <a:prstGeom prst="line">
          <a:avLst/>
        </a:prstGeom>
        <a:ln w="1587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0</xdr:colOff>
      <xdr:row>0</xdr:row>
      <xdr:rowOff>0</xdr:rowOff>
    </xdr:from>
    <xdr:to>
      <xdr:col>26</xdr:col>
      <xdr:colOff>285750</xdr:colOff>
      <xdr:row>2</xdr:row>
      <xdr:rowOff>12192</xdr:rowOff>
    </xdr:to>
    <xdr:grpSp>
      <xdr:nvGrpSpPr>
        <xdr:cNvPr id="2" name="Group 1">
          <a:extLst>
            <a:ext uri="{FF2B5EF4-FFF2-40B4-BE49-F238E27FC236}">
              <a16:creationId xmlns:a16="http://schemas.microsoft.com/office/drawing/2014/main" id="{7047A623-1F39-41A6-B721-C4966DE78E22}"/>
            </a:ext>
          </a:extLst>
        </xdr:cNvPr>
        <xdr:cNvGrpSpPr/>
      </xdr:nvGrpSpPr>
      <xdr:grpSpPr>
        <a:xfrm>
          <a:off x="0" y="0"/>
          <a:ext cx="16073438" cy="393192"/>
          <a:chOff x="11907" y="1"/>
          <a:chExt cx="16073438" cy="393192"/>
        </a:xfrm>
      </xdr:grpSpPr>
      <xdr:sp macro="" textlink="">
        <xdr:nvSpPr>
          <xdr:cNvPr id="3" name="Rectangle 2">
            <a:extLst>
              <a:ext uri="{FF2B5EF4-FFF2-40B4-BE49-F238E27FC236}">
                <a16:creationId xmlns:a16="http://schemas.microsoft.com/office/drawing/2014/main" id="{C4C5250C-4D2D-4B3A-9D8A-3D74EFE10907}"/>
              </a:ext>
            </a:extLst>
          </xdr:cNvPr>
          <xdr:cNvSpPr/>
        </xdr:nvSpPr>
        <xdr:spPr>
          <a:xfrm>
            <a:off x="11907" y="1"/>
            <a:ext cx="16073438" cy="393192"/>
          </a:xfrm>
          <a:prstGeom prst="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sp macro="" textlink="">
        <xdr:nvSpPr>
          <xdr:cNvPr id="4" name="TextBox 3">
            <a:extLst>
              <a:ext uri="{FF2B5EF4-FFF2-40B4-BE49-F238E27FC236}">
                <a16:creationId xmlns:a16="http://schemas.microsoft.com/office/drawing/2014/main" id="{CF783732-C4CE-461D-8B1D-1025059C9508}"/>
              </a:ext>
            </a:extLst>
          </xdr:cNvPr>
          <xdr:cNvSpPr txBox="1"/>
        </xdr:nvSpPr>
        <xdr:spPr>
          <a:xfrm>
            <a:off x="297655" y="11907"/>
            <a:ext cx="3071814"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a:solidFill>
                  <a:schemeClr val="bg1"/>
                </a:solidFill>
                <a:latin typeface="+mn-lt"/>
                <a:ea typeface="+mn-ea"/>
                <a:cs typeface="Aharoni" panose="02010803020104030203" pitchFamily="2" charset="-79"/>
              </a:rPr>
              <a:t>Financial Statistics Dashboard</a:t>
            </a:r>
          </a:p>
        </xdr:txBody>
      </xdr:sp>
      <xdr:sp macro="" textlink="">
        <xdr:nvSpPr>
          <xdr:cNvPr id="5" name="TextBox 4">
            <a:hlinkClick xmlns:r="http://schemas.openxmlformats.org/officeDocument/2006/relationships" r:id="rId1" tooltip="Income Sources"/>
            <a:extLst>
              <a:ext uri="{FF2B5EF4-FFF2-40B4-BE49-F238E27FC236}">
                <a16:creationId xmlns:a16="http://schemas.microsoft.com/office/drawing/2014/main" id="{D3D7774B-C8B5-48AD-A9F8-BA635B05009E}"/>
              </a:ext>
            </a:extLst>
          </xdr:cNvPr>
          <xdr:cNvSpPr txBox="1"/>
        </xdr:nvSpPr>
        <xdr:spPr>
          <a:xfrm>
            <a:off x="10692190" y="11906"/>
            <a:ext cx="1178718"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mn-lt"/>
                <a:cs typeface="Aharoni" panose="02010803020104030203" pitchFamily="2" charset="-79"/>
              </a:rPr>
              <a:t>Income Sources</a:t>
            </a:r>
          </a:p>
        </xdr:txBody>
      </xdr:sp>
      <xdr:sp macro="" textlink="">
        <xdr:nvSpPr>
          <xdr:cNvPr id="6" name="TextBox 5">
            <a:hlinkClick xmlns:r="http://schemas.openxmlformats.org/officeDocument/2006/relationships" r:id="rId2" tooltip="Geographically"/>
            <a:extLst>
              <a:ext uri="{FF2B5EF4-FFF2-40B4-BE49-F238E27FC236}">
                <a16:creationId xmlns:a16="http://schemas.microsoft.com/office/drawing/2014/main" id="{24EFE1B2-05B0-494F-BE8E-CE9BC695843D}"/>
              </a:ext>
            </a:extLst>
          </xdr:cNvPr>
          <xdr:cNvSpPr txBox="1"/>
        </xdr:nvSpPr>
        <xdr:spPr>
          <a:xfrm>
            <a:off x="11917614" y="11906"/>
            <a:ext cx="1178718"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mn-lt"/>
                <a:cs typeface="Aharoni" panose="02010803020104030203" pitchFamily="2" charset="-79"/>
              </a:rPr>
              <a:t>Geographically</a:t>
            </a:r>
          </a:p>
        </xdr:txBody>
      </xdr:sp>
      <xdr:sp macro="" textlink="">
        <xdr:nvSpPr>
          <xdr:cNvPr id="7" name="TextBox 6">
            <a:hlinkClick xmlns:r="http://schemas.openxmlformats.org/officeDocument/2006/relationships" r:id="rId3" tooltip="Projects Status"/>
            <a:extLst>
              <a:ext uri="{FF2B5EF4-FFF2-40B4-BE49-F238E27FC236}">
                <a16:creationId xmlns:a16="http://schemas.microsoft.com/office/drawing/2014/main" id="{C4EAF886-E771-4DB4-BCE0-35E92A7C62C4}"/>
              </a:ext>
            </a:extLst>
          </xdr:cNvPr>
          <xdr:cNvSpPr txBox="1"/>
        </xdr:nvSpPr>
        <xdr:spPr>
          <a:xfrm>
            <a:off x="14368463" y="11906"/>
            <a:ext cx="1178718"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mn-lt"/>
                <a:cs typeface="Aharoni" panose="02010803020104030203" pitchFamily="2" charset="-79"/>
              </a:rPr>
              <a:t>Projects</a:t>
            </a:r>
            <a:r>
              <a:rPr lang="en-US" sz="1200" baseline="0">
                <a:solidFill>
                  <a:schemeClr val="bg1"/>
                </a:solidFill>
                <a:latin typeface="+mn-lt"/>
                <a:cs typeface="Aharoni" panose="02010803020104030203" pitchFamily="2" charset="-79"/>
              </a:rPr>
              <a:t> Status</a:t>
            </a:r>
            <a:endParaRPr lang="en-US" sz="1200">
              <a:solidFill>
                <a:schemeClr val="bg1"/>
              </a:solidFill>
              <a:latin typeface="+mn-lt"/>
              <a:cs typeface="Aharoni" panose="02010803020104030203" pitchFamily="2" charset="-79"/>
            </a:endParaRPr>
          </a:p>
        </xdr:txBody>
      </xdr:sp>
      <xdr:sp macro="" textlink="">
        <xdr:nvSpPr>
          <xdr:cNvPr id="8" name="TextBox 7">
            <a:hlinkClick xmlns:r="http://schemas.openxmlformats.org/officeDocument/2006/relationships" r:id="rId4" tooltip="Sales Process"/>
            <a:extLst>
              <a:ext uri="{FF2B5EF4-FFF2-40B4-BE49-F238E27FC236}">
                <a16:creationId xmlns:a16="http://schemas.microsoft.com/office/drawing/2014/main" id="{1AB07D69-788D-478C-9236-A19293BD7AEA}"/>
              </a:ext>
            </a:extLst>
          </xdr:cNvPr>
          <xdr:cNvSpPr txBox="1"/>
        </xdr:nvSpPr>
        <xdr:spPr>
          <a:xfrm>
            <a:off x="13143038" y="11906"/>
            <a:ext cx="1178718"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mn-lt"/>
                <a:cs typeface="Aharoni" panose="02010803020104030203" pitchFamily="2" charset="-79"/>
              </a:rPr>
              <a:t>Sales Process</a:t>
            </a:r>
          </a:p>
        </xdr:txBody>
      </xdr:sp>
      <xdr:sp macro="" textlink="">
        <xdr:nvSpPr>
          <xdr:cNvPr id="9" name="Rectangle: Rounded Corners 8">
            <a:extLst>
              <a:ext uri="{FF2B5EF4-FFF2-40B4-BE49-F238E27FC236}">
                <a16:creationId xmlns:a16="http://schemas.microsoft.com/office/drawing/2014/main" id="{D113C3CB-E776-4BDA-8EBD-14C2DF593DF5}"/>
              </a:ext>
            </a:extLst>
          </xdr:cNvPr>
          <xdr:cNvSpPr/>
        </xdr:nvSpPr>
        <xdr:spPr>
          <a:xfrm>
            <a:off x="13332125" y="294371"/>
            <a:ext cx="278016" cy="45720"/>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18</xdr:col>
      <xdr:colOff>309560</xdr:colOff>
      <xdr:row>10</xdr:row>
      <xdr:rowOff>107156</xdr:rowOff>
    </xdr:from>
    <xdr:to>
      <xdr:col>25</xdr:col>
      <xdr:colOff>11904</xdr:colOff>
      <xdr:row>31</xdr:row>
      <xdr:rowOff>59531</xdr:rowOff>
    </xdr:to>
    <xdr:sp macro="" textlink="">
      <xdr:nvSpPr>
        <xdr:cNvPr id="12" name="Circle: Hollow 11">
          <a:extLst>
            <a:ext uri="{FF2B5EF4-FFF2-40B4-BE49-F238E27FC236}">
              <a16:creationId xmlns:a16="http://schemas.microsoft.com/office/drawing/2014/main" id="{0D140C39-850A-4DBB-A0F8-D12EE2E6E374}"/>
            </a:ext>
          </a:extLst>
        </xdr:cNvPr>
        <xdr:cNvSpPr/>
      </xdr:nvSpPr>
      <xdr:spPr>
        <a:xfrm>
          <a:off x="11239498" y="2012156"/>
          <a:ext cx="3952875" cy="3952875"/>
        </a:xfrm>
        <a:prstGeom prst="donut">
          <a:avLst>
            <a:gd name="adj" fmla="val 5335"/>
          </a:avLst>
        </a:prstGeom>
        <a:solidFill>
          <a:schemeClr val="tx1">
            <a:lumMod val="75000"/>
            <a:lumOff val="25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absolute">
    <xdr:from>
      <xdr:col>16</xdr:col>
      <xdr:colOff>307180</xdr:colOff>
      <xdr:row>3</xdr:row>
      <xdr:rowOff>188117</xdr:rowOff>
    </xdr:from>
    <xdr:to>
      <xdr:col>27</xdr:col>
      <xdr:colOff>11906</xdr:colOff>
      <xdr:row>37</xdr:row>
      <xdr:rowOff>95249</xdr:rowOff>
    </xdr:to>
    <xdr:grpSp>
      <xdr:nvGrpSpPr>
        <xdr:cNvPr id="15" name="Group 14">
          <a:extLst>
            <a:ext uri="{FF2B5EF4-FFF2-40B4-BE49-F238E27FC236}">
              <a16:creationId xmlns:a16="http://schemas.microsoft.com/office/drawing/2014/main" id="{48B8C6C6-5022-45A8-9A14-16B41037D732}"/>
            </a:ext>
          </a:extLst>
        </xdr:cNvPr>
        <xdr:cNvGrpSpPr/>
      </xdr:nvGrpSpPr>
      <xdr:grpSpPr>
        <a:xfrm>
          <a:off x="10022680" y="759617"/>
          <a:ext cx="6384132" cy="6384132"/>
          <a:chOff x="10046492" y="723898"/>
          <a:chExt cx="6384132" cy="6384132"/>
        </a:xfrm>
      </xdr:grpSpPr>
      <xdr:graphicFrame macro="">
        <xdr:nvGraphicFramePr>
          <xdr:cNvPr id="10" name="Chart 9">
            <a:extLst>
              <a:ext uri="{FF2B5EF4-FFF2-40B4-BE49-F238E27FC236}">
                <a16:creationId xmlns:a16="http://schemas.microsoft.com/office/drawing/2014/main" id="{400953E0-4FB1-45EE-AF75-4CD7B14CCF33}"/>
              </a:ext>
            </a:extLst>
          </xdr:cNvPr>
          <xdr:cNvGraphicFramePr>
            <a:graphicFrameLocks/>
          </xdr:cNvGraphicFramePr>
        </xdr:nvGraphicFramePr>
        <xdr:xfrm>
          <a:off x="10342958" y="2034777"/>
          <a:ext cx="5791201" cy="3762375"/>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3" name="Oval 12">
            <a:extLst>
              <a:ext uri="{FF2B5EF4-FFF2-40B4-BE49-F238E27FC236}">
                <a16:creationId xmlns:a16="http://schemas.microsoft.com/office/drawing/2014/main" id="{C59EA635-18F9-45BA-B10B-61BCC31C858F}"/>
              </a:ext>
            </a:extLst>
          </xdr:cNvPr>
          <xdr:cNvSpPr/>
        </xdr:nvSpPr>
        <xdr:spPr>
          <a:xfrm>
            <a:off x="10559652" y="1237058"/>
            <a:ext cx="5357813" cy="5357813"/>
          </a:xfrm>
          <a:prstGeom prst="ellipse">
            <a:avLst/>
          </a:prstGeom>
          <a:noFill/>
          <a:ln w="12700">
            <a:solidFill>
              <a:schemeClr val="tx1">
                <a:lumMod val="65000"/>
                <a:lumOff val="35000"/>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Oval 13">
            <a:extLst>
              <a:ext uri="{FF2B5EF4-FFF2-40B4-BE49-F238E27FC236}">
                <a16:creationId xmlns:a16="http://schemas.microsoft.com/office/drawing/2014/main" id="{6D6CB28A-527C-4D29-BBE6-6C8087E43E90}"/>
              </a:ext>
            </a:extLst>
          </xdr:cNvPr>
          <xdr:cNvSpPr/>
        </xdr:nvSpPr>
        <xdr:spPr>
          <a:xfrm>
            <a:off x="10046492" y="723898"/>
            <a:ext cx="6384132" cy="6384132"/>
          </a:xfrm>
          <a:prstGeom prst="ellipse">
            <a:avLst/>
          </a:prstGeom>
          <a:noFill/>
          <a:ln w="12700">
            <a:solidFill>
              <a:schemeClr val="tx1">
                <a:lumMod val="65000"/>
                <a:lumOff val="35000"/>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2</xdr:col>
      <xdr:colOff>35721</xdr:colOff>
      <xdr:row>18</xdr:row>
      <xdr:rowOff>89290</xdr:rowOff>
    </xdr:from>
    <xdr:to>
      <xdr:col>3</xdr:col>
      <xdr:colOff>130972</xdr:colOff>
      <xdr:row>22</xdr:row>
      <xdr:rowOff>29759</xdr:rowOff>
    </xdr:to>
    <xdr:sp macro="" textlink="">
      <xdr:nvSpPr>
        <xdr:cNvPr id="16" name="Oval 15">
          <a:extLst>
            <a:ext uri="{FF2B5EF4-FFF2-40B4-BE49-F238E27FC236}">
              <a16:creationId xmlns:a16="http://schemas.microsoft.com/office/drawing/2014/main" id="{0731C342-A654-4F57-B455-AC129159DC73}"/>
            </a:ext>
          </a:extLst>
        </xdr:cNvPr>
        <xdr:cNvSpPr/>
      </xdr:nvSpPr>
      <xdr:spPr>
        <a:xfrm>
          <a:off x="1250159" y="3518290"/>
          <a:ext cx="702469" cy="702469"/>
        </a:xfrm>
        <a:prstGeom prst="ellipse">
          <a:avLst/>
        </a:prstGeom>
        <a:noFill/>
        <a:ln w="6350">
          <a:solidFill>
            <a:schemeClr val="bg1">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285752</xdr:colOff>
      <xdr:row>18</xdr:row>
      <xdr:rowOff>89290</xdr:rowOff>
    </xdr:from>
    <xdr:to>
      <xdr:col>7</xdr:col>
      <xdr:colOff>381003</xdr:colOff>
      <xdr:row>22</xdr:row>
      <xdr:rowOff>29759</xdr:rowOff>
    </xdr:to>
    <xdr:sp macro="" textlink="">
      <xdr:nvSpPr>
        <xdr:cNvPr id="17" name="Oval 16">
          <a:extLst>
            <a:ext uri="{FF2B5EF4-FFF2-40B4-BE49-F238E27FC236}">
              <a16:creationId xmlns:a16="http://schemas.microsoft.com/office/drawing/2014/main" id="{1A3B2BB5-EFCA-4458-A095-397A97884CE3}"/>
            </a:ext>
          </a:extLst>
        </xdr:cNvPr>
        <xdr:cNvSpPr/>
      </xdr:nvSpPr>
      <xdr:spPr>
        <a:xfrm>
          <a:off x="3929065" y="3518290"/>
          <a:ext cx="702469" cy="702469"/>
        </a:xfrm>
        <a:prstGeom prst="ellipse">
          <a:avLst/>
        </a:prstGeom>
        <a:noFill/>
        <a:ln w="6350">
          <a:solidFill>
            <a:schemeClr val="bg1">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285752</xdr:colOff>
      <xdr:row>29</xdr:row>
      <xdr:rowOff>83333</xdr:rowOff>
    </xdr:from>
    <xdr:to>
      <xdr:col>7</xdr:col>
      <xdr:colOff>381003</xdr:colOff>
      <xdr:row>33</xdr:row>
      <xdr:rowOff>23802</xdr:rowOff>
    </xdr:to>
    <xdr:sp macro="" textlink="">
      <xdr:nvSpPr>
        <xdr:cNvPr id="18" name="Oval 17">
          <a:extLst>
            <a:ext uri="{FF2B5EF4-FFF2-40B4-BE49-F238E27FC236}">
              <a16:creationId xmlns:a16="http://schemas.microsoft.com/office/drawing/2014/main" id="{36D4F5C8-00C5-4BF2-B82D-90D5200A0704}"/>
            </a:ext>
          </a:extLst>
        </xdr:cNvPr>
        <xdr:cNvSpPr/>
      </xdr:nvSpPr>
      <xdr:spPr>
        <a:xfrm>
          <a:off x="3929065" y="5607833"/>
          <a:ext cx="702469" cy="702469"/>
        </a:xfrm>
        <a:prstGeom prst="ellipse">
          <a:avLst/>
        </a:prstGeom>
        <a:noFill/>
        <a:ln w="6350">
          <a:solidFill>
            <a:schemeClr val="bg1">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285752</xdr:colOff>
      <xdr:row>7</xdr:row>
      <xdr:rowOff>83340</xdr:rowOff>
    </xdr:from>
    <xdr:to>
      <xdr:col>7</xdr:col>
      <xdr:colOff>381003</xdr:colOff>
      <xdr:row>11</xdr:row>
      <xdr:rowOff>23809</xdr:rowOff>
    </xdr:to>
    <xdr:sp macro="" textlink="">
      <xdr:nvSpPr>
        <xdr:cNvPr id="19" name="Oval 18">
          <a:extLst>
            <a:ext uri="{FF2B5EF4-FFF2-40B4-BE49-F238E27FC236}">
              <a16:creationId xmlns:a16="http://schemas.microsoft.com/office/drawing/2014/main" id="{14405548-2DBA-4263-8ACB-3EBAB6D86FA7}"/>
            </a:ext>
          </a:extLst>
        </xdr:cNvPr>
        <xdr:cNvSpPr/>
      </xdr:nvSpPr>
      <xdr:spPr>
        <a:xfrm>
          <a:off x="3929065" y="1416840"/>
          <a:ext cx="702469" cy="702469"/>
        </a:xfrm>
        <a:prstGeom prst="ellipse">
          <a:avLst/>
        </a:prstGeom>
        <a:noFill/>
        <a:ln w="6350">
          <a:solidFill>
            <a:schemeClr val="bg1">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28098</xdr:colOff>
      <xdr:row>10</xdr:row>
      <xdr:rowOff>111435</xdr:rowOff>
    </xdr:from>
    <xdr:to>
      <xdr:col>6</xdr:col>
      <xdr:colOff>388626</xdr:colOff>
      <xdr:row>19</xdr:row>
      <xdr:rowOff>1664</xdr:rowOff>
    </xdr:to>
    <xdr:cxnSp macro="">
      <xdr:nvCxnSpPr>
        <xdr:cNvPr id="21" name="Straight Connector 20">
          <a:extLst>
            <a:ext uri="{FF2B5EF4-FFF2-40B4-BE49-F238E27FC236}">
              <a16:creationId xmlns:a16="http://schemas.microsoft.com/office/drawing/2014/main" id="{7E04100E-CD4C-414C-AD30-E6C647FD2D5C}"/>
            </a:ext>
          </a:extLst>
        </xdr:cNvPr>
        <xdr:cNvCxnSpPr>
          <a:stCxn id="19" idx="3"/>
          <a:endCxn id="16" idx="7"/>
        </xdr:cNvCxnSpPr>
      </xdr:nvCxnSpPr>
      <xdr:spPr>
        <a:xfrm flipH="1">
          <a:off x="1849754" y="2016435"/>
          <a:ext cx="2182185" cy="1604729"/>
        </a:xfrm>
        <a:prstGeom prst="line">
          <a:avLst/>
        </a:prstGeom>
        <a:ln>
          <a:solidFill>
            <a:schemeClr val="bg1">
              <a:alpha val="3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28098</xdr:colOff>
      <xdr:row>21</xdr:row>
      <xdr:rowOff>117385</xdr:rowOff>
    </xdr:from>
    <xdr:to>
      <xdr:col>6</xdr:col>
      <xdr:colOff>388626</xdr:colOff>
      <xdr:row>29</xdr:row>
      <xdr:rowOff>186207</xdr:rowOff>
    </xdr:to>
    <xdr:cxnSp macro="">
      <xdr:nvCxnSpPr>
        <xdr:cNvPr id="22" name="Straight Connector 21">
          <a:extLst>
            <a:ext uri="{FF2B5EF4-FFF2-40B4-BE49-F238E27FC236}">
              <a16:creationId xmlns:a16="http://schemas.microsoft.com/office/drawing/2014/main" id="{71A3786D-7850-4312-867E-F49C34B52B99}"/>
            </a:ext>
          </a:extLst>
        </xdr:cNvPr>
        <xdr:cNvCxnSpPr>
          <a:stCxn id="18" idx="1"/>
          <a:endCxn id="16" idx="5"/>
        </xdr:cNvCxnSpPr>
      </xdr:nvCxnSpPr>
      <xdr:spPr>
        <a:xfrm flipH="1" flipV="1">
          <a:off x="1849754" y="4117885"/>
          <a:ext cx="2182185" cy="1592822"/>
        </a:xfrm>
        <a:prstGeom prst="line">
          <a:avLst/>
        </a:prstGeom>
        <a:ln>
          <a:solidFill>
            <a:schemeClr val="bg1">
              <a:alpha val="3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29769</xdr:colOff>
      <xdr:row>11</xdr:row>
      <xdr:rowOff>23809</xdr:rowOff>
    </xdr:from>
    <xdr:to>
      <xdr:col>7</xdr:col>
      <xdr:colOff>29769</xdr:colOff>
      <xdr:row>18</xdr:row>
      <xdr:rowOff>89290</xdr:rowOff>
    </xdr:to>
    <xdr:cxnSp macro="">
      <xdr:nvCxnSpPr>
        <xdr:cNvPr id="26" name="Straight Connector 25">
          <a:extLst>
            <a:ext uri="{FF2B5EF4-FFF2-40B4-BE49-F238E27FC236}">
              <a16:creationId xmlns:a16="http://schemas.microsoft.com/office/drawing/2014/main" id="{43F69EA5-2128-408A-AD52-4A2F642F913E}"/>
            </a:ext>
          </a:extLst>
        </xdr:cNvPr>
        <xdr:cNvCxnSpPr>
          <a:stCxn id="17" idx="0"/>
          <a:endCxn id="19" idx="4"/>
        </xdr:cNvCxnSpPr>
      </xdr:nvCxnSpPr>
      <xdr:spPr>
        <a:xfrm flipV="1">
          <a:off x="4280300" y="2119309"/>
          <a:ext cx="0" cy="1398981"/>
        </a:xfrm>
        <a:prstGeom prst="line">
          <a:avLst/>
        </a:prstGeom>
        <a:ln>
          <a:solidFill>
            <a:schemeClr val="bg1">
              <a:alpha val="3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29769</xdr:colOff>
      <xdr:row>22</xdr:row>
      <xdr:rowOff>29759</xdr:rowOff>
    </xdr:from>
    <xdr:to>
      <xdr:col>7</xdr:col>
      <xdr:colOff>29769</xdr:colOff>
      <xdr:row>29</xdr:row>
      <xdr:rowOff>83333</xdr:rowOff>
    </xdr:to>
    <xdr:cxnSp macro="">
      <xdr:nvCxnSpPr>
        <xdr:cNvPr id="33" name="Straight Connector 32">
          <a:extLst>
            <a:ext uri="{FF2B5EF4-FFF2-40B4-BE49-F238E27FC236}">
              <a16:creationId xmlns:a16="http://schemas.microsoft.com/office/drawing/2014/main" id="{3F1EF6D4-AD5D-4E09-92FC-82290009C0F0}"/>
            </a:ext>
          </a:extLst>
        </xdr:cNvPr>
        <xdr:cNvCxnSpPr>
          <a:stCxn id="18" idx="0"/>
          <a:endCxn id="17" idx="4"/>
        </xdr:cNvCxnSpPr>
      </xdr:nvCxnSpPr>
      <xdr:spPr>
        <a:xfrm flipV="1">
          <a:off x="4280300" y="4220759"/>
          <a:ext cx="0" cy="1387074"/>
        </a:xfrm>
        <a:prstGeom prst="line">
          <a:avLst/>
        </a:prstGeom>
        <a:ln>
          <a:solidFill>
            <a:schemeClr val="bg1">
              <a:alpha val="3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559588</xdr:colOff>
      <xdr:row>18</xdr:row>
      <xdr:rowOff>89290</xdr:rowOff>
    </xdr:from>
    <xdr:to>
      <xdr:col>12</xdr:col>
      <xdr:colOff>47620</xdr:colOff>
      <xdr:row>22</xdr:row>
      <xdr:rowOff>29759</xdr:rowOff>
    </xdr:to>
    <xdr:sp macro="" textlink="">
      <xdr:nvSpPr>
        <xdr:cNvPr id="38" name="Oval 37">
          <a:extLst>
            <a:ext uri="{FF2B5EF4-FFF2-40B4-BE49-F238E27FC236}">
              <a16:creationId xmlns:a16="http://schemas.microsoft.com/office/drawing/2014/main" id="{566A3401-31C3-426A-92E3-AB68B1A1ADCB}"/>
            </a:ext>
          </a:extLst>
        </xdr:cNvPr>
        <xdr:cNvSpPr/>
      </xdr:nvSpPr>
      <xdr:spPr>
        <a:xfrm>
          <a:off x="6631776" y="3518290"/>
          <a:ext cx="702469" cy="702469"/>
        </a:xfrm>
        <a:prstGeom prst="ellipse">
          <a:avLst/>
        </a:prstGeom>
        <a:noFill/>
        <a:ln w="6350">
          <a:solidFill>
            <a:schemeClr val="bg1">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381003</xdr:colOff>
      <xdr:row>20</xdr:row>
      <xdr:rowOff>59525</xdr:rowOff>
    </xdr:from>
    <xdr:to>
      <xdr:col>10</xdr:col>
      <xdr:colOff>559588</xdr:colOff>
      <xdr:row>20</xdr:row>
      <xdr:rowOff>59525</xdr:rowOff>
    </xdr:to>
    <xdr:cxnSp macro="">
      <xdr:nvCxnSpPr>
        <xdr:cNvPr id="39" name="Straight Connector 38">
          <a:extLst>
            <a:ext uri="{FF2B5EF4-FFF2-40B4-BE49-F238E27FC236}">
              <a16:creationId xmlns:a16="http://schemas.microsoft.com/office/drawing/2014/main" id="{763A250A-30FA-459C-BB0A-66BA47270AE6}"/>
            </a:ext>
          </a:extLst>
        </xdr:cNvPr>
        <xdr:cNvCxnSpPr>
          <a:stCxn id="17" idx="6"/>
          <a:endCxn id="38" idx="2"/>
        </xdr:cNvCxnSpPr>
      </xdr:nvCxnSpPr>
      <xdr:spPr>
        <a:xfrm>
          <a:off x="4631534" y="3869525"/>
          <a:ext cx="2000242" cy="0"/>
        </a:xfrm>
        <a:prstGeom prst="line">
          <a:avLst/>
        </a:prstGeom>
        <a:ln>
          <a:solidFill>
            <a:schemeClr val="bg1">
              <a:alpha val="3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8</xdr:col>
      <xdr:colOff>452434</xdr:colOff>
      <xdr:row>11</xdr:row>
      <xdr:rowOff>184543</xdr:rowOff>
    </xdr:from>
    <xdr:to>
      <xdr:col>9</xdr:col>
      <xdr:colOff>547684</xdr:colOff>
      <xdr:row>15</xdr:row>
      <xdr:rowOff>125012</xdr:rowOff>
    </xdr:to>
    <xdr:sp macro="" textlink="">
      <xdr:nvSpPr>
        <xdr:cNvPr id="43" name="Oval 42">
          <a:extLst>
            <a:ext uri="{FF2B5EF4-FFF2-40B4-BE49-F238E27FC236}">
              <a16:creationId xmlns:a16="http://schemas.microsoft.com/office/drawing/2014/main" id="{24AFFCF7-1C04-4F21-B676-D42A77D455DB}"/>
            </a:ext>
          </a:extLst>
        </xdr:cNvPr>
        <xdr:cNvSpPr/>
      </xdr:nvSpPr>
      <xdr:spPr>
        <a:xfrm>
          <a:off x="5310184" y="2280043"/>
          <a:ext cx="702469" cy="702469"/>
        </a:xfrm>
        <a:prstGeom prst="ellipse">
          <a:avLst/>
        </a:prstGeom>
        <a:noFill/>
        <a:ln w="6350">
          <a:solidFill>
            <a:schemeClr val="bg1">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452434</xdr:colOff>
      <xdr:row>25</xdr:row>
      <xdr:rowOff>65476</xdr:rowOff>
    </xdr:from>
    <xdr:to>
      <xdr:col>9</xdr:col>
      <xdr:colOff>547684</xdr:colOff>
      <xdr:row>29</xdr:row>
      <xdr:rowOff>5945</xdr:rowOff>
    </xdr:to>
    <xdr:sp macro="" textlink="">
      <xdr:nvSpPr>
        <xdr:cNvPr id="44" name="Oval 43">
          <a:extLst>
            <a:ext uri="{FF2B5EF4-FFF2-40B4-BE49-F238E27FC236}">
              <a16:creationId xmlns:a16="http://schemas.microsoft.com/office/drawing/2014/main" id="{6C6C743F-BA87-4F48-AEBD-40F70B9D882F}"/>
            </a:ext>
          </a:extLst>
        </xdr:cNvPr>
        <xdr:cNvSpPr/>
      </xdr:nvSpPr>
      <xdr:spPr>
        <a:xfrm>
          <a:off x="5310184" y="4827976"/>
          <a:ext cx="702469" cy="702469"/>
        </a:xfrm>
        <a:prstGeom prst="ellipse">
          <a:avLst/>
        </a:prstGeom>
        <a:noFill/>
        <a:ln w="6350">
          <a:solidFill>
            <a:schemeClr val="bg1">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278129</xdr:colOff>
      <xdr:row>21</xdr:row>
      <xdr:rowOff>117385</xdr:rowOff>
    </xdr:from>
    <xdr:to>
      <xdr:col>8</xdr:col>
      <xdr:colOff>555308</xdr:colOff>
      <xdr:row>25</xdr:row>
      <xdr:rowOff>168350</xdr:rowOff>
    </xdr:to>
    <xdr:cxnSp macro="">
      <xdr:nvCxnSpPr>
        <xdr:cNvPr id="45" name="Straight Connector 44">
          <a:extLst>
            <a:ext uri="{FF2B5EF4-FFF2-40B4-BE49-F238E27FC236}">
              <a16:creationId xmlns:a16="http://schemas.microsoft.com/office/drawing/2014/main" id="{8A4042FE-376F-404B-A4D2-FA117EFAE791}"/>
            </a:ext>
          </a:extLst>
        </xdr:cNvPr>
        <xdr:cNvCxnSpPr>
          <a:stCxn id="17" idx="5"/>
          <a:endCxn id="44" idx="1"/>
        </xdr:cNvCxnSpPr>
      </xdr:nvCxnSpPr>
      <xdr:spPr>
        <a:xfrm>
          <a:off x="4528660" y="4117885"/>
          <a:ext cx="884398" cy="812965"/>
        </a:xfrm>
        <a:prstGeom prst="line">
          <a:avLst/>
        </a:prstGeom>
        <a:ln>
          <a:solidFill>
            <a:schemeClr val="bg1">
              <a:alpha val="3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278129</xdr:colOff>
      <xdr:row>15</xdr:row>
      <xdr:rowOff>22138</xdr:rowOff>
    </xdr:from>
    <xdr:to>
      <xdr:col>8</xdr:col>
      <xdr:colOff>555308</xdr:colOff>
      <xdr:row>19</xdr:row>
      <xdr:rowOff>1664</xdr:rowOff>
    </xdr:to>
    <xdr:cxnSp macro="">
      <xdr:nvCxnSpPr>
        <xdr:cNvPr id="48" name="Straight Connector 47">
          <a:extLst>
            <a:ext uri="{FF2B5EF4-FFF2-40B4-BE49-F238E27FC236}">
              <a16:creationId xmlns:a16="http://schemas.microsoft.com/office/drawing/2014/main" id="{4242CA46-A8DE-4FA7-B4E1-49A3082F6C9E}"/>
            </a:ext>
          </a:extLst>
        </xdr:cNvPr>
        <xdr:cNvCxnSpPr>
          <a:stCxn id="17" idx="7"/>
          <a:endCxn id="43" idx="3"/>
        </xdr:cNvCxnSpPr>
      </xdr:nvCxnSpPr>
      <xdr:spPr>
        <a:xfrm flipV="1">
          <a:off x="4528660" y="2879638"/>
          <a:ext cx="884398" cy="741526"/>
        </a:xfrm>
        <a:prstGeom prst="line">
          <a:avLst/>
        </a:prstGeom>
        <a:ln>
          <a:solidFill>
            <a:schemeClr val="bg1">
              <a:alpha val="3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9</xdr:col>
      <xdr:colOff>444810</xdr:colOff>
      <xdr:row>15</xdr:row>
      <xdr:rowOff>22138</xdr:rowOff>
    </xdr:from>
    <xdr:to>
      <xdr:col>11</xdr:col>
      <xdr:colOff>55244</xdr:colOff>
      <xdr:row>19</xdr:row>
      <xdr:rowOff>1664</xdr:rowOff>
    </xdr:to>
    <xdr:cxnSp macro="">
      <xdr:nvCxnSpPr>
        <xdr:cNvPr id="51" name="Straight Connector 50">
          <a:extLst>
            <a:ext uri="{FF2B5EF4-FFF2-40B4-BE49-F238E27FC236}">
              <a16:creationId xmlns:a16="http://schemas.microsoft.com/office/drawing/2014/main" id="{A34D1189-A465-4296-BB0C-69435C3A9FE0}"/>
            </a:ext>
          </a:extLst>
        </xdr:cNvPr>
        <xdr:cNvCxnSpPr>
          <a:stCxn id="43" idx="5"/>
          <a:endCxn id="38" idx="1"/>
        </xdr:cNvCxnSpPr>
      </xdr:nvCxnSpPr>
      <xdr:spPr>
        <a:xfrm>
          <a:off x="5909779" y="2879638"/>
          <a:ext cx="824871" cy="741526"/>
        </a:xfrm>
        <a:prstGeom prst="line">
          <a:avLst/>
        </a:prstGeom>
        <a:ln>
          <a:solidFill>
            <a:schemeClr val="bg1">
              <a:alpha val="3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9</xdr:col>
      <xdr:colOff>444810</xdr:colOff>
      <xdr:row>21</xdr:row>
      <xdr:rowOff>117385</xdr:rowOff>
    </xdr:from>
    <xdr:to>
      <xdr:col>11</xdr:col>
      <xdr:colOff>55244</xdr:colOff>
      <xdr:row>25</xdr:row>
      <xdr:rowOff>168350</xdr:rowOff>
    </xdr:to>
    <xdr:cxnSp macro="">
      <xdr:nvCxnSpPr>
        <xdr:cNvPr id="54" name="Straight Connector 53">
          <a:extLst>
            <a:ext uri="{FF2B5EF4-FFF2-40B4-BE49-F238E27FC236}">
              <a16:creationId xmlns:a16="http://schemas.microsoft.com/office/drawing/2014/main" id="{56577821-452E-4C76-B4A0-7180457C794D}"/>
            </a:ext>
          </a:extLst>
        </xdr:cNvPr>
        <xdr:cNvCxnSpPr>
          <a:stCxn id="44" idx="7"/>
          <a:endCxn id="38" idx="3"/>
        </xdr:cNvCxnSpPr>
      </xdr:nvCxnSpPr>
      <xdr:spPr>
        <a:xfrm flipV="1">
          <a:off x="5909779" y="4117885"/>
          <a:ext cx="824871" cy="812965"/>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13</xdr:col>
      <xdr:colOff>154777</xdr:colOff>
      <xdr:row>11</xdr:row>
      <xdr:rowOff>184543</xdr:rowOff>
    </xdr:from>
    <xdr:to>
      <xdr:col>14</xdr:col>
      <xdr:colOff>250027</xdr:colOff>
      <xdr:row>15</xdr:row>
      <xdr:rowOff>125012</xdr:rowOff>
    </xdr:to>
    <xdr:sp macro="" textlink="">
      <xdr:nvSpPr>
        <xdr:cNvPr id="61" name="Oval 60">
          <a:extLst>
            <a:ext uri="{FF2B5EF4-FFF2-40B4-BE49-F238E27FC236}">
              <a16:creationId xmlns:a16="http://schemas.microsoft.com/office/drawing/2014/main" id="{95751DD5-B004-4A81-ACCA-73B16450D1AB}"/>
            </a:ext>
          </a:extLst>
        </xdr:cNvPr>
        <xdr:cNvSpPr/>
      </xdr:nvSpPr>
      <xdr:spPr>
        <a:xfrm>
          <a:off x="8048621" y="2280043"/>
          <a:ext cx="702469" cy="702469"/>
        </a:xfrm>
        <a:prstGeom prst="ellipse">
          <a:avLst/>
        </a:prstGeom>
        <a:noFill/>
        <a:ln w="6350">
          <a:solidFill>
            <a:schemeClr val="bg1">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13</xdr:col>
      <xdr:colOff>154777</xdr:colOff>
      <xdr:row>25</xdr:row>
      <xdr:rowOff>65476</xdr:rowOff>
    </xdr:from>
    <xdr:to>
      <xdr:col>14</xdr:col>
      <xdr:colOff>250027</xdr:colOff>
      <xdr:row>29</xdr:row>
      <xdr:rowOff>5945</xdr:rowOff>
    </xdr:to>
    <xdr:sp macro="" textlink="">
      <xdr:nvSpPr>
        <xdr:cNvPr id="62" name="Oval 61">
          <a:extLst>
            <a:ext uri="{FF2B5EF4-FFF2-40B4-BE49-F238E27FC236}">
              <a16:creationId xmlns:a16="http://schemas.microsoft.com/office/drawing/2014/main" id="{A3CE45F1-443B-4985-AF6D-9FEE77FE1BCD}"/>
            </a:ext>
          </a:extLst>
        </xdr:cNvPr>
        <xdr:cNvSpPr/>
      </xdr:nvSpPr>
      <xdr:spPr>
        <a:xfrm>
          <a:off x="8048621" y="4827976"/>
          <a:ext cx="702469" cy="702469"/>
        </a:xfrm>
        <a:prstGeom prst="ellipse">
          <a:avLst/>
        </a:prstGeom>
        <a:noFill/>
        <a:ln w="6350">
          <a:solidFill>
            <a:schemeClr val="bg1">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11</xdr:col>
      <xdr:colOff>551965</xdr:colOff>
      <xdr:row>15</xdr:row>
      <xdr:rowOff>22138</xdr:rowOff>
    </xdr:from>
    <xdr:to>
      <xdr:col>13</xdr:col>
      <xdr:colOff>257651</xdr:colOff>
      <xdr:row>19</xdr:row>
      <xdr:rowOff>1664</xdr:rowOff>
    </xdr:to>
    <xdr:cxnSp macro="">
      <xdr:nvCxnSpPr>
        <xdr:cNvPr id="63" name="Straight Connector 62">
          <a:extLst>
            <a:ext uri="{FF2B5EF4-FFF2-40B4-BE49-F238E27FC236}">
              <a16:creationId xmlns:a16="http://schemas.microsoft.com/office/drawing/2014/main" id="{C2DFA548-556D-4BC0-936B-E9C4C1C20687}"/>
            </a:ext>
          </a:extLst>
        </xdr:cNvPr>
        <xdr:cNvCxnSpPr>
          <a:stCxn id="61" idx="3"/>
          <a:endCxn id="38" idx="7"/>
        </xdr:cNvCxnSpPr>
      </xdr:nvCxnSpPr>
      <xdr:spPr>
        <a:xfrm flipH="1">
          <a:off x="7231371" y="2879638"/>
          <a:ext cx="920124" cy="741526"/>
        </a:xfrm>
        <a:prstGeom prst="line">
          <a:avLst/>
        </a:prstGeom>
        <a:ln>
          <a:solidFill>
            <a:schemeClr val="bg1">
              <a:alpha val="3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551965</xdr:colOff>
      <xdr:row>21</xdr:row>
      <xdr:rowOff>117385</xdr:rowOff>
    </xdr:from>
    <xdr:to>
      <xdr:col>13</xdr:col>
      <xdr:colOff>257651</xdr:colOff>
      <xdr:row>25</xdr:row>
      <xdr:rowOff>168350</xdr:rowOff>
    </xdr:to>
    <xdr:cxnSp macro="">
      <xdr:nvCxnSpPr>
        <xdr:cNvPr id="66" name="Straight Connector 65">
          <a:extLst>
            <a:ext uri="{FF2B5EF4-FFF2-40B4-BE49-F238E27FC236}">
              <a16:creationId xmlns:a16="http://schemas.microsoft.com/office/drawing/2014/main" id="{1E928454-AC30-46C2-B379-D87188C10BD0}"/>
            </a:ext>
          </a:extLst>
        </xdr:cNvPr>
        <xdr:cNvCxnSpPr>
          <a:stCxn id="38" idx="5"/>
          <a:endCxn id="62" idx="1"/>
        </xdr:cNvCxnSpPr>
      </xdr:nvCxnSpPr>
      <xdr:spPr>
        <a:xfrm>
          <a:off x="7231371" y="4117885"/>
          <a:ext cx="920124" cy="812965"/>
        </a:xfrm>
        <a:prstGeom prst="line">
          <a:avLst/>
        </a:prstGeom>
        <a:ln>
          <a:solidFill>
            <a:schemeClr val="bg1">
              <a:alpha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6</xdr:col>
      <xdr:colOff>178592</xdr:colOff>
      <xdr:row>5</xdr:row>
      <xdr:rowOff>95248</xdr:rowOff>
    </xdr:from>
    <xdr:to>
      <xdr:col>7</xdr:col>
      <xdr:colOff>488156</xdr:colOff>
      <xdr:row>7</xdr:row>
      <xdr:rowOff>23811</xdr:rowOff>
    </xdr:to>
    <xdr:sp macro="" textlink="">
      <xdr:nvSpPr>
        <xdr:cNvPr id="70" name="TextBox 69">
          <a:extLst>
            <a:ext uri="{FF2B5EF4-FFF2-40B4-BE49-F238E27FC236}">
              <a16:creationId xmlns:a16="http://schemas.microsoft.com/office/drawing/2014/main" id="{75BEFA6D-96A7-42AB-9113-B6AB8DABA6BB}"/>
            </a:ext>
          </a:extLst>
        </xdr:cNvPr>
        <xdr:cNvSpPr txBox="1"/>
      </xdr:nvSpPr>
      <xdr:spPr>
        <a:xfrm>
          <a:off x="3821905" y="1047748"/>
          <a:ext cx="916782"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lumMod val="75000"/>
                </a:schemeClr>
              </a:solidFill>
            </a:rPr>
            <a:t>Branches</a:t>
          </a:r>
        </a:p>
      </xdr:txBody>
    </xdr:sp>
    <xdr:clientData/>
  </xdr:twoCellAnchor>
  <xdr:twoCellAnchor editAs="absolute">
    <xdr:from>
      <xdr:col>15</xdr:col>
      <xdr:colOff>464343</xdr:colOff>
      <xdr:row>16</xdr:row>
      <xdr:rowOff>107161</xdr:rowOff>
    </xdr:from>
    <xdr:to>
      <xdr:col>17</xdr:col>
      <xdr:colOff>166687</xdr:colOff>
      <xdr:row>18</xdr:row>
      <xdr:rowOff>35724</xdr:rowOff>
    </xdr:to>
    <xdr:sp macro="" textlink="">
      <xdr:nvSpPr>
        <xdr:cNvPr id="71" name="TextBox 70">
          <a:extLst>
            <a:ext uri="{FF2B5EF4-FFF2-40B4-BE49-F238E27FC236}">
              <a16:creationId xmlns:a16="http://schemas.microsoft.com/office/drawing/2014/main" id="{C9A019CD-FA46-4D51-98C3-B37C83F07B75}"/>
            </a:ext>
          </a:extLst>
        </xdr:cNvPr>
        <xdr:cNvSpPr txBox="1"/>
      </xdr:nvSpPr>
      <xdr:spPr>
        <a:xfrm>
          <a:off x="9572624" y="3155161"/>
          <a:ext cx="916782"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lumMod val="75000"/>
                </a:schemeClr>
              </a:solidFill>
            </a:rPr>
            <a:t>Paid Orders</a:t>
          </a:r>
        </a:p>
      </xdr:txBody>
    </xdr:sp>
    <xdr:clientData/>
  </xdr:twoCellAnchor>
  <xdr:twoCellAnchor editAs="absolute">
    <xdr:from>
      <xdr:col>12</xdr:col>
      <xdr:colOff>440528</xdr:colOff>
      <xdr:row>9</xdr:row>
      <xdr:rowOff>83343</xdr:rowOff>
    </xdr:from>
    <xdr:to>
      <xdr:col>14</xdr:col>
      <xdr:colOff>595309</xdr:colOff>
      <xdr:row>11</xdr:row>
      <xdr:rowOff>142874</xdr:rowOff>
    </xdr:to>
    <xdr:sp macro="" textlink="">
      <xdr:nvSpPr>
        <xdr:cNvPr id="72" name="TextBox 71">
          <a:extLst>
            <a:ext uri="{FF2B5EF4-FFF2-40B4-BE49-F238E27FC236}">
              <a16:creationId xmlns:a16="http://schemas.microsoft.com/office/drawing/2014/main" id="{71707FEE-062C-47EB-98E8-5FE3ACEAC6F8}"/>
            </a:ext>
          </a:extLst>
        </xdr:cNvPr>
        <xdr:cNvSpPr txBox="1"/>
      </xdr:nvSpPr>
      <xdr:spPr>
        <a:xfrm>
          <a:off x="7727153" y="1797843"/>
          <a:ext cx="1369219" cy="440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lumMod val="75000"/>
                </a:schemeClr>
              </a:solidFill>
            </a:rPr>
            <a:t>Register Customer</a:t>
          </a:r>
        </a:p>
        <a:p>
          <a:pPr algn="ctr"/>
          <a:r>
            <a:rPr lang="en-US" sz="1100" b="1">
              <a:solidFill>
                <a:schemeClr val="bg1">
                  <a:lumMod val="75000"/>
                </a:schemeClr>
              </a:solidFill>
            </a:rPr>
            <a:t>info</a:t>
          </a:r>
        </a:p>
      </xdr:txBody>
    </xdr:sp>
    <xdr:clientData/>
  </xdr:twoCellAnchor>
  <xdr:twoCellAnchor editAs="absolute">
    <xdr:from>
      <xdr:col>8</xdr:col>
      <xdr:colOff>345281</xdr:colOff>
      <xdr:row>29</xdr:row>
      <xdr:rowOff>47625</xdr:rowOff>
    </xdr:from>
    <xdr:to>
      <xdr:col>10</xdr:col>
      <xdr:colOff>47625</xdr:colOff>
      <xdr:row>30</xdr:row>
      <xdr:rowOff>166688</xdr:rowOff>
    </xdr:to>
    <xdr:sp macro="" textlink="">
      <xdr:nvSpPr>
        <xdr:cNvPr id="73" name="TextBox 72">
          <a:extLst>
            <a:ext uri="{FF2B5EF4-FFF2-40B4-BE49-F238E27FC236}">
              <a16:creationId xmlns:a16="http://schemas.microsoft.com/office/drawing/2014/main" id="{0932C844-DC28-447C-BFD7-8D65098DA895}"/>
            </a:ext>
          </a:extLst>
        </xdr:cNvPr>
        <xdr:cNvSpPr txBox="1"/>
      </xdr:nvSpPr>
      <xdr:spPr>
        <a:xfrm>
          <a:off x="5203031" y="5572125"/>
          <a:ext cx="916782"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lumMod val="75000"/>
                </a:schemeClr>
              </a:solidFill>
            </a:rPr>
            <a:t>Cash</a:t>
          </a:r>
        </a:p>
      </xdr:txBody>
    </xdr:sp>
    <xdr:clientData/>
  </xdr:twoCellAnchor>
  <xdr:twoCellAnchor editAs="absolute">
    <xdr:from>
      <xdr:col>12</xdr:col>
      <xdr:colOff>357185</xdr:colOff>
      <xdr:row>29</xdr:row>
      <xdr:rowOff>47626</xdr:rowOff>
    </xdr:from>
    <xdr:to>
      <xdr:col>15</xdr:col>
      <xdr:colOff>190500</xdr:colOff>
      <xdr:row>31</xdr:row>
      <xdr:rowOff>130970</xdr:rowOff>
    </xdr:to>
    <xdr:sp macro="" textlink="">
      <xdr:nvSpPr>
        <xdr:cNvPr id="74" name="TextBox 73">
          <a:extLst>
            <a:ext uri="{FF2B5EF4-FFF2-40B4-BE49-F238E27FC236}">
              <a16:creationId xmlns:a16="http://schemas.microsoft.com/office/drawing/2014/main" id="{C51A0C81-47EE-4F47-9B49-EBBD79197C27}"/>
            </a:ext>
          </a:extLst>
        </xdr:cNvPr>
        <xdr:cNvSpPr txBox="1"/>
      </xdr:nvSpPr>
      <xdr:spPr>
        <a:xfrm>
          <a:off x="7643810" y="5572126"/>
          <a:ext cx="1654971" cy="464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lumMod val="75000"/>
                </a:schemeClr>
              </a:solidFill>
              <a:effectLst/>
              <a:latin typeface="+mn-lt"/>
              <a:ea typeface="+mn-ea"/>
              <a:cs typeface="+mn-cs"/>
            </a:rPr>
            <a:t>Non-Register Customer</a:t>
          </a:r>
          <a:endParaRPr lang="en-US">
            <a:solidFill>
              <a:schemeClr val="bg1">
                <a:lumMod val="75000"/>
              </a:schemeClr>
            </a:solidFill>
            <a:effectLst/>
          </a:endParaRPr>
        </a:p>
        <a:p>
          <a:pPr algn="ctr"/>
          <a:r>
            <a:rPr lang="en-US" sz="1100" b="1">
              <a:solidFill>
                <a:schemeClr val="bg1">
                  <a:lumMod val="75000"/>
                </a:schemeClr>
              </a:solidFill>
              <a:effectLst/>
              <a:latin typeface="+mn-lt"/>
              <a:ea typeface="+mn-ea"/>
              <a:cs typeface="+mn-cs"/>
            </a:rPr>
            <a:t>info</a:t>
          </a:r>
          <a:endParaRPr lang="en-US">
            <a:solidFill>
              <a:schemeClr val="bg1">
                <a:lumMod val="75000"/>
              </a:schemeClr>
            </a:solidFill>
            <a:effectLst/>
          </a:endParaRPr>
        </a:p>
        <a:p>
          <a:pPr algn="ctr"/>
          <a:endParaRPr lang="en-US" sz="1100" b="1">
            <a:solidFill>
              <a:schemeClr val="bg1">
                <a:lumMod val="75000"/>
              </a:schemeClr>
            </a:solidFill>
          </a:endParaRPr>
        </a:p>
      </xdr:txBody>
    </xdr:sp>
    <xdr:clientData/>
  </xdr:twoCellAnchor>
  <xdr:twoCellAnchor editAs="absolute">
    <xdr:from>
      <xdr:col>2</xdr:col>
      <xdr:colOff>161294</xdr:colOff>
      <xdr:row>19</xdr:row>
      <xdr:rowOff>24363</xdr:rowOff>
    </xdr:from>
    <xdr:to>
      <xdr:col>3</xdr:col>
      <xdr:colOff>5398</xdr:colOff>
      <xdr:row>21</xdr:row>
      <xdr:rowOff>94685</xdr:rowOff>
    </xdr:to>
    <xdr:pic>
      <xdr:nvPicPr>
        <xdr:cNvPr id="75" name="Graphic 4" descr="User">
          <a:extLst>
            <a:ext uri="{FF2B5EF4-FFF2-40B4-BE49-F238E27FC236}">
              <a16:creationId xmlns:a16="http://schemas.microsoft.com/office/drawing/2014/main" id="{78BD0D40-ACB7-4467-94E8-3EF5553DC8E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375732" y="3643863"/>
          <a:ext cx="451322" cy="451322"/>
        </a:xfrm>
        <a:prstGeom prst="rect">
          <a:avLst/>
        </a:prstGeom>
      </xdr:spPr>
    </xdr:pic>
    <xdr:clientData/>
  </xdr:twoCellAnchor>
  <xdr:twoCellAnchor editAs="absolute">
    <xdr:from>
      <xdr:col>6</xdr:col>
      <xdr:colOff>411325</xdr:colOff>
      <xdr:row>8</xdr:row>
      <xdr:rowOff>18413</xdr:rowOff>
    </xdr:from>
    <xdr:to>
      <xdr:col>7</xdr:col>
      <xdr:colOff>255429</xdr:colOff>
      <xdr:row>10</xdr:row>
      <xdr:rowOff>88735</xdr:rowOff>
    </xdr:to>
    <xdr:pic>
      <xdr:nvPicPr>
        <xdr:cNvPr id="76" name="Graphic 6" descr="Store">
          <a:extLst>
            <a:ext uri="{FF2B5EF4-FFF2-40B4-BE49-F238E27FC236}">
              <a16:creationId xmlns:a16="http://schemas.microsoft.com/office/drawing/2014/main" id="{8C3C897D-5B15-4355-A982-CC012F652E6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054638" y="1542413"/>
          <a:ext cx="451322" cy="451322"/>
        </a:xfrm>
        <a:prstGeom prst="rect">
          <a:avLst/>
        </a:prstGeom>
      </xdr:spPr>
    </xdr:pic>
    <xdr:clientData/>
  </xdr:twoCellAnchor>
  <xdr:twoCellAnchor editAs="absolute">
    <xdr:from>
      <xdr:col>6</xdr:col>
      <xdr:colOff>411325</xdr:colOff>
      <xdr:row>19</xdr:row>
      <xdr:rowOff>24363</xdr:rowOff>
    </xdr:from>
    <xdr:to>
      <xdr:col>7</xdr:col>
      <xdr:colOff>255429</xdr:colOff>
      <xdr:row>21</xdr:row>
      <xdr:rowOff>94685</xdr:rowOff>
    </xdr:to>
    <xdr:pic>
      <xdr:nvPicPr>
        <xdr:cNvPr id="77" name="Graphic 8" descr="House">
          <a:extLst>
            <a:ext uri="{FF2B5EF4-FFF2-40B4-BE49-F238E27FC236}">
              <a16:creationId xmlns:a16="http://schemas.microsoft.com/office/drawing/2014/main" id="{8DB6D644-4F49-47AB-A2A6-59A959136E2D}"/>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054638" y="3643863"/>
          <a:ext cx="451322" cy="451322"/>
        </a:xfrm>
        <a:prstGeom prst="rect">
          <a:avLst/>
        </a:prstGeom>
      </xdr:spPr>
    </xdr:pic>
    <xdr:clientData/>
  </xdr:twoCellAnchor>
  <xdr:twoCellAnchor editAs="absolute">
    <xdr:from>
      <xdr:col>8</xdr:col>
      <xdr:colOff>578007</xdr:colOff>
      <xdr:row>26</xdr:row>
      <xdr:rowOff>549</xdr:rowOff>
    </xdr:from>
    <xdr:to>
      <xdr:col>9</xdr:col>
      <xdr:colOff>422110</xdr:colOff>
      <xdr:row>28</xdr:row>
      <xdr:rowOff>70871</xdr:rowOff>
    </xdr:to>
    <xdr:pic>
      <xdr:nvPicPr>
        <xdr:cNvPr id="78" name="Graphic 10" descr="Money">
          <a:extLst>
            <a:ext uri="{FF2B5EF4-FFF2-40B4-BE49-F238E27FC236}">
              <a16:creationId xmlns:a16="http://schemas.microsoft.com/office/drawing/2014/main" id="{589AF70D-23C2-47FB-8419-32E30E7BFDD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5435757" y="4953549"/>
          <a:ext cx="451322" cy="451322"/>
        </a:xfrm>
        <a:prstGeom prst="rect">
          <a:avLst/>
        </a:prstGeom>
      </xdr:spPr>
    </xdr:pic>
    <xdr:clientData/>
  </xdr:twoCellAnchor>
  <xdr:twoCellAnchor editAs="absolute">
    <xdr:from>
      <xdr:col>6</xdr:col>
      <xdr:colOff>411325</xdr:colOff>
      <xdr:row>30</xdr:row>
      <xdr:rowOff>18406</xdr:rowOff>
    </xdr:from>
    <xdr:to>
      <xdr:col>7</xdr:col>
      <xdr:colOff>255429</xdr:colOff>
      <xdr:row>32</xdr:row>
      <xdr:rowOff>88728</xdr:rowOff>
    </xdr:to>
    <xdr:pic>
      <xdr:nvPicPr>
        <xdr:cNvPr id="79" name="Graphic 12" descr="Internet">
          <a:extLst>
            <a:ext uri="{FF2B5EF4-FFF2-40B4-BE49-F238E27FC236}">
              <a16:creationId xmlns:a16="http://schemas.microsoft.com/office/drawing/2014/main" id="{2561DAA2-1866-4B88-9E83-2C9283F76EA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4054638" y="5733406"/>
          <a:ext cx="451322" cy="451322"/>
        </a:xfrm>
        <a:prstGeom prst="rect">
          <a:avLst/>
        </a:prstGeom>
      </xdr:spPr>
    </xdr:pic>
    <xdr:clientData/>
  </xdr:twoCellAnchor>
  <xdr:twoCellAnchor editAs="absolute">
    <xdr:from>
      <xdr:col>8</xdr:col>
      <xdr:colOff>578007</xdr:colOff>
      <xdr:row>12</xdr:row>
      <xdr:rowOff>119616</xdr:rowOff>
    </xdr:from>
    <xdr:to>
      <xdr:col>9</xdr:col>
      <xdr:colOff>422110</xdr:colOff>
      <xdr:row>14</xdr:row>
      <xdr:rowOff>189938</xdr:rowOff>
    </xdr:to>
    <xdr:pic>
      <xdr:nvPicPr>
        <xdr:cNvPr id="80" name="Graphic 14" descr="Credit card">
          <a:extLst>
            <a:ext uri="{FF2B5EF4-FFF2-40B4-BE49-F238E27FC236}">
              <a16:creationId xmlns:a16="http://schemas.microsoft.com/office/drawing/2014/main" id="{E622DEC2-2300-4BD6-B58A-0D1A21EE0E56}"/>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5435757" y="2405616"/>
          <a:ext cx="451322" cy="451322"/>
        </a:xfrm>
        <a:prstGeom prst="rect">
          <a:avLst/>
        </a:prstGeom>
      </xdr:spPr>
    </xdr:pic>
    <xdr:clientData/>
  </xdr:twoCellAnchor>
  <xdr:twoCellAnchor editAs="absolute">
    <xdr:from>
      <xdr:col>13</xdr:col>
      <xdr:colOff>280350</xdr:colOff>
      <xdr:row>12</xdr:row>
      <xdr:rowOff>119616</xdr:rowOff>
    </xdr:from>
    <xdr:to>
      <xdr:col>14</xdr:col>
      <xdr:colOff>124453</xdr:colOff>
      <xdr:row>14</xdr:row>
      <xdr:rowOff>189938</xdr:rowOff>
    </xdr:to>
    <xdr:pic>
      <xdr:nvPicPr>
        <xdr:cNvPr id="81" name="Graphic 16" descr="Employee badge">
          <a:extLst>
            <a:ext uri="{FF2B5EF4-FFF2-40B4-BE49-F238E27FC236}">
              <a16:creationId xmlns:a16="http://schemas.microsoft.com/office/drawing/2014/main" id="{D6D6E77E-E4D4-4974-832A-AC112F80D2EA}"/>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174194" y="2405616"/>
          <a:ext cx="451322" cy="451322"/>
        </a:xfrm>
        <a:prstGeom prst="rect">
          <a:avLst/>
        </a:prstGeom>
      </xdr:spPr>
    </xdr:pic>
    <xdr:clientData/>
  </xdr:twoCellAnchor>
  <xdr:twoCellAnchor editAs="absolute">
    <xdr:from>
      <xdr:col>13</xdr:col>
      <xdr:colOff>280350</xdr:colOff>
      <xdr:row>26</xdr:row>
      <xdr:rowOff>549</xdr:rowOff>
    </xdr:from>
    <xdr:to>
      <xdr:col>14</xdr:col>
      <xdr:colOff>124453</xdr:colOff>
      <xdr:row>28</xdr:row>
      <xdr:rowOff>70871</xdr:rowOff>
    </xdr:to>
    <xdr:pic>
      <xdr:nvPicPr>
        <xdr:cNvPr id="82" name="Graphic 18" descr="No sign">
          <a:extLst>
            <a:ext uri="{FF2B5EF4-FFF2-40B4-BE49-F238E27FC236}">
              <a16:creationId xmlns:a16="http://schemas.microsoft.com/office/drawing/2014/main" id="{1B869602-BD99-4508-841E-C7EA60C9CE9A}"/>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8174194" y="4953549"/>
          <a:ext cx="451322" cy="451322"/>
        </a:xfrm>
        <a:prstGeom prst="rect">
          <a:avLst/>
        </a:prstGeom>
      </xdr:spPr>
    </xdr:pic>
    <xdr:clientData/>
  </xdr:twoCellAnchor>
  <xdr:twoCellAnchor editAs="absolute">
    <xdr:from>
      <xdr:col>11</xdr:col>
      <xdr:colOff>77943</xdr:colOff>
      <xdr:row>19</xdr:row>
      <xdr:rowOff>24363</xdr:rowOff>
    </xdr:from>
    <xdr:to>
      <xdr:col>11</xdr:col>
      <xdr:colOff>529265</xdr:colOff>
      <xdr:row>21</xdr:row>
      <xdr:rowOff>94685</xdr:rowOff>
    </xdr:to>
    <xdr:pic>
      <xdr:nvPicPr>
        <xdr:cNvPr id="83" name="Graphic 20" descr="Shopping cart">
          <a:extLst>
            <a:ext uri="{FF2B5EF4-FFF2-40B4-BE49-F238E27FC236}">
              <a16:creationId xmlns:a16="http://schemas.microsoft.com/office/drawing/2014/main" id="{F3265353-DEEC-4E18-9701-24FBB6B86FBB}"/>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6757349" y="3643863"/>
          <a:ext cx="451322" cy="451322"/>
        </a:xfrm>
        <a:prstGeom prst="rect">
          <a:avLst/>
        </a:prstGeom>
      </xdr:spPr>
    </xdr:pic>
    <xdr:clientData/>
  </xdr:twoCellAnchor>
  <xdr:twoCellAnchor editAs="absolute">
    <xdr:from>
      <xdr:col>16</xdr:col>
      <xdr:colOff>95250</xdr:colOff>
      <xdr:row>19</xdr:row>
      <xdr:rowOff>2</xdr:rowOff>
    </xdr:from>
    <xdr:to>
      <xdr:col>16</xdr:col>
      <xdr:colOff>535781</xdr:colOff>
      <xdr:row>21</xdr:row>
      <xdr:rowOff>59533</xdr:rowOff>
    </xdr:to>
    <xdr:pic>
      <xdr:nvPicPr>
        <xdr:cNvPr id="50" name="Graphic 4" descr="Register">
          <a:extLst>
            <a:ext uri="{FF2B5EF4-FFF2-40B4-BE49-F238E27FC236}">
              <a16:creationId xmlns:a16="http://schemas.microsoft.com/office/drawing/2014/main" id="{72343740-7E3A-4832-B989-3B3F386ADA8B}"/>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9810750" y="3619502"/>
          <a:ext cx="440531" cy="440531"/>
        </a:xfrm>
        <a:prstGeom prst="rect">
          <a:avLst/>
        </a:prstGeom>
      </xdr:spPr>
    </xdr:pic>
    <xdr:clientData/>
  </xdr:twoCellAnchor>
  <xdr:twoCellAnchor editAs="absolute">
    <xdr:from>
      <xdr:col>10</xdr:col>
      <xdr:colOff>130968</xdr:colOff>
      <xdr:row>14</xdr:row>
      <xdr:rowOff>190499</xdr:rowOff>
    </xdr:from>
    <xdr:to>
      <xdr:col>12</xdr:col>
      <xdr:colOff>488156</xdr:colOff>
      <xdr:row>24</xdr:row>
      <xdr:rowOff>47624</xdr:rowOff>
    </xdr:to>
    <xdr:sp macro="" textlink="">
      <xdr:nvSpPr>
        <xdr:cNvPr id="53" name="TextBox 52">
          <a:extLst>
            <a:ext uri="{FF2B5EF4-FFF2-40B4-BE49-F238E27FC236}">
              <a16:creationId xmlns:a16="http://schemas.microsoft.com/office/drawing/2014/main" id="{0E957D37-5ABB-468A-B538-6F29A352910B}"/>
            </a:ext>
          </a:extLst>
        </xdr:cNvPr>
        <xdr:cNvSpPr txBox="1"/>
      </xdr:nvSpPr>
      <xdr:spPr>
        <a:xfrm>
          <a:off x="6203156" y="2857499"/>
          <a:ext cx="1571625" cy="1762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0">
              <a:solidFill>
                <a:schemeClr val="bg1"/>
              </a:solidFill>
              <a:effectLst>
                <a:glow rad="63500">
                  <a:srgbClr val="194AFE">
                    <a:alpha val="40000"/>
                  </a:srgbClr>
                </a:glow>
                <a:outerShdw blurRad="177800" sx="114000" sy="114000" algn="ctr" rotWithShape="0">
                  <a:srgbClr val="194AFE"/>
                </a:outerShdw>
              </a:effectLst>
              <a:latin typeface="+mj-lt"/>
            </a:rPr>
            <a:t>○</a:t>
          </a:r>
        </a:p>
      </xdr:txBody>
    </xdr:sp>
    <xdr:clientData/>
  </xdr:twoCellAnchor>
  <xdr:twoCellAnchor editAs="absolute">
    <xdr:from>
      <xdr:col>15</xdr:col>
      <xdr:colOff>130969</xdr:colOff>
      <xdr:row>14</xdr:row>
      <xdr:rowOff>190499</xdr:rowOff>
    </xdr:from>
    <xdr:to>
      <xdr:col>17</xdr:col>
      <xdr:colOff>488156</xdr:colOff>
      <xdr:row>24</xdr:row>
      <xdr:rowOff>47624</xdr:rowOff>
    </xdr:to>
    <xdr:sp macro="" textlink="">
      <xdr:nvSpPr>
        <xdr:cNvPr id="56" name="TextBox 55">
          <a:extLst>
            <a:ext uri="{FF2B5EF4-FFF2-40B4-BE49-F238E27FC236}">
              <a16:creationId xmlns:a16="http://schemas.microsoft.com/office/drawing/2014/main" id="{5EF66B0B-90DB-4F74-A784-6047ABEBA6AA}"/>
            </a:ext>
          </a:extLst>
        </xdr:cNvPr>
        <xdr:cNvSpPr txBox="1"/>
      </xdr:nvSpPr>
      <xdr:spPr>
        <a:xfrm>
          <a:off x="9239250" y="2857499"/>
          <a:ext cx="1571625" cy="1762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0">
              <a:solidFill>
                <a:schemeClr val="bg1"/>
              </a:solidFill>
              <a:effectLst>
                <a:glow rad="63500">
                  <a:srgbClr val="194AFE">
                    <a:alpha val="40000"/>
                  </a:srgbClr>
                </a:glow>
                <a:outerShdw blurRad="177800" sx="114000" sy="114000" algn="ctr" rotWithShape="0">
                  <a:srgbClr val="194AFE"/>
                </a:outerShdw>
              </a:effectLst>
              <a:latin typeface="+mj-lt"/>
            </a:rPr>
            <a:t>○</a:t>
          </a:r>
        </a:p>
      </xdr:txBody>
    </xdr:sp>
    <xdr:clientData/>
  </xdr:twoCellAnchor>
  <xdr:twoCellAnchor editAs="absolute">
    <xdr:from>
      <xdr:col>1</xdr:col>
      <xdr:colOff>523875</xdr:colOff>
      <xdr:row>22</xdr:row>
      <xdr:rowOff>95248</xdr:rowOff>
    </xdr:from>
    <xdr:to>
      <xdr:col>3</xdr:col>
      <xdr:colOff>261938</xdr:colOff>
      <xdr:row>24</xdr:row>
      <xdr:rowOff>23811</xdr:rowOff>
    </xdr:to>
    <xdr:sp macro="" textlink="">
      <xdr:nvSpPr>
        <xdr:cNvPr id="69" name="TextBox 68">
          <a:extLst>
            <a:ext uri="{FF2B5EF4-FFF2-40B4-BE49-F238E27FC236}">
              <a16:creationId xmlns:a16="http://schemas.microsoft.com/office/drawing/2014/main" id="{E2704A11-157C-40C1-99DD-94C3E2CE0FD4}"/>
            </a:ext>
          </a:extLst>
        </xdr:cNvPr>
        <xdr:cNvSpPr txBox="1"/>
      </xdr:nvSpPr>
      <xdr:spPr>
        <a:xfrm>
          <a:off x="1131094" y="4286248"/>
          <a:ext cx="952500"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lumMod val="75000"/>
                </a:schemeClr>
              </a:solidFill>
            </a:rPr>
            <a:t>Customers</a:t>
          </a:r>
        </a:p>
      </xdr:txBody>
    </xdr:sp>
    <xdr:clientData/>
  </xdr:twoCellAnchor>
  <xdr:twoCellAnchor editAs="absolute">
    <xdr:from>
      <xdr:col>7</xdr:col>
      <xdr:colOff>21405</xdr:colOff>
      <xdr:row>8</xdr:row>
      <xdr:rowOff>156246</xdr:rowOff>
    </xdr:from>
    <xdr:to>
      <xdr:col>7</xdr:col>
      <xdr:colOff>39693</xdr:colOff>
      <xdr:row>19</xdr:row>
      <xdr:rowOff>20176</xdr:rowOff>
    </xdr:to>
    <xdr:sp macro="" textlink="'Pivot Table 3'!P4">
      <xdr:nvSpPr>
        <xdr:cNvPr id="58" name="TextBox 57">
          <a:extLst>
            <a:ext uri="{FF2B5EF4-FFF2-40B4-BE49-F238E27FC236}">
              <a16:creationId xmlns:a16="http://schemas.microsoft.com/office/drawing/2014/main" id="{8834A6AA-9B24-449B-9070-C3EF66F6EA9E}"/>
            </a:ext>
          </a:extLst>
        </xdr:cNvPr>
        <xdr:cNvSpPr txBox="1"/>
      </xdr:nvSpPr>
      <xdr:spPr>
        <a:xfrm>
          <a:off x="4297802" y="1680246"/>
          <a:ext cx="18288" cy="1959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269675-1CEB-4D57-91C8-1E2BD990D793}" type="TxLink">
            <a:rPr lang="en-US" sz="11500" b="0" i="0" u="none" strike="noStrike">
              <a:solidFill>
                <a:schemeClr val="bg1"/>
              </a:solidFill>
              <a:latin typeface="Calibri"/>
              <a:cs typeface="Calibri"/>
            </a:rPr>
            <a:pPr algn="ctr"/>
            <a:t>|</a:t>
          </a:fld>
          <a:endParaRPr lang="en-US" sz="11500" b="1">
            <a:solidFill>
              <a:schemeClr val="bg1"/>
            </a:solidFill>
          </a:endParaRPr>
        </a:p>
      </xdr:txBody>
    </xdr:sp>
    <xdr:clientData/>
  </xdr:twoCellAnchor>
  <xdr:twoCellAnchor editAs="absolute">
    <xdr:from>
      <xdr:col>2</xdr:col>
      <xdr:colOff>418696</xdr:colOff>
      <xdr:row>14</xdr:row>
      <xdr:rowOff>6571</xdr:rowOff>
    </xdr:from>
    <xdr:to>
      <xdr:col>7</xdr:col>
      <xdr:colOff>381647</xdr:colOff>
      <xdr:row>14</xdr:row>
      <xdr:rowOff>24859</xdr:rowOff>
    </xdr:to>
    <xdr:sp macro="" textlink="'Pivot Table 3'!P4">
      <xdr:nvSpPr>
        <xdr:cNvPr id="59" name="TextBox 58">
          <a:extLst>
            <a:ext uri="{FF2B5EF4-FFF2-40B4-BE49-F238E27FC236}">
              <a16:creationId xmlns:a16="http://schemas.microsoft.com/office/drawing/2014/main" id="{D76C913C-6421-435B-B2FA-C7F821499A10}"/>
            </a:ext>
          </a:extLst>
        </xdr:cNvPr>
        <xdr:cNvSpPr txBox="1"/>
      </xdr:nvSpPr>
      <xdr:spPr>
        <a:xfrm rot="3223715" flipH="1">
          <a:off x="3140140" y="1173955"/>
          <a:ext cx="18288" cy="3017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269675-1CEB-4D57-91C8-1E2BD990D793}" type="TxLink">
            <a:rPr lang="en-US" sz="24500" b="0" i="0" u="none" strike="noStrike">
              <a:solidFill>
                <a:schemeClr val="bg1"/>
              </a:solidFill>
              <a:latin typeface="Calibri"/>
              <a:cs typeface="Calibri"/>
            </a:rPr>
            <a:pPr algn="ctr"/>
            <a:t>|</a:t>
          </a:fld>
          <a:endParaRPr lang="en-US" sz="24500" b="1">
            <a:solidFill>
              <a:schemeClr val="bg1"/>
            </a:solidFill>
          </a:endParaRPr>
        </a:p>
      </xdr:txBody>
    </xdr:sp>
    <xdr:clientData/>
  </xdr:twoCellAnchor>
  <xdr:twoCellAnchor editAs="absolute">
    <xdr:from>
      <xdr:col>5</xdr:col>
      <xdr:colOff>480765</xdr:colOff>
      <xdr:row>3</xdr:row>
      <xdr:rowOff>190499</xdr:rowOff>
    </xdr:from>
    <xdr:to>
      <xdr:col>8</xdr:col>
      <xdr:colOff>210207</xdr:colOff>
      <xdr:row>13</xdr:row>
      <xdr:rowOff>19706</xdr:rowOff>
    </xdr:to>
    <xdr:sp macro="" textlink="'Pivot Table 3'!Q4">
      <xdr:nvSpPr>
        <xdr:cNvPr id="60" name="TextBox 59">
          <a:extLst>
            <a:ext uri="{FF2B5EF4-FFF2-40B4-BE49-F238E27FC236}">
              <a16:creationId xmlns:a16="http://schemas.microsoft.com/office/drawing/2014/main" id="{7F1C573E-1638-4108-826B-D785645D94C9}"/>
            </a:ext>
          </a:extLst>
        </xdr:cNvPr>
        <xdr:cNvSpPr txBox="1"/>
      </xdr:nvSpPr>
      <xdr:spPr>
        <a:xfrm>
          <a:off x="3535334" y="761999"/>
          <a:ext cx="1562183" cy="1734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A613848-9A37-411D-8F2F-99C6EC037914}" type="TxLink">
            <a:rPr lang="en-US" sz="140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a:t>
          </a:fld>
          <a:endParaRPr lang="en-US" sz="140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twoCellAnchor editAs="absolute">
    <xdr:from>
      <xdr:col>7</xdr:col>
      <xdr:colOff>14312</xdr:colOff>
      <xdr:row>20</xdr:row>
      <xdr:rowOff>149086</xdr:rowOff>
    </xdr:from>
    <xdr:to>
      <xdr:col>7</xdr:col>
      <xdr:colOff>32600</xdr:colOff>
      <xdr:row>29</xdr:row>
      <xdr:rowOff>162843</xdr:rowOff>
    </xdr:to>
    <xdr:sp macro="" textlink="'Pivot Table 3'!P5">
      <xdr:nvSpPr>
        <xdr:cNvPr id="65" name="TextBox 64">
          <a:extLst>
            <a:ext uri="{FF2B5EF4-FFF2-40B4-BE49-F238E27FC236}">
              <a16:creationId xmlns:a16="http://schemas.microsoft.com/office/drawing/2014/main" id="{025D857B-D603-4D0D-80FF-9D46589FEBF7}"/>
            </a:ext>
          </a:extLst>
        </xdr:cNvPr>
        <xdr:cNvSpPr txBox="1"/>
      </xdr:nvSpPr>
      <xdr:spPr>
        <a:xfrm flipH="1">
          <a:off x="4304703" y="3959086"/>
          <a:ext cx="18288" cy="1728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FB875F-FB6B-42CC-96B1-B755908C19A4}" type="TxLink">
            <a:rPr lang="en-US" sz="11500" b="0" i="0" u="none" strike="noStrike">
              <a:solidFill>
                <a:schemeClr val="bg1"/>
              </a:solidFill>
              <a:latin typeface="Calibri"/>
              <a:cs typeface="Calibri"/>
            </a:rPr>
            <a:pPr algn="ctr"/>
            <a:t> </a:t>
          </a:fld>
          <a:endParaRPr lang="en-US" sz="231500" b="1">
            <a:solidFill>
              <a:schemeClr val="bg1"/>
            </a:solidFill>
          </a:endParaRPr>
        </a:p>
      </xdr:txBody>
    </xdr:sp>
    <xdr:clientData/>
  </xdr:twoCellAnchor>
  <xdr:twoCellAnchor editAs="absolute">
    <xdr:from>
      <xdr:col>6</xdr:col>
      <xdr:colOff>158523</xdr:colOff>
      <xdr:row>16</xdr:row>
      <xdr:rowOff>93723</xdr:rowOff>
    </xdr:from>
    <xdr:to>
      <xdr:col>10</xdr:col>
      <xdr:colOff>325694</xdr:colOff>
      <xdr:row>16</xdr:row>
      <xdr:rowOff>112011</xdr:rowOff>
    </xdr:to>
    <xdr:sp macro="" textlink="'Pivot Table 3'!P11">
      <xdr:nvSpPr>
        <xdr:cNvPr id="67" name="TextBox 66">
          <a:extLst>
            <a:ext uri="{FF2B5EF4-FFF2-40B4-BE49-F238E27FC236}">
              <a16:creationId xmlns:a16="http://schemas.microsoft.com/office/drawing/2014/main" id="{35C57963-3C12-4D87-9A94-FC3940CEEA87}"/>
            </a:ext>
          </a:extLst>
        </xdr:cNvPr>
        <xdr:cNvSpPr txBox="1"/>
      </xdr:nvSpPr>
      <xdr:spPr>
        <a:xfrm rot="3002844">
          <a:off x="5090715" y="1852844"/>
          <a:ext cx="18288" cy="2596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F4252-95F6-4C61-AA7B-98D4A4EFF85B}" type="TxLink">
            <a:rPr lang="en-US" sz="9600" b="0" i="0" u="none" strike="noStrike">
              <a:solidFill>
                <a:schemeClr val="bg1"/>
              </a:solidFill>
              <a:latin typeface="Calibri"/>
              <a:cs typeface="Calibri"/>
            </a:rPr>
            <a:pPr algn="ctr"/>
            <a:t>|</a:t>
          </a:fld>
          <a:endParaRPr lang="en-US" sz="333300" b="1">
            <a:solidFill>
              <a:schemeClr val="bg1"/>
            </a:solidFill>
          </a:endParaRPr>
        </a:p>
      </xdr:txBody>
    </xdr:sp>
    <xdr:clientData/>
  </xdr:twoCellAnchor>
  <xdr:twoCellAnchor editAs="absolute">
    <xdr:from>
      <xdr:col>5</xdr:col>
      <xdr:colOff>464343</xdr:colOff>
      <xdr:row>14</xdr:row>
      <xdr:rowOff>190499</xdr:rowOff>
    </xdr:from>
    <xdr:to>
      <xdr:col>8</xdr:col>
      <xdr:colOff>214312</xdr:colOff>
      <xdr:row>24</xdr:row>
      <xdr:rowOff>47624</xdr:rowOff>
    </xdr:to>
    <xdr:sp macro="" textlink="">
      <xdr:nvSpPr>
        <xdr:cNvPr id="52" name="TextBox 51">
          <a:extLst>
            <a:ext uri="{FF2B5EF4-FFF2-40B4-BE49-F238E27FC236}">
              <a16:creationId xmlns:a16="http://schemas.microsoft.com/office/drawing/2014/main" id="{71C114D4-594A-4A35-A33B-4D304E5E6ECA}"/>
            </a:ext>
          </a:extLst>
        </xdr:cNvPr>
        <xdr:cNvSpPr txBox="1"/>
      </xdr:nvSpPr>
      <xdr:spPr>
        <a:xfrm>
          <a:off x="3500437" y="2857499"/>
          <a:ext cx="1571625" cy="1762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0">
              <a:solidFill>
                <a:schemeClr val="bg1"/>
              </a:solidFill>
              <a:effectLst>
                <a:glow rad="63500">
                  <a:srgbClr val="194AFE">
                    <a:alpha val="40000"/>
                  </a:srgbClr>
                </a:glow>
                <a:outerShdw blurRad="177800" sx="114000" sy="114000" algn="ctr" rotWithShape="0">
                  <a:srgbClr val="194AFE"/>
                </a:outerShdw>
              </a:effectLst>
              <a:latin typeface="+mj-lt"/>
            </a:rPr>
            <a:t>○</a:t>
          </a:r>
        </a:p>
      </xdr:txBody>
    </xdr:sp>
    <xdr:clientData/>
  </xdr:twoCellAnchor>
  <xdr:twoCellAnchor editAs="absolute">
    <xdr:from>
      <xdr:col>1</xdr:col>
      <xdr:colOff>202406</xdr:colOff>
      <xdr:row>14</xdr:row>
      <xdr:rowOff>190499</xdr:rowOff>
    </xdr:from>
    <xdr:to>
      <xdr:col>3</xdr:col>
      <xdr:colOff>559594</xdr:colOff>
      <xdr:row>24</xdr:row>
      <xdr:rowOff>47624</xdr:rowOff>
    </xdr:to>
    <xdr:sp macro="" textlink="">
      <xdr:nvSpPr>
        <xdr:cNvPr id="11" name="TextBox 10">
          <a:extLst>
            <a:ext uri="{FF2B5EF4-FFF2-40B4-BE49-F238E27FC236}">
              <a16:creationId xmlns:a16="http://schemas.microsoft.com/office/drawing/2014/main" id="{017C1C25-D7D0-46E5-ABD0-D887602F56CA}"/>
            </a:ext>
          </a:extLst>
        </xdr:cNvPr>
        <xdr:cNvSpPr txBox="1"/>
      </xdr:nvSpPr>
      <xdr:spPr>
        <a:xfrm>
          <a:off x="809625" y="2857499"/>
          <a:ext cx="1571625" cy="1762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0">
              <a:solidFill>
                <a:schemeClr val="bg1"/>
              </a:solidFill>
              <a:effectLst>
                <a:glow rad="63500">
                  <a:srgbClr val="194AFE">
                    <a:alpha val="40000"/>
                  </a:srgbClr>
                </a:glow>
                <a:outerShdw blurRad="177800" sx="114000" sy="114000" algn="ctr" rotWithShape="0">
                  <a:srgbClr val="194AFE"/>
                </a:outerShdw>
              </a:effectLst>
              <a:latin typeface="+mj-lt"/>
            </a:rPr>
            <a:t>○</a:t>
          </a:r>
        </a:p>
      </xdr:txBody>
    </xdr:sp>
    <xdr:clientData/>
  </xdr:twoCellAnchor>
  <xdr:twoCellAnchor editAs="absolute">
    <xdr:from>
      <xdr:col>5</xdr:col>
      <xdr:colOff>468860</xdr:colOff>
      <xdr:row>26</xdr:row>
      <xdr:rowOff>24846</xdr:rowOff>
    </xdr:from>
    <xdr:to>
      <xdr:col>8</xdr:col>
      <xdr:colOff>198302</xdr:colOff>
      <xdr:row>35</xdr:row>
      <xdr:rowOff>44553</xdr:rowOff>
    </xdr:to>
    <xdr:sp macro="" textlink="'Pivot Table 3'!Q5">
      <xdr:nvSpPr>
        <xdr:cNvPr id="64" name="TextBox 63">
          <a:extLst>
            <a:ext uri="{FF2B5EF4-FFF2-40B4-BE49-F238E27FC236}">
              <a16:creationId xmlns:a16="http://schemas.microsoft.com/office/drawing/2014/main" id="{D25DD6B2-7ABD-474B-8C2D-EF2BE4A6A73D}"/>
            </a:ext>
          </a:extLst>
        </xdr:cNvPr>
        <xdr:cNvSpPr txBox="1"/>
      </xdr:nvSpPr>
      <xdr:spPr>
        <a:xfrm>
          <a:off x="3504954" y="4977846"/>
          <a:ext cx="1551098" cy="1734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BD94D54-371D-4159-B677-9850F84BD776}" type="TxLink">
            <a:rPr lang="en-US" sz="140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 </a:t>
          </a:fld>
          <a:endParaRPr lang="en-US" sz="140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twoCellAnchor editAs="absolute">
    <xdr:from>
      <xdr:col>0</xdr:col>
      <xdr:colOff>154781</xdr:colOff>
      <xdr:row>10</xdr:row>
      <xdr:rowOff>107156</xdr:rowOff>
    </xdr:from>
    <xdr:to>
      <xdr:col>5</xdr:col>
      <xdr:colOff>35718</xdr:colOff>
      <xdr:row>13</xdr:row>
      <xdr:rowOff>35719</xdr:rowOff>
    </xdr:to>
    <mc:AlternateContent xmlns:mc="http://schemas.openxmlformats.org/markup-compatibility/2006" xmlns:a14="http://schemas.microsoft.com/office/drawing/2010/main">
      <mc:Choice Requires="a14">
        <xdr:graphicFrame macro="">
          <xdr:nvGraphicFramePr>
            <xdr:cNvPr id="68" name="Year 2">
              <a:extLst>
                <a:ext uri="{FF2B5EF4-FFF2-40B4-BE49-F238E27FC236}">
                  <a16:creationId xmlns:a16="http://schemas.microsoft.com/office/drawing/2014/main" id="{9E730272-3A60-46C3-A6A9-09EE6B8505B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54781" y="2012156"/>
              <a:ext cx="2917031" cy="5000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8</xdr:col>
      <xdr:colOff>119060</xdr:colOff>
      <xdr:row>9</xdr:row>
      <xdr:rowOff>83343</xdr:rowOff>
    </xdr:from>
    <xdr:to>
      <xdr:col>10</xdr:col>
      <xdr:colOff>273841</xdr:colOff>
      <xdr:row>11</xdr:row>
      <xdr:rowOff>142874</xdr:rowOff>
    </xdr:to>
    <xdr:sp macro="" textlink="">
      <xdr:nvSpPr>
        <xdr:cNvPr id="84" name="TextBox 83">
          <a:extLst>
            <a:ext uri="{FF2B5EF4-FFF2-40B4-BE49-F238E27FC236}">
              <a16:creationId xmlns:a16="http://schemas.microsoft.com/office/drawing/2014/main" id="{8DCD64E2-1F85-48C3-BA03-C8F452740F18}"/>
            </a:ext>
          </a:extLst>
        </xdr:cNvPr>
        <xdr:cNvSpPr txBox="1"/>
      </xdr:nvSpPr>
      <xdr:spPr>
        <a:xfrm>
          <a:off x="4976810" y="1797843"/>
          <a:ext cx="1369219" cy="440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lumMod val="75000"/>
                </a:schemeClr>
              </a:solidFill>
            </a:rPr>
            <a:t>Credit Card</a:t>
          </a:r>
        </a:p>
      </xdr:txBody>
    </xdr:sp>
    <xdr:clientData/>
  </xdr:twoCellAnchor>
  <xdr:twoCellAnchor editAs="absolute">
    <xdr:from>
      <xdr:col>5</xdr:col>
      <xdr:colOff>595309</xdr:colOff>
      <xdr:row>6</xdr:row>
      <xdr:rowOff>95249</xdr:rowOff>
    </xdr:from>
    <xdr:to>
      <xdr:col>8</xdr:col>
      <xdr:colOff>142872</xdr:colOff>
      <xdr:row>11</xdr:row>
      <xdr:rowOff>59530</xdr:rowOff>
    </xdr:to>
    <xdr:sp macro="" textlink="'Pivot Table 3'!#REF!">
      <xdr:nvSpPr>
        <xdr:cNvPr id="86" name="TextBox 85">
          <a:extLst>
            <a:ext uri="{FF2B5EF4-FFF2-40B4-BE49-F238E27FC236}">
              <a16:creationId xmlns:a16="http://schemas.microsoft.com/office/drawing/2014/main" id="{832670AF-F792-4EFE-BD83-8E4378A08901}"/>
            </a:ext>
          </a:extLst>
        </xdr:cNvPr>
        <xdr:cNvSpPr txBox="1"/>
      </xdr:nvSpPr>
      <xdr:spPr>
        <a:xfrm>
          <a:off x="3631403" y="1238249"/>
          <a:ext cx="1369219" cy="916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95DF2BB-EB3B-4E1E-AD18-EA622AEAA16A}" type="TxLink">
            <a:rPr lang="en-US" sz="9600" b="0" i="0" u="none" strike="noStrike">
              <a:solidFill>
                <a:schemeClr val="tx1">
                  <a:alpha val="70000"/>
                </a:schemeClr>
              </a:solidFill>
              <a:latin typeface="Calibri"/>
              <a:ea typeface="+mn-ea"/>
              <a:cs typeface="Calibri"/>
            </a:rPr>
            <a:pPr marL="0" indent="0" algn="ctr"/>
            <a:t> </a:t>
          </a:fld>
          <a:endParaRPr lang="en-US" sz="9600" b="0" i="0" u="none" strike="noStrike">
            <a:solidFill>
              <a:schemeClr val="tx1">
                <a:alpha val="70000"/>
              </a:schemeClr>
            </a:solidFill>
            <a:latin typeface="Calibri"/>
            <a:ea typeface="+mn-ea"/>
            <a:cs typeface="Calibri"/>
          </a:endParaRPr>
        </a:p>
      </xdr:txBody>
    </xdr:sp>
    <xdr:clientData/>
  </xdr:twoCellAnchor>
  <xdr:twoCellAnchor editAs="absolute">
    <xdr:from>
      <xdr:col>5</xdr:col>
      <xdr:colOff>571498</xdr:colOff>
      <xdr:row>33</xdr:row>
      <xdr:rowOff>2</xdr:rowOff>
    </xdr:from>
    <xdr:to>
      <xdr:col>8</xdr:col>
      <xdr:colOff>119061</xdr:colOff>
      <xdr:row>35</xdr:row>
      <xdr:rowOff>59533</xdr:rowOff>
    </xdr:to>
    <xdr:sp macro="" textlink="">
      <xdr:nvSpPr>
        <xdr:cNvPr id="87" name="TextBox 86">
          <a:extLst>
            <a:ext uri="{FF2B5EF4-FFF2-40B4-BE49-F238E27FC236}">
              <a16:creationId xmlns:a16="http://schemas.microsoft.com/office/drawing/2014/main" id="{7B1BF1C2-CCC9-4DF6-A175-59EE88FEBC32}"/>
            </a:ext>
          </a:extLst>
        </xdr:cNvPr>
        <xdr:cNvSpPr txBox="1"/>
      </xdr:nvSpPr>
      <xdr:spPr>
        <a:xfrm>
          <a:off x="3607592" y="6286502"/>
          <a:ext cx="1369219" cy="440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lumMod val="75000"/>
                </a:schemeClr>
              </a:solidFill>
            </a:rPr>
            <a:t>Website</a:t>
          </a:r>
        </a:p>
      </xdr:txBody>
    </xdr:sp>
    <xdr:clientData/>
  </xdr:twoCellAnchor>
  <xdr:twoCellAnchor editAs="absolute">
    <xdr:from>
      <xdr:col>5</xdr:col>
      <xdr:colOff>571498</xdr:colOff>
      <xdr:row>34</xdr:row>
      <xdr:rowOff>5</xdr:rowOff>
    </xdr:from>
    <xdr:to>
      <xdr:col>8</xdr:col>
      <xdr:colOff>119061</xdr:colOff>
      <xdr:row>36</xdr:row>
      <xdr:rowOff>59536</xdr:rowOff>
    </xdr:to>
    <xdr:sp macro="" textlink="'Pivot Table 3'!R4">
      <xdr:nvSpPr>
        <xdr:cNvPr id="88" name="TextBox 87">
          <a:extLst>
            <a:ext uri="{FF2B5EF4-FFF2-40B4-BE49-F238E27FC236}">
              <a16:creationId xmlns:a16="http://schemas.microsoft.com/office/drawing/2014/main" id="{E59654C5-B6D5-4913-B2CC-35E8538DC6A5}"/>
            </a:ext>
          </a:extLst>
        </xdr:cNvPr>
        <xdr:cNvSpPr txBox="1"/>
      </xdr:nvSpPr>
      <xdr:spPr>
        <a:xfrm>
          <a:off x="3607592" y="6477005"/>
          <a:ext cx="1369219" cy="440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0916DF-CD56-469E-BED3-0D6CF8327E96}" type="TxLink">
            <a:rPr lang="en-US" sz="1600" b="1" i="0" u="none" strike="noStrike">
              <a:solidFill>
                <a:schemeClr val="bg1"/>
              </a:solidFill>
              <a:latin typeface="Calibri"/>
              <a:cs typeface="Calibri"/>
            </a:rPr>
            <a:pPr algn="ctr"/>
            <a:t>294</a:t>
          </a:fld>
          <a:endParaRPr lang="en-US" sz="1600" b="1">
            <a:solidFill>
              <a:schemeClr val="bg1"/>
            </a:solidFill>
          </a:endParaRPr>
        </a:p>
      </xdr:txBody>
    </xdr:sp>
    <xdr:clientData/>
  </xdr:twoCellAnchor>
  <xdr:twoCellAnchor editAs="absolute">
    <xdr:from>
      <xdr:col>5</xdr:col>
      <xdr:colOff>557210</xdr:colOff>
      <xdr:row>3</xdr:row>
      <xdr:rowOff>176214</xdr:rowOff>
    </xdr:from>
    <xdr:to>
      <xdr:col>8</xdr:col>
      <xdr:colOff>104773</xdr:colOff>
      <xdr:row>6</xdr:row>
      <xdr:rowOff>45245</xdr:rowOff>
    </xdr:to>
    <xdr:sp macro="" textlink="'Pivot Table 3'!R5">
      <xdr:nvSpPr>
        <xdr:cNvPr id="89" name="TextBox 88">
          <a:extLst>
            <a:ext uri="{FF2B5EF4-FFF2-40B4-BE49-F238E27FC236}">
              <a16:creationId xmlns:a16="http://schemas.microsoft.com/office/drawing/2014/main" id="{B41B3701-17E9-4A31-933C-1EC4C12A90F4}"/>
            </a:ext>
          </a:extLst>
        </xdr:cNvPr>
        <xdr:cNvSpPr txBox="1"/>
      </xdr:nvSpPr>
      <xdr:spPr>
        <a:xfrm>
          <a:off x="3593304" y="747714"/>
          <a:ext cx="1369219" cy="440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ED71FF-A129-4D65-B8A1-0824DA17A7C6}" type="TxLink">
            <a:rPr lang="en-US" sz="1600" b="1" i="0" u="none" strike="noStrike">
              <a:solidFill>
                <a:schemeClr val="bg1"/>
              </a:solidFill>
              <a:latin typeface="Calibri"/>
              <a:cs typeface="Calibri"/>
            </a:rPr>
            <a:pPr algn="ctr"/>
            <a:t>136</a:t>
          </a:fld>
          <a:endParaRPr lang="en-US" sz="2400" b="1">
            <a:solidFill>
              <a:schemeClr val="bg1"/>
            </a:solidFill>
          </a:endParaRPr>
        </a:p>
      </xdr:txBody>
    </xdr:sp>
    <xdr:clientData/>
  </xdr:twoCellAnchor>
  <xdr:twoCellAnchor editAs="absolute">
    <xdr:from>
      <xdr:col>6</xdr:col>
      <xdr:colOff>143722</xdr:colOff>
      <xdr:row>24</xdr:row>
      <xdr:rowOff>45573</xdr:rowOff>
    </xdr:from>
    <xdr:to>
      <xdr:col>10</xdr:col>
      <xdr:colOff>310893</xdr:colOff>
      <xdr:row>24</xdr:row>
      <xdr:rowOff>63861</xdr:rowOff>
    </xdr:to>
    <xdr:sp macro="" textlink="'Pivot Table 3'!P12">
      <xdr:nvSpPr>
        <xdr:cNvPr id="90" name="TextBox 89">
          <a:extLst>
            <a:ext uri="{FF2B5EF4-FFF2-40B4-BE49-F238E27FC236}">
              <a16:creationId xmlns:a16="http://schemas.microsoft.com/office/drawing/2014/main" id="{CA479FC5-449F-43D2-A09C-8D58AF88B549}"/>
            </a:ext>
          </a:extLst>
        </xdr:cNvPr>
        <xdr:cNvSpPr txBox="1"/>
      </xdr:nvSpPr>
      <xdr:spPr>
        <a:xfrm rot="7996670">
          <a:off x="5116735" y="3318489"/>
          <a:ext cx="18288" cy="2616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ABF8B7-30A5-43BB-BF2A-9F1883595E98}" type="TxLink">
            <a:rPr lang="en-US" sz="9800" b="0" i="0" u="none" strike="noStrike">
              <a:solidFill>
                <a:schemeClr val="bg1"/>
              </a:solidFill>
              <a:latin typeface="Calibri"/>
              <a:cs typeface="Calibri"/>
            </a:rPr>
            <a:pPr algn="ctr"/>
            <a:t> </a:t>
          </a:fld>
          <a:endParaRPr lang="en-US" sz="9800" b="1">
            <a:solidFill>
              <a:schemeClr val="bg1"/>
            </a:solidFill>
          </a:endParaRPr>
        </a:p>
      </xdr:txBody>
    </xdr:sp>
    <xdr:clientData/>
  </xdr:twoCellAnchor>
  <xdr:twoCellAnchor editAs="absolute">
    <xdr:from>
      <xdr:col>8</xdr:col>
      <xdr:colOff>23812</xdr:colOff>
      <xdr:row>8</xdr:row>
      <xdr:rowOff>95250</xdr:rowOff>
    </xdr:from>
    <xdr:to>
      <xdr:col>10</xdr:col>
      <xdr:colOff>380999</xdr:colOff>
      <xdr:row>17</xdr:row>
      <xdr:rowOff>142875</xdr:rowOff>
    </xdr:to>
    <xdr:sp macro="" textlink="'Pivot Table 3'!Q11">
      <xdr:nvSpPr>
        <xdr:cNvPr id="91" name="TextBox 90">
          <a:extLst>
            <a:ext uri="{FF2B5EF4-FFF2-40B4-BE49-F238E27FC236}">
              <a16:creationId xmlns:a16="http://schemas.microsoft.com/office/drawing/2014/main" id="{E96E40C7-D0CF-4ED0-9F3B-8BA8AF18D93F}"/>
            </a:ext>
          </a:extLst>
        </xdr:cNvPr>
        <xdr:cNvSpPr txBox="1"/>
      </xdr:nvSpPr>
      <xdr:spPr>
        <a:xfrm>
          <a:off x="4881562" y="1619250"/>
          <a:ext cx="1571625" cy="1762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C1C4FBD-0D6C-4498-9698-B91066B39FFE}" type="TxLink">
            <a:rPr lang="en-US" sz="140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a:t>
          </a:fld>
          <a:endParaRPr lang="en-US" sz="140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twoCellAnchor editAs="absolute">
    <xdr:from>
      <xdr:col>8</xdr:col>
      <xdr:colOff>23811</xdr:colOff>
      <xdr:row>21</xdr:row>
      <xdr:rowOff>178594</xdr:rowOff>
    </xdr:from>
    <xdr:to>
      <xdr:col>10</xdr:col>
      <xdr:colOff>380998</xdr:colOff>
      <xdr:row>31</xdr:row>
      <xdr:rowOff>35719</xdr:rowOff>
    </xdr:to>
    <xdr:sp macro="" textlink="'Pivot Table 3'!Q12">
      <xdr:nvSpPr>
        <xdr:cNvPr id="92" name="TextBox 91">
          <a:extLst>
            <a:ext uri="{FF2B5EF4-FFF2-40B4-BE49-F238E27FC236}">
              <a16:creationId xmlns:a16="http://schemas.microsoft.com/office/drawing/2014/main" id="{DBA300D9-3662-4A47-A884-9ECC46125BA0}"/>
            </a:ext>
          </a:extLst>
        </xdr:cNvPr>
        <xdr:cNvSpPr txBox="1"/>
      </xdr:nvSpPr>
      <xdr:spPr>
        <a:xfrm>
          <a:off x="4881561" y="4179094"/>
          <a:ext cx="1571625" cy="1762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7842763-F0E6-4342-80EE-1D40F1FEA1F0}" type="TxLink">
            <a:rPr lang="en-US" sz="140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 </a:t>
          </a:fld>
          <a:endParaRPr lang="en-US" sz="140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twoCellAnchor editAs="absolute">
    <xdr:from>
      <xdr:col>8</xdr:col>
      <xdr:colOff>238973</xdr:colOff>
      <xdr:row>23</xdr:row>
      <xdr:rowOff>81290</xdr:rowOff>
    </xdr:from>
    <xdr:to>
      <xdr:col>12</xdr:col>
      <xdr:colOff>406144</xdr:colOff>
      <xdr:row>23</xdr:row>
      <xdr:rowOff>99578</xdr:rowOff>
    </xdr:to>
    <xdr:sp macro="" textlink="'Pivot Table 3'!P12">
      <xdr:nvSpPr>
        <xdr:cNvPr id="93" name="TextBox 92">
          <a:extLst>
            <a:ext uri="{FF2B5EF4-FFF2-40B4-BE49-F238E27FC236}">
              <a16:creationId xmlns:a16="http://schemas.microsoft.com/office/drawing/2014/main" id="{B0FB70EB-7E1C-489A-96B8-749886645B26}"/>
            </a:ext>
          </a:extLst>
        </xdr:cNvPr>
        <xdr:cNvSpPr txBox="1"/>
      </xdr:nvSpPr>
      <xdr:spPr>
        <a:xfrm rot="2700000">
          <a:off x="6385602" y="3173911"/>
          <a:ext cx="18288" cy="2596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ABF8B7-30A5-43BB-BF2A-9F1883595E98}" type="TxLink">
            <a:rPr lang="en-US" sz="9800" b="0" i="0" u="none" strike="noStrike">
              <a:solidFill>
                <a:schemeClr val="bg1"/>
              </a:solidFill>
              <a:latin typeface="Calibri"/>
              <a:cs typeface="Calibri"/>
            </a:rPr>
            <a:pPr algn="ctr"/>
            <a:t> </a:t>
          </a:fld>
          <a:endParaRPr lang="en-US" sz="9800" b="1">
            <a:solidFill>
              <a:schemeClr val="bg1"/>
            </a:solidFill>
          </a:endParaRPr>
        </a:p>
      </xdr:txBody>
    </xdr:sp>
    <xdr:clientData/>
  </xdr:twoCellAnchor>
  <xdr:twoCellAnchor editAs="absolute">
    <xdr:from>
      <xdr:col>8</xdr:col>
      <xdr:colOff>273069</xdr:colOff>
      <xdr:row>17</xdr:row>
      <xdr:rowOff>79354</xdr:rowOff>
    </xdr:from>
    <xdr:to>
      <xdr:col>12</xdr:col>
      <xdr:colOff>425459</xdr:colOff>
      <xdr:row>17</xdr:row>
      <xdr:rowOff>97642</xdr:rowOff>
    </xdr:to>
    <xdr:sp macro="" textlink="'Pivot Table 3'!P11">
      <xdr:nvSpPr>
        <xdr:cNvPr id="94" name="TextBox 93">
          <a:extLst>
            <a:ext uri="{FF2B5EF4-FFF2-40B4-BE49-F238E27FC236}">
              <a16:creationId xmlns:a16="http://schemas.microsoft.com/office/drawing/2014/main" id="{8D898E12-16FF-4F75-B8FD-CB9C2461C7C7}"/>
            </a:ext>
          </a:extLst>
        </xdr:cNvPr>
        <xdr:cNvSpPr txBox="1"/>
      </xdr:nvSpPr>
      <xdr:spPr>
        <a:xfrm rot="8018648">
          <a:off x="6391297" y="2040567"/>
          <a:ext cx="18288" cy="25728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F4252-95F6-4C61-AA7B-98D4A4EFF85B}" type="TxLink">
            <a:rPr lang="en-US" sz="9600" b="0" i="0" u="none" strike="noStrike">
              <a:solidFill>
                <a:schemeClr val="bg1"/>
              </a:solidFill>
              <a:latin typeface="Calibri"/>
              <a:cs typeface="Calibri"/>
            </a:rPr>
            <a:pPr algn="ctr"/>
            <a:t>|</a:t>
          </a:fld>
          <a:endParaRPr lang="en-US" sz="333300" b="1">
            <a:solidFill>
              <a:schemeClr val="bg1"/>
            </a:solidFill>
          </a:endParaRPr>
        </a:p>
      </xdr:txBody>
    </xdr:sp>
    <xdr:clientData/>
  </xdr:twoCellAnchor>
  <xdr:twoCellAnchor editAs="absolute">
    <xdr:from>
      <xdr:col>10</xdr:col>
      <xdr:colOff>296343</xdr:colOff>
      <xdr:row>17</xdr:row>
      <xdr:rowOff>34962</xdr:rowOff>
    </xdr:from>
    <xdr:to>
      <xdr:col>14</xdr:col>
      <xdr:colOff>448733</xdr:colOff>
      <xdr:row>17</xdr:row>
      <xdr:rowOff>53250</xdr:rowOff>
    </xdr:to>
    <xdr:sp macro="" textlink="'Pivot Table 3'!P18">
      <xdr:nvSpPr>
        <xdr:cNvPr id="95" name="TextBox 94">
          <a:extLst>
            <a:ext uri="{FF2B5EF4-FFF2-40B4-BE49-F238E27FC236}">
              <a16:creationId xmlns:a16="http://schemas.microsoft.com/office/drawing/2014/main" id="{EBD933AF-6488-4F01-8EC1-33B074B68BF0}"/>
            </a:ext>
          </a:extLst>
        </xdr:cNvPr>
        <xdr:cNvSpPr txBox="1"/>
      </xdr:nvSpPr>
      <xdr:spPr>
        <a:xfrm rot="13818003">
          <a:off x="7661010" y="1990141"/>
          <a:ext cx="18288" cy="2584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C2ACAF-842A-418F-8DB8-050E35CBA22D}" type="TxLink">
            <a:rPr lang="en-US" sz="9600" b="0" i="0" u="none" strike="noStrike">
              <a:solidFill>
                <a:schemeClr val="bg1"/>
              </a:solidFill>
              <a:latin typeface="Calibri"/>
              <a:cs typeface="Calibri"/>
            </a:rPr>
            <a:pPr algn="ctr"/>
            <a:t>|</a:t>
          </a:fld>
          <a:endParaRPr lang="en-US" sz="333300" b="1">
            <a:solidFill>
              <a:schemeClr val="bg1"/>
            </a:solidFill>
          </a:endParaRPr>
        </a:p>
      </xdr:txBody>
    </xdr:sp>
    <xdr:clientData/>
  </xdr:twoCellAnchor>
  <xdr:twoCellAnchor editAs="absolute">
    <xdr:from>
      <xdr:col>10</xdr:col>
      <xdr:colOff>435553</xdr:colOff>
      <xdr:row>24</xdr:row>
      <xdr:rowOff>27637</xdr:rowOff>
    </xdr:from>
    <xdr:to>
      <xdr:col>14</xdr:col>
      <xdr:colOff>587943</xdr:colOff>
      <xdr:row>24</xdr:row>
      <xdr:rowOff>45925</xdr:rowOff>
    </xdr:to>
    <xdr:sp macro="" textlink="'Pivot Table 3'!P19">
      <xdr:nvSpPr>
        <xdr:cNvPr id="96" name="TextBox 95">
          <a:extLst>
            <a:ext uri="{FF2B5EF4-FFF2-40B4-BE49-F238E27FC236}">
              <a16:creationId xmlns:a16="http://schemas.microsoft.com/office/drawing/2014/main" id="{E0EB8A0D-49D7-41AD-80CC-1881A019C50A}"/>
            </a:ext>
          </a:extLst>
        </xdr:cNvPr>
        <xdr:cNvSpPr txBox="1"/>
      </xdr:nvSpPr>
      <xdr:spPr>
        <a:xfrm rot="7896659">
          <a:off x="7800220" y="3316316"/>
          <a:ext cx="18288" cy="2584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940B6C-7FD0-4550-97E6-E06E37E3CC65}" type="TxLink">
            <a:rPr lang="en-US" sz="10500" b="0" i="0" u="none" strike="noStrike">
              <a:solidFill>
                <a:schemeClr val="bg1"/>
              </a:solidFill>
              <a:latin typeface="Calibri"/>
              <a:cs typeface="Calibri"/>
            </a:rPr>
            <a:pPr algn="ctr"/>
            <a:t> </a:t>
          </a:fld>
          <a:endParaRPr lang="en-US" sz="10500" b="1">
            <a:solidFill>
              <a:schemeClr val="bg1"/>
            </a:solidFill>
          </a:endParaRPr>
        </a:p>
      </xdr:txBody>
    </xdr:sp>
    <xdr:clientData/>
  </xdr:twoCellAnchor>
  <xdr:twoCellAnchor editAs="absolute">
    <xdr:from>
      <xdr:col>12</xdr:col>
      <xdr:colOff>340518</xdr:colOff>
      <xdr:row>8</xdr:row>
      <xdr:rowOff>85724</xdr:rowOff>
    </xdr:from>
    <xdr:to>
      <xdr:col>15</xdr:col>
      <xdr:colOff>90487</xdr:colOff>
      <xdr:row>17</xdr:row>
      <xdr:rowOff>133349</xdr:rowOff>
    </xdr:to>
    <xdr:sp macro="" textlink="'Pivot Table 3'!Q18">
      <xdr:nvSpPr>
        <xdr:cNvPr id="97" name="TextBox 96">
          <a:extLst>
            <a:ext uri="{FF2B5EF4-FFF2-40B4-BE49-F238E27FC236}">
              <a16:creationId xmlns:a16="http://schemas.microsoft.com/office/drawing/2014/main" id="{B5BB63E9-B434-409A-B8C9-8C4B6F9F63FB}"/>
            </a:ext>
          </a:extLst>
        </xdr:cNvPr>
        <xdr:cNvSpPr txBox="1"/>
      </xdr:nvSpPr>
      <xdr:spPr>
        <a:xfrm>
          <a:off x="7655718" y="1609724"/>
          <a:ext cx="1578769" cy="1762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6830431-7522-42E7-AF7D-2A01D0D40FE2}" type="TxLink">
            <a:rPr lang="en-US" sz="140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a:t>
          </a:fld>
          <a:endParaRPr lang="en-US" sz="140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twoCellAnchor editAs="absolute">
    <xdr:from>
      <xdr:col>12</xdr:col>
      <xdr:colOff>340518</xdr:colOff>
      <xdr:row>21</xdr:row>
      <xdr:rowOff>171449</xdr:rowOff>
    </xdr:from>
    <xdr:to>
      <xdr:col>15</xdr:col>
      <xdr:colOff>90487</xdr:colOff>
      <xdr:row>31</xdr:row>
      <xdr:rowOff>28574</xdr:rowOff>
    </xdr:to>
    <xdr:sp macro="" textlink="'Pivot Table 3'!Q19">
      <xdr:nvSpPr>
        <xdr:cNvPr id="98" name="TextBox 97">
          <a:extLst>
            <a:ext uri="{FF2B5EF4-FFF2-40B4-BE49-F238E27FC236}">
              <a16:creationId xmlns:a16="http://schemas.microsoft.com/office/drawing/2014/main" id="{E43C83D0-2E6B-43A3-952D-735C3D168597}"/>
            </a:ext>
          </a:extLst>
        </xdr:cNvPr>
        <xdr:cNvSpPr txBox="1"/>
      </xdr:nvSpPr>
      <xdr:spPr>
        <a:xfrm>
          <a:off x="7655718" y="4171949"/>
          <a:ext cx="1578769" cy="1762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1372831-3959-4380-BCD1-D4D263D98B68}" type="TxLink">
            <a:rPr lang="en-US" sz="140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 </a:t>
          </a:fld>
          <a:endParaRPr lang="en-US" sz="140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twoCellAnchor editAs="absolute">
    <xdr:from>
      <xdr:col>1</xdr:col>
      <xdr:colOff>351338</xdr:colOff>
      <xdr:row>24</xdr:row>
      <xdr:rowOff>177746</xdr:rowOff>
    </xdr:from>
    <xdr:to>
      <xdr:col>7</xdr:col>
      <xdr:colOff>271763</xdr:colOff>
      <xdr:row>25</xdr:row>
      <xdr:rowOff>5534</xdr:rowOff>
    </xdr:to>
    <xdr:sp macro="" textlink="'Pivot Table 3'!P5">
      <xdr:nvSpPr>
        <xdr:cNvPr id="99" name="TextBox 98">
          <a:extLst>
            <a:ext uri="{FF2B5EF4-FFF2-40B4-BE49-F238E27FC236}">
              <a16:creationId xmlns:a16="http://schemas.microsoft.com/office/drawing/2014/main" id="{1177B8B5-BAE1-490F-A783-7D192F522ADC}"/>
            </a:ext>
          </a:extLst>
        </xdr:cNvPr>
        <xdr:cNvSpPr txBox="1"/>
      </xdr:nvSpPr>
      <xdr:spPr>
        <a:xfrm rot="18410076">
          <a:off x="2746062" y="2965936"/>
          <a:ext cx="18288" cy="3585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11CD988-E92B-45BE-A35D-F9CEE7287A2F}" type="TxLink">
            <a:rPr lang="en-US" sz="23000" b="0" i="0" u="none" strike="noStrike">
              <a:solidFill>
                <a:schemeClr val="bg1"/>
              </a:solidFill>
              <a:latin typeface="Calibri"/>
              <a:cs typeface="Calibri"/>
            </a:rPr>
            <a:pPr algn="ctr"/>
            <a:t> </a:t>
          </a:fld>
          <a:endParaRPr lang="en-US" sz="23000" b="1">
            <a:solidFill>
              <a:schemeClr val="bg1"/>
            </a:solidFill>
          </a:endParaRPr>
        </a:p>
      </xdr:txBody>
    </xdr:sp>
    <xdr:clientData/>
  </xdr:twoCellAnchor>
  <xdr:twoCellAnchor editAs="absolute">
    <xdr:from>
      <xdr:col>8</xdr:col>
      <xdr:colOff>108974</xdr:colOff>
      <xdr:row>8</xdr:row>
      <xdr:rowOff>30538</xdr:rowOff>
    </xdr:from>
    <xdr:to>
      <xdr:col>10</xdr:col>
      <xdr:colOff>261655</xdr:colOff>
      <xdr:row>10</xdr:row>
      <xdr:rowOff>90069</xdr:rowOff>
    </xdr:to>
    <xdr:sp macro="" textlink="'Pivot Table 3'!R11">
      <xdr:nvSpPr>
        <xdr:cNvPr id="85" name="TextBox 84">
          <a:extLst>
            <a:ext uri="{FF2B5EF4-FFF2-40B4-BE49-F238E27FC236}">
              <a16:creationId xmlns:a16="http://schemas.microsoft.com/office/drawing/2014/main" id="{77A020D3-2828-4D03-82A4-535974BCD118}"/>
            </a:ext>
          </a:extLst>
        </xdr:cNvPr>
        <xdr:cNvSpPr txBox="1"/>
      </xdr:nvSpPr>
      <xdr:spPr>
        <a:xfrm>
          <a:off x="4949915" y="1554538"/>
          <a:ext cx="1362916" cy="440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26083E-3B32-44C1-BB48-87CC0C902FF0}" type="TxLink">
            <a:rPr lang="en-US" sz="1600" b="1" i="0" u="none" strike="noStrike">
              <a:solidFill>
                <a:schemeClr val="bg1"/>
              </a:solidFill>
              <a:latin typeface="Calibri"/>
              <a:cs typeface="Calibri"/>
            </a:rPr>
            <a:pPr algn="ctr"/>
            <a:t>272</a:t>
          </a:fld>
          <a:endParaRPr lang="en-US" sz="3600" b="1">
            <a:solidFill>
              <a:schemeClr val="bg1"/>
            </a:solidFill>
          </a:endParaRPr>
        </a:p>
      </xdr:txBody>
    </xdr:sp>
    <xdr:clientData/>
  </xdr:twoCellAnchor>
  <xdr:twoCellAnchor editAs="absolute">
    <xdr:from>
      <xdr:col>12</xdr:col>
      <xdr:colOff>389121</xdr:colOff>
      <xdr:row>8</xdr:row>
      <xdr:rowOff>30538</xdr:rowOff>
    </xdr:from>
    <xdr:to>
      <xdr:col>14</xdr:col>
      <xdr:colOff>541802</xdr:colOff>
      <xdr:row>10</xdr:row>
      <xdr:rowOff>90069</xdr:rowOff>
    </xdr:to>
    <xdr:sp macro="" textlink="'Pivot Table 3'!R18">
      <xdr:nvSpPr>
        <xdr:cNvPr id="100" name="TextBox 99">
          <a:extLst>
            <a:ext uri="{FF2B5EF4-FFF2-40B4-BE49-F238E27FC236}">
              <a16:creationId xmlns:a16="http://schemas.microsoft.com/office/drawing/2014/main" id="{D39C042B-7D02-4B86-9A68-D0D7CBAF0549}"/>
            </a:ext>
          </a:extLst>
        </xdr:cNvPr>
        <xdr:cNvSpPr txBox="1"/>
      </xdr:nvSpPr>
      <xdr:spPr>
        <a:xfrm>
          <a:off x="7650533" y="1554538"/>
          <a:ext cx="1362916" cy="440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3B853C-5716-4B3F-96F6-3D8CF630FB90}" type="TxLink">
            <a:rPr lang="en-US" sz="1600" b="1" i="0" u="none" strike="noStrike">
              <a:solidFill>
                <a:schemeClr val="bg1"/>
              </a:solidFill>
              <a:latin typeface="Calibri"/>
              <a:cs typeface="Calibri"/>
            </a:rPr>
            <a:pPr algn="ctr"/>
            <a:t>286</a:t>
          </a:fld>
          <a:endParaRPr lang="en-US" sz="3600" b="1">
            <a:solidFill>
              <a:schemeClr val="bg1"/>
            </a:solidFill>
          </a:endParaRPr>
        </a:p>
      </xdr:txBody>
    </xdr:sp>
    <xdr:clientData/>
  </xdr:twoCellAnchor>
  <xdr:twoCellAnchor editAs="absolute">
    <xdr:from>
      <xdr:col>12</xdr:col>
      <xdr:colOff>456357</xdr:colOff>
      <xdr:row>30</xdr:row>
      <xdr:rowOff>153803</xdr:rowOff>
    </xdr:from>
    <xdr:to>
      <xdr:col>15</xdr:col>
      <xdr:colOff>3920</xdr:colOff>
      <xdr:row>33</xdr:row>
      <xdr:rowOff>22834</xdr:rowOff>
    </xdr:to>
    <xdr:sp macro="" textlink="'Pivot Table 3'!R19">
      <xdr:nvSpPr>
        <xdr:cNvPr id="101" name="TextBox 100">
          <a:extLst>
            <a:ext uri="{FF2B5EF4-FFF2-40B4-BE49-F238E27FC236}">
              <a16:creationId xmlns:a16="http://schemas.microsoft.com/office/drawing/2014/main" id="{3228AF8B-FB35-4A0F-BCA8-B5ED015B7D3E}"/>
            </a:ext>
          </a:extLst>
        </xdr:cNvPr>
        <xdr:cNvSpPr txBox="1"/>
      </xdr:nvSpPr>
      <xdr:spPr>
        <a:xfrm>
          <a:off x="7717769" y="5868803"/>
          <a:ext cx="1362916" cy="440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B08DC87-D568-43A0-B1EB-22D487C0971A}" type="TxLink">
            <a:rPr lang="en-US" sz="1600" b="1" i="0" u="none" strike="noStrike">
              <a:solidFill>
                <a:schemeClr val="bg1"/>
              </a:solidFill>
              <a:latin typeface="Calibri"/>
              <a:cs typeface="Calibri"/>
            </a:rPr>
            <a:pPr algn="ctr"/>
            <a:t>144</a:t>
          </a:fld>
          <a:endParaRPr lang="en-US" sz="4800" b="1">
            <a:solidFill>
              <a:schemeClr val="bg1"/>
            </a:solidFill>
          </a:endParaRPr>
        </a:p>
      </xdr:txBody>
    </xdr:sp>
    <xdr:clientData/>
  </xdr:twoCellAnchor>
  <xdr:twoCellAnchor editAs="absolute">
    <xdr:from>
      <xdr:col>8</xdr:col>
      <xdr:colOff>108975</xdr:colOff>
      <xdr:row>30</xdr:row>
      <xdr:rowOff>64155</xdr:rowOff>
    </xdr:from>
    <xdr:to>
      <xdr:col>10</xdr:col>
      <xdr:colOff>261656</xdr:colOff>
      <xdr:row>32</xdr:row>
      <xdr:rowOff>123686</xdr:rowOff>
    </xdr:to>
    <xdr:sp macro="" textlink="'Pivot Table 3'!R12">
      <xdr:nvSpPr>
        <xdr:cNvPr id="102" name="TextBox 101">
          <a:extLst>
            <a:ext uri="{FF2B5EF4-FFF2-40B4-BE49-F238E27FC236}">
              <a16:creationId xmlns:a16="http://schemas.microsoft.com/office/drawing/2014/main" id="{D8F1BA19-0C3C-4771-A43F-64A8EB64E5E8}"/>
            </a:ext>
          </a:extLst>
        </xdr:cNvPr>
        <xdr:cNvSpPr txBox="1"/>
      </xdr:nvSpPr>
      <xdr:spPr>
        <a:xfrm>
          <a:off x="4949916" y="5779155"/>
          <a:ext cx="1362916" cy="440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9CB2E9-4436-4DB1-B043-A3F62FD7FC73}" type="TxLink">
            <a:rPr lang="en-US" sz="1600" b="1" i="0" u="none" strike="noStrike">
              <a:solidFill>
                <a:schemeClr val="bg1"/>
              </a:solidFill>
              <a:latin typeface="Calibri"/>
              <a:cs typeface="Calibri"/>
            </a:rPr>
            <a:pPr algn="ctr"/>
            <a:t>158</a:t>
          </a:fld>
          <a:endParaRPr lang="en-US" sz="3600" b="1">
            <a:solidFill>
              <a:schemeClr val="bg1"/>
            </a:solidFill>
          </a:endParaRPr>
        </a:p>
      </xdr:txBody>
    </xdr:sp>
    <xdr:clientData/>
  </xdr:twoCellAnchor>
  <xdr:twoCellAnchor editAs="absolute">
    <xdr:from>
      <xdr:col>20</xdr:col>
      <xdr:colOff>414619</xdr:colOff>
      <xdr:row>19</xdr:row>
      <xdr:rowOff>168088</xdr:rowOff>
    </xdr:from>
    <xdr:to>
      <xdr:col>24</xdr:col>
      <xdr:colOff>89647</xdr:colOff>
      <xdr:row>21</xdr:row>
      <xdr:rowOff>144274</xdr:rowOff>
    </xdr:to>
    <xdr:sp macro="" textlink="">
      <xdr:nvSpPr>
        <xdr:cNvPr id="103" name="TextBox 102">
          <a:extLst>
            <a:ext uri="{FF2B5EF4-FFF2-40B4-BE49-F238E27FC236}">
              <a16:creationId xmlns:a16="http://schemas.microsoft.com/office/drawing/2014/main" id="{ABF05D57-2661-414B-9649-5D05AA7B2A1D}"/>
            </a:ext>
          </a:extLst>
        </xdr:cNvPr>
        <xdr:cNvSpPr txBox="1"/>
      </xdr:nvSpPr>
      <xdr:spPr>
        <a:xfrm>
          <a:off x="12516972" y="3787588"/>
          <a:ext cx="2095499"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0">
              <a:solidFill>
                <a:schemeClr val="bg1"/>
              </a:solidFill>
              <a:latin typeface="+mn-lt"/>
              <a:cs typeface="Aharoni" panose="02010803020104030203" pitchFamily="2" charset="-79"/>
            </a:rPr>
            <a:t>Financial Statistics</a:t>
          </a:r>
        </a:p>
      </xdr:txBody>
    </xdr:sp>
    <xdr:clientData/>
  </xdr:twoCellAnchor>
  <xdr:twoCellAnchor editAs="absolute">
    <xdr:from>
      <xdr:col>20</xdr:col>
      <xdr:colOff>291354</xdr:colOff>
      <xdr:row>21</xdr:row>
      <xdr:rowOff>89647</xdr:rowOff>
    </xdr:from>
    <xdr:to>
      <xdr:col>24</xdr:col>
      <xdr:colOff>224118</xdr:colOff>
      <xdr:row>24</xdr:row>
      <xdr:rowOff>78441</xdr:rowOff>
    </xdr:to>
    <xdr:sp macro="" textlink="'Pivot Table 3'!X7">
      <xdr:nvSpPr>
        <xdr:cNvPr id="104" name="TextBox 103">
          <a:extLst>
            <a:ext uri="{FF2B5EF4-FFF2-40B4-BE49-F238E27FC236}">
              <a16:creationId xmlns:a16="http://schemas.microsoft.com/office/drawing/2014/main" id="{A36EB13B-2DC1-4F28-BFF8-47A3AA1BE13C}"/>
            </a:ext>
          </a:extLst>
        </xdr:cNvPr>
        <xdr:cNvSpPr txBox="1"/>
      </xdr:nvSpPr>
      <xdr:spPr>
        <a:xfrm>
          <a:off x="12393707" y="4090147"/>
          <a:ext cx="2353235" cy="56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580CDEA-E4DF-4B98-9EFD-385E8F3879BC}" type="TxLink">
            <a:rPr lang="en-US" sz="3600" b="1" i="0" u="none" strike="noStrike">
              <a:solidFill>
                <a:schemeClr val="bg1"/>
              </a:solidFill>
              <a:latin typeface="Calibri"/>
              <a:cs typeface="Calibri"/>
            </a:rPr>
            <a:pPr algn="l"/>
            <a:t> $181,761 </a:t>
          </a:fld>
          <a:endParaRPr lang="en-US" sz="5400" b="1">
            <a:solidFill>
              <a:schemeClr val="bg1"/>
            </a:solidFill>
            <a:latin typeface="+mn-lt"/>
            <a:cs typeface="Aharoni" panose="02010803020104030203" pitchFamily="2" charset="-79"/>
          </a:endParaRPr>
        </a:p>
      </xdr:txBody>
    </xdr:sp>
    <xdr:clientData/>
  </xdr:twoCellAnchor>
  <xdr:twoCellAnchor editAs="absolute">
    <xdr:from>
      <xdr:col>20</xdr:col>
      <xdr:colOff>459441</xdr:colOff>
      <xdr:row>17</xdr:row>
      <xdr:rowOff>100854</xdr:rowOff>
    </xdr:from>
    <xdr:to>
      <xdr:col>21</xdr:col>
      <xdr:colOff>324970</xdr:colOff>
      <xdr:row>20</xdr:row>
      <xdr:rowOff>1</xdr:rowOff>
    </xdr:to>
    <xdr:pic>
      <xdr:nvPicPr>
        <xdr:cNvPr id="105" name="Graphic 4" descr="Statistics">
          <a:extLst>
            <a:ext uri="{FF2B5EF4-FFF2-40B4-BE49-F238E27FC236}">
              <a16:creationId xmlns:a16="http://schemas.microsoft.com/office/drawing/2014/main" id="{EE1CFC8C-2609-48C0-9837-D31E960A3DED}"/>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12561794" y="3339354"/>
          <a:ext cx="470647" cy="470647"/>
        </a:xfrm>
        <a:prstGeom prst="rect">
          <a:avLst/>
        </a:prstGeom>
      </xdr:spPr>
    </xdr:pic>
    <xdr:clientData/>
  </xdr:twoCellAnchor>
  <xdr:twoCellAnchor editAs="absolute">
    <xdr:from>
      <xdr:col>20</xdr:col>
      <xdr:colOff>560297</xdr:colOff>
      <xdr:row>5</xdr:row>
      <xdr:rowOff>112059</xdr:rowOff>
    </xdr:from>
    <xdr:to>
      <xdr:col>22</xdr:col>
      <xdr:colOff>347384</xdr:colOff>
      <xdr:row>7</xdr:row>
      <xdr:rowOff>88245</xdr:rowOff>
    </xdr:to>
    <xdr:sp macro="" textlink="">
      <xdr:nvSpPr>
        <xdr:cNvPr id="106" name="TextBox 105">
          <a:extLst>
            <a:ext uri="{FF2B5EF4-FFF2-40B4-BE49-F238E27FC236}">
              <a16:creationId xmlns:a16="http://schemas.microsoft.com/office/drawing/2014/main" id="{4AF109B2-58AA-4B3D-98A7-EC8AA8FF5FF3}"/>
            </a:ext>
          </a:extLst>
        </xdr:cNvPr>
        <xdr:cNvSpPr txBox="1"/>
      </xdr:nvSpPr>
      <xdr:spPr>
        <a:xfrm>
          <a:off x="12662650" y="1064559"/>
          <a:ext cx="997322"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mn-lt"/>
              <a:cs typeface="Aharoni" panose="02010803020104030203" pitchFamily="2" charset="-79"/>
            </a:rPr>
            <a:t>Download</a:t>
          </a:r>
        </a:p>
      </xdr:txBody>
    </xdr:sp>
    <xdr:clientData/>
  </xdr:twoCellAnchor>
  <xdr:twoCellAnchor editAs="absolute">
    <xdr:from>
      <xdr:col>20</xdr:col>
      <xdr:colOff>537885</xdr:colOff>
      <xdr:row>6</xdr:row>
      <xdr:rowOff>123265</xdr:rowOff>
    </xdr:from>
    <xdr:to>
      <xdr:col>22</xdr:col>
      <xdr:colOff>324972</xdr:colOff>
      <xdr:row>8</xdr:row>
      <xdr:rowOff>99451</xdr:rowOff>
    </xdr:to>
    <xdr:sp macro="" textlink="'Pivot Table 3'!X5">
      <xdr:nvSpPr>
        <xdr:cNvPr id="107" name="TextBox 106">
          <a:extLst>
            <a:ext uri="{FF2B5EF4-FFF2-40B4-BE49-F238E27FC236}">
              <a16:creationId xmlns:a16="http://schemas.microsoft.com/office/drawing/2014/main" id="{304CE53B-E74F-4E7D-AD59-EF235F1360C5}"/>
            </a:ext>
          </a:extLst>
        </xdr:cNvPr>
        <xdr:cNvSpPr txBox="1"/>
      </xdr:nvSpPr>
      <xdr:spPr>
        <a:xfrm>
          <a:off x="12640238" y="1266265"/>
          <a:ext cx="997322"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FBD23B5-31F8-4DC9-A71E-A61AF1FE1BA8}" type="TxLink">
            <a:rPr lang="en-US" sz="1400" b="1" i="0" u="none" strike="noStrike">
              <a:solidFill>
                <a:schemeClr val="bg1"/>
              </a:solidFill>
              <a:latin typeface="Calibri"/>
              <a:cs typeface="Calibri"/>
            </a:rPr>
            <a:pPr algn="ctr"/>
            <a:t> 62,620 </a:t>
          </a:fld>
          <a:endParaRPr lang="en-US" sz="1400" b="1">
            <a:solidFill>
              <a:schemeClr val="bg1"/>
            </a:solidFill>
            <a:latin typeface="+mn-lt"/>
            <a:cs typeface="Aharoni" panose="02010803020104030203" pitchFamily="2" charset="-79"/>
          </a:endParaRPr>
        </a:p>
      </xdr:txBody>
    </xdr:sp>
    <xdr:clientData/>
  </xdr:twoCellAnchor>
  <xdr:twoCellAnchor editAs="absolute">
    <xdr:from>
      <xdr:col>24</xdr:col>
      <xdr:colOff>392910</xdr:colOff>
      <xdr:row>26</xdr:row>
      <xdr:rowOff>145677</xdr:rowOff>
    </xdr:from>
    <xdr:to>
      <xdr:col>26</xdr:col>
      <xdr:colOff>179997</xdr:colOff>
      <xdr:row>28</xdr:row>
      <xdr:rowOff>121863</xdr:rowOff>
    </xdr:to>
    <xdr:sp macro="" textlink="">
      <xdr:nvSpPr>
        <xdr:cNvPr id="108" name="TextBox 107">
          <a:extLst>
            <a:ext uri="{FF2B5EF4-FFF2-40B4-BE49-F238E27FC236}">
              <a16:creationId xmlns:a16="http://schemas.microsoft.com/office/drawing/2014/main" id="{BF29FE74-03C9-472D-8B24-0A2EC8830948}"/>
            </a:ext>
          </a:extLst>
        </xdr:cNvPr>
        <xdr:cNvSpPr txBox="1"/>
      </xdr:nvSpPr>
      <xdr:spPr>
        <a:xfrm>
          <a:off x="14966160" y="5098677"/>
          <a:ext cx="1001525"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mn-lt"/>
              <a:cs typeface="Aharoni" panose="02010803020104030203" pitchFamily="2" charset="-79"/>
            </a:rPr>
            <a:t>Shipment</a:t>
          </a:r>
        </a:p>
      </xdr:txBody>
    </xdr:sp>
    <xdr:clientData/>
  </xdr:twoCellAnchor>
  <xdr:twoCellAnchor editAs="absolute">
    <xdr:from>
      <xdr:col>24</xdr:col>
      <xdr:colOff>370498</xdr:colOff>
      <xdr:row>27</xdr:row>
      <xdr:rowOff>156883</xdr:rowOff>
    </xdr:from>
    <xdr:to>
      <xdr:col>26</xdr:col>
      <xdr:colOff>157585</xdr:colOff>
      <xdr:row>29</xdr:row>
      <xdr:rowOff>133069</xdr:rowOff>
    </xdr:to>
    <xdr:sp macro="" textlink="'Pivot Table 3'!X6">
      <xdr:nvSpPr>
        <xdr:cNvPr id="109" name="TextBox 108">
          <a:extLst>
            <a:ext uri="{FF2B5EF4-FFF2-40B4-BE49-F238E27FC236}">
              <a16:creationId xmlns:a16="http://schemas.microsoft.com/office/drawing/2014/main" id="{4FF4AA3E-80B5-40DC-A87A-5F19D030624F}"/>
            </a:ext>
          </a:extLst>
        </xdr:cNvPr>
        <xdr:cNvSpPr txBox="1"/>
      </xdr:nvSpPr>
      <xdr:spPr>
        <a:xfrm>
          <a:off x="14943748" y="5300383"/>
          <a:ext cx="1001525"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5A71EB6-25A5-4D02-B2C5-937888AA0AE1}" type="TxLink">
            <a:rPr lang="en-US" sz="1400" b="1" i="0" u="none" strike="noStrike">
              <a:solidFill>
                <a:schemeClr val="bg1"/>
              </a:solidFill>
              <a:latin typeface="Calibri"/>
              <a:cs typeface="Calibri"/>
            </a:rPr>
            <a:pPr algn="ctr"/>
            <a:t> 49,996 </a:t>
          </a:fld>
          <a:endParaRPr lang="en-US" sz="1800" b="1">
            <a:solidFill>
              <a:schemeClr val="bg1"/>
            </a:solidFill>
            <a:latin typeface="+mn-lt"/>
            <a:cs typeface="Aharoni" panose="02010803020104030203" pitchFamily="2" charset="-79"/>
          </a:endParaRPr>
        </a:p>
      </xdr:txBody>
    </xdr:sp>
    <xdr:clientData/>
  </xdr:twoCellAnchor>
  <xdr:twoCellAnchor editAs="absolute">
    <xdr:from>
      <xdr:col>17</xdr:col>
      <xdr:colOff>67238</xdr:colOff>
      <xdr:row>26</xdr:row>
      <xdr:rowOff>145677</xdr:rowOff>
    </xdr:from>
    <xdr:to>
      <xdr:col>18</xdr:col>
      <xdr:colOff>459442</xdr:colOff>
      <xdr:row>28</xdr:row>
      <xdr:rowOff>121863</xdr:rowOff>
    </xdr:to>
    <xdr:sp macro="" textlink="">
      <xdr:nvSpPr>
        <xdr:cNvPr id="110" name="TextBox 109">
          <a:extLst>
            <a:ext uri="{FF2B5EF4-FFF2-40B4-BE49-F238E27FC236}">
              <a16:creationId xmlns:a16="http://schemas.microsoft.com/office/drawing/2014/main" id="{AAE5F8EF-648D-470B-9746-2089F3D13ECA}"/>
            </a:ext>
          </a:extLst>
        </xdr:cNvPr>
        <xdr:cNvSpPr txBox="1"/>
      </xdr:nvSpPr>
      <xdr:spPr>
        <a:xfrm>
          <a:off x="10354238" y="5098677"/>
          <a:ext cx="997322"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mn-lt"/>
              <a:cs typeface="Aharoni" panose="02010803020104030203" pitchFamily="2" charset="-79"/>
            </a:rPr>
            <a:t>Branch</a:t>
          </a:r>
        </a:p>
      </xdr:txBody>
    </xdr:sp>
    <xdr:clientData/>
  </xdr:twoCellAnchor>
  <xdr:twoCellAnchor editAs="absolute">
    <xdr:from>
      <xdr:col>17</xdr:col>
      <xdr:colOff>44826</xdr:colOff>
      <xdr:row>27</xdr:row>
      <xdr:rowOff>156883</xdr:rowOff>
    </xdr:from>
    <xdr:to>
      <xdr:col>18</xdr:col>
      <xdr:colOff>437030</xdr:colOff>
      <xdr:row>29</xdr:row>
      <xdr:rowOff>133069</xdr:rowOff>
    </xdr:to>
    <xdr:sp macro="" textlink="'Pivot Table 3'!X4">
      <xdr:nvSpPr>
        <xdr:cNvPr id="111" name="TextBox 110">
          <a:extLst>
            <a:ext uri="{FF2B5EF4-FFF2-40B4-BE49-F238E27FC236}">
              <a16:creationId xmlns:a16="http://schemas.microsoft.com/office/drawing/2014/main" id="{E0560F19-570D-4C57-8AB1-FF8911AD53B5}"/>
            </a:ext>
          </a:extLst>
        </xdr:cNvPr>
        <xdr:cNvSpPr txBox="1"/>
      </xdr:nvSpPr>
      <xdr:spPr>
        <a:xfrm>
          <a:off x="10331826" y="5300383"/>
          <a:ext cx="997322"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C5B2D62-8202-4CE6-8198-7071C03D8561}" type="TxLink">
            <a:rPr lang="en-US" sz="1400" b="1" i="0" u="none" strike="noStrike">
              <a:solidFill>
                <a:schemeClr val="bg1"/>
              </a:solidFill>
              <a:latin typeface="Calibri"/>
              <a:cs typeface="Calibri"/>
            </a:rPr>
            <a:pPr algn="ctr"/>
            <a:t> 69,145 </a:t>
          </a:fld>
          <a:endParaRPr lang="en-US" sz="1800" b="1">
            <a:solidFill>
              <a:schemeClr val="bg1"/>
            </a:solidFill>
            <a:latin typeface="+mn-lt"/>
            <a:cs typeface="Aharoni" panose="02010803020104030203" pitchFamily="2" charset="-79"/>
          </a:endParaRPr>
        </a:p>
      </xdr:txBody>
    </xdr:sp>
    <xdr:clientData/>
  </xdr:twoCellAnchor>
  <xdr:twoCellAnchor editAs="absolute">
    <xdr:from>
      <xdr:col>21</xdr:col>
      <xdr:colOff>302559</xdr:colOff>
      <xdr:row>4</xdr:row>
      <xdr:rowOff>87724</xdr:rowOff>
    </xdr:from>
    <xdr:to>
      <xdr:col>21</xdr:col>
      <xdr:colOff>596567</xdr:colOff>
      <xdr:row>6</xdr:row>
      <xdr:rowOff>732</xdr:rowOff>
    </xdr:to>
    <xdr:pic>
      <xdr:nvPicPr>
        <xdr:cNvPr id="112" name="Graphic 6" descr="Download">
          <a:extLst>
            <a:ext uri="{FF2B5EF4-FFF2-40B4-BE49-F238E27FC236}">
              <a16:creationId xmlns:a16="http://schemas.microsoft.com/office/drawing/2014/main" id="{310173DD-6C44-4C9B-9B6F-F15FDA1C51E4}"/>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3010030" y="849724"/>
          <a:ext cx="294008" cy="294008"/>
        </a:xfrm>
        <a:prstGeom prst="rect">
          <a:avLst/>
        </a:prstGeom>
      </xdr:spPr>
    </xdr:pic>
    <xdr:clientData/>
  </xdr:twoCellAnchor>
  <xdr:twoCellAnchor editAs="absolute">
    <xdr:from>
      <xdr:col>25</xdr:col>
      <xdr:colOff>118086</xdr:colOff>
      <xdr:row>25</xdr:row>
      <xdr:rowOff>168088</xdr:rowOff>
    </xdr:from>
    <xdr:to>
      <xdr:col>25</xdr:col>
      <xdr:colOff>412094</xdr:colOff>
      <xdr:row>27</xdr:row>
      <xdr:rowOff>81096</xdr:rowOff>
    </xdr:to>
    <xdr:pic>
      <xdr:nvPicPr>
        <xdr:cNvPr id="113" name="Graphic 8" descr="Truck">
          <a:extLst>
            <a:ext uri="{FF2B5EF4-FFF2-40B4-BE49-F238E27FC236}">
              <a16:creationId xmlns:a16="http://schemas.microsoft.com/office/drawing/2014/main" id="{F78D1795-D44B-4C8B-9ECD-14ECFA11E50E}"/>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15298555" y="4930588"/>
          <a:ext cx="294008" cy="294008"/>
        </a:xfrm>
        <a:prstGeom prst="rect">
          <a:avLst/>
        </a:prstGeom>
      </xdr:spPr>
    </xdr:pic>
    <xdr:clientData/>
  </xdr:twoCellAnchor>
  <xdr:twoCellAnchor editAs="absolute">
    <xdr:from>
      <xdr:col>17</xdr:col>
      <xdr:colOff>392206</xdr:colOff>
      <xdr:row>25</xdr:row>
      <xdr:rowOff>123265</xdr:rowOff>
    </xdr:from>
    <xdr:to>
      <xdr:col>18</xdr:col>
      <xdr:colOff>100852</xdr:colOff>
      <xdr:row>27</xdr:row>
      <xdr:rowOff>56029</xdr:rowOff>
    </xdr:to>
    <xdr:pic>
      <xdr:nvPicPr>
        <xdr:cNvPr id="115" name="Graphic 12" descr="Store">
          <a:extLst>
            <a:ext uri="{FF2B5EF4-FFF2-40B4-BE49-F238E27FC236}">
              <a16:creationId xmlns:a16="http://schemas.microsoft.com/office/drawing/2014/main" id="{E7B1E17A-6A91-4C24-8839-3AA771C4DB82}"/>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10679206" y="4885765"/>
          <a:ext cx="313764" cy="313764"/>
        </a:xfrm>
        <a:prstGeom prst="rect">
          <a:avLst/>
        </a:prstGeom>
      </xdr:spPr>
    </xdr:pic>
    <xdr:clientData/>
  </xdr:twoCellAnchor>
  <xdr:twoCellAnchor editAs="absolute">
    <xdr:from>
      <xdr:col>13</xdr:col>
      <xdr:colOff>62333</xdr:colOff>
      <xdr:row>2</xdr:row>
      <xdr:rowOff>149880</xdr:rowOff>
    </xdr:from>
    <xdr:to>
      <xdr:col>17</xdr:col>
      <xdr:colOff>109957</xdr:colOff>
      <xdr:row>7</xdr:row>
      <xdr:rowOff>186299</xdr:rowOff>
    </xdr:to>
    <xdr:graphicFrame macro="">
      <xdr:nvGraphicFramePr>
        <xdr:cNvPr id="116" name="Chart 115">
          <a:extLst>
            <a:ext uri="{FF2B5EF4-FFF2-40B4-BE49-F238E27FC236}">
              <a16:creationId xmlns:a16="http://schemas.microsoft.com/office/drawing/2014/main" id="{2F2C1259-77A5-4255-B90B-C41390A42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editAs="absolute">
    <xdr:from>
      <xdr:col>10</xdr:col>
      <xdr:colOff>364382</xdr:colOff>
      <xdr:row>2</xdr:row>
      <xdr:rowOff>144039</xdr:rowOff>
    </xdr:from>
    <xdr:to>
      <xdr:col>13</xdr:col>
      <xdr:colOff>134976</xdr:colOff>
      <xdr:row>8</xdr:row>
      <xdr:rowOff>89648</xdr:rowOff>
    </xdr:to>
    <xdr:grpSp>
      <xdr:nvGrpSpPr>
        <xdr:cNvPr id="25" name="Group 24">
          <a:extLst>
            <a:ext uri="{FF2B5EF4-FFF2-40B4-BE49-F238E27FC236}">
              <a16:creationId xmlns:a16="http://schemas.microsoft.com/office/drawing/2014/main" id="{E776E04C-6129-477C-9B7F-DE75D9C00B5F}"/>
            </a:ext>
          </a:extLst>
        </xdr:cNvPr>
        <xdr:cNvGrpSpPr/>
      </xdr:nvGrpSpPr>
      <xdr:grpSpPr>
        <a:xfrm>
          <a:off x="6436570" y="525039"/>
          <a:ext cx="1592250" cy="1088609"/>
          <a:chOff x="7994500" y="7975607"/>
          <a:chExt cx="2228274" cy="1509021"/>
        </a:xfrm>
      </xdr:grpSpPr>
      <xdr:sp macro="" textlink="">
        <xdr:nvSpPr>
          <xdr:cNvPr id="23" name="Oval 22">
            <a:extLst>
              <a:ext uri="{FF2B5EF4-FFF2-40B4-BE49-F238E27FC236}">
                <a16:creationId xmlns:a16="http://schemas.microsoft.com/office/drawing/2014/main" id="{7D476A9D-F7D1-4C3D-BF82-9FF34C38C660}"/>
              </a:ext>
            </a:extLst>
          </xdr:cNvPr>
          <xdr:cNvSpPr/>
        </xdr:nvSpPr>
        <xdr:spPr>
          <a:xfrm>
            <a:off x="8643937" y="8262936"/>
            <a:ext cx="928689" cy="928689"/>
          </a:xfrm>
          <a:prstGeom prst="ellipse">
            <a:avLst/>
          </a:prstGeom>
          <a:gradFill flip="none" rotWithShape="1">
            <a:gsLst>
              <a:gs pos="18000">
                <a:srgbClr val="D228B3"/>
              </a:gs>
              <a:gs pos="82000">
                <a:srgbClr val="55D9FB"/>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4" name="Group 23">
            <a:extLst>
              <a:ext uri="{FF2B5EF4-FFF2-40B4-BE49-F238E27FC236}">
                <a16:creationId xmlns:a16="http://schemas.microsoft.com/office/drawing/2014/main" id="{AD41DFF7-5394-40FE-9EC1-1781E1EF4460}"/>
              </a:ext>
            </a:extLst>
          </xdr:cNvPr>
          <xdr:cNvGrpSpPr/>
        </xdr:nvGrpSpPr>
        <xdr:grpSpPr>
          <a:xfrm>
            <a:off x="7994500" y="7975607"/>
            <a:ext cx="2228274" cy="1509021"/>
            <a:chOff x="7042000" y="7666045"/>
            <a:chExt cx="2228274" cy="1509021"/>
          </a:xfrm>
        </xdr:grpSpPr>
        <xdr:sp macro="" textlink="">
          <xdr:nvSpPr>
            <xdr:cNvPr id="20" name="Oval 19">
              <a:extLst>
                <a:ext uri="{FF2B5EF4-FFF2-40B4-BE49-F238E27FC236}">
                  <a16:creationId xmlns:a16="http://schemas.microsoft.com/office/drawing/2014/main" id="{72A1B2FF-3925-46CA-971F-E40EC7196D65}"/>
                </a:ext>
              </a:extLst>
            </xdr:cNvPr>
            <xdr:cNvSpPr/>
          </xdr:nvSpPr>
          <xdr:spPr>
            <a:xfrm>
              <a:off x="7441406" y="7691437"/>
              <a:ext cx="1452563" cy="1452563"/>
            </a:xfrm>
            <a:prstGeom prst="ellipse">
              <a:avLst/>
            </a:prstGeom>
            <a:noFill/>
            <a:ln w="44450">
              <a:solidFill>
                <a:schemeClr val="bg1">
                  <a:alpha val="37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18" name="Chart 117">
              <a:extLst>
                <a:ext uri="{FF2B5EF4-FFF2-40B4-BE49-F238E27FC236}">
                  <a16:creationId xmlns:a16="http://schemas.microsoft.com/office/drawing/2014/main" id="{1E765663-2F75-45EC-A6FA-61C81382CC4F}"/>
                </a:ext>
              </a:extLst>
            </xdr:cNvPr>
            <xdr:cNvGraphicFramePr>
              <a:graphicFrameLocks/>
            </xdr:cNvGraphicFramePr>
          </xdr:nvGraphicFramePr>
          <xdr:xfrm>
            <a:off x="7042000" y="7666045"/>
            <a:ext cx="2228274" cy="1509021"/>
          </xdr:xfrm>
          <a:graphic>
            <a:graphicData uri="http://schemas.openxmlformats.org/drawingml/2006/chart">
              <c:chart xmlns:c="http://schemas.openxmlformats.org/drawingml/2006/chart" xmlns:r="http://schemas.openxmlformats.org/officeDocument/2006/relationships" r:id="rId35"/>
            </a:graphicData>
          </a:graphic>
        </xdr:graphicFrame>
      </xdr:grpSp>
    </xdr:grpSp>
    <xdr:clientData/>
  </xdr:twoCellAnchor>
  <xdr:twoCellAnchor editAs="absolute">
    <xdr:from>
      <xdr:col>0</xdr:col>
      <xdr:colOff>250032</xdr:colOff>
      <xdr:row>3</xdr:row>
      <xdr:rowOff>154781</xdr:rowOff>
    </xdr:from>
    <xdr:to>
      <xdr:col>2</xdr:col>
      <xdr:colOff>416719</xdr:colOff>
      <xdr:row>5</xdr:row>
      <xdr:rowOff>166688</xdr:rowOff>
    </xdr:to>
    <xdr:sp macro="" textlink="">
      <xdr:nvSpPr>
        <xdr:cNvPr id="114" name="Rectangle: Rounded Corners 113">
          <a:extLst>
            <a:ext uri="{FF2B5EF4-FFF2-40B4-BE49-F238E27FC236}">
              <a16:creationId xmlns:a16="http://schemas.microsoft.com/office/drawing/2014/main" id="{E22941EA-9D90-4B8D-A149-75583A8375E0}"/>
            </a:ext>
          </a:extLst>
        </xdr:cNvPr>
        <xdr:cNvSpPr/>
      </xdr:nvSpPr>
      <xdr:spPr>
        <a:xfrm>
          <a:off x="250032" y="726281"/>
          <a:ext cx="1381125" cy="392907"/>
        </a:xfrm>
        <a:prstGeom prst="roundRect">
          <a:avLst>
            <a:gd name="adj" fmla="val 50000"/>
          </a:avLst>
        </a:prstGeom>
        <a:solidFill>
          <a:srgbClr val="194AF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250032</xdr:colOff>
      <xdr:row>3</xdr:row>
      <xdr:rowOff>154781</xdr:rowOff>
    </xdr:from>
    <xdr:to>
      <xdr:col>2</xdr:col>
      <xdr:colOff>434578</xdr:colOff>
      <xdr:row>5</xdr:row>
      <xdr:rowOff>130967</xdr:rowOff>
    </xdr:to>
    <xdr:sp macro="" textlink="">
      <xdr:nvSpPr>
        <xdr:cNvPr id="117" name="TextBox 116">
          <a:extLst>
            <a:ext uri="{FF2B5EF4-FFF2-40B4-BE49-F238E27FC236}">
              <a16:creationId xmlns:a16="http://schemas.microsoft.com/office/drawing/2014/main" id="{0808D89C-B9E0-4E09-9C3D-B5683E1B54B5}"/>
            </a:ext>
          </a:extLst>
        </xdr:cNvPr>
        <xdr:cNvSpPr txBox="1"/>
      </xdr:nvSpPr>
      <xdr:spPr>
        <a:xfrm>
          <a:off x="250032" y="726281"/>
          <a:ext cx="1398984"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latin typeface="+mn-lt"/>
              <a:cs typeface="Aharoni" panose="02010803020104030203" pitchFamily="2" charset="-79"/>
            </a:rPr>
            <a:t>Sale Process</a:t>
          </a:r>
        </a:p>
      </xdr:txBody>
    </xdr:sp>
    <xdr:clientData/>
  </xdr:twoCellAnchor>
  <xdr:twoCellAnchor editAs="absolute">
    <xdr:from>
      <xdr:col>0</xdr:col>
      <xdr:colOff>250031</xdr:colOff>
      <xdr:row>5</xdr:row>
      <xdr:rowOff>178592</xdr:rowOff>
    </xdr:from>
    <xdr:to>
      <xdr:col>5</xdr:col>
      <xdr:colOff>89297</xdr:colOff>
      <xdr:row>10</xdr:row>
      <xdr:rowOff>11905</xdr:rowOff>
    </xdr:to>
    <xdr:sp macro="" textlink="">
      <xdr:nvSpPr>
        <xdr:cNvPr id="119" name="TextBox 118">
          <a:extLst>
            <a:ext uri="{FF2B5EF4-FFF2-40B4-BE49-F238E27FC236}">
              <a16:creationId xmlns:a16="http://schemas.microsoft.com/office/drawing/2014/main" id="{927AA32F-F48A-434B-915D-87F4839F7804}"/>
            </a:ext>
          </a:extLst>
        </xdr:cNvPr>
        <xdr:cNvSpPr txBox="1"/>
      </xdr:nvSpPr>
      <xdr:spPr>
        <a:xfrm>
          <a:off x="250031" y="1131092"/>
          <a:ext cx="2875360" cy="785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a:solidFill>
                <a:schemeClr val="bg1"/>
              </a:solidFill>
              <a:latin typeface="+mn-lt"/>
              <a:cs typeface="Aharoni" panose="02010803020104030203" pitchFamily="2" charset="-79"/>
            </a:rPr>
            <a:t>Set</a:t>
          </a:r>
          <a:r>
            <a:rPr lang="en-US" sz="1200" b="0" baseline="0">
              <a:solidFill>
                <a:schemeClr val="bg1"/>
              </a:solidFill>
              <a:latin typeface="+mn-lt"/>
              <a:cs typeface="Aharoni" panose="02010803020104030203" pitchFamily="2" charset="-79"/>
            </a:rPr>
            <a:t> of repeatable process that a sales takes to take a prospective buyer from the early stage of awareness to a closed sale.</a:t>
          </a:r>
          <a:endParaRPr lang="en-US" sz="1200" b="0">
            <a:solidFill>
              <a:schemeClr val="bg1"/>
            </a:solidFill>
            <a:latin typeface="+mn-lt"/>
            <a:cs typeface="Aharoni" panose="02010803020104030203" pitchFamily="2" charset="-79"/>
          </a:endParaRPr>
        </a:p>
      </xdr:txBody>
    </xdr:sp>
    <xdr:clientData/>
  </xdr:twoCellAnchor>
  <xdr:twoCellAnchor editAs="absolute">
    <xdr:from>
      <xdr:col>11</xdr:col>
      <xdr:colOff>238126</xdr:colOff>
      <xdr:row>6</xdr:row>
      <xdr:rowOff>41671</xdr:rowOff>
    </xdr:from>
    <xdr:to>
      <xdr:col>12</xdr:col>
      <xdr:colOff>363140</xdr:colOff>
      <xdr:row>7</xdr:row>
      <xdr:rowOff>23810</xdr:rowOff>
    </xdr:to>
    <xdr:sp macro="" textlink="">
      <xdr:nvSpPr>
        <xdr:cNvPr id="120" name="TextBox 119">
          <a:extLst>
            <a:ext uri="{FF2B5EF4-FFF2-40B4-BE49-F238E27FC236}">
              <a16:creationId xmlns:a16="http://schemas.microsoft.com/office/drawing/2014/main" id="{EF413CC4-477E-4AD6-9DBC-5248229D32A4}"/>
            </a:ext>
          </a:extLst>
        </xdr:cNvPr>
        <xdr:cNvSpPr txBox="1"/>
      </xdr:nvSpPr>
      <xdr:spPr>
        <a:xfrm>
          <a:off x="6917532" y="1184671"/>
          <a:ext cx="732233" cy="172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chemeClr val="tx1">
                  <a:lumMod val="75000"/>
                  <a:lumOff val="25000"/>
                </a:schemeClr>
              </a:solidFill>
              <a:latin typeface="+mn-lt"/>
              <a:cs typeface="Aharoni" panose="02010803020104030203" pitchFamily="2" charset="-79"/>
            </a:rPr>
            <a:t>Refunded</a:t>
          </a:r>
        </a:p>
      </xdr:txBody>
    </xdr:sp>
    <xdr:clientData/>
  </xdr:twoCellAnchor>
  <xdr:twoCellAnchor editAs="absolute">
    <xdr:from>
      <xdr:col>11</xdr:col>
      <xdr:colOff>255985</xdr:colOff>
      <xdr:row>5</xdr:row>
      <xdr:rowOff>101203</xdr:rowOff>
    </xdr:from>
    <xdr:to>
      <xdr:col>12</xdr:col>
      <xdr:colOff>380999</xdr:colOff>
      <xdr:row>6</xdr:row>
      <xdr:rowOff>83342</xdr:rowOff>
    </xdr:to>
    <xdr:sp macro="" textlink="'Pivot Table 3'!AG4">
      <xdr:nvSpPr>
        <xdr:cNvPr id="121" name="TextBox 120">
          <a:extLst>
            <a:ext uri="{FF2B5EF4-FFF2-40B4-BE49-F238E27FC236}">
              <a16:creationId xmlns:a16="http://schemas.microsoft.com/office/drawing/2014/main" id="{3D4A5C8D-A010-498A-86C8-BDC61CE6683A}"/>
            </a:ext>
          </a:extLst>
        </xdr:cNvPr>
        <xdr:cNvSpPr txBox="1"/>
      </xdr:nvSpPr>
      <xdr:spPr>
        <a:xfrm>
          <a:off x="6935391" y="1053703"/>
          <a:ext cx="732233" cy="172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010BE5-F734-4A5E-9356-B46F2EE22D23}" type="TxLink">
            <a:rPr lang="en-US" sz="1100" b="1" i="0" u="none" strike="noStrike">
              <a:solidFill>
                <a:schemeClr val="tx1">
                  <a:lumMod val="85000"/>
                  <a:lumOff val="15000"/>
                </a:schemeClr>
              </a:solidFill>
              <a:latin typeface="Calibri"/>
              <a:cs typeface="Calibri"/>
            </a:rPr>
            <a:pPr algn="ctr"/>
            <a:t>33%</a:t>
          </a:fld>
          <a:endParaRPr lang="en-US" sz="1000" b="1">
            <a:solidFill>
              <a:schemeClr val="tx1">
                <a:lumMod val="85000"/>
                <a:lumOff val="15000"/>
              </a:schemeClr>
            </a:solidFill>
            <a:latin typeface="+mn-lt"/>
            <a:cs typeface="Aharoni" panose="02010803020104030203" pitchFamily="2" charset="-79"/>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285750</xdr:colOff>
      <xdr:row>2</xdr:row>
      <xdr:rowOff>12192</xdr:rowOff>
    </xdr:to>
    <xdr:grpSp>
      <xdr:nvGrpSpPr>
        <xdr:cNvPr id="2" name="Group 1">
          <a:extLst>
            <a:ext uri="{FF2B5EF4-FFF2-40B4-BE49-F238E27FC236}">
              <a16:creationId xmlns:a16="http://schemas.microsoft.com/office/drawing/2014/main" id="{535F25CA-CE34-4C80-8270-82D63C5D6A2B}"/>
            </a:ext>
          </a:extLst>
        </xdr:cNvPr>
        <xdr:cNvGrpSpPr/>
      </xdr:nvGrpSpPr>
      <xdr:grpSpPr>
        <a:xfrm>
          <a:off x="0" y="0"/>
          <a:ext cx="16073438" cy="393192"/>
          <a:chOff x="11907" y="1"/>
          <a:chExt cx="16073438" cy="393192"/>
        </a:xfrm>
      </xdr:grpSpPr>
      <xdr:sp macro="" textlink="">
        <xdr:nvSpPr>
          <xdr:cNvPr id="3" name="Rectangle 2">
            <a:extLst>
              <a:ext uri="{FF2B5EF4-FFF2-40B4-BE49-F238E27FC236}">
                <a16:creationId xmlns:a16="http://schemas.microsoft.com/office/drawing/2014/main" id="{0F4BFF44-5AB1-4087-A67C-29C81C53268B}"/>
              </a:ext>
            </a:extLst>
          </xdr:cNvPr>
          <xdr:cNvSpPr/>
        </xdr:nvSpPr>
        <xdr:spPr>
          <a:xfrm>
            <a:off x="11907" y="1"/>
            <a:ext cx="16073438" cy="393192"/>
          </a:xfrm>
          <a:prstGeom prst="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sp macro="" textlink="">
        <xdr:nvSpPr>
          <xdr:cNvPr id="4" name="TextBox 3">
            <a:extLst>
              <a:ext uri="{FF2B5EF4-FFF2-40B4-BE49-F238E27FC236}">
                <a16:creationId xmlns:a16="http://schemas.microsoft.com/office/drawing/2014/main" id="{3E2A2DD9-189E-46B7-80E1-CA50BC64A097}"/>
              </a:ext>
            </a:extLst>
          </xdr:cNvPr>
          <xdr:cNvSpPr txBox="1"/>
        </xdr:nvSpPr>
        <xdr:spPr>
          <a:xfrm>
            <a:off x="297655" y="11907"/>
            <a:ext cx="3036096"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a:solidFill>
                  <a:schemeClr val="bg1"/>
                </a:solidFill>
                <a:latin typeface="+mn-lt"/>
                <a:ea typeface="+mn-ea"/>
                <a:cs typeface="Aharoni" panose="02010803020104030203" pitchFamily="2" charset="-79"/>
              </a:rPr>
              <a:t>Financial Statistics Dashboard</a:t>
            </a:r>
          </a:p>
        </xdr:txBody>
      </xdr:sp>
      <xdr:sp macro="" textlink="">
        <xdr:nvSpPr>
          <xdr:cNvPr id="5" name="TextBox 4">
            <a:hlinkClick xmlns:r="http://schemas.openxmlformats.org/officeDocument/2006/relationships" r:id="rId1" tooltip="Income Sources"/>
            <a:extLst>
              <a:ext uri="{FF2B5EF4-FFF2-40B4-BE49-F238E27FC236}">
                <a16:creationId xmlns:a16="http://schemas.microsoft.com/office/drawing/2014/main" id="{B44A8998-B402-4879-9487-CBC9B3BFC4D9}"/>
              </a:ext>
            </a:extLst>
          </xdr:cNvPr>
          <xdr:cNvSpPr txBox="1"/>
        </xdr:nvSpPr>
        <xdr:spPr>
          <a:xfrm>
            <a:off x="10692190" y="11906"/>
            <a:ext cx="1178718"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mn-lt"/>
                <a:cs typeface="Aharoni" panose="02010803020104030203" pitchFamily="2" charset="-79"/>
              </a:rPr>
              <a:t>Income Sources</a:t>
            </a:r>
          </a:p>
        </xdr:txBody>
      </xdr:sp>
      <xdr:sp macro="" textlink="">
        <xdr:nvSpPr>
          <xdr:cNvPr id="6" name="TextBox 5">
            <a:hlinkClick xmlns:r="http://schemas.openxmlformats.org/officeDocument/2006/relationships" r:id="rId2" tooltip="Geographically"/>
            <a:extLst>
              <a:ext uri="{FF2B5EF4-FFF2-40B4-BE49-F238E27FC236}">
                <a16:creationId xmlns:a16="http://schemas.microsoft.com/office/drawing/2014/main" id="{49887B93-ADEA-4C67-AD04-057A70E04981}"/>
              </a:ext>
            </a:extLst>
          </xdr:cNvPr>
          <xdr:cNvSpPr txBox="1"/>
        </xdr:nvSpPr>
        <xdr:spPr>
          <a:xfrm>
            <a:off x="11917614" y="11906"/>
            <a:ext cx="1178718"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mn-lt"/>
                <a:cs typeface="Aharoni" panose="02010803020104030203" pitchFamily="2" charset="-79"/>
              </a:rPr>
              <a:t>Geographically</a:t>
            </a:r>
          </a:p>
        </xdr:txBody>
      </xdr:sp>
      <xdr:sp macro="" textlink="">
        <xdr:nvSpPr>
          <xdr:cNvPr id="7" name="TextBox 6">
            <a:hlinkClick xmlns:r="http://schemas.openxmlformats.org/officeDocument/2006/relationships" r:id="rId3" tooltip="Projects Status"/>
            <a:extLst>
              <a:ext uri="{FF2B5EF4-FFF2-40B4-BE49-F238E27FC236}">
                <a16:creationId xmlns:a16="http://schemas.microsoft.com/office/drawing/2014/main" id="{EEEA01DD-C34E-46E9-9C44-B83E4EA16DB6}"/>
              </a:ext>
            </a:extLst>
          </xdr:cNvPr>
          <xdr:cNvSpPr txBox="1"/>
        </xdr:nvSpPr>
        <xdr:spPr>
          <a:xfrm>
            <a:off x="14368463" y="11906"/>
            <a:ext cx="1178718"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mn-lt"/>
                <a:cs typeface="Aharoni" panose="02010803020104030203" pitchFamily="2" charset="-79"/>
              </a:rPr>
              <a:t>Projects</a:t>
            </a:r>
            <a:r>
              <a:rPr lang="en-US" sz="1200" baseline="0">
                <a:solidFill>
                  <a:schemeClr val="bg1"/>
                </a:solidFill>
                <a:latin typeface="+mn-lt"/>
                <a:cs typeface="Aharoni" panose="02010803020104030203" pitchFamily="2" charset="-79"/>
              </a:rPr>
              <a:t> Status</a:t>
            </a:r>
            <a:endParaRPr lang="en-US" sz="1200">
              <a:solidFill>
                <a:schemeClr val="bg1"/>
              </a:solidFill>
              <a:latin typeface="+mn-lt"/>
              <a:cs typeface="Aharoni" panose="02010803020104030203" pitchFamily="2" charset="-79"/>
            </a:endParaRPr>
          </a:p>
        </xdr:txBody>
      </xdr:sp>
      <xdr:sp macro="" textlink="">
        <xdr:nvSpPr>
          <xdr:cNvPr id="8" name="TextBox 7">
            <a:hlinkClick xmlns:r="http://schemas.openxmlformats.org/officeDocument/2006/relationships" r:id="rId4" tooltip="Sales Process"/>
            <a:extLst>
              <a:ext uri="{FF2B5EF4-FFF2-40B4-BE49-F238E27FC236}">
                <a16:creationId xmlns:a16="http://schemas.microsoft.com/office/drawing/2014/main" id="{03F9DB80-6A72-4930-9857-C9F342E710B6}"/>
              </a:ext>
            </a:extLst>
          </xdr:cNvPr>
          <xdr:cNvSpPr txBox="1"/>
        </xdr:nvSpPr>
        <xdr:spPr>
          <a:xfrm>
            <a:off x="13143038" y="11906"/>
            <a:ext cx="1178718"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mn-lt"/>
                <a:cs typeface="Aharoni" panose="02010803020104030203" pitchFamily="2" charset="-79"/>
              </a:rPr>
              <a:t>Sales Process</a:t>
            </a:r>
          </a:p>
        </xdr:txBody>
      </xdr:sp>
      <xdr:sp macro="" textlink="">
        <xdr:nvSpPr>
          <xdr:cNvPr id="9" name="Rectangle: Rounded Corners 8">
            <a:extLst>
              <a:ext uri="{FF2B5EF4-FFF2-40B4-BE49-F238E27FC236}">
                <a16:creationId xmlns:a16="http://schemas.microsoft.com/office/drawing/2014/main" id="{E92E257A-B546-48AF-934A-B2A2B3C89DD9}"/>
              </a:ext>
            </a:extLst>
          </xdr:cNvPr>
          <xdr:cNvSpPr/>
        </xdr:nvSpPr>
        <xdr:spPr>
          <a:xfrm>
            <a:off x="14510843" y="294371"/>
            <a:ext cx="278016" cy="45720"/>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13</xdr:col>
      <xdr:colOff>175213</xdr:colOff>
      <xdr:row>19</xdr:row>
      <xdr:rowOff>112072</xdr:rowOff>
    </xdr:from>
    <xdr:to>
      <xdr:col>19</xdr:col>
      <xdr:colOff>555052</xdr:colOff>
      <xdr:row>24</xdr:row>
      <xdr:rowOff>20575</xdr:rowOff>
    </xdr:to>
    <xdr:sp macro="" textlink="">
      <xdr:nvSpPr>
        <xdr:cNvPr id="10" name="Wave 9">
          <a:extLst>
            <a:ext uri="{FF2B5EF4-FFF2-40B4-BE49-F238E27FC236}">
              <a16:creationId xmlns:a16="http://schemas.microsoft.com/office/drawing/2014/main" id="{45785F3C-E207-4BA9-9204-6D44CB4726CD}"/>
            </a:ext>
          </a:extLst>
        </xdr:cNvPr>
        <xdr:cNvSpPr/>
      </xdr:nvSpPr>
      <xdr:spPr>
        <a:xfrm rot="2177668" flipV="1">
          <a:off x="8069057" y="3731572"/>
          <a:ext cx="4023151" cy="861003"/>
        </a:xfrm>
        <a:prstGeom prst="wave">
          <a:avLst>
            <a:gd name="adj1" fmla="val 20000"/>
            <a:gd name="adj2" fmla="val -2389"/>
          </a:avLst>
        </a:prstGeom>
        <a:gradFill flip="none" rotWithShape="1">
          <a:gsLst>
            <a:gs pos="87000">
              <a:srgbClr val="EC70D4"/>
            </a:gs>
            <a:gs pos="17000">
              <a:srgbClr val="EC70D4">
                <a:alpha val="5500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13</xdr:col>
      <xdr:colOff>401475</xdr:colOff>
      <xdr:row>11</xdr:row>
      <xdr:rowOff>3777</xdr:rowOff>
    </xdr:from>
    <xdr:to>
      <xdr:col>19</xdr:col>
      <xdr:colOff>158509</xdr:colOff>
      <xdr:row>16</xdr:row>
      <xdr:rowOff>21946</xdr:rowOff>
    </xdr:to>
    <xdr:sp macro="" textlink="">
      <xdr:nvSpPr>
        <xdr:cNvPr id="11" name="Wave 10">
          <a:extLst>
            <a:ext uri="{FF2B5EF4-FFF2-40B4-BE49-F238E27FC236}">
              <a16:creationId xmlns:a16="http://schemas.microsoft.com/office/drawing/2014/main" id="{F5677ACE-23A2-42B9-8283-FC55C38D36B8}"/>
            </a:ext>
          </a:extLst>
        </xdr:cNvPr>
        <xdr:cNvSpPr/>
      </xdr:nvSpPr>
      <xdr:spPr>
        <a:xfrm rot="20319080" flipV="1">
          <a:off x="8295319" y="2099277"/>
          <a:ext cx="3400346" cy="970669"/>
        </a:xfrm>
        <a:prstGeom prst="wave">
          <a:avLst>
            <a:gd name="adj1" fmla="val 20000"/>
            <a:gd name="adj2" fmla="val 0"/>
          </a:avLst>
        </a:prstGeom>
        <a:gradFill flip="none" rotWithShape="1">
          <a:gsLst>
            <a:gs pos="73000">
              <a:srgbClr val="0070C0">
                <a:alpha val="40000"/>
              </a:srgbClr>
            </a:gs>
            <a:gs pos="26000">
              <a:srgbClr val="EC70D4">
                <a:alpha val="5500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13</xdr:col>
      <xdr:colOff>453070</xdr:colOff>
      <xdr:row>11</xdr:row>
      <xdr:rowOff>29415</xdr:rowOff>
    </xdr:from>
    <xdr:to>
      <xdr:col>19</xdr:col>
      <xdr:colOff>231248</xdr:colOff>
      <xdr:row>16</xdr:row>
      <xdr:rowOff>47584</xdr:rowOff>
    </xdr:to>
    <xdr:sp macro="" textlink="">
      <xdr:nvSpPr>
        <xdr:cNvPr id="12" name="Wave 11">
          <a:extLst>
            <a:ext uri="{FF2B5EF4-FFF2-40B4-BE49-F238E27FC236}">
              <a16:creationId xmlns:a16="http://schemas.microsoft.com/office/drawing/2014/main" id="{C25ACE71-7771-40ED-A08D-577E4CF344BC}"/>
            </a:ext>
          </a:extLst>
        </xdr:cNvPr>
        <xdr:cNvSpPr/>
      </xdr:nvSpPr>
      <xdr:spPr>
        <a:xfrm rot="1618783" flipV="1">
          <a:off x="8346914" y="2124915"/>
          <a:ext cx="3421490" cy="970669"/>
        </a:xfrm>
        <a:prstGeom prst="wave">
          <a:avLst>
            <a:gd name="adj1" fmla="val 20000"/>
            <a:gd name="adj2" fmla="val -2389"/>
          </a:avLst>
        </a:prstGeom>
        <a:gradFill flip="none" rotWithShape="1">
          <a:gsLst>
            <a:gs pos="87000">
              <a:srgbClr val="EC70D4"/>
            </a:gs>
            <a:gs pos="17000">
              <a:srgbClr val="EC70D4">
                <a:alpha val="5500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313392</xdr:colOff>
      <xdr:row>10</xdr:row>
      <xdr:rowOff>181500</xdr:rowOff>
    </xdr:from>
    <xdr:to>
      <xdr:col>12</xdr:col>
      <xdr:colOff>213676</xdr:colOff>
      <xdr:row>16</xdr:row>
      <xdr:rowOff>9169</xdr:rowOff>
    </xdr:to>
    <xdr:sp macro="" textlink="">
      <xdr:nvSpPr>
        <xdr:cNvPr id="13" name="Wave 12">
          <a:extLst>
            <a:ext uri="{FF2B5EF4-FFF2-40B4-BE49-F238E27FC236}">
              <a16:creationId xmlns:a16="http://schemas.microsoft.com/office/drawing/2014/main" id="{BF0F1E15-076D-46C7-91AC-011FDCAB2C83}"/>
            </a:ext>
          </a:extLst>
        </xdr:cNvPr>
        <xdr:cNvSpPr/>
      </xdr:nvSpPr>
      <xdr:spPr>
        <a:xfrm rot="20798939" flipV="1">
          <a:off x="3349486" y="2086500"/>
          <a:ext cx="4150815" cy="970669"/>
        </a:xfrm>
        <a:prstGeom prst="wave">
          <a:avLst>
            <a:gd name="adj1" fmla="val 20000"/>
            <a:gd name="adj2" fmla="val 0"/>
          </a:avLst>
        </a:prstGeom>
        <a:gradFill flip="none" rotWithShape="1">
          <a:gsLst>
            <a:gs pos="23000">
              <a:srgbClr val="00B0F0">
                <a:alpha val="73000"/>
              </a:srgbClr>
            </a:gs>
            <a:gs pos="100000">
              <a:srgbClr val="EC70D4">
                <a:alpha val="5500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202048</xdr:colOff>
      <xdr:row>15</xdr:row>
      <xdr:rowOff>42286</xdr:rowOff>
    </xdr:from>
    <xdr:to>
      <xdr:col>12</xdr:col>
      <xdr:colOff>396816</xdr:colOff>
      <xdr:row>20</xdr:row>
      <xdr:rowOff>60455</xdr:rowOff>
    </xdr:to>
    <xdr:sp macro="" textlink="">
      <xdr:nvSpPr>
        <xdr:cNvPr id="14" name="Wave 13">
          <a:extLst>
            <a:ext uri="{FF2B5EF4-FFF2-40B4-BE49-F238E27FC236}">
              <a16:creationId xmlns:a16="http://schemas.microsoft.com/office/drawing/2014/main" id="{0C80E3FB-D9D6-403A-AF5E-C82BDA07D9DC}"/>
            </a:ext>
          </a:extLst>
        </xdr:cNvPr>
        <xdr:cNvSpPr/>
      </xdr:nvSpPr>
      <xdr:spPr>
        <a:xfrm flipV="1">
          <a:off x="3845361" y="2899786"/>
          <a:ext cx="3838080" cy="970669"/>
        </a:xfrm>
        <a:prstGeom prst="wave">
          <a:avLst>
            <a:gd name="adj1" fmla="val 20000"/>
            <a:gd name="adj2" fmla="val 1833"/>
          </a:avLst>
        </a:prstGeom>
        <a:gradFill flip="none" rotWithShape="1">
          <a:gsLst>
            <a:gs pos="87000">
              <a:srgbClr val="EC70D4"/>
            </a:gs>
            <a:gs pos="17000">
              <a:srgbClr val="EC70D4">
                <a:alpha val="5500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362314</xdr:colOff>
      <xdr:row>19</xdr:row>
      <xdr:rowOff>112777</xdr:rowOff>
    </xdr:from>
    <xdr:to>
      <xdr:col>12</xdr:col>
      <xdr:colOff>213005</xdr:colOff>
      <xdr:row>24</xdr:row>
      <xdr:rowOff>130946</xdr:rowOff>
    </xdr:to>
    <xdr:sp macro="" textlink="">
      <xdr:nvSpPr>
        <xdr:cNvPr id="15" name="Wave 14">
          <a:extLst>
            <a:ext uri="{FF2B5EF4-FFF2-40B4-BE49-F238E27FC236}">
              <a16:creationId xmlns:a16="http://schemas.microsoft.com/office/drawing/2014/main" id="{C0CF4048-4450-4257-860D-21CE7FE6FA58}"/>
            </a:ext>
          </a:extLst>
        </xdr:cNvPr>
        <xdr:cNvSpPr/>
      </xdr:nvSpPr>
      <xdr:spPr>
        <a:xfrm rot="801061">
          <a:off x="3398408" y="3732277"/>
          <a:ext cx="4101222" cy="970669"/>
        </a:xfrm>
        <a:prstGeom prst="wave">
          <a:avLst>
            <a:gd name="adj1" fmla="val 20000"/>
            <a:gd name="adj2" fmla="val 0"/>
          </a:avLst>
        </a:prstGeom>
        <a:gradFill flip="none" rotWithShape="1">
          <a:gsLst>
            <a:gs pos="23000">
              <a:srgbClr val="00B0F0">
                <a:alpha val="73000"/>
              </a:srgbClr>
            </a:gs>
            <a:gs pos="100000">
              <a:srgbClr val="EC70D4">
                <a:alpha val="5500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142875</xdr:colOff>
      <xdr:row>12</xdr:row>
      <xdr:rowOff>187219</xdr:rowOff>
    </xdr:from>
    <xdr:to>
      <xdr:col>6</xdr:col>
      <xdr:colOff>329207</xdr:colOff>
      <xdr:row>22</xdr:row>
      <xdr:rowOff>26612</xdr:rowOff>
    </xdr:to>
    <xdr:sp macro="" textlink="">
      <xdr:nvSpPr>
        <xdr:cNvPr id="16" name="Rectangle: Rounded Corners 15">
          <a:extLst>
            <a:ext uri="{FF2B5EF4-FFF2-40B4-BE49-F238E27FC236}">
              <a16:creationId xmlns:a16="http://schemas.microsoft.com/office/drawing/2014/main" id="{B7E5D3F1-8E3D-4405-99E8-C78D9A89CBDC}"/>
            </a:ext>
          </a:extLst>
        </xdr:cNvPr>
        <xdr:cNvSpPr/>
      </xdr:nvSpPr>
      <xdr:spPr>
        <a:xfrm>
          <a:off x="1964531" y="2473219"/>
          <a:ext cx="2007989" cy="1744393"/>
        </a:xfrm>
        <a:prstGeom prst="roundRect">
          <a:avLst/>
        </a:prstGeom>
        <a:solidFill>
          <a:schemeClr val="bg1"/>
        </a:solidFill>
        <a:ln>
          <a:noFill/>
        </a:ln>
        <a:effectLst>
          <a:outerShdw blurRad="152400" dist="127000" dir="5400000" algn="t" rotWithShape="0">
            <a:prstClr val="black">
              <a:alpha val="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 </a:t>
          </a:r>
        </a:p>
      </xdr:txBody>
    </xdr:sp>
    <xdr:clientData/>
  </xdr:twoCellAnchor>
  <xdr:twoCellAnchor>
    <xdr:from>
      <xdr:col>18</xdr:col>
      <xdr:colOff>455809</xdr:colOff>
      <xdr:row>5</xdr:row>
      <xdr:rowOff>154781</xdr:rowOff>
    </xdr:from>
    <xdr:to>
      <xdr:col>22</xdr:col>
      <xdr:colOff>34923</xdr:colOff>
      <xdr:row>13</xdr:row>
      <xdr:rowOff>93821</xdr:rowOff>
    </xdr:to>
    <xdr:sp macro="" textlink="">
      <xdr:nvSpPr>
        <xdr:cNvPr id="17" name="Rectangle: Rounded Corners 16">
          <a:extLst>
            <a:ext uri="{FF2B5EF4-FFF2-40B4-BE49-F238E27FC236}">
              <a16:creationId xmlns:a16="http://schemas.microsoft.com/office/drawing/2014/main" id="{75A6ADAE-7BFF-409A-AAF8-2E498941073B}"/>
            </a:ext>
          </a:extLst>
        </xdr:cNvPr>
        <xdr:cNvSpPr/>
      </xdr:nvSpPr>
      <xdr:spPr>
        <a:xfrm>
          <a:off x="11385747" y="1107281"/>
          <a:ext cx="2007989" cy="1463040"/>
        </a:xfrm>
        <a:prstGeom prst="roundRect">
          <a:avLst/>
        </a:prstGeom>
        <a:gradFill flip="none" rotWithShape="1">
          <a:gsLst>
            <a:gs pos="38000">
              <a:srgbClr val="0070C0"/>
            </a:gs>
            <a:gs pos="79000">
              <a:srgbClr val="EC70D4"/>
            </a:gs>
          </a:gsLst>
          <a:lin ang="2700000" scaled="1"/>
          <a:tileRect/>
        </a:gradFill>
        <a:ln>
          <a:noFill/>
        </a:ln>
        <a:effectLst>
          <a:glow rad="660400">
            <a:srgbClr val="0070C0">
              <a:alpha val="6000"/>
            </a:srgbClr>
          </a:glow>
          <a:outerShdw blurRad="203200" dist="101600" dir="5400000" algn="t" rotWithShape="0">
            <a:prstClr val="black">
              <a:alpha val="17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 </a:t>
          </a:r>
        </a:p>
      </xdr:txBody>
    </xdr:sp>
    <xdr:clientData/>
  </xdr:twoCellAnchor>
  <xdr:twoCellAnchor>
    <xdr:from>
      <xdr:col>18</xdr:col>
      <xdr:colOff>455809</xdr:colOff>
      <xdr:row>14</xdr:row>
      <xdr:rowOff>13773</xdr:rowOff>
    </xdr:from>
    <xdr:to>
      <xdr:col>22</xdr:col>
      <xdr:colOff>34923</xdr:colOff>
      <xdr:row>21</xdr:row>
      <xdr:rowOff>143313</xdr:rowOff>
    </xdr:to>
    <xdr:sp macro="" textlink="">
      <xdr:nvSpPr>
        <xdr:cNvPr id="18" name="Rectangle: Rounded Corners 17">
          <a:extLst>
            <a:ext uri="{FF2B5EF4-FFF2-40B4-BE49-F238E27FC236}">
              <a16:creationId xmlns:a16="http://schemas.microsoft.com/office/drawing/2014/main" id="{D43D7285-1800-4B7A-BD5B-C658DD050F06}"/>
            </a:ext>
          </a:extLst>
        </xdr:cNvPr>
        <xdr:cNvSpPr/>
      </xdr:nvSpPr>
      <xdr:spPr>
        <a:xfrm>
          <a:off x="11385747" y="2680773"/>
          <a:ext cx="2007989" cy="1463040"/>
        </a:xfrm>
        <a:prstGeom prst="roundRect">
          <a:avLst/>
        </a:prstGeom>
        <a:gradFill flip="none" rotWithShape="1">
          <a:gsLst>
            <a:gs pos="38000">
              <a:srgbClr val="0070C0"/>
            </a:gs>
            <a:gs pos="79000">
              <a:srgbClr val="EC70D4"/>
            </a:gs>
          </a:gsLst>
          <a:lin ang="2700000" scaled="1"/>
          <a:tileRect/>
        </a:gradFill>
        <a:ln>
          <a:noFill/>
        </a:ln>
        <a:effectLst>
          <a:glow rad="660400">
            <a:srgbClr val="0070C0">
              <a:alpha val="6000"/>
            </a:srgbClr>
          </a:glow>
          <a:outerShdw blurRad="203200" dist="101600" dir="5400000" algn="t" rotWithShape="0">
            <a:prstClr val="black">
              <a:alpha val="17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 </a:t>
          </a:r>
        </a:p>
      </xdr:txBody>
    </xdr:sp>
    <xdr:clientData/>
  </xdr:twoCellAnchor>
  <xdr:twoCellAnchor>
    <xdr:from>
      <xdr:col>18</xdr:col>
      <xdr:colOff>455809</xdr:colOff>
      <xdr:row>22</xdr:row>
      <xdr:rowOff>63265</xdr:rowOff>
    </xdr:from>
    <xdr:to>
      <xdr:col>22</xdr:col>
      <xdr:colOff>34923</xdr:colOff>
      <xdr:row>30</xdr:row>
      <xdr:rowOff>2305</xdr:rowOff>
    </xdr:to>
    <xdr:sp macro="" textlink="">
      <xdr:nvSpPr>
        <xdr:cNvPr id="19" name="Rectangle: Rounded Corners 18">
          <a:extLst>
            <a:ext uri="{FF2B5EF4-FFF2-40B4-BE49-F238E27FC236}">
              <a16:creationId xmlns:a16="http://schemas.microsoft.com/office/drawing/2014/main" id="{B0D5DA76-3C31-45FA-B2AE-E764EC5169C0}"/>
            </a:ext>
          </a:extLst>
        </xdr:cNvPr>
        <xdr:cNvSpPr/>
      </xdr:nvSpPr>
      <xdr:spPr>
        <a:xfrm>
          <a:off x="11385747" y="4254265"/>
          <a:ext cx="2007989" cy="1463040"/>
        </a:xfrm>
        <a:prstGeom prst="roundRect">
          <a:avLst/>
        </a:prstGeom>
        <a:gradFill flip="none" rotWithShape="1">
          <a:gsLst>
            <a:gs pos="38000">
              <a:srgbClr val="0070C0"/>
            </a:gs>
            <a:gs pos="79000">
              <a:srgbClr val="EC70D4"/>
            </a:gs>
          </a:gsLst>
          <a:lin ang="2700000" scaled="1"/>
          <a:tileRect/>
        </a:gradFill>
        <a:ln>
          <a:noFill/>
        </a:ln>
        <a:effectLst>
          <a:glow rad="660400">
            <a:srgbClr val="0070C0">
              <a:alpha val="6000"/>
            </a:srgbClr>
          </a:glow>
          <a:outerShdw blurRad="203200" dist="101600" dir="5400000" algn="t" rotWithShape="0">
            <a:prstClr val="black">
              <a:alpha val="17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 </a:t>
          </a:r>
        </a:p>
      </xdr:txBody>
    </xdr:sp>
    <xdr:clientData/>
  </xdr:twoCellAnchor>
  <xdr:twoCellAnchor>
    <xdr:from>
      <xdr:col>11</xdr:col>
      <xdr:colOff>129748</xdr:colOff>
      <xdr:row>5</xdr:row>
      <xdr:rowOff>154781</xdr:rowOff>
    </xdr:from>
    <xdr:to>
      <xdr:col>14</xdr:col>
      <xdr:colOff>316080</xdr:colOff>
      <xdr:row>13</xdr:row>
      <xdr:rowOff>93821</xdr:rowOff>
    </xdr:to>
    <xdr:sp macro="" textlink="">
      <xdr:nvSpPr>
        <xdr:cNvPr id="20" name="Rectangle: Rounded Corners 19">
          <a:extLst>
            <a:ext uri="{FF2B5EF4-FFF2-40B4-BE49-F238E27FC236}">
              <a16:creationId xmlns:a16="http://schemas.microsoft.com/office/drawing/2014/main" id="{FF2D0683-30B2-4A75-BAB9-3CDE7B815356}"/>
            </a:ext>
          </a:extLst>
        </xdr:cNvPr>
        <xdr:cNvSpPr/>
      </xdr:nvSpPr>
      <xdr:spPr>
        <a:xfrm>
          <a:off x="6809154" y="1107281"/>
          <a:ext cx="2007989" cy="1463040"/>
        </a:xfrm>
        <a:prstGeom prst="roundRect">
          <a:avLst/>
        </a:prstGeom>
        <a:gradFill flip="none" rotWithShape="1">
          <a:gsLst>
            <a:gs pos="15000">
              <a:srgbClr val="EC70D4">
                <a:alpha val="98000"/>
                <a:lumMod val="78000"/>
              </a:srgbClr>
            </a:gs>
            <a:gs pos="87000">
              <a:srgbClr val="EC70D4"/>
            </a:gs>
          </a:gsLst>
          <a:lin ang="0" scaled="1"/>
          <a:tileRect/>
        </a:gradFill>
        <a:ln>
          <a:noFill/>
        </a:ln>
        <a:effectLst>
          <a:glow rad="571500">
            <a:srgbClr val="EC70D4">
              <a:alpha val="13000"/>
            </a:srgbClr>
          </a:glow>
          <a:outerShdw blurRad="203200" dist="101600" dir="5400000" algn="t" rotWithShape="0">
            <a:prstClr val="black">
              <a:alpha val="17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 </a:t>
          </a:r>
        </a:p>
      </xdr:txBody>
    </xdr:sp>
    <xdr:clientData/>
  </xdr:twoCellAnchor>
  <xdr:twoCellAnchor>
    <xdr:from>
      <xdr:col>11</xdr:col>
      <xdr:colOff>129748</xdr:colOff>
      <xdr:row>14</xdr:row>
      <xdr:rowOff>13773</xdr:rowOff>
    </xdr:from>
    <xdr:to>
      <xdr:col>14</xdr:col>
      <xdr:colOff>316080</xdr:colOff>
      <xdr:row>21</xdr:row>
      <xdr:rowOff>143313</xdr:rowOff>
    </xdr:to>
    <xdr:sp macro="" textlink="">
      <xdr:nvSpPr>
        <xdr:cNvPr id="21" name="Rectangle: Rounded Corners 20">
          <a:extLst>
            <a:ext uri="{FF2B5EF4-FFF2-40B4-BE49-F238E27FC236}">
              <a16:creationId xmlns:a16="http://schemas.microsoft.com/office/drawing/2014/main" id="{B1C1E0E5-CAC3-4C1F-85F2-D449F7918F8F}"/>
            </a:ext>
          </a:extLst>
        </xdr:cNvPr>
        <xdr:cNvSpPr/>
      </xdr:nvSpPr>
      <xdr:spPr>
        <a:xfrm>
          <a:off x="6809154" y="2680773"/>
          <a:ext cx="2007989" cy="1463040"/>
        </a:xfrm>
        <a:prstGeom prst="roundRect">
          <a:avLst/>
        </a:prstGeom>
        <a:gradFill flip="none" rotWithShape="1">
          <a:gsLst>
            <a:gs pos="15000">
              <a:srgbClr val="EC70D4">
                <a:alpha val="98000"/>
                <a:lumMod val="78000"/>
              </a:srgbClr>
            </a:gs>
            <a:gs pos="87000">
              <a:srgbClr val="EC70D4"/>
            </a:gs>
          </a:gsLst>
          <a:lin ang="0" scaled="1"/>
          <a:tileRect/>
        </a:gradFill>
        <a:ln>
          <a:noFill/>
        </a:ln>
        <a:effectLst>
          <a:glow rad="571500">
            <a:srgbClr val="EC70D4">
              <a:alpha val="13000"/>
            </a:srgbClr>
          </a:glow>
          <a:outerShdw blurRad="203200" dist="101600" dir="5400000" algn="t" rotWithShape="0">
            <a:prstClr val="black">
              <a:alpha val="17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 </a:t>
          </a:r>
        </a:p>
      </xdr:txBody>
    </xdr:sp>
    <xdr:clientData/>
  </xdr:twoCellAnchor>
  <xdr:twoCellAnchor>
    <xdr:from>
      <xdr:col>11</xdr:col>
      <xdr:colOff>129748</xdr:colOff>
      <xdr:row>22</xdr:row>
      <xdr:rowOff>63265</xdr:rowOff>
    </xdr:from>
    <xdr:to>
      <xdr:col>14</xdr:col>
      <xdr:colOff>316080</xdr:colOff>
      <xdr:row>30</xdr:row>
      <xdr:rowOff>2305</xdr:rowOff>
    </xdr:to>
    <xdr:sp macro="" textlink="">
      <xdr:nvSpPr>
        <xdr:cNvPr id="22" name="Rectangle: Rounded Corners 21">
          <a:extLst>
            <a:ext uri="{FF2B5EF4-FFF2-40B4-BE49-F238E27FC236}">
              <a16:creationId xmlns:a16="http://schemas.microsoft.com/office/drawing/2014/main" id="{D9322021-AED3-44A6-A340-862091DACD06}"/>
            </a:ext>
          </a:extLst>
        </xdr:cNvPr>
        <xdr:cNvSpPr/>
      </xdr:nvSpPr>
      <xdr:spPr>
        <a:xfrm>
          <a:off x="6809154" y="4254265"/>
          <a:ext cx="2007989" cy="1463040"/>
        </a:xfrm>
        <a:prstGeom prst="roundRect">
          <a:avLst/>
        </a:prstGeom>
        <a:gradFill flip="none" rotWithShape="1">
          <a:gsLst>
            <a:gs pos="15000">
              <a:srgbClr val="EC70D4">
                <a:alpha val="98000"/>
                <a:lumMod val="78000"/>
              </a:srgbClr>
            </a:gs>
            <a:gs pos="87000">
              <a:srgbClr val="EC70D4"/>
            </a:gs>
          </a:gsLst>
          <a:lin ang="0" scaled="1"/>
          <a:tileRect/>
        </a:gradFill>
        <a:ln>
          <a:noFill/>
        </a:ln>
        <a:effectLst>
          <a:glow rad="571500">
            <a:srgbClr val="EC70D4">
              <a:alpha val="13000"/>
            </a:srgbClr>
          </a:glow>
          <a:outerShdw blurRad="203200" dist="101600" dir="5400000" algn="t" rotWithShape="0">
            <a:prstClr val="black">
              <a:alpha val="17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 </a:t>
          </a:r>
        </a:p>
      </xdr:txBody>
    </xdr:sp>
    <xdr:clientData/>
  </xdr:twoCellAnchor>
  <xdr:twoCellAnchor>
    <xdr:from>
      <xdr:col>13</xdr:col>
      <xdr:colOff>170988</xdr:colOff>
      <xdr:row>19</xdr:row>
      <xdr:rowOff>176668</xdr:rowOff>
    </xdr:from>
    <xdr:to>
      <xdr:col>19</xdr:col>
      <xdr:colOff>159388</xdr:colOff>
      <xdr:row>25</xdr:row>
      <xdr:rowOff>4337</xdr:rowOff>
    </xdr:to>
    <xdr:sp macro="" textlink="">
      <xdr:nvSpPr>
        <xdr:cNvPr id="23" name="Wave 22">
          <a:extLst>
            <a:ext uri="{FF2B5EF4-FFF2-40B4-BE49-F238E27FC236}">
              <a16:creationId xmlns:a16="http://schemas.microsoft.com/office/drawing/2014/main" id="{F6C41782-5FA1-425B-9B41-68468A1C7E9D}"/>
            </a:ext>
          </a:extLst>
        </xdr:cNvPr>
        <xdr:cNvSpPr/>
      </xdr:nvSpPr>
      <xdr:spPr>
        <a:xfrm rot="20319080" flipV="1">
          <a:off x="8064832" y="3796168"/>
          <a:ext cx="3631712" cy="970669"/>
        </a:xfrm>
        <a:prstGeom prst="wave">
          <a:avLst>
            <a:gd name="adj1" fmla="val 20000"/>
            <a:gd name="adj2" fmla="val 0"/>
          </a:avLst>
        </a:prstGeom>
        <a:gradFill flip="none" rotWithShape="1">
          <a:gsLst>
            <a:gs pos="73000">
              <a:srgbClr val="0070C0">
                <a:alpha val="40000"/>
              </a:srgbClr>
            </a:gs>
            <a:gs pos="26000">
              <a:srgbClr val="EC70D4">
                <a:alpha val="5500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13</xdr:col>
      <xdr:colOff>310658</xdr:colOff>
      <xdr:row>6</xdr:row>
      <xdr:rowOff>164984</xdr:rowOff>
    </xdr:from>
    <xdr:to>
      <xdr:col>19</xdr:col>
      <xdr:colOff>381482</xdr:colOff>
      <xdr:row>9</xdr:row>
      <xdr:rowOff>51582</xdr:rowOff>
    </xdr:to>
    <xdr:sp macro="" textlink="">
      <xdr:nvSpPr>
        <xdr:cNvPr id="24" name="Rectangle 23">
          <a:extLst>
            <a:ext uri="{FF2B5EF4-FFF2-40B4-BE49-F238E27FC236}">
              <a16:creationId xmlns:a16="http://schemas.microsoft.com/office/drawing/2014/main" id="{68E9E734-C359-4864-9623-5E81574FAE18}"/>
            </a:ext>
          </a:extLst>
        </xdr:cNvPr>
        <xdr:cNvSpPr/>
      </xdr:nvSpPr>
      <xdr:spPr>
        <a:xfrm>
          <a:off x="8204502" y="1307984"/>
          <a:ext cx="3714136" cy="458098"/>
        </a:xfrm>
        <a:prstGeom prst="rect">
          <a:avLst/>
        </a:prstGeom>
        <a:gradFill flip="none" rotWithShape="1">
          <a:gsLst>
            <a:gs pos="73000">
              <a:srgbClr val="0070C0">
                <a:alpha val="40000"/>
              </a:srgbClr>
            </a:gs>
            <a:gs pos="26000">
              <a:srgbClr val="EC70D4">
                <a:alpha val="5500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215445</xdr:colOff>
      <xdr:row>18</xdr:row>
      <xdr:rowOff>111842</xdr:rowOff>
    </xdr:from>
    <xdr:to>
      <xdr:col>5</xdr:col>
      <xdr:colOff>47481</xdr:colOff>
      <xdr:row>20</xdr:row>
      <xdr:rowOff>100174</xdr:rowOff>
    </xdr:to>
    <xdr:sp macro="" textlink="">
      <xdr:nvSpPr>
        <xdr:cNvPr id="25" name="TextBox 25">
          <a:extLst>
            <a:ext uri="{FF2B5EF4-FFF2-40B4-BE49-F238E27FC236}">
              <a16:creationId xmlns:a16="http://schemas.microsoft.com/office/drawing/2014/main" id="{FE2C3469-787C-464D-BBAD-FE4F36F5D019}"/>
            </a:ext>
          </a:extLst>
        </xdr:cNvPr>
        <xdr:cNvSpPr txBox="1"/>
      </xdr:nvSpPr>
      <xdr:spPr>
        <a:xfrm>
          <a:off x="2037101" y="3540842"/>
          <a:ext cx="1046474"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b="1"/>
            <a:t>Finance</a:t>
          </a:r>
          <a:endParaRPr lang="en-US" sz="1600" b="1"/>
        </a:p>
      </xdr:txBody>
    </xdr:sp>
    <xdr:clientData/>
  </xdr:twoCellAnchor>
  <xdr:twoCellAnchor>
    <xdr:from>
      <xdr:col>3</xdr:col>
      <xdr:colOff>215445</xdr:colOff>
      <xdr:row>19</xdr:row>
      <xdr:rowOff>186991</xdr:rowOff>
    </xdr:from>
    <xdr:to>
      <xdr:col>7</xdr:col>
      <xdr:colOff>62590</xdr:colOff>
      <xdr:row>21</xdr:row>
      <xdr:rowOff>144545</xdr:rowOff>
    </xdr:to>
    <xdr:sp macro="" textlink="">
      <xdr:nvSpPr>
        <xdr:cNvPr id="26" name="TextBox 26">
          <a:extLst>
            <a:ext uri="{FF2B5EF4-FFF2-40B4-BE49-F238E27FC236}">
              <a16:creationId xmlns:a16="http://schemas.microsoft.com/office/drawing/2014/main" id="{6D8032C9-4A7A-4277-89BE-C296EA3D5795}"/>
            </a:ext>
          </a:extLst>
        </xdr:cNvPr>
        <xdr:cNvSpPr txBox="1"/>
      </xdr:nvSpPr>
      <xdr:spPr>
        <a:xfrm>
          <a:off x="2037101" y="3806491"/>
          <a:ext cx="2276020" cy="33855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a:solidFill>
                <a:schemeClr val="bg2">
                  <a:lumMod val="50000"/>
                </a:schemeClr>
              </a:solidFill>
              <a:latin typeface="+mj-lt"/>
            </a:rPr>
            <a:t>Increased by 120%</a:t>
          </a:r>
        </a:p>
      </xdr:txBody>
    </xdr:sp>
    <xdr:clientData/>
  </xdr:twoCellAnchor>
  <xdr:twoCellAnchor>
    <xdr:from>
      <xdr:col>11</xdr:col>
      <xdr:colOff>177533</xdr:colOff>
      <xdr:row>7</xdr:row>
      <xdr:rowOff>24706</xdr:rowOff>
    </xdr:from>
    <xdr:to>
      <xdr:col>14</xdr:col>
      <xdr:colOff>98313</xdr:colOff>
      <xdr:row>8</xdr:row>
      <xdr:rowOff>141983</xdr:rowOff>
    </xdr:to>
    <xdr:sp macro="" textlink="">
      <xdr:nvSpPr>
        <xdr:cNvPr id="27" name="TextBox 27">
          <a:extLst>
            <a:ext uri="{FF2B5EF4-FFF2-40B4-BE49-F238E27FC236}">
              <a16:creationId xmlns:a16="http://schemas.microsoft.com/office/drawing/2014/main" id="{E834E061-EDF7-45AD-B6F0-784F520BDCA6}"/>
            </a:ext>
          </a:extLst>
        </xdr:cNvPr>
        <xdr:cNvSpPr txBox="1"/>
      </xdr:nvSpPr>
      <xdr:spPr>
        <a:xfrm>
          <a:off x="6856939" y="1358206"/>
          <a:ext cx="1742437"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solidFill>
                <a:schemeClr val="bg1"/>
              </a:solidFill>
              <a:latin typeface="+mj-lt"/>
            </a:rPr>
            <a:t>Investments</a:t>
          </a:r>
        </a:p>
      </xdr:txBody>
    </xdr:sp>
    <xdr:clientData/>
  </xdr:twoCellAnchor>
  <xdr:twoCellAnchor>
    <xdr:from>
      <xdr:col>11</xdr:col>
      <xdr:colOff>180948</xdr:colOff>
      <xdr:row>10</xdr:row>
      <xdr:rowOff>50989</xdr:rowOff>
    </xdr:from>
    <xdr:to>
      <xdr:col>14</xdr:col>
      <xdr:colOff>101728</xdr:colOff>
      <xdr:row>12</xdr:row>
      <xdr:rowOff>8543</xdr:rowOff>
    </xdr:to>
    <xdr:sp macro="" textlink="">
      <xdr:nvSpPr>
        <xdr:cNvPr id="28" name="TextBox 28">
          <a:extLst>
            <a:ext uri="{FF2B5EF4-FFF2-40B4-BE49-F238E27FC236}">
              <a16:creationId xmlns:a16="http://schemas.microsoft.com/office/drawing/2014/main" id="{94357C36-F46F-4E44-A6B2-7C84EC5EA027}"/>
            </a:ext>
          </a:extLst>
        </xdr:cNvPr>
        <xdr:cNvSpPr txBox="1"/>
      </xdr:nvSpPr>
      <xdr:spPr>
        <a:xfrm>
          <a:off x="6860354" y="1955989"/>
          <a:ext cx="1742437" cy="33855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b="1">
              <a:solidFill>
                <a:schemeClr val="bg1"/>
              </a:solidFill>
              <a:latin typeface="Arial" panose="020B0604020202020204" pitchFamily="34" charset="0"/>
              <a:cs typeface="Arial" panose="020B0604020202020204" pitchFamily="34" charset="0"/>
            </a:rPr>
            <a:t>125,937</a:t>
          </a:r>
        </a:p>
      </xdr:txBody>
    </xdr:sp>
    <xdr:clientData/>
  </xdr:twoCellAnchor>
  <xdr:twoCellAnchor>
    <xdr:from>
      <xdr:col>11</xdr:col>
      <xdr:colOff>189742</xdr:colOff>
      <xdr:row>11</xdr:row>
      <xdr:rowOff>121384</xdr:rowOff>
    </xdr:from>
    <xdr:to>
      <xdr:col>15</xdr:col>
      <xdr:colOff>184447</xdr:colOff>
      <xdr:row>13</xdr:row>
      <xdr:rowOff>48161</xdr:rowOff>
    </xdr:to>
    <xdr:sp macro="" textlink="">
      <xdr:nvSpPr>
        <xdr:cNvPr id="29" name="TextBox 29">
          <a:extLst>
            <a:ext uri="{FF2B5EF4-FFF2-40B4-BE49-F238E27FC236}">
              <a16:creationId xmlns:a16="http://schemas.microsoft.com/office/drawing/2014/main" id="{5A02A31A-F655-4901-8B0A-B2833692252F}"/>
            </a:ext>
          </a:extLst>
        </xdr:cNvPr>
        <xdr:cNvSpPr txBox="1"/>
      </xdr:nvSpPr>
      <xdr:spPr>
        <a:xfrm>
          <a:off x="6869148" y="2216884"/>
          <a:ext cx="2423580"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solidFill>
                <a:schemeClr val="bg1"/>
              </a:solidFill>
              <a:latin typeface="+mj-lt"/>
            </a:rPr>
            <a:t>20% Monthly increased</a:t>
          </a:r>
        </a:p>
      </xdr:txBody>
    </xdr:sp>
    <xdr:clientData/>
  </xdr:twoCellAnchor>
  <xdr:twoCellAnchor>
    <xdr:from>
      <xdr:col>11</xdr:col>
      <xdr:colOff>177533</xdr:colOff>
      <xdr:row>14</xdr:row>
      <xdr:rowOff>171796</xdr:rowOff>
    </xdr:from>
    <xdr:to>
      <xdr:col>14</xdr:col>
      <xdr:colOff>98313</xdr:colOff>
      <xdr:row>16</xdr:row>
      <xdr:rowOff>98573</xdr:rowOff>
    </xdr:to>
    <xdr:sp macro="" textlink="">
      <xdr:nvSpPr>
        <xdr:cNvPr id="30" name="TextBox 30">
          <a:extLst>
            <a:ext uri="{FF2B5EF4-FFF2-40B4-BE49-F238E27FC236}">
              <a16:creationId xmlns:a16="http://schemas.microsoft.com/office/drawing/2014/main" id="{EEC0B642-834D-47BA-A54C-7B921EC061A2}"/>
            </a:ext>
          </a:extLst>
        </xdr:cNvPr>
        <xdr:cNvSpPr txBox="1"/>
      </xdr:nvSpPr>
      <xdr:spPr>
        <a:xfrm>
          <a:off x="6856939" y="2838796"/>
          <a:ext cx="1742437"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solidFill>
                <a:schemeClr val="bg1"/>
              </a:solidFill>
              <a:latin typeface="+mj-lt"/>
            </a:rPr>
            <a:t>Projects</a:t>
          </a:r>
        </a:p>
      </xdr:txBody>
    </xdr:sp>
    <xdr:clientData/>
  </xdr:twoCellAnchor>
  <xdr:twoCellAnchor>
    <xdr:from>
      <xdr:col>11</xdr:col>
      <xdr:colOff>180948</xdr:colOff>
      <xdr:row>18</xdr:row>
      <xdr:rowOff>7579</xdr:rowOff>
    </xdr:from>
    <xdr:to>
      <xdr:col>14</xdr:col>
      <xdr:colOff>101728</xdr:colOff>
      <xdr:row>19</xdr:row>
      <xdr:rowOff>155633</xdr:rowOff>
    </xdr:to>
    <xdr:sp macro="" textlink="">
      <xdr:nvSpPr>
        <xdr:cNvPr id="31" name="TextBox 31">
          <a:extLst>
            <a:ext uri="{FF2B5EF4-FFF2-40B4-BE49-F238E27FC236}">
              <a16:creationId xmlns:a16="http://schemas.microsoft.com/office/drawing/2014/main" id="{0BE4F24C-2171-45D6-B021-72F9FF617554}"/>
            </a:ext>
          </a:extLst>
        </xdr:cNvPr>
        <xdr:cNvSpPr txBox="1"/>
      </xdr:nvSpPr>
      <xdr:spPr>
        <a:xfrm>
          <a:off x="6860354" y="3436579"/>
          <a:ext cx="1742437" cy="33855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b="1">
              <a:solidFill>
                <a:schemeClr val="bg1"/>
              </a:solidFill>
              <a:latin typeface="Arial" panose="020B0604020202020204" pitchFamily="34" charset="0"/>
              <a:cs typeface="Arial" panose="020B0604020202020204" pitchFamily="34" charset="0"/>
            </a:rPr>
            <a:t>523,137</a:t>
          </a:r>
        </a:p>
      </xdr:txBody>
    </xdr:sp>
    <xdr:clientData/>
  </xdr:twoCellAnchor>
  <xdr:twoCellAnchor>
    <xdr:from>
      <xdr:col>11</xdr:col>
      <xdr:colOff>189742</xdr:colOff>
      <xdr:row>19</xdr:row>
      <xdr:rowOff>77974</xdr:rowOff>
    </xdr:from>
    <xdr:to>
      <xdr:col>15</xdr:col>
      <xdr:colOff>184447</xdr:colOff>
      <xdr:row>21</xdr:row>
      <xdr:rowOff>4751</xdr:rowOff>
    </xdr:to>
    <xdr:sp macro="" textlink="">
      <xdr:nvSpPr>
        <xdr:cNvPr id="32" name="TextBox 32">
          <a:extLst>
            <a:ext uri="{FF2B5EF4-FFF2-40B4-BE49-F238E27FC236}">
              <a16:creationId xmlns:a16="http://schemas.microsoft.com/office/drawing/2014/main" id="{783627D8-9AB0-4065-84D4-0741DC24C597}"/>
            </a:ext>
          </a:extLst>
        </xdr:cNvPr>
        <xdr:cNvSpPr txBox="1"/>
      </xdr:nvSpPr>
      <xdr:spPr>
        <a:xfrm>
          <a:off x="6869148" y="3697474"/>
          <a:ext cx="2423580"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solidFill>
                <a:schemeClr val="bg1"/>
              </a:solidFill>
              <a:latin typeface="+mj-lt"/>
            </a:rPr>
            <a:t>37% Quarterly increased</a:t>
          </a:r>
        </a:p>
      </xdr:txBody>
    </xdr:sp>
    <xdr:clientData/>
  </xdr:twoCellAnchor>
  <xdr:twoCellAnchor>
    <xdr:from>
      <xdr:col>11</xdr:col>
      <xdr:colOff>177533</xdr:colOff>
      <xdr:row>23</xdr:row>
      <xdr:rowOff>10217</xdr:rowOff>
    </xdr:from>
    <xdr:to>
      <xdr:col>14</xdr:col>
      <xdr:colOff>98313</xdr:colOff>
      <xdr:row>24</xdr:row>
      <xdr:rowOff>127494</xdr:rowOff>
    </xdr:to>
    <xdr:sp macro="" textlink="">
      <xdr:nvSpPr>
        <xdr:cNvPr id="33" name="TextBox 33">
          <a:extLst>
            <a:ext uri="{FF2B5EF4-FFF2-40B4-BE49-F238E27FC236}">
              <a16:creationId xmlns:a16="http://schemas.microsoft.com/office/drawing/2014/main" id="{E38F0FC2-01E1-458D-9104-71823CB96187}"/>
            </a:ext>
          </a:extLst>
        </xdr:cNvPr>
        <xdr:cNvSpPr txBox="1"/>
      </xdr:nvSpPr>
      <xdr:spPr>
        <a:xfrm>
          <a:off x="6856939" y="4391717"/>
          <a:ext cx="1742437"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solidFill>
                <a:schemeClr val="bg1"/>
              </a:solidFill>
              <a:latin typeface="+mj-lt"/>
            </a:rPr>
            <a:t>Sales</a:t>
          </a:r>
        </a:p>
      </xdr:txBody>
    </xdr:sp>
    <xdr:clientData/>
  </xdr:twoCellAnchor>
  <xdr:twoCellAnchor>
    <xdr:from>
      <xdr:col>11</xdr:col>
      <xdr:colOff>180948</xdr:colOff>
      <xdr:row>26</xdr:row>
      <xdr:rowOff>36500</xdr:rowOff>
    </xdr:from>
    <xdr:to>
      <xdr:col>14</xdr:col>
      <xdr:colOff>101728</xdr:colOff>
      <xdr:row>27</xdr:row>
      <xdr:rowOff>184554</xdr:rowOff>
    </xdr:to>
    <xdr:sp macro="" textlink="">
      <xdr:nvSpPr>
        <xdr:cNvPr id="34" name="TextBox 34">
          <a:extLst>
            <a:ext uri="{FF2B5EF4-FFF2-40B4-BE49-F238E27FC236}">
              <a16:creationId xmlns:a16="http://schemas.microsoft.com/office/drawing/2014/main" id="{62CC70B0-36E3-4F9C-864A-D2A210FAA3AE}"/>
            </a:ext>
          </a:extLst>
        </xdr:cNvPr>
        <xdr:cNvSpPr txBox="1"/>
      </xdr:nvSpPr>
      <xdr:spPr>
        <a:xfrm>
          <a:off x="6860354" y="4989500"/>
          <a:ext cx="1742437" cy="33855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b="1">
              <a:solidFill>
                <a:schemeClr val="bg1"/>
              </a:solidFill>
              <a:latin typeface="Arial" panose="020B0604020202020204" pitchFamily="34" charset="0"/>
              <a:cs typeface="Arial" panose="020B0604020202020204" pitchFamily="34" charset="0"/>
            </a:rPr>
            <a:t>834,268</a:t>
          </a:r>
        </a:p>
      </xdr:txBody>
    </xdr:sp>
    <xdr:clientData/>
  </xdr:twoCellAnchor>
  <xdr:twoCellAnchor>
    <xdr:from>
      <xdr:col>11</xdr:col>
      <xdr:colOff>189742</xdr:colOff>
      <xdr:row>27</xdr:row>
      <xdr:rowOff>106895</xdr:rowOff>
    </xdr:from>
    <xdr:to>
      <xdr:col>15</xdr:col>
      <xdr:colOff>184447</xdr:colOff>
      <xdr:row>29</xdr:row>
      <xdr:rowOff>33672</xdr:rowOff>
    </xdr:to>
    <xdr:sp macro="" textlink="">
      <xdr:nvSpPr>
        <xdr:cNvPr id="35" name="TextBox 35">
          <a:extLst>
            <a:ext uri="{FF2B5EF4-FFF2-40B4-BE49-F238E27FC236}">
              <a16:creationId xmlns:a16="http://schemas.microsoft.com/office/drawing/2014/main" id="{DE84F8E0-2E83-4B45-AC42-0A9AF539B74E}"/>
            </a:ext>
          </a:extLst>
        </xdr:cNvPr>
        <xdr:cNvSpPr txBox="1"/>
      </xdr:nvSpPr>
      <xdr:spPr>
        <a:xfrm>
          <a:off x="6869148" y="5250395"/>
          <a:ext cx="2423580"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solidFill>
                <a:schemeClr val="bg1"/>
              </a:solidFill>
              <a:latin typeface="+mj-lt"/>
            </a:rPr>
            <a:t>38% Yearly increased</a:t>
          </a:r>
        </a:p>
      </xdr:txBody>
    </xdr:sp>
    <xdr:clientData/>
  </xdr:twoCellAnchor>
  <xdr:twoCellAnchor>
    <xdr:from>
      <xdr:col>18</xdr:col>
      <xdr:colOff>496146</xdr:colOff>
      <xdr:row>7</xdr:row>
      <xdr:rowOff>24706</xdr:rowOff>
    </xdr:from>
    <xdr:to>
      <xdr:col>21</xdr:col>
      <xdr:colOff>416927</xdr:colOff>
      <xdr:row>8</xdr:row>
      <xdr:rowOff>141983</xdr:rowOff>
    </xdr:to>
    <xdr:sp macro="" textlink="">
      <xdr:nvSpPr>
        <xdr:cNvPr id="36" name="TextBox 36">
          <a:extLst>
            <a:ext uri="{FF2B5EF4-FFF2-40B4-BE49-F238E27FC236}">
              <a16:creationId xmlns:a16="http://schemas.microsoft.com/office/drawing/2014/main" id="{403635AC-289C-4BD2-94F4-FC388B5A508E}"/>
            </a:ext>
          </a:extLst>
        </xdr:cNvPr>
        <xdr:cNvSpPr txBox="1"/>
      </xdr:nvSpPr>
      <xdr:spPr>
        <a:xfrm>
          <a:off x="11426084" y="1358206"/>
          <a:ext cx="1742437"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solidFill>
                <a:schemeClr val="bg1"/>
              </a:solidFill>
              <a:latin typeface="+mj-lt"/>
            </a:rPr>
            <a:t>Department</a:t>
          </a:r>
        </a:p>
      </xdr:txBody>
    </xdr:sp>
    <xdr:clientData/>
  </xdr:twoCellAnchor>
  <xdr:twoCellAnchor>
    <xdr:from>
      <xdr:col>18</xdr:col>
      <xdr:colOff>499561</xdr:colOff>
      <xdr:row>10</xdr:row>
      <xdr:rowOff>50989</xdr:rowOff>
    </xdr:from>
    <xdr:to>
      <xdr:col>21</xdr:col>
      <xdr:colOff>420342</xdr:colOff>
      <xdr:row>12</xdr:row>
      <xdr:rowOff>8543</xdr:rowOff>
    </xdr:to>
    <xdr:sp macro="" textlink="">
      <xdr:nvSpPr>
        <xdr:cNvPr id="37" name="TextBox 37">
          <a:extLst>
            <a:ext uri="{FF2B5EF4-FFF2-40B4-BE49-F238E27FC236}">
              <a16:creationId xmlns:a16="http://schemas.microsoft.com/office/drawing/2014/main" id="{872D1550-75C3-44C6-9C12-17AB478EC741}"/>
            </a:ext>
          </a:extLst>
        </xdr:cNvPr>
        <xdr:cNvSpPr txBox="1"/>
      </xdr:nvSpPr>
      <xdr:spPr>
        <a:xfrm>
          <a:off x="11429499" y="1955989"/>
          <a:ext cx="1742437" cy="33855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b="1">
              <a:solidFill>
                <a:schemeClr val="bg1"/>
              </a:solidFill>
              <a:latin typeface="Arial" panose="020B0604020202020204" pitchFamily="34" charset="0"/>
              <a:cs typeface="Arial" panose="020B0604020202020204" pitchFamily="34" charset="0"/>
            </a:rPr>
            <a:t>723,839</a:t>
          </a:r>
        </a:p>
      </xdr:txBody>
    </xdr:sp>
    <xdr:clientData/>
  </xdr:twoCellAnchor>
  <xdr:twoCellAnchor>
    <xdr:from>
      <xdr:col>18</xdr:col>
      <xdr:colOff>508355</xdr:colOff>
      <xdr:row>11</xdr:row>
      <xdr:rowOff>121384</xdr:rowOff>
    </xdr:from>
    <xdr:to>
      <xdr:col>22</xdr:col>
      <xdr:colOff>503060</xdr:colOff>
      <xdr:row>13</xdr:row>
      <xdr:rowOff>48161</xdr:rowOff>
    </xdr:to>
    <xdr:sp macro="" textlink="">
      <xdr:nvSpPr>
        <xdr:cNvPr id="38" name="TextBox 38">
          <a:extLst>
            <a:ext uri="{FF2B5EF4-FFF2-40B4-BE49-F238E27FC236}">
              <a16:creationId xmlns:a16="http://schemas.microsoft.com/office/drawing/2014/main" id="{817E4D19-69ED-4867-86A6-66603E11CE96}"/>
            </a:ext>
          </a:extLst>
        </xdr:cNvPr>
        <xdr:cNvSpPr txBox="1"/>
      </xdr:nvSpPr>
      <xdr:spPr>
        <a:xfrm>
          <a:off x="11438293" y="2216884"/>
          <a:ext cx="2423580"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solidFill>
                <a:schemeClr val="bg1"/>
              </a:solidFill>
              <a:latin typeface="+mj-lt"/>
            </a:rPr>
            <a:t>40% Yearly increased</a:t>
          </a:r>
        </a:p>
      </xdr:txBody>
    </xdr:sp>
    <xdr:clientData/>
  </xdr:twoCellAnchor>
  <xdr:twoCellAnchor>
    <xdr:from>
      <xdr:col>18</xdr:col>
      <xdr:colOff>496146</xdr:colOff>
      <xdr:row>14</xdr:row>
      <xdr:rowOff>171796</xdr:rowOff>
    </xdr:from>
    <xdr:to>
      <xdr:col>21</xdr:col>
      <xdr:colOff>416927</xdr:colOff>
      <xdr:row>16</xdr:row>
      <xdr:rowOff>98573</xdr:rowOff>
    </xdr:to>
    <xdr:sp macro="" textlink="">
      <xdr:nvSpPr>
        <xdr:cNvPr id="39" name="TextBox 39">
          <a:extLst>
            <a:ext uri="{FF2B5EF4-FFF2-40B4-BE49-F238E27FC236}">
              <a16:creationId xmlns:a16="http://schemas.microsoft.com/office/drawing/2014/main" id="{1585DFA7-5D3E-46C2-88AF-9A33F9E281B4}"/>
            </a:ext>
          </a:extLst>
        </xdr:cNvPr>
        <xdr:cNvSpPr txBox="1"/>
      </xdr:nvSpPr>
      <xdr:spPr>
        <a:xfrm>
          <a:off x="11426084" y="2838796"/>
          <a:ext cx="1742437"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solidFill>
                <a:schemeClr val="bg1"/>
              </a:solidFill>
              <a:latin typeface="+mj-lt"/>
            </a:rPr>
            <a:t>Technical</a:t>
          </a:r>
        </a:p>
      </xdr:txBody>
    </xdr:sp>
    <xdr:clientData/>
  </xdr:twoCellAnchor>
  <xdr:twoCellAnchor>
    <xdr:from>
      <xdr:col>18</xdr:col>
      <xdr:colOff>499561</xdr:colOff>
      <xdr:row>18</xdr:row>
      <xdr:rowOff>7579</xdr:rowOff>
    </xdr:from>
    <xdr:to>
      <xdr:col>21</xdr:col>
      <xdr:colOff>420342</xdr:colOff>
      <xdr:row>19</xdr:row>
      <xdr:rowOff>155633</xdr:rowOff>
    </xdr:to>
    <xdr:sp macro="" textlink="">
      <xdr:nvSpPr>
        <xdr:cNvPr id="40" name="TextBox 40">
          <a:extLst>
            <a:ext uri="{FF2B5EF4-FFF2-40B4-BE49-F238E27FC236}">
              <a16:creationId xmlns:a16="http://schemas.microsoft.com/office/drawing/2014/main" id="{800233E1-5F3F-405A-81A5-FC93234ABA40}"/>
            </a:ext>
          </a:extLst>
        </xdr:cNvPr>
        <xdr:cNvSpPr txBox="1"/>
      </xdr:nvSpPr>
      <xdr:spPr>
        <a:xfrm>
          <a:off x="11429499" y="3436579"/>
          <a:ext cx="1742437" cy="33855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b="1">
              <a:solidFill>
                <a:schemeClr val="bg1"/>
              </a:solidFill>
              <a:latin typeface="Arial" panose="020B0604020202020204" pitchFamily="34" charset="0"/>
              <a:cs typeface="Arial" panose="020B0604020202020204" pitchFamily="34" charset="0"/>
            </a:rPr>
            <a:t>153,937</a:t>
          </a:r>
        </a:p>
      </xdr:txBody>
    </xdr:sp>
    <xdr:clientData/>
  </xdr:twoCellAnchor>
  <xdr:twoCellAnchor>
    <xdr:from>
      <xdr:col>18</xdr:col>
      <xdr:colOff>508355</xdr:colOff>
      <xdr:row>19</xdr:row>
      <xdr:rowOff>77974</xdr:rowOff>
    </xdr:from>
    <xdr:to>
      <xdr:col>22</xdr:col>
      <xdr:colOff>503060</xdr:colOff>
      <xdr:row>21</xdr:row>
      <xdr:rowOff>4751</xdr:rowOff>
    </xdr:to>
    <xdr:sp macro="" textlink="">
      <xdr:nvSpPr>
        <xdr:cNvPr id="41" name="TextBox 41">
          <a:extLst>
            <a:ext uri="{FF2B5EF4-FFF2-40B4-BE49-F238E27FC236}">
              <a16:creationId xmlns:a16="http://schemas.microsoft.com/office/drawing/2014/main" id="{7CAE52FA-8022-4E01-A126-1C2CF14919BB}"/>
            </a:ext>
          </a:extLst>
        </xdr:cNvPr>
        <xdr:cNvSpPr txBox="1"/>
      </xdr:nvSpPr>
      <xdr:spPr>
        <a:xfrm>
          <a:off x="11438293" y="3697474"/>
          <a:ext cx="2423580"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solidFill>
                <a:schemeClr val="bg1"/>
              </a:solidFill>
              <a:latin typeface="+mj-lt"/>
            </a:rPr>
            <a:t>24% Monthly increased</a:t>
          </a:r>
        </a:p>
      </xdr:txBody>
    </xdr:sp>
    <xdr:clientData/>
  </xdr:twoCellAnchor>
  <xdr:twoCellAnchor>
    <xdr:from>
      <xdr:col>18</xdr:col>
      <xdr:colOff>496146</xdr:colOff>
      <xdr:row>23</xdr:row>
      <xdr:rowOff>10217</xdr:rowOff>
    </xdr:from>
    <xdr:to>
      <xdr:col>21</xdr:col>
      <xdr:colOff>416927</xdr:colOff>
      <xdr:row>24</xdr:row>
      <xdr:rowOff>127494</xdr:rowOff>
    </xdr:to>
    <xdr:sp macro="" textlink="">
      <xdr:nvSpPr>
        <xdr:cNvPr id="42" name="TextBox 42">
          <a:extLst>
            <a:ext uri="{FF2B5EF4-FFF2-40B4-BE49-F238E27FC236}">
              <a16:creationId xmlns:a16="http://schemas.microsoft.com/office/drawing/2014/main" id="{A4AA5272-8093-4507-AC18-2C8EB9E4BB68}"/>
            </a:ext>
          </a:extLst>
        </xdr:cNvPr>
        <xdr:cNvSpPr txBox="1"/>
      </xdr:nvSpPr>
      <xdr:spPr>
        <a:xfrm>
          <a:off x="11426084" y="4391717"/>
          <a:ext cx="1742437"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solidFill>
                <a:schemeClr val="bg1"/>
              </a:solidFill>
              <a:latin typeface="+mj-lt"/>
            </a:rPr>
            <a:t>Sales</a:t>
          </a:r>
        </a:p>
      </xdr:txBody>
    </xdr:sp>
    <xdr:clientData/>
  </xdr:twoCellAnchor>
  <xdr:twoCellAnchor>
    <xdr:from>
      <xdr:col>18</xdr:col>
      <xdr:colOff>499561</xdr:colOff>
      <xdr:row>26</xdr:row>
      <xdr:rowOff>36500</xdr:rowOff>
    </xdr:from>
    <xdr:to>
      <xdr:col>21</xdr:col>
      <xdr:colOff>420342</xdr:colOff>
      <xdr:row>27</xdr:row>
      <xdr:rowOff>184554</xdr:rowOff>
    </xdr:to>
    <xdr:sp macro="" textlink="">
      <xdr:nvSpPr>
        <xdr:cNvPr id="43" name="TextBox 43">
          <a:extLst>
            <a:ext uri="{FF2B5EF4-FFF2-40B4-BE49-F238E27FC236}">
              <a16:creationId xmlns:a16="http://schemas.microsoft.com/office/drawing/2014/main" id="{735F42C0-EBD9-4A0F-8665-760B94DEACB7}"/>
            </a:ext>
          </a:extLst>
        </xdr:cNvPr>
        <xdr:cNvSpPr txBox="1"/>
      </xdr:nvSpPr>
      <xdr:spPr>
        <a:xfrm>
          <a:off x="11429499" y="4989500"/>
          <a:ext cx="1742437" cy="33855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b="1">
              <a:solidFill>
                <a:schemeClr val="bg1"/>
              </a:solidFill>
              <a:latin typeface="Arial" panose="020B0604020202020204" pitchFamily="34" charset="0"/>
              <a:cs typeface="Arial" panose="020B0604020202020204" pitchFamily="34" charset="0"/>
            </a:rPr>
            <a:t>383,137</a:t>
          </a:r>
        </a:p>
      </xdr:txBody>
    </xdr:sp>
    <xdr:clientData/>
  </xdr:twoCellAnchor>
  <xdr:twoCellAnchor>
    <xdr:from>
      <xdr:col>18</xdr:col>
      <xdr:colOff>508355</xdr:colOff>
      <xdr:row>27</xdr:row>
      <xdr:rowOff>106895</xdr:rowOff>
    </xdr:from>
    <xdr:to>
      <xdr:col>22</xdr:col>
      <xdr:colOff>503060</xdr:colOff>
      <xdr:row>29</xdr:row>
      <xdr:rowOff>33672</xdr:rowOff>
    </xdr:to>
    <xdr:sp macro="" textlink="">
      <xdr:nvSpPr>
        <xdr:cNvPr id="44" name="TextBox 44">
          <a:extLst>
            <a:ext uri="{FF2B5EF4-FFF2-40B4-BE49-F238E27FC236}">
              <a16:creationId xmlns:a16="http://schemas.microsoft.com/office/drawing/2014/main" id="{39F454F4-EBDF-4439-A7F5-3CC9D216D93A}"/>
            </a:ext>
          </a:extLst>
        </xdr:cNvPr>
        <xdr:cNvSpPr txBox="1"/>
      </xdr:nvSpPr>
      <xdr:spPr>
        <a:xfrm>
          <a:off x="11438293" y="5250395"/>
          <a:ext cx="2423580"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solidFill>
                <a:schemeClr val="bg1"/>
              </a:solidFill>
              <a:latin typeface="+mj-lt"/>
            </a:rPr>
            <a:t>20% Monthly increased</a:t>
          </a:r>
        </a:p>
      </xdr:txBody>
    </xdr:sp>
    <xdr:clientData/>
  </xdr:twoCellAnchor>
  <xdr:twoCellAnchor editAs="oneCell">
    <xdr:from>
      <xdr:col>3</xdr:col>
      <xdr:colOff>256676</xdr:colOff>
      <xdr:row>13</xdr:row>
      <xdr:rowOff>147872</xdr:rowOff>
    </xdr:from>
    <xdr:to>
      <xdr:col>4</xdr:col>
      <xdr:colOff>46953</xdr:colOff>
      <xdr:row>15</xdr:row>
      <xdr:rowOff>164368</xdr:rowOff>
    </xdr:to>
    <xdr:pic>
      <xdr:nvPicPr>
        <xdr:cNvPr id="45" name="Graphic 46" descr="Bank">
          <a:extLst>
            <a:ext uri="{FF2B5EF4-FFF2-40B4-BE49-F238E27FC236}">
              <a16:creationId xmlns:a16="http://schemas.microsoft.com/office/drawing/2014/main" id="{8BD2727A-F584-40A3-8ED6-4310114FD74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78332" y="2624372"/>
          <a:ext cx="397496" cy="397496"/>
        </a:xfrm>
        <a:prstGeom prst="rect">
          <a:avLst/>
        </a:prstGeom>
      </xdr:spPr>
    </xdr:pic>
    <xdr:clientData/>
  </xdr:twoCellAnchor>
  <xdr:twoCellAnchor>
    <xdr:from>
      <xdr:col>8</xdr:col>
      <xdr:colOff>503089</xdr:colOff>
      <xdr:row>31</xdr:row>
      <xdr:rowOff>56504</xdr:rowOff>
    </xdr:from>
    <xdr:to>
      <xdr:col>9</xdr:col>
      <xdr:colOff>477536</xdr:colOff>
      <xdr:row>34</xdr:row>
      <xdr:rowOff>9859</xdr:rowOff>
    </xdr:to>
    <xdr:sp macro="" textlink="">
      <xdr:nvSpPr>
        <xdr:cNvPr id="46" name="Rectangle: Rounded Corners 45">
          <a:extLst>
            <a:ext uri="{FF2B5EF4-FFF2-40B4-BE49-F238E27FC236}">
              <a16:creationId xmlns:a16="http://schemas.microsoft.com/office/drawing/2014/main" id="{4136A62D-0951-4AF1-9E53-63DA8BB195F7}"/>
            </a:ext>
          </a:extLst>
        </xdr:cNvPr>
        <xdr:cNvSpPr/>
      </xdr:nvSpPr>
      <xdr:spPr>
        <a:xfrm>
          <a:off x="5360839" y="5962004"/>
          <a:ext cx="581666" cy="524855"/>
        </a:xfrm>
        <a:prstGeom prst="roundRect">
          <a:avLst/>
        </a:prstGeom>
        <a:solidFill>
          <a:schemeClr val="bg1"/>
        </a:solidFill>
        <a:ln>
          <a:noFill/>
        </a:ln>
        <a:effectLst>
          <a:outerShdw blurRad="152400" dist="127000" dir="5400000" algn="t" rotWithShape="0">
            <a:prstClr val="black">
              <a:alpha val="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 </a:t>
          </a:r>
        </a:p>
      </xdr:txBody>
    </xdr:sp>
    <xdr:clientData/>
  </xdr:twoCellAnchor>
  <xdr:twoCellAnchor>
    <xdr:from>
      <xdr:col>12</xdr:col>
      <xdr:colOff>492867</xdr:colOff>
      <xdr:row>31</xdr:row>
      <xdr:rowOff>56504</xdr:rowOff>
    </xdr:from>
    <xdr:to>
      <xdr:col>13</xdr:col>
      <xdr:colOff>467314</xdr:colOff>
      <xdr:row>34</xdr:row>
      <xdr:rowOff>9859</xdr:rowOff>
    </xdr:to>
    <xdr:sp macro="" textlink="">
      <xdr:nvSpPr>
        <xdr:cNvPr id="47" name="Rectangle: Rounded Corners 46">
          <a:extLst>
            <a:ext uri="{FF2B5EF4-FFF2-40B4-BE49-F238E27FC236}">
              <a16:creationId xmlns:a16="http://schemas.microsoft.com/office/drawing/2014/main" id="{1258D17B-B942-48A7-A657-92938581CD64}"/>
            </a:ext>
          </a:extLst>
        </xdr:cNvPr>
        <xdr:cNvSpPr/>
      </xdr:nvSpPr>
      <xdr:spPr>
        <a:xfrm>
          <a:off x="7779492" y="5962004"/>
          <a:ext cx="581666" cy="524855"/>
        </a:xfrm>
        <a:prstGeom prst="roundRect">
          <a:avLst/>
        </a:prstGeom>
        <a:solidFill>
          <a:schemeClr val="bg1"/>
        </a:solidFill>
        <a:ln>
          <a:noFill/>
        </a:ln>
        <a:effectLst>
          <a:outerShdw blurRad="152400" dist="127000" dir="5400000" algn="t" rotWithShape="0">
            <a:prstClr val="black">
              <a:alpha val="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 </a:t>
          </a:r>
        </a:p>
      </xdr:txBody>
    </xdr:sp>
    <xdr:clientData/>
  </xdr:twoCellAnchor>
  <xdr:twoCellAnchor>
    <xdr:from>
      <xdr:col>16</xdr:col>
      <xdr:colOff>526187</xdr:colOff>
      <xdr:row>31</xdr:row>
      <xdr:rowOff>56504</xdr:rowOff>
    </xdr:from>
    <xdr:to>
      <xdr:col>17</xdr:col>
      <xdr:colOff>500634</xdr:colOff>
      <xdr:row>34</xdr:row>
      <xdr:rowOff>9859</xdr:rowOff>
    </xdr:to>
    <xdr:sp macro="" textlink="">
      <xdr:nvSpPr>
        <xdr:cNvPr id="48" name="Rectangle: Rounded Corners 47">
          <a:extLst>
            <a:ext uri="{FF2B5EF4-FFF2-40B4-BE49-F238E27FC236}">
              <a16:creationId xmlns:a16="http://schemas.microsoft.com/office/drawing/2014/main" id="{AA1094F5-90D2-4818-BD38-C22CE6226825}"/>
            </a:ext>
          </a:extLst>
        </xdr:cNvPr>
        <xdr:cNvSpPr/>
      </xdr:nvSpPr>
      <xdr:spPr>
        <a:xfrm>
          <a:off x="10241687" y="5962004"/>
          <a:ext cx="581666" cy="524855"/>
        </a:xfrm>
        <a:prstGeom prst="roundRect">
          <a:avLst/>
        </a:prstGeom>
        <a:solidFill>
          <a:schemeClr val="bg1"/>
        </a:solidFill>
        <a:ln>
          <a:noFill/>
        </a:ln>
        <a:effectLst>
          <a:outerShdw blurRad="152400" dist="127000" dir="5400000" algn="t" rotWithShape="0">
            <a:prstClr val="black">
              <a:alpha val="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 </a:t>
          </a:r>
        </a:p>
      </xdr:txBody>
    </xdr:sp>
    <xdr:clientData/>
  </xdr:twoCellAnchor>
  <xdr:twoCellAnchor>
    <xdr:from>
      <xdr:col>7</xdr:col>
      <xdr:colOff>263131</xdr:colOff>
      <xdr:row>34</xdr:row>
      <xdr:rowOff>19821</xdr:rowOff>
    </xdr:from>
    <xdr:to>
      <xdr:col>11</xdr:col>
      <xdr:colOff>110276</xdr:colOff>
      <xdr:row>35</xdr:row>
      <xdr:rowOff>106320</xdr:rowOff>
    </xdr:to>
    <xdr:sp macro="" textlink="">
      <xdr:nvSpPr>
        <xdr:cNvPr id="49" name="TextBox 50">
          <a:extLst>
            <a:ext uri="{FF2B5EF4-FFF2-40B4-BE49-F238E27FC236}">
              <a16:creationId xmlns:a16="http://schemas.microsoft.com/office/drawing/2014/main" id="{5FFCE48C-5644-4C73-8B7D-634F915BF016}"/>
            </a:ext>
          </a:extLst>
        </xdr:cNvPr>
        <xdr:cNvSpPr txBox="1"/>
      </xdr:nvSpPr>
      <xdr:spPr>
        <a:xfrm>
          <a:off x="4513662" y="6496821"/>
          <a:ext cx="2276020" cy="27699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200">
              <a:solidFill>
                <a:schemeClr val="bg2">
                  <a:lumMod val="75000"/>
                </a:schemeClr>
              </a:solidFill>
              <a:latin typeface="+mj-lt"/>
            </a:rPr>
            <a:t>Current Status</a:t>
          </a:r>
        </a:p>
      </xdr:txBody>
    </xdr:sp>
    <xdr:clientData/>
  </xdr:twoCellAnchor>
  <xdr:twoCellAnchor>
    <xdr:from>
      <xdr:col>11</xdr:col>
      <xdr:colOff>252909</xdr:colOff>
      <xdr:row>34</xdr:row>
      <xdr:rowOff>19821</xdr:rowOff>
    </xdr:from>
    <xdr:to>
      <xdr:col>15</xdr:col>
      <xdr:colOff>100054</xdr:colOff>
      <xdr:row>35</xdr:row>
      <xdr:rowOff>106320</xdr:rowOff>
    </xdr:to>
    <xdr:sp macro="" textlink="">
      <xdr:nvSpPr>
        <xdr:cNvPr id="50" name="TextBox 51">
          <a:extLst>
            <a:ext uri="{FF2B5EF4-FFF2-40B4-BE49-F238E27FC236}">
              <a16:creationId xmlns:a16="http://schemas.microsoft.com/office/drawing/2014/main" id="{EB7CBE9F-A426-4080-9025-7E149EA04F69}"/>
            </a:ext>
          </a:extLst>
        </xdr:cNvPr>
        <xdr:cNvSpPr txBox="1"/>
      </xdr:nvSpPr>
      <xdr:spPr>
        <a:xfrm>
          <a:off x="6932315" y="6496821"/>
          <a:ext cx="2276020" cy="27699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200">
              <a:solidFill>
                <a:schemeClr val="bg2">
                  <a:lumMod val="75000"/>
                </a:schemeClr>
              </a:solidFill>
              <a:latin typeface="+mj-lt"/>
            </a:rPr>
            <a:t>Total Projects</a:t>
          </a:r>
        </a:p>
      </xdr:txBody>
    </xdr:sp>
    <xdr:clientData/>
  </xdr:twoCellAnchor>
  <xdr:twoCellAnchor>
    <xdr:from>
      <xdr:col>15</xdr:col>
      <xdr:colOff>271715</xdr:colOff>
      <xdr:row>34</xdr:row>
      <xdr:rowOff>19821</xdr:rowOff>
    </xdr:from>
    <xdr:to>
      <xdr:col>19</xdr:col>
      <xdr:colOff>118860</xdr:colOff>
      <xdr:row>35</xdr:row>
      <xdr:rowOff>106320</xdr:rowOff>
    </xdr:to>
    <xdr:sp macro="" textlink="">
      <xdr:nvSpPr>
        <xdr:cNvPr id="51" name="TextBox 52">
          <a:extLst>
            <a:ext uri="{FF2B5EF4-FFF2-40B4-BE49-F238E27FC236}">
              <a16:creationId xmlns:a16="http://schemas.microsoft.com/office/drawing/2014/main" id="{925A725C-7424-4B38-95D4-CF224D720DFF}"/>
            </a:ext>
          </a:extLst>
        </xdr:cNvPr>
        <xdr:cNvSpPr txBox="1"/>
      </xdr:nvSpPr>
      <xdr:spPr>
        <a:xfrm>
          <a:off x="9379996" y="6496821"/>
          <a:ext cx="2276020" cy="27699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200">
              <a:solidFill>
                <a:schemeClr val="bg2">
                  <a:lumMod val="75000"/>
                </a:schemeClr>
              </a:solidFill>
              <a:latin typeface="+mj-lt"/>
            </a:rPr>
            <a:t>Savings</a:t>
          </a:r>
        </a:p>
      </xdr:txBody>
    </xdr:sp>
    <xdr:clientData/>
  </xdr:twoCellAnchor>
  <xdr:twoCellAnchor>
    <xdr:from>
      <xdr:col>7</xdr:col>
      <xdr:colOff>263131</xdr:colOff>
      <xdr:row>35</xdr:row>
      <xdr:rowOff>75966</xdr:rowOff>
    </xdr:from>
    <xdr:to>
      <xdr:col>11</xdr:col>
      <xdr:colOff>110276</xdr:colOff>
      <xdr:row>37</xdr:row>
      <xdr:rowOff>156631</xdr:rowOff>
    </xdr:to>
    <xdr:sp macro="" textlink="">
      <xdr:nvSpPr>
        <xdr:cNvPr id="52" name="TextBox 53">
          <a:extLst>
            <a:ext uri="{FF2B5EF4-FFF2-40B4-BE49-F238E27FC236}">
              <a16:creationId xmlns:a16="http://schemas.microsoft.com/office/drawing/2014/main" id="{893BB4D6-8B44-4418-960A-A5BD3ABFEC5D}"/>
            </a:ext>
          </a:extLst>
        </xdr:cNvPr>
        <xdr:cNvSpPr txBox="1"/>
      </xdr:nvSpPr>
      <xdr:spPr>
        <a:xfrm>
          <a:off x="4513662" y="6743466"/>
          <a:ext cx="2276020"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400">
              <a:solidFill>
                <a:schemeClr val="bg2">
                  <a:lumMod val="75000"/>
                </a:schemeClr>
              </a:solidFill>
              <a:latin typeface="Arial" panose="020B0604020202020204" pitchFamily="34" charset="0"/>
              <a:cs typeface="Arial" panose="020B0604020202020204" pitchFamily="34" charset="0"/>
            </a:rPr>
            <a:t>158,432,231</a:t>
          </a:r>
        </a:p>
      </xdr:txBody>
    </xdr:sp>
    <xdr:clientData/>
  </xdr:twoCellAnchor>
  <xdr:twoCellAnchor>
    <xdr:from>
      <xdr:col>11</xdr:col>
      <xdr:colOff>252909</xdr:colOff>
      <xdr:row>35</xdr:row>
      <xdr:rowOff>75966</xdr:rowOff>
    </xdr:from>
    <xdr:to>
      <xdr:col>15</xdr:col>
      <xdr:colOff>100054</xdr:colOff>
      <xdr:row>37</xdr:row>
      <xdr:rowOff>156631</xdr:rowOff>
    </xdr:to>
    <xdr:sp macro="" textlink="">
      <xdr:nvSpPr>
        <xdr:cNvPr id="53" name="TextBox 54">
          <a:extLst>
            <a:ext uri="{FF2B5EF4-FFF2-40B4-BE49-F238E27FC236}">
              <a16:creationId xmlns:a16="http://schemas.microsoft.com/office/drawing/2014/main" id="{989696A9-6B1F-4AB6-9242-E188B982276D}"/>
            </a:ext>
          </a:extLst>
        </xdr:cNvPr>
        <xdr:cNvSpPr txBox="1"/>
      </xdr:nvSpPr>
      <xdr:spPr>
        <a:xfrm>
          <a:off x="6932315" y="6743466"/>
          <a:ext cx="2276020"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400">
              <a:solidFill>
                <a:schemeClr val="bg2">
                  <a:lumMod val="75000"/>
                </a:schemeClr>
              </a:solidFill>
              <a:latin typeface="Arial" panose="020B0604020202020204" pitchFamily="34" charset="0"/>
              <a:cs typeface="Arial" panose="020B0604020202020204" pitchFamily="34" charset="0"/>
            </a:rPr>
            <a:t>75,343</a:t>
          </a:r>
        </a:p>
      </xdr:txBody>
    </xdr:sp>
    <xdr:clientData/>
  </xdr:twoCellAnchor>
  <xdr:twoCellAnchor>
    <xdr:from>
      <xdr:col>15</xdr:col>
      <xdr:colOff>477694</xdr:colOff>
      <xdr:row>35</xdr:row>
      <xdr:rowOff>75966</xdr:rowOff>
    </xdr:from>
    <xdr:to>
      <xdr:col>19</xdr:col>
      <xdr:colOff>22763</xdr:colOff>
      <xdr:row>37</xdr:row>
      <xdr:rowOff>156631</xdr:rowOff>
    </xdr:to>
    <xdr:sp macro="" textlink="">
      <xdr:nvSpPr>
        <xdr:cNvPr id="54" name="TextBox 55">
          <a:extLst>
            <a:ext uri="{FF2B5EF4-FFF2-40B4-BE49-F238E27FC236}">
              <a16:creationId xmlns:a16="http://schemas.microsoft.com/office/drawing/2014/main" id="{330BE942-6BDD-4B82-A525-4B6030C2E414}"/>
            </a:ext>
          </a:extLst>
        </xdr:cNvPr>
        <xdr:cNvSpPr txBox="1"/>
      </xdr:nvSpPr>
      <xdr:spPr>
        <a:xfrm>
          <a:off x="9585975" y="6743466"/>
          <a:ext cx="1973944"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400">
              <a:solidFill>
                <a:schemeClr val="bg2">
                  <a:lumMod val="75000"/>
                </a:schemeClr>
              </a:solidFill>
              <a:latin typeface="Arial" panose="020B0604020202020204" pitchFamily="34" charset="0"/>
              <a:cs typeface="Arial" panose="020B0604020202020204" pitchFamily="34" charset="0"/>
            </a:rPr>
            <a:t>32%</a:t>
          </a:r>
        </a:p>
      </xdr:txBody>
    </xdr:sp>
    <xdr:clientData/>
  </xdr:twoCellAnchor>
  <xdr:twoCellAnchor editAs="oneCell">
    <xdr:from>
      <xdr:col>9</xdr:col>
      <xdr:colOff>11070</xdr:colOff>
      <xdr:row>31</xdr:row>
      <xdr:rowOff>143298</xdr:rowOff>
    </xdr:from>
    <xdr:to>
      <xdr:col>9</xdr:col>
      <xdr:colOff>362336</xdr:colOff>
      <xdr:row>33</xdr:row>
      <xdr:rowOff>113564</xdr:rowOff>
    </xdr:to>
    <xdr:pic>
      <xdr:nvPicPr>
        <xdr:cNvPr id="55" name="Graphic 57" descr="Pie chart">
          <a:extLst>
            <a:ext uri="{FF2B5EF4-FFF2-40B4-BE49-F238E27FC236}">
              <a16:creationId xmlns:a16="http://schemas.microsoft.com/office/drawing/2014/main" id="{03B8F1F4-A989-4C46-9A89-AF375A2C8E6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476039" y="6048798"/>
          <a:ext cx="351266" cy="351266"/>
        </a:xfrm>
        <a:prstGeom prst="rect">
          <a:avLst/>
        </a:prstGeom>
      </xdr:spPr>
    </xdr:pic>
    <xdr:clientData/>
  </xdr:twoCellAnchor>
  <xdr:twoCellAnchor editAs="oneCell">
    <xdr:from>
      <xdr:col>17</xdr:col>
      <xdr:colOff>19654</xdr:colOff>
      <xdr:row>31</xdr:row>
      <xdr:rowOff>160275</xdr:rowOff>
    </xdr:from>
    <xdr:to>
      <xdr:col>17</xdr:col>
      <xdr:colOff>370920</xdr:colOff>
      <xdr:row>33</xdr:row>
      <xdr:rowOff>130541</xdr:rowOff>
    </xdr:to>
    <xdr:pic>
      <xdr:nvPicPr>
        <xdr:cNvPr id="56" name="Graphic 59" descr="Research">
          <a:extLst>
            <a:ext uri="{FF2B5EF4-FFF2-40B4-BE49-F238E27FC236}">
              <a16:creationId xmlns:a16="http://schemas.microsoft.com/office/drawing/2014/main" id="{31C25451-0FDE-420F-BBFF-7FEAF0ADBEF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342373" y="6065775"/>
          <a:ext cx="351266" cy="351266"/>
        </a:xfrm>
        <a:prstGeom prst="rect">
          <a:avLst/>
        </a:prstGeom>
      </xdr:spPr>
    </xdr:pic>
    <xdr:clientData/>
  </xdr:twoCellAnchor>
  <xdr:twoCellAnchor editAs="oneCell">
    <xdr:from>
      <xdr:col>13</xdr:col>
      <xdr:colOff>5551</xdr:colOff>
      <xdr:row>31</xdr:row>
      <xdr:rowOff>149912</xdr:rowOff>
    </xdr:from>
    <xdr:to>
      <xdr:col>13</xdr:col>
      <xdr:colOff>356817</xdr:colOff>
      <xdr:row>33</xdr:row>
      <xdr:rowOff>120178</xdr:rowOff>
    </xdr:to>
    <xdr:pic>
      <xdr:nvPicPr>
        <xdr:cNvPr id="57" name="Graphic 61" descr="Single gear">
          <a:extLst>
            <a:ext uri="{FF2B5EF4-FFF2-40B4-BE49-F238E27FC236}">
              <a16:creationId xmlns:a16="http://schemas.microsoft.com/office/drawing/2014/main" id="{8298D686-AECC-497F-8947-7C92B21F5BA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899395" y="6055412"/>
          <a:ext cx="351266" cy="35126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34.440954513891" createdVersion="6" refreshedVersion="6" minRefreshableVersion="3" recordCount="900" xr:uid="{E0B88659-43C8-4C0B-AC65-056E8CED9ABD}">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165350145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43.374907291669" createdVersion="6" refreshedVersion="6" minRefreshableVersion="3" recordCount="30" xr:uid="{B1851F2B-7331-44A2-BACD-2B9006ED4CB6}">
  <cacheSource type="worksheet">
    <worksheetSource ref="L1:O31" sheet="Data Tables"/>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86691297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45.473145023148" createdVersion="6" refreshedVersion="6" minRefreshableVersion="3" recordCount="3115" xr:uid="{18452B4D-A30F-48C2-9D9F-B5D9E0DF014E}">
  <cacheSource type="worksheet">
    <worksheetSource ref="Q1:AA3116" sheet="Data Tables"/>
  </cacheSource>
  <cacheFields count="11">
    <cacheField name="Order Number" numFmtId="0">
      <sharedItems/>
    </cacheField>
    <cacheField name="Year" numFmtId="0">
      <sharedItems containsSemiMixedTypes="0" containsString="0" containsNumber="1" containsInteger="1" minValue="2020" maxValue="2024" count="5">
        <n v="2020"/>
        <n v="2021"/>
        <n v="2022"/>
        <n v="2023"/>
        <n v="2024"/>
      </sharedItems>
    </cacheField>
    <cacheField name="Month" numFmtId="0">
      <sharedItems/>
    </cacheField>
    <cacheField name="POS" numFmtId="0">
      <sharedItems count="2">
        <s v="Website"/>
        <s v="Branches"/>
      </sharedItems>
    </cacheField>
    <cacheField name="Payment Method" numFmtId="0">
      <sharedItems count="2">
        <s v="Credit Card"/>
        <s v="Cash on Delivery"/>
      </sharedItems>
    </cacheField>
    <cacheField name="Assembly Stage" numFmtId="0">
      <sharedItems/>
    </cacheField>
    <cacheField name="Registration Status" numFmtId="0">
      <sharedItems count="2">
        <s v="Register Customer info"/>
        <s v="Non-Registered Customer info"/>
      </sharedItems>
    </cacheField>
    <cacheField name="Sale Status" numFmtId="0">
      <sharedItems count="2">
        <s v="Paid"/>
        <s v="Refunded"/>
      </sharedItems>
    </cacheField>
    <cacheField name="Delivery Type" numFmtId="0">
      <sharedItems count="3">
        <s v="Shipment"/>
        <s v="Download"/>
        <s v="Branch"/>
      </sharedItems>
    </cacheField>
    <cacheField name="Amount" numFmtId="0">
      <sharedItems containsSemiMixedTypes="0" containsString="0" containsNumber="1" containsInteger="1" minValue="127" maxValue="1111"/>
    </cacheField>
    <cacheField name="Target" numFmtId="0">
      <sharedItems containsSemiMixedTypes="0" containsString="0" containsNumber="1" minValue="174.08" maxValue="1588.73"/>
    </cacheField>
  </cacheFields>
  <extLst>
    <ext xmlns:x14="http://schemas.microsoft.com/office/spreadsheetml/2009/9/main" uri="{725AE2AE-9491-48be-B2B4-4EB974FC3084}">
      <x14:pivotCacheDefinition pivotCacheId="459278720"/>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723350231485" backgroundQuery="1" createdVersion="6" refreshedVersion="6" minRefreshableVersion="3" recordCount="0" supportSubquery="1" supportAdvancedDrill="1" xr:uid="{8F3F0FA4-CF77-4DD1-AB65-1E82568BD725}">
  <cacheSource type="external" connectionId="1"/>
  <cacheFields count="5">
    <cacheField name="[Measures].[Sum of Income]" caption="Sum of Income" numFmtId="0" hierarchy="23" level="32767"/>
    <cacheField name="[Table3].[Income sources].[Income sources]" caption="Income sources" numFmtId="0" hierarchy="13" level="1">
      <sharedItems count="6">
        <s v="Advertising"/>
        <s v="Asset sale"/>
        <s v="Licensing"/>
        <s v="Renting"/>
        <s v="Subscription"/>
        <s v="Usage fees"/>
      </sharedItems>
    </cacheField>
    <cacheField name="[Table3].[Year].[Year]" caption="Year" numFmtId="0" hierarchy="11" level="1">
      <sharedItems containsSemiMixedTypes="0" containsNonDate="0" containsString="0"/>
    </cacheField>
    <cacheField name="[Measures].[Sum of Counts]" caption="Sum of Counts" numFmtId="0" hierarchy="27" level="32767"/>
    <cacheField name="Dummy0" numFmtId="0" hierarchy="29" level="32767">
      <extLst>
        <ext xmlns:x14="http://schemas.microsoft.com/office/spreadsheetml/2009/9/main" uri="{63CAB8AC-B538-458d-9737-405883B0398D}">
          <x14:cacheField ignore="1"/>
        </ext>
      </extLst>
    </cacheField>
  </cacheFields>
  <cacheHierarchies count="30">
    <cacheHierarchy uniqueName="[Table_1].[Order Number]" caption="Order Number" attribute="1" defaultMemberUniqueName="[Table_1].[Order Number].[All]" allUniqueName="[Table_1].[Order Number].[All]" dimensionUniqueName="[Table_1]" displayFolder="" count="0" memberValueDatatype="130" unbalanced="0"/>
    <cacheHierarchy uniqueName="[Table_1].[Year]" caption="Year" attribute="1" defaultMemberUniqueName="[Table_1].[Year].[All]" allUniqueName="[Table_1].[Year].[All]" dimensionUniqueName="[Table_1]" displayFolder="" count="0" memberValueDatatype="20" unbalanced="0"/>
    <cacheHierarchy uniqueName="[Table_1].[Month]" caption="Month" attribute="1" defaultMemberUniqueName="[Table_1].[Month].[All]" allUniqueName="[Table_1].[Month].[All]" dimensionUniqueName="[Table_1]" displayFolder="" count="0" memberValueDatatype="130" unbalanced="0"/>
    <cacheHierarchy uniqueName="[Table_1].[POS]" caption="POS" attribute="1" defaultMemberUniqueName="[Table_1].[POS].[All]" allUniqueName="[Table_1].[POS].[All]" dimensionUniqueName="[Table_1]" displayFolder="" count="0" memberValueDatatype="130" unbalanced="0"/>
    <cacheHierarchy uniqueName="[Table_1].[Payment Method]" caption="Payment Method" attribute="1" defaultMemberUniqueName="[Table_1].[Payment Method].[All]" allUniqueName="[Table_1].[Payment Method].[All]" dimensionUniqueName="[Table_1]" displayFolder="" count="0" memberValueDatatype="130" unbalanced="0"/>
    <cacheHierarchy uniqueName="[Table_1].[Assembly Stage]" caption="Assembly Stage" attribute="1" defaultMemberUniqueName="[Table_1].[Assembly Stage].[All]" allUniqueName="[Table_1].[Assembly Stage].[All]" dimensionUniqueName="[Table_1]" displayFolder="" count="0" memberValueDatatype="130" unbalanced="0"/>
    <cacheHierarchy uniqueName="[Table_1].[Registration Status]" caption="Registration Status" attribute="1" defaultMemberUniqueName="[Table_1].[Registration Status].[All]" allUniqueName="[Table_1].[Registration Status].[All]" dimensionUniqueName="[Table_1]" displayFolder="" count="0" memberValueDatatype="130" unbalanced="0"/>
    <cacheHierarchy uniqueName="[Table_1].[Sale Status]" caption="Sale Status" attribute="1" defaultMemberUniqueName="[Table_1].[Sale Status].[All]" allUniqueName="[Table_1].[Sale Status].[All]" dimensionUniqueName="[Table_1]" displayFolder="" count="0" memberValueDatatype="130" unbalanced="0"/>
    <cacheHierarchy uniqueName="[Table_1].[Delivery Type]" caption="Delivery Type" attribute="1" defaultMemberUniqueName="[Table_1].[Delivery Type].[All]" allUniqueName="[Table_1].[Delivery Type].[All]" dimensionUniqueName="[Table_1]" displayFolder="" count="0"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Target]" caption="Target" attribute="1" defaultMemberUniqueName="[Table_1].[Target].[All]" allUniqueName="[Table_1].[Target].[All]" dimensionUniqueName="[Table_1]" displayFolder="" count="0" memberValueDatatype="5" unbalanced="0"/>
    <cacheHierarchy uniqueName="[Table3].[Year]" caption="Year" attribute="1" defaultMemberUniqueName="[Table3].[Year].[All]" allUniqueName="[Table3].[Year].[All]" dimensionUniqueName="[Table3]" displayFolder="" count="2" memberValueDatatype="20" unbalanced="0">
      <fieldsUsage count="2">
        <fieldUsage x="-1"/>
        <fieldUsage x="2"/>
      </fieldsUsage>
    </cacheHierarchy>
    <cacheHierarchy uniqueName="[Table3].[Month]" caption="Month" attribute="1" defaultMemberUniqueName="[Table3].[Month].[All]" allUniqueName="[Table3].[Month].[All]" dimensionUniqueName="[Table3]" displayFolder="" count="0" memberValueDatatype="130" unbalanced="0"/>
    <cacheHierarchy uniqueName="[Table3].[Income sources]" caption="Income sources" attribute="1" defaultMemberUniqueName="[Table3].[Income sources].[All]" allUniqueName="[Table3].[Income sources].[All]" dimensionUniqueName="[Table3]" displayFolder="" count="2" memberValueDatatype="130" unbalanced="0">
      <fieldsUsage count="2">
        <fieldUsage x="-1"/>
        <fieldUsage x="1"/>
      </fieldsUsage>
    </cacheHierarchy>
    <cacheHierarchy uniqueName="[Table3].[Income Breakdowns]" caption="Income Breakdowns" attribute="1" defaultMemberUniqueName="[Table3].[Income Breakdowns].[All]" allUniqueName="[Table3].[Income Breakdowns].[All]" dimensionUniqueName="[Table3]" displayFolder="" count="0" memberValueDatatype="130" unbalanced="0"/>
    <cacheHierarchy uniqueName="[Table3].[Counts]" caption="Counts" attribute="1" defaultMemberUniqueName="[Table3].[Counts].[All]" allUniqueName="[Table3].[Counts].[All]" dimensionUniqueName="[Table3]" displayFolder="" count="0" memberValueDatatype="5" unbalanced="0"/>
    <cacheHierarchy uniqueName="[Table3].[Income]" caption="Income" attribute="1" defaultMemberUniqueName="[Table3].[Income].[All]" allUniqueName="[Table3].[Income].[All]" dimensionUniqueName="[Table3]" displayFolder="" count="0" memberValueDatatype="5" unbalanced="0"/>
    <cacheHierarchy uniqueName="[Table3].[Target Income]" caption="Target Income" attribute="1" defaultMemberUniqueName="[Table3].[Target Income].[All]" allUniqueName="[Table3].[Target Income].[All]" dimensionUniqueName="[Table3]" displayFolder="" count="0" memberValueDatatype="5" unbalanced="0"/>
    <cacheHierarchy uniqueName="[Table3].[operating profit]" caption="operating profit" attribute="1" defaultMemberUniqueName="[Table3].[operating profit].[All]" allUniqueName="[Table3].[operating profit].[All]" dimensionUniqueName="[Table3]" displayFolder="" count="0" memberValueDatatype="5" unbalanced="0"/>
    <cacheHierarchy uniqueName="[Table3].[Marketing Strategies]" caption="Marketing Strategies" attribute="1" defaultMemberUniqueName="[Table3].[Marketing Strategies].[All]" allUniqueName="[Table3].[Marketing Strategies].[All]" dimensionUniqueName="[Table3]" displayFolder="" count="0" memberValueDatatype="130" unbalanced="0"/>
    <cacheHierarchy uniqueName="[Measures].[__XL_Count Table_1]" caption="__XL_Count Table_1" measure="1" displayFolder="" measureGroup="Table_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Income]" caption="Sum of Income" measure="1" displayFolder="" measureGroup="Table3"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Target Income]" caption="Sum of Target Income" measure="1" displayFolder="" measureGroup="Table3" count="0" hidden="1">
      <extLst>
        <ext xmlns:x15="http://schemas.microsoft.com/office/spreadsheetml/2010/11/main" uri="{B97F6D7D-B522-45F9-BDA1-12C45D357490}">
          <x15:cacheHierarchy aggregatedColumn="17"/>
        </ext>
      </extLst>
    </cacheHierarchy>
    <cacheHierarchy uniqueName="[Measures].[Count of Income]" caption="Count of Income" measure="1" displayFolder="" measureGroup="Table3" count="0" hidden="1">
      <extLst>
        <ext xmlns:x15="http://schemas.microsoft.com/office/spreadsheetml/2010/11/main" uri="{B97F6D7D-B522-45F9-BDA1-12C45D357490}">
          <x15:cacheHierarchy aggregatedColumn="16"/>
        </ext>
      </extLst>
    </cacheHierarchy>
    <cacheHierarchy uniqueName="[Measures].[Count of Income Breakdowns]" caption="Count of Income Breakdowns" measure="1" displayFolder="" measureGroup="Table3" count="0" hidden="1">
      <extLst>
        <ext xmlns:x15="http://schemas.microsoft.com/office/spreadsheetml/2010/11/main" uri="{B97F6D7D-B522-45F9-BDA1-12C45D357490}">
          <x15:cacheHierarchy aggregatedColumn="14"/>
        </ext>
      </extLst>
    </cacheHierarchy>
    <cacheHierarchy uniqueName="[Measures].[Sum of Counts]" caption="Sum of Counts" measure="1" displayFolder="" measureGroup="Table3"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operating profit]" caption="Sum of operating profit" measure="1" displayFolder="" measureGroup="Table3" count="0" hidden="1">
      <extLst>
        <ext xmlns:x15="http://schemas.microsoft.com/office/spreadsheetml/2010/11/main" uri="{B97F6D7D-B522-45F9-BDA1-12C45D357490}">
          <x15:cacheHierarchy aggregatedColumn="18"/>
        </ext>
      </extLst>
    </cacheHierarchy>
    <cacheHierarchy uniqueName="Dummy0" caption="Order Number" measure="1" count="0">
      <extLst>
        <ext xmlns:x14="http://schemas.microsoft.com/office/spreadsheetml/2009/9/main" uri="{8CF416AD-EC4C-4aba-99F5-12A058AE0983}">
          <x14:cacheHierarchy ignore="1"/>
        </ext>
      </extLst>
    </cacheHierarchy>
  </cacheHierarchies>
  <kpis count="0"/>
  <dimensions count="3">
    <dimension measure="1" name="Measures" uniqueName="[Measures]" caption="Measures"/>
    <dimension name="Table_1" uniqueName="[Table_1]" caption="Table_1"/>
    <dimension name="Table3" uniqueName="[Table3]" caption="Table3"/>
  </dimensions>
  <measureGroups count="2">
    <measureGroup name="Table_1" caption="Table_1"/>
    <measureGroup name="Table3" caption="Table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723350925924" backgroundQuery="1" createdVersion="6" refreshedVersion="6" minRefreshableVersion="3" recordCount="0" supportSubquery="1" supportAdvancedDrill="1" xr:uid="{FC263304-8374-481F-B2E3-D494E19550EB}">
  <cacheSource type="external" connectionId="1"/>
  <cacheFields count="4">
    <cacheField name="[Measures].[Sum of Income]" caption="Sum of Income" numFmtId="0" hierarchy="23" level="32767"/>
    <cacheField name="[Table3].[Income sources].[Income sources]" caption="Income sources" numFmtId="0" hierarchy="13" level="1">
      <sharedItems count="6">
        <s v="Advertising"/>
        <s v="Asset sale"/>
        <s v="Licensing"/>
        <s v="Renting"/>
        <s v="Subscription"/>
        <s v="Usage fees"/>
      </sharedItems>
    </cacheField>
    <cacheField name="[Table3].[Year].[Year]" caption="Year" numFmtId="0" hierarchy="11" level="1">
      <sharedItems containsSemiMixedTypes="0" containsNonDate="0" containsString="0"/>
    </cacheField>
    <cacheField name="[Measures].[Sum of Target Income]" caption="Sum of Target Income" numFmtId="0" hierarchy="24" level="32767"/>
  </cacheFields>
  <cacheHierarchies count="29">
    <cacheHierarchy uniqueName="[Table_1].[Order Number]" caption="Order Number" attribute="1" defaultMemberUniqueName="[Table_1].[Order Number].[All]" allUniqueName="[Table_1].[Order Number].[All]" dimensionUniqueName="[Table_1]" displayFolder="" count="0" memberValueDatatype="130" unbalanced="0"/>
    <cacheHierarchy uniqueName="[Table_1].[Year]" caption="Year" attribute="1" defaultMemberUniqueName="[Table_1].[Year].[All]" allUniqueName="[Table_1].[Year].[All]" dimensionUniqueName="[Table_1]" displayFolder="" count="0" memberValueDatatype="20" unbalanced="0"/>
    <cacheHierarchy uniqueName="[Table_1].[Month]" caption="Month" attribute="1" defaultMemberUniqueName="[Table_1].[Month].[All]" allUniqueName="[Table_1].[Month].[All]" dimensionUniqueName="[Table_1]" displayFolder="" count="0" memberValueDatatype="130" unbalanced="0"/>
    <cacheHierarchy uniqueName="[Table_1].[POS]" caption="POS" attribute="1" defaultMemberUniqueName="[Table_1].[POS].[All]" allUniqueName="[Table_1].[POS].[All]" dimensionUniqueName="[Table_1]" displayFolder="" count="0" memberValueDatatype="130" unbalanced="0"/>
    <cacheHierarchy uniqueName="[Table_1].[Payment Method]" caption="Payment Method" attribute="1" defaultMemberUniqueName="[Table_1].[Payment Method].[All]" allUniqueName="[Table_1].[Payment Method].[All]" dimensionUniqueName="[Table_1]" displayFolder="" count="0" memberValueDatatype="130" unbalanced="0"/>
    <cacheHierarchy uniqueName="[Table_1].[Assembly Stage]" caption="Assembly Stage" attribute="1" defaultMemberUniqueName="[Table_1].[Assembly Stage].[All]" allUniqueName="[Table_1].[Assembly Stage].[All]" dimensionUniqueName="[Table_1]" displayFolder="" count="0" memberValueDatatype="130" unbalanced="0"/>
    <cacheHierarchy uniqueName="[Table_1].[Registration Status]" caption="Registration Status" attribute="1" defaultMemberUniqueName="[Table_1].[Registration Status].[All]" allUniqueName="[Table_1].[Registration Status].[All]" dimensionUniqueName="[Table_1]" displayFolder="" count="0" memberValueDatatype="130" unbalanced="0"/>
    <cacheHierarchy uniqueName="[Table_1].[Sale Status]" caption="Sale Status" attribute="1" defaultMemberUniqueName="[Table_1].[Sale Status].[All]" allUniqueName="[Table_1].[Sale Status].[All]" dimensionUniqueName="[Table_1]" displayFolder="" count="0" memberValueDatatype="130" unbalanced="0"/>
    <cacheHierarchy uniqueName="[Table_1].[Delivery Type]" caption="Delivery Type" attribute="1" defaultMemberUniqueName="[Table_1].[Delivery Type].[All]" allUniqueName="[Table_1].[Delivery Type].[All]" dimensionUniqueName="[Table_1]" displayFolder="" count="0"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Target]" caption="Target" attribute="1" defaultMemberUniqueName="[Table_1].[Target].[All]" allUniqueName="[Table_1].[Target].[All]" dimensionUniqueName="[Table_1]" displayFolder="" count="0" memberValueDatatype="5" unbalanced="0"/>
    <cacheHierarchy uniqueName="[Table3].[Year]" caption="Year" attribute="1" defaultMemberUniqueName="[Table3].[Year].[All]" allUniqueName="[Table3].[Year].[All]" dimensionUniqueName="[Table3]" displayFolder="" count="2" memberValueDatatype="20" unbalanced="0">
      <fieldsUsage count="2">
        <fieldUsage x="-1"/>
        <fieldUsage x="2"/>
      </fieldsUsage>
    </cacheHierarchy>
    <cacheHierarchy uniqueName="[Table3].[Month]" caption="Month" attribute="1" defaultMemberUniqueName="[Table3].[Month].[All]" allUniqueName="[Table3].[Month].[All]" dimensionUniqueName="[Table3]" displayFolder="" count="0" memberValueDatatype="130" unbalanced="0"/>
    <cacheHierarchy uniqueName="[Table3].[Income sources]" caption="Income sources" attribute="1" defaultMemberUniqueName="[Table3].[Income sources].[All]" allUniqueName="[Table3].[Income sources].[All]" dimensionUniqueName="[Table3]" displayFolder="" count="2" memberValueDatatype="130" unbalanced="0">
      <fieldsUsage count="2">
        <fieldUsage x="-1"/>
        <fieldUsage x="1"/>
      </fieldsUsage>
    </cacheHierarchy>
    <cacheHierarchy uniqueName="[Table3].[Income Breakdowns]" caption="Income Breakdowns" attribute="1" defaultMemberUniqueName="[Table3].[Income Breakdowns].[All]" allUniqueName="[Table3].[Income Breakdowns].[All]" dimensionUniqueName="[Table3]" displayFolder="" count="0" memberValueDatatype="130" unbalanced="0"/>
    <cacheHierarchy uniqueName="[Table3].[Counts]" caption="Counts" attribute="1" defaultMemberUniqueName="[Table3].[Counts].[All]" allUniqueName="[Table3].[Counts].[All]" dimensionUniqueName="[Table3]" displayFolder="" count="0" memberValueDatatype="5" unbalanced="0"/>
    <cacheHierarchy uniqueName="[Table3].[Income]" caption="Income" attribute="1" defaultMemberUniqueName="[Table3].[Income].[All]" allUniqueName="[Table3].[Income].[All]" dimensionUniqueName="[Table3]" displayFolder="" count="0" memberValueDatatype="5" unbalanced="0"/>
    <cacheHierarchy uniqueName="[Table3].[Target Income]" caption="Target Income" attribute="1" defaultMemberUniqueName="[Table3].[Target Income].[All]" allUniqueName="[Table3].[Target Income].[All]" dimensionUniqueName="[Table3]" displayFolder="" count="0" memberValueDatatype="5" unbalanced="0"/>
    <cacheHierarchy uniqueName="[Table3].[operating profit]" caption="operating profit" attribute="1" defaultMemberUniqueName="[Table3].[operating profit].[All]" allUniqueName="[Table3].[operating profit].[All]" dimensionUniqueName="[Table3]" displayFolder="" count="0" memberValueDatatype="5" unbalanced="0"/>
    <cacheHierarchy uniqueName="[Table3].[Marketing Strategies]" caption="Marketing Strategies" attribute="1" defaultMemberUniqueName="[Table3].[Marketing Strategies].[All]" allUniqueName="[Table3].[Marketing Strategies].[All]" dimensionUniqueName="[Table3]" displayFolder="" count="0" memberValueDatatype="130" unbalanced="0"/>
    <cacheHierarchy uniqueName="[Measures].[__XL_Count Table_1]" caption="__XL_Count Table_1" measure="1" displayFolder="" measureGroup="Table_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Income]" caption="Sum of Income" measure="1" displayFolder="" measureGroup="Table3"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Target Income]" caption="Sum of Target Income" measure="1" displayFolder="" measureGroup="Table3" count="0" oneField="1" hidden="1">
      <fieldsUsage count="1">
        <fieldUsage x="3"/>
      </fieldsUsage>
      <extLst>
        <ext xmlns:x15="http://schemas.microsoft.com/office/spreadsheetml/2010/11/main" uri="{B97F6D7D-B522-45F9-BDA1-12C45D357490}">
          <x15:cacheHierarchy aggregatedColumn="17"/>
        </ext>
      </extLst>
    </cacheHierarchy>
    <cacheHierarchy uniqueName="[Measures].[Count of Income]" caption="Count of Income" measure="1" displayFolder="" measureGroup="Table3" count="0" hidden="1">
      <extLst>
        <ext xmlns:x15="http://schemas.microsoft.com/office/spreadsheetml/2010/11/main" uri="{B97F6D7D-B522-45F9-BDA1-12C45D357490}">
          <x15:cacheHierarchy aggregatedColumn="16"/>
        </ext>
      </extLst>
    </cacheHierarchy>
    <cacheHierarchy uniqueName="[Measures].[Count of Income Breakdowns]" caption="Count of Income Breakdowns" measure="1" displayFolder="" measureGroup="Table3" count="0" hidden="1">
      <extLst>
        <ext xmlns:x15="http://schemas.microsoft.com/office/spreadsheetml/2010/11/main" uri="{B97F6D7D-B522-45F9-BDA1-12C45D357490}">
          <x15:cacheHierarchy aggregatedColumn="14"/>
        </ext>
      </extLst>
    </cacheHierarchy>
    <cacheHierarchy uniqueName="[Measures].[Sum of Counts]" caption="Sum of Counts" measure="1" displayFolder="" measureGroup="Table3" count="0" hidden="1">
      <extLst>
        <ext xmlns:x15="http://schemas.microsoft.com/office/spreadsheetml/2010/11/main" uri="{B97F6D7D-B522-45F9-BDA1-12C45D357490}">
          <x15:cacheHierarchy aggregatedColumn="15"/>
        </ext>
      </extLst>
    </cacheHierarchy>
    <cacheHierarchy uniqueName="[Measures].[Sum of operating profit]" caption="Sum of operating profit" measure="1" displayFolder="" measureGroup="Table3"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Table_1" uniqueName="[Table_1]" caption="Table_1"/>
    <dimension name="Table3" uniqueName="[Table3]" caption="Table3"/>
  </dimensions>
  <measureGroups count="2">
    <measureGroup name="Table_1" caption="Table_1"/>
    <measureGroup name="Table3" caption="Table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723351851855" backgroundQuery="1" createdVersion="6" refreshedVersion="6" minRefreshableVersion="3" recordCount="0" supportSubquery="1" supportAdvancedDrill="1" xr:uid="{868A2049-C471-4A93-99DB-6078BCEDC9FF}">
  <cacheSource type="external" connectionId="1"/>
  <cacheFields count="4">
    <cacheField name="[Measures].[Sum of Income]" caption="Sum of Income" numFmtId="0" hierarchy="23" level="32767"/>
    <cacheField name="[Table3].[Income sources].[Income sources]" caption="Income sources" numFmtId="0" hierarchy="13" level="1">
      <sharedItems count="6">
        <s v="Advertising"/>
        <s v="Asset sale"/>
        <s v="Licensing"/>
        <s v="Renting"/>
        <s v="Subscription"/>
        <s v="Usage fees"/>
      </sharedItems>
    </cacheField>
    <cacheField name="[Table3].[Year].[Year]" caption="Year" numFmtId="0" hierarchy="11" level="1">
      <sharedItems containsSemiMixedTypes="0" containsNonDate="0" containsString="0"/>
    </cacheField>
    <cacheField name="[Table3].[Month].[Month]" caption="Month" numFmtId="0" hierarchy="12" level="1">
      <sharedItems count="12">
        <s v="Apr"/>
        <s v="Aug"/>
        <s v="Dec"/>
        <s v="Feb"/>
        <s v="Jan"/>
        <s v="Jul"/>
        <s v="Jun"/>
        <s v="Mar"/>
        <s v="May"/>
        <s v="Nov"/>
        <s v="Oct"/>
        <s v="Sep"/>
      </sharedItems>
    </cacheField>
  </cacheFields>
  <cacheHierarchies count="29">
    <cacheHierarchy uniqueName="[Table_1].[Order Number]" caption="Order Number" attribute="1" defaultMemberUniqueName="[Table_1].[Order Number].[All]" allUniqueName="[Table_1].[Order Number].[All]" dimensionUniqueName="[Table_1]" displayFolder="" count="0" memberValueDatatype="130" unbalanced="0"/>
    <cacheHierarchy uniqueName="[Table_1].[Year]" caption="Year" attribute="1" defaultMemberUniqueName="[Table_1].[Year].[All]" allUniqueName="[Table_1].[Year].[All]" dimensionUniqueName="[Table_1]" displayFolder="" count="0" memberValueDatatype="20" unbalanced="0"/>
    <cacheHierarchy uniqueName="[Table_1].[Month]" caption="Month" attribute="1" defaultMemberUniqueName="[Table_1].[Month].[All]" allUniqueName="[Table_1].[Month].[All]" dimensionUniqueName="[Table_1]" displayFolder="" count="0" memberValueDatatype="130" unbalanced="0"/>
    <cacheHierarchy uniqueName="[Table_1].[POS]" caption="POS" attribute="1" defaultMemberUniqueName="[Table_1].[POS].[All]" allUniqueName="[Table_1].[POS].[All]" dimensionUniqueName="[Table_1]" displayFolder="" count="0" memberValueDatatype="130" unbalanced="0"/>
    <cacheHierarchy uniqueName="[Table_1].[Payment Method]" caption="Payment Method" attribute="1" defaultMemberUniqueName="[Table_1].[Payment Method].[All]" allUniqueName="[Table_1].[Payment Method].[All]" dimensionUniqueName="[Table_1]" displayFolder="" count="0" memberValueDatatype="130" unbalanced="0"/>
    <cacheHierarchy uniqueName="[Table_1].[Assembly Stage]" caption="Assembly Stage" attribute="1" defaultMemberUniqueName="[Table_1].[Assembly Stage].[All]" allUniqueName="[Table_1].[Assembly Stage].[All]" dimensionUniqueName="[Table_1]" displayFolder="" count="0" memberValueDatatype="130" unbalanced="0"/>
    <cacheHierarchy uniqueName="[Table_1].[Registration Status]" caption="Registration Status" attribute="1" defaultMemberUniqueName="[Table_1].[Registration Status].[All]" allUniqueName="[Table_1].[Registration Status].[All]" dimensionUniqueName="[Table_1]" displayFolder="" count="0" memberValueDatatype="130" unbalanced="0"/>
    <cacheHierarchy uniqueName="[Table_1].[Sale Status]" caption="Sale Status" attribute="1" defaultMemberUniqueName="[Table_1].[Sale Status].[All]" allUniqueName="[Table_1].[Sale Status].[All]" dimensionUniqueName="[Table_1]" displayFolder="" count="0" memberValueDatatype="130" unbalanced="0"/>
    <cacheHierarchy uniqueName="[Table_1].[Delivery Type]" caption="Delivery Type" attribute="1" defaultMemberUniqueName="[Table_1].[Delivery Type].[All]" allUniqueName="[Table_1].[Delivery Type].[All]" dimensionUniqueName="[Table_1]" displayFolder="" count="0"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Target]" caption="Target" attribute="1" defaultMemberUniqueName="[Table_1].[Target].[All]" allUniqueName="[Table_1].[Target].[All]" dimensionUniqueName="[Table_1]" displayFolder="" count="0" memberValueDatatype="5" unbalanced="0"/>
    <cacheHierarchy uniqueName="[Table3].[Year]" caption="Year" attribute="1" defaultMemberUniqueName="[Table3].[Year].[All]" allUniqueName="[Table3].[Year].[All]" dimensionUniqueName="[Table3]" displayFolder="" count="2" memberValueDatatype="20" unbalanced="0">
      <fieldsUsage count="2">
        <fieldUsage x="-1"/>
        <fieldUsage x="2"/>
      </fieldsUsage>
    </cacheHierarchy>
    <cacheHierarchy uniqueName="[Table3].[Month]" caption="Month" attribute="1" defaultMemberUniqueName="[Table3].[Month].[All]" allUniqueName="[Table3].[Month].[All]" dimensionUniqueName="[Table3]" displayFolder="" count="2" memberValueDatatype="130" unbalanced="0">
      <fieldsUsage count="2">
        <fieldUsage x="-1"/>
        <fieldUsage x="3"/>
      </fieldsUsage>
    </cacheHierarchy>
    <cacheHierarchy uniqueName="[Table3].[Income sources]" caption="Income sources" attribute="1" defaultMemberUniqueName="[Table3].[Income sources].[All]" allUniqueName="[Table3].[Income sources].[All]" dimensionUniqueName="[Table3]" displayFolder="" count="2" memberValueDatatype="130" unbalanced="0">
      <fieldsUsage count="2">
        <fieldUsage x="-1"/>
        <fieldUsage x="1"/>
      </fieldsUsage>
    </cacheHierarchy>
    <cacheHierarchy uniqueName="[Table3].[Income Breakdowns]" caption="Income Breakdowns" attribute="1" defaultMemberUniqueName="[Table3].[Income Breakdowns].[All]" allUniqueName="[Table3].[Income Breakdowns].[All]" dimensionUniqueName="[Table3]" displayFolder="" count="0" memberValueDatatype="130" unbalanced="0"/>
    <cacheHierarchy uniqueName="[Table3].[Counts]" caption="Counts" attribute="1" defaultMemberUniqueName="[Table3].[Counts].[All]" allUniqueName="[Table3].[Counts].[All]" dimensionUniqueName="[Table3]" displayFolder="" count="0" memberValueDatatype="5" unbalanced="0"/>
    <cacheHierarchy uniqueName="[Table3].[Income]" caption="Income" attribute="1" defaultMemberUniqueName="[Table3].[Income].[All]" allUniqueName="[Table3].[Income].[All]" dimensionUniqueName="[Table3]" displayFolder="" count="0" memberValueDatatype="5" unbalanced="0"/>
    <cacheHierarchy uniqueName="[Table3].[Target Income]" caption="Target Income" attribute="1" defaultMemberUniqueName="[Table3].[Target Income].[All]" allUniqueName="[Table3].[Target Income].[All]" dimensionUniqueName="[Table3]" displayFolder="" count="0" memberValueDatatype="5" unbalanced="0"/>
    <cacheHierarchy uniqueName="[Table3].[operating profit]" caption="operating profit" attribute="1" defaultMemberUniqueName="[Table3].[operating profit].[All]" allUniqueName="[Table3].[operating profit].[All]" dimensionUniqueName="[Table3]" displayFolder="" count="0" memberValueDatatype="5" unbalanced="0"/>
    <cacheHierarchy uniqueName="[Table3].[Marketing Strategies]" caption="Marketing Strategies" attribute="1" defaultMemberUniqueName="[Table3].[Marketing Strategies].[All]" allUniqueName="[Table3].[Marketing Strategies].[All]" dimensionUniqueName="[Table3]" displayFolder="" count="0" memberValueDatatype="130" unbalanced="0"/>
    <cacheHierarchy uniqueName="[Measures].[__XL_Count Table_1]" caption="__XL_Count Table_1" measure="1" displayFolder="" measureGroup="Table_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Income]" caption="Sum of Income" measure="1" displayFolder="" measureGroup="Table3"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Target Income]" caption="Sum of Target Income" measure="1" displayFolder="" measureGroup="Table3" count="0" hidden="1">
      <extLst>
        <ext xmlns:x15="http://schemas.microsoft.com/office/spreadsheetml/2010/11/main" uri="{B97F6D7D-B522-45F9-BDA1-12C45D357490}">
          <x15:cacheHierarchy aggregatedColumn="17"/>
        </ext>
      </extLst>
    </cacheHierarchy>
    <cacheHierarchy uniqueName="[Measures].[Count of Income]" caption="Count of Income" measure="1" displayFolder="" measureGroup="Table3" count="0" hidden="1">
      <extLst>
        <ext xmlns:x15="http://schemas.microsoft.com/office/spreadsheetml/2010/11/main" uri="{B97F6D7D-B522-45F9-BDA1-12C45D357490}">
          <x15:cacheHierarchy aggregatedColumn="16"/>
        </ext>
      </extLst>
    </cacheHierarchy>
    <cacheHierarchy uniqueName="[Measures].[Count of Income Breakdowns]" caption="Count of Income Breakdowns" measure="1" displayFolder="" measureGroup="Table3" count="0" hidden="1">
      <extLst>
        <ext xmlns:x15="http://schemas.microsoft.com/office/spreadsheetml/2010/11/main" uri="{B97F6D7D-B522-45F9-BDA1-12C45D357490}">
          <x15:cacheHierarchy aggregatedColumn="14"/>
        </ext>
      </extLst>
    </cacheHierarchy>
    <cacheHierarchy uniqueName="[Measures].[Sum of Counts]" caption="Sum of Counts" measure="1" displayFolder="" measureGroup="Table3" count="0" hidden="1">
      <extLst>
        <ext xmlns:x15="http://schemas.microsoft.com/office/spreadsheetml/2010/11/main" uri="{B97F6D7D-B522-45F9-BDA1-12C45D357490}">
          <x15:cacheHierarchy aggregatedColumn="15"/>
        </ext>
      </extLst>
    </cacheHierarchy>
    <cacheHierarchy uniqueName="[Measures].[Sum of operating profit]" caption="Sum of operating profit" measure="1" displayFolder="" measureGroup="Table3"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Table_1" uniqueName="[Table_1]" caption="Table_1"/>
    <dimension name="Table3" uniqueName="[Table3]" caption="Table3"/>
  </dimensions>
  <measureGroups count="2">
    <measureGroup name="Table_1" caption="Table_1"/>
    <measureGroup name="Table3" caption="Table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723352893518" backgroundQuery="1" createdVersion="6" refreshedVersion="6" minRefreshableVersion="3" recordCount="0" supportSubquery="1" supportAdvancedDrill="1" xr:uid="{9A70745B-E9EE-4B0D-B908-E1B57133A427}">
  <cacheSource type="external" connectionId="1"/>
  <cacheFields count="4">
    <cacheField name="[Table3].[Income sources].[Income sources]" caption="Income sources" numFmtId="0" hierarchy="13" level="1">
      <sharedItems count="6">
        <s v="Advertising"/>
        <s v="Asset sale"/>
        <s v="Licensing"/>
        <s v="Renting"/>
        <s v="Subscription"/>
        <s v="Usage fees"/>
      </sharedItems>
    </cacheField>
    <cacheField name="[Table3].[Year].[Year]" caption="Year" numFmtId="0" hierarchy="11" level="1">
      <sharedItems containsSemiMixedTypes="0" containsNonDate="0" containsString="0"/>
    </cacheField>
    <cacheField name="[Table3].[Month].[Month]" caption="Month" numFmtId="0" hierarchy="12" level="1">
      <sharedItems count="12">
        <s v="Apr"/>
        <s v="Aug"/>
        <s v="Dec"/>
        <s v="Feb"/>
        <s v="Jan"/>
        <s v="Jul"/>
        <s v="Jun"/>
        <s v="Mar"/>
        <s v="May"/>
        <s v="Nov"/>
        <s v="Oct"/>
        <s v="Sep"/>
      </sharedItems>
    </cacheField>
    <cacheField name="[Measures].[Sum of operating profit]" caption="Sum of operating profit" numFmtId="0" hierarchy="28" level="32767"/>
  </cacheFields>
  <cacheHierarchies count="29">
    <cacheHierarchy uniqueName="[Table_1].[Order Number]" caption="Order Number" attribute="1" defaultMemberUniqueName="[Table_1].[Order Number].[All]" allUniqueName="[Table_1].[Order Number].[All]" dimensionUniqueName="[Table_1]" displayFolder="" count="0" memberValueDatatype="130" unbalanced="0"/>
    <cacheHierarchy uniqueName="[Table_1].[Year]" caption="Year" attribute="1" defaultMemberUniqueName="[Table_1].[Year].[All]" allUniqueName="[Table_1].[Year].[All]" dimensionUniqueName="[Table_1]" displayFolder="" count="0" memberValueDatatype="20" unbalanced="0"/>
    <cacheHierarchy uniqueName="[Table_1].[Month]" caption="Month" attribute="1" defaultMemberUniqueName="[Table_1].[Month].[All]" allUniqueName="[Table_1].[Month].[All]" dimensionUniqueName="[Table_1]" displayFolder="" count="0" memberValueDatatype="130" unbalanced="0"/>
    <cacheHierarchy uniqueName="[Table_1].[POS]" caption="POS" attribute="1" defaultMemberUniqueName="[Table_1].[POS].[All]" allUniqueName="[Table_1].[POS].[All]" dimensionUniqueName="[Table_1]" displayFolder="" count="0" memberValueDatatype="130" unbalanced="0"/>
    <cacheHierarchy uniqueName="[Table_1].[Payment Method]" caption="Payment Method" attribute="1" defaultMemberUniqueName="[Table_1].[Payment Method].[All]" allUniqueName="[Table_1].[Payment Method].[All]" dimensionUniqueName="[Table_1]" displayFolder="" count="0" memberValueDatatype="130" unbalanced="0"/>
    <cacheHierarchy uniqueName="[Table_1].[Assembly Stage]" caption="Assembly Stage" attribute="1" defaultMemberUniqueName="[Table_1].[Assembly Stage].[All]" allUniqueName="[Table_1].[Assembly Stage].[All]" dimensionUniqueName="[Table_1]" displayFolder="" count="0" memberValueDatatype="130" unbalanced="0"/>
    <cacheHierarchy uniqueName="[Table_1].[Registration Status]" caption="Registration Status" attribute="1" defaultMemberUniqueName="[Table_1].[Registration Status].[All]" allUniqueName="[Table_1].[Registration Status].[All]" dimensionUniqueName="[Table_1]" displayFolder="" count="0" memberValueDatatype="130" unbalanced="0"/>
    <cacheHierarchy uniqueName="[Table_1].[Sale Status]" caption="Sale Status" attribute="1" defaultMemberUniqueName="[Table_1].[Sale Status].[All]" allUniqueName="[Table_1].[Sale Status].[All]" dimensionUniqueName="[Table_1]" displayFolder="" count="0" memberValueDatatype="130" unbalanced="0"/>
    <cacheHierarchy uniqueName="[Table_1].[Delivery Type]" caption="Delivery Type" attribute="1" defaultMemberUniqueName="[Table_1].[Delivery Type].[All]" allUniqueName="[Table_1].[Delivery Type].[All]" dimensionUniqueName="[Table_1]" displayFolder="" count="0"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Target]" caption="Target" attribute="1" defaultMemberUniqueName="[Table_1].[Target].[All]" allUniqueName="[Table_1].[Target].[All]" dimensionUniqueName="[Table_1]" displayFolder="" count="0" memberValueDatatype="5" unbalanced="0"/>
    <cacheHierarchy uniqueName="[Table3].[Year]" caption="Year" attribute="1" defaultMemberUniqueName="[Table3].[Year].[All]" allUniqueName="[Table3].[Year].[All]" dimensionUniqueName="[Table3]" displayFolder="" count="2" memberValueDatatype="20" unbalanced="0">
      <fieldsUsage count="2">
        <fieldUsage x="-1"/>
        <fieldUsage x="1"/>
      </fieldsUsage>
    </cacheHierarchy>
    <cacheHierarchy uniqueName="[Table3].[Month]" caption="Month" attribute="1" defaultMemberUniqueName="[Table3].[Month].[All]" allUniqueName="[Table3].[Month].[All]" dimensionUniqueName="[Table3]" displayFolder="" count="2" memberValueDatatype="130" unbalanced="0">
      <fieldsUsage count="2">
        <fieldUsage x="-1"/>
        <fieldUsage x="2"/>
      </fieldsUsage>
    </cacheHierarchy>
    <cacheHierarchy uniqueName="[Table3].[Income sources]" caption="Income sources" attribute="1" defaultMemberUniqueName="[Table3].[Income sources].[All]" allUniqueName="[Table3].[Income sources].[All]" dimensionUniqueName="[Table3]" displayFolder="" count="2" memberValueDatatype="130" unbalanced="0">
      <fieldsUsage count="2">
        <fieldUsage x="-1"/>
        <fieldUsage x="0"/>
      </fieldsUsage>
    </cacheHierarchy>
    <cacheHierarchy uniqueName="[Table3].[Income Breakdowns]" caption="Income Breakdowns" attribute="1" defaultMemberUniqueName="[Table3].[Income Breakdowns].[All]" allUniqueName="[Table3].[Income Breakdowns].[All]" dimensionUniqueName="[Table3]" displayFolder="" count="0" memberValueDatatype="130" unbalanced="0"/>
    <cacheHierarchy uniqueName="[Table3].[Counts]" caption="Counts" attribute="1" defaultMemberUniqueName="[Table3].[Counts].[All]" allUniqueName="[Table3].[Counts].[All]" dimensionUniqueName="[Table3]" displayFolder="" count="0" memberValueDatatype="5" unbalanced="0"/>
    <cacheHierarchy uniqueName="[Table3].[Income]" caption="Income" attribute="1" defaultMemberUniqueName="[Table3].[Income].[All]" allUniqueName="[Table3].[Income].[All]" dimensionUniqueName="[Table3]" displayFolder="" count="0" memberValueDatatype="5" unbalanced="0"/>
    <cacheHierarchy uniqueName="[Table3].[Target Income]" caption="Target Income" attribute="1" defaultMemberUniqueName="[Table3].[Target Income].[All]" allUniqueName="[Table3].[Target Income].[All]" dimensionUniqueName="[Table3]" displayFolder="" count="0" memberValueDatatype="5" unbalanced="0"/>
    <cacheHierarchy uniqueName="[Table3].[operating profit]" caption="operating profit" attribute="1" defaultMemberUniqueName="[Table3].[operating profit].[All]" allUniqueName="[Table3].[operating profit].[All]" dimensionUniqueName="[Table3]" displayFolder="" count="0" memberValueDatatype="5" unbalanced="0"/>
    <cacheHierarchy uniqueName="[Table3].[Marketing Strategies]" caption="Marketing Strategies" attribute="1" defaultMemberUniqueName="[Table3].[Marketing Strategies].[All]" allUniqueName="[Table3].[Marketing Strategies].[All]" dimensionUniqueName="[Table3]" displayFolder="" count="0" memberValueDatatype="130" unbalanced="0"/>
    <cacheHierarchy uniqueName="[Measures].[__XL_Count Table_1]" caption="__XL_Count Table_1" measure="1" displayFolder="" measureGroup="Table_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Income]" caption="Sum of Income" measure="1" displayFolder="" measureGroup="Table3" count="0" hidden="1">
      <extLst>
        <ext xmlns:x15="http://schemas.microsoft.com/office/spreadsheetml/2010/11/main" uri="{B97F6D7D-B522-45F9-BDA1-12C45D357490}">
          <x15:cacheHierarchy aggregatedColumn="16"/>
        </ext>
      </extLst>
    </cacheHierarchy>
    <cacheHierarchy uniqueName="[Measures].[Sum of Target Income]" caption="Sum of Target Income" measure="1" displayFolder="" measureGroup="Table3" count="0" hidden="1">
      <extLst>
        <ext xmlns:x15="http://schemas.microsoft.com/office/spreadsheetml/2010/11/main" uri="{B97F6D7D-B522-45F9-BDA1-12C45D357490}">
          <x15:cacheHierarchy aggregatedColumn="17"/>
        </ext>
      </extLst>
    </cacheHierarchy>
    <cacheHierarchy uniqueName="[Measures].[Count of Income]" caption="Count of Income" measure="1" displayFolder="" measureGroup="Table3" count="0" hidden="1">
      <extLst>
        <ext xmlns:x15="http://schemas.microsoft.com/office/spreadsheetml/2010/11/main" uri="{B97F6D7D-B522-45F9-BDA1-12C45D357490}">
          <x15:cacheHierarchy aggregatedColumn="16"/>
        </ext>
      </extLst>
    </cacheHierarchy>
    <cacheHierarchy uniqueName="[Measures].[Count of Income Breakdowns]" caption="Count of Income Breakdowns" measure="1" displayFolder="" measureGroup="Table3" count="0" hidden="1">
      <extLst>
        <ext xmlns:x15="http://schemas.microsoft.com/office/spreadsheetml/2010/11/main" uri="{B97F6D7D-B522-45F9-BDA1-12C45D357490}">
          <x15:cacheHierarchy aggregatedColumn="14"/>
        </ext>
      </extLst>
    </cacheHierarchy>
    <cacheHierarchy uniqueName="[Measures].[Sum of Counts]" caption="Sum of Counts" measure="1" displayFolder="" measureGroup="Table3" count="0" hidden="1">
      <extLst>
        <ext xmlns:x15="http://schemas.microsoft.com/office/spreadsheetml/2010/11/main" uri="{B97F6D7D-B522-45F9-BDA1-12C45D357490}">
          <x15:cacheHierarchy aggregatedColumn="15"/>
        </ext>
      </extLst>
    </cacheHierarchy>
    <cacheHierarchy uniqueName="[Measures].[Sum of operating profit]" caption="Sum of operating profit" measure="1" displayFolder="" measureGroup="Table3" count="0" oneField="1" hidden="1">
      <fieldsUsage count="1">
        <fieldUsage x="3"/>
      </fieldsUsage>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Table_1" uniqueName="[Table_1]" caption="Table_1"/>
    <dimension name="Table3" uniqueName="[Table3]" caption="Table3"/>
  </dimensions>
  <measureGroups count="2">
    <measureGroup name="Table_1" caption="Table_1"/>
    <measureGroup name="Table3" caption="Table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33.852077662035" backgroundQuery="1" createdVersion="3" refreshedVersion="6" minRefreshableVersion="3" recordCount="0" supportSubquery="1" supportAdvancedDrill="1" xr:uid="{E941000E-0B2C-47A9-A491-4208CF395209}">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Table_1].[Order Number]" caption="Order Number" attribute="1" defaultMemberUniqueName="[Table_1].[Order Number].[All]" allUniqueName="[Table_1].[Order Number].[All]" dimensionUniqueName="[Table_1]" displayFolder="" count="0" memberValueDatatype="130" unbalanced="0"/>
    <cacheHierarchy uniqueName="[Table_1].[Year]" caption="Year" attribute="1" defaultMemberUniqueName="[Table_1].[Year].[All]" allUniqueName="[Table_1].[Year].[All]" dimensionUniqueName="[Table_1]" displayFolder="" count="0" memberValueDatatype="20" unbalanced="0"/>
    <cacheHierarchy uniqueName="[Table_1].[Month]" caption="Month" attribute="1" defaultMemberUniqueName="[Table_1].[Month].[All]" allUniqueName="[Table_1].[Month].[All]" dimensionUniqueName="[Table_1]" displayFolder="" count="0" memberValueDatatype="130" unbalanced="0"/>
    <cacheHierarchy uniqueName="[Table_1].[POS]" caption="POS" attribute="1" defaultMemberUniqueName="[Table_1].[POS].[All]" allUniqueName="[Table_1].[POS].[All]" dimensionUniqueName="[Table_1]" displayFolder="" count="0" memberValueDatatype="130" unbalanced="0"/>
    <cacheHierarchy uniqueName="[Table_1].[Payment Method]" caption="Payment Method" attribute="1" defaultMemberUniqueName="[Table_1].[Payment Method].[All]" allUniqueName="[Table_1].[Payment Method].[All]" dimensionUniqueName="[Table_1]" displayFolder="" count="0" memberValueDatatype="130" unbalanced="0"/>
    <cacheHierarchy uniqueName="[Table_1].[Assembly Stage]" caption="Assembly Stage" attribute="1" defaultMemberUniqueName="[Table_1].[Assembly Stage].[All]" allUniqueName="[Table_1].[Assembly Stage].[All]" dimensionUniqueName="[Table_1]" displayFolder="" count="0" memberValueDatatype="130" unbalanced="0"/>
    <cacheHierarchy uniqueName="[Table_1].[Registration Status]" caption="Registration Status" attribute="1" defaultMemberUniqueName="[Table_1].[Registration Status].[All]" allUniqueName="[Table_1].[Registration Status].[All]" dimensionUniqueName="[Table_1]" displayFolder="" count="0" memberValueDatatype="130" unbalanced="0"/>
    <cacheHierarchy uniqueName="[Table_1].[Sale Status]" caption="Sale Status" attribute="1" defaultMemberUniqueName="[Table_1].[Sale Status].[All]" allUniqueName="[Table_1].[Sale Status].[All]" dimensionUniqueName="[Table_1]" displayFolder="" count="0" memberValueDatatype="130" unbalanced="0"/>
    <cacheHierarchy uniqueName="[Table_1].[Delivery Type]" caption="Delivery Type" attribute="1" defaultMemberUniqueName="[Table_1].[Delivery Type].[All]" allUniqueName="[Table_1].[Delivery Type].[All]" dimensionUniqueName="[Table_1]" displayFolder="" count="0"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Target]" caption="Target" attribute="1" defaultMemberUniqueName="[Table_1].[Target].[All]" allUniqueName="[Table_1].[Target].[All]" dimensionUniqueName="[Table_1]" displayFolder="" count="0" memberValueDatatype="5" unbalanced="0"/>
    <cacheHierarchy uniqueName="[Table3].[Year]" caption="Year" attribute="1" defaultMemberUniqueName="[Table3].[Year].[All]" allUniqueName="[Table3].[Year].[All]" dimensionUniqueName="[Table3]" displayFolder="" count="2" memberValueDatatype="20" unbalanced="0"/>
    <cacheHierarchy uniqueName="[Table3].[Month]" caption="Month" attribute="1" defaultMemberUniqueName="[Table3].[Month].[All]" allUniqueName="[Table3].[Month].[All]" dimensionUniqueName="[Table3]" displayFolder="" count="0" memberValueDatatype="130" unbalanced="0"/>
    <cacheHierarchy uniqueName="[Table3].[Income sources]" caption="Income sources" attribute="1" defaultMemberUniqueName="[Table3].[Income sources].[All]" allUniqueName="[Table3].[Income sources].[All]" dimensionUniqueName="[Table3]" displayFolder="" count="0" memberValueDatatype="130" unbalanced="0"/>
    <cacheHierarchy uniqueName="[Table3].[Income Breakdowns]" caption="Income Breakdowns" attribute="1" defaultMemberUniqueName="[Table3].[Income Breakdowns].[All]" allUniqueName="[Table3].[Income Breakdowns].[All]" dimensionUniqueName="[Table3]" displayFolder="" count="0" memberValueDatatype="130" unbalanced="0"/>
    <cacheHierarchy uniqueName="[Table3].[Counts]" caption="Counts" attribute="1" defaultMemberUniqueName="[Table3].[Counts].[All]" allUniqueName="[Table3].[Counts].[All]" dimensionUniqueName="[Table3]" displayFolder="" count="0" memberValueDatatype="5" unbalanced="0"/>
    <cacheHierarchy uniqueName="[Table3].[Income]" caption="Income" attribute="1" defaultMemberUniqueName="[Table3].[Income].[All]" allUniqueName="[Table3].[Income].[All]" dimensionUniqueName="[Table3]" displayFolder="" count="0" memberValueDatatype="5" unbalanced="0"/>
    <cacheHierarchy uniqueName="[Table3].[Target Income]" caption="Target Income" attribute="1" defaultMemberUniqueName="[Table3].[Target Income].[All]" allUniqueName="[Table3].[Target Income].[All]" dimensionUniqueName="[Table3]" displayFolder="" count="0" memberValueDatatype="5" unbalanced="0"/>
    <cacheHierarchy uniqueName="[Table3].[operating profit]" caption="operating profit" attribute="1" defaultMemberUniqueName="[Table3].[operating profit].[All]" allUniqueName="[Table3].[operating profit].[All]" dimensionUniqueName="[Table3]" displayFolder="" count="0" memberValueDatatype="5" unbalanced="0"/>
    <cacheHierarchy uniqueName="[Table3].[Marketing Strategies]" caption="Marketing Strategies" attribute="1" defaultMemberUniqueName="[Table3].[Marketing Strategies].[All]" allUniqueName="[Table3].[Marketing Strategies].[All]" dimensionUniqueName="[Table3]" displayFolder="" count="0" memberValueDatatype="130" unbalanced="0"/>
    <cacheHierarchy uniqueName="[Measures].[__XL_Count Table_1]" caption="__XL_Count Table_1" measure="1" displayFolder="" measureGroup="Table_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Income]" caption="Sum of Income" measure="1" displayFolder="" measureGroup="Table3"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52884284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1999999999"/>
  </r>
  <r>
    <x v="0"/>
    <x v="1"/>
    <n v="197480"/>
    <n v="360897.68000000005"/>
  </r>
  <r>
    <x v="0"/>
    <x v="2"/>
    <n v="187412"/>
    <n v="227490.12000000002"/>
  </r>
  <r>
    <x v="0"/>
    <x v="3"/>
    <n v="167840"/>
    <n v="281795.8000000001"/>
  </r>
  <r>
    <x v="0"/>
    <x v="4"/>
    <n v="126472"/>
    <n v="206264.59999999995"/>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5">
  <r>
    <s v="AD01-9361"/>
    <x v="0"/>
    <s v="Apr"/>
    <x v="0"/>
    <x v="0"/>
    <s v="Order assembled"/>
    <x v="0"/>
    <x v="0"/>
    <x v="0"/>
    <n v="350"/>
    <n v="500.5"/>
  </r>
  <r>
    <s v="AD01-9361"/>
    <x v="0"/>
    <s v="Apr"/>
    <x v="0"/>
    <x v="0"/>
    <s v="Order assembled"/>
    <x v="0"/>
    <x v="0"/>
    <x v="0"/>
    <n v="344"/>
    <n v="491.92"/>
  </r>
  <r>
    <s v="AD01-9362"/>
    <x v="0"/>
    <s v="Apr"/>
    <x v="0"/>
    <x v="0"/>
    <s v="Order assembled"/>
    <x v="0"/>
    <x v="0"/>
    <x v="1"/>
    <n v="236"/>
    <n v="337.48"/>
  </r>
  <r>
    <s v="AD01-9362"/>
    <x v="0"/>
    <s v="Apr"/>
    <x v="0"/>
    <x v="0"/>
    <s v="Order assembled"/>
    <x v="0"/>
    <x v="0"/>
    <x v="1"/>
    <n v="284"/>
    <n v="406.12"/>
  </r>
  <r>
    <s v="AD01-9364"/>
    <x v="0"/>
    <s v="Apr"/>
    <x v="0"/>
    <x v="0"/>
    <s v="Order assembled"/>
    <x v="0"/>
    <x v="0"/>
    <x v="1"/>
    <n v="238"/>
    <n v="340.34"/>
  </r>
  <r>
    <s v="AD01-9361"/>
    <x v="0"/>
    <s v="Apr"/>
    <x v="0"/>
    <x v="0"/>
    <s v="Order assembled"/>
    <x v="0"/>
    <x v="0"/>
    <x v="1"/>
    <n v="280"/>
    <n v="400.4"/>
  </r>
  <r>
    <s v="AD01-9361"/>
    <x v="0"/>
    <s v="Apr"/>
    <x v="0"/>
    <x v="0"/>
    <s v="Order assembled"/>
    <x v="0"/>
    <x v="0"/>
    <x v="1"/>
    <n v="208"/>
    <n v="297.44"/>
  </r>
  <r>
    <s v="AD01-9362"/>
    <x v="0"/>
    <s v="Apr"/>
    <x v="0"/>
    <x v="0"/>
    <s v="Order assembled"/>
    <x v="0"/>
    <x v="0"/>
    <x v="0"/>
    <n v="354"/>
    <n v="526.24"/>
  </r>
  <r>
    <s v="AD01-9361"/>
    <x v="0"/>
    <s v="Apr"/>
    <x v="0"/>
    <x v="0"/>
    <s v="Order assembled"/>
    <x v="0"/>
    <x v="0"/>
    <x v="0"/>
    <n v="348"/>
    <n v="526.24"/>
  </r>
  <r>
    <s v="AD01-9364"/>
    <x v="0"/>
    <s v="Apr"/>
    <x v="0"/>
    <x v="0"/>
    <s v="Order assembled"/>
    <x v="0"/>
    <x v="0"/>
    <x v="0"/>
    <n v="342"/>
    <n v="526.24"/>
  </r>
  <r>
    <s v="AD01-9363"/>
    <x v="0"/>
    <s v="Apr"/>
    <x v="0"/>
    <x v="0"/>
    <s v="Order assembled"/>
    <x v="0"/>
    <x v="0"/>
    <x v="1"/>
    <n v="677"/>
    <n v="968.11"/>
  </r>
  <r>
    <s v="AD01-9364"/>
    <x v="0"/>
    <s v="Apr"/>
    <x v="0"/>
    <x v="0"/>
    <s v="Order assembled"/>
    <x v="0"/>
    <x v="0"/>
    <x v="1"/>
    <n v="710"/>
    <n v="1015.3"/>
  </r>
  <r>
    <s v="AD01-9362"/>
    <x v="0"/>
    <s v="Apr"/>
    <x v="0"/>
    <x v="0"/>
    <s v="Order assembled"/>
    <x v="0"/>
    <x v="0"/>
    <x v="1"/>
    <n v="763"/>
    <n v="1091.0899999999999"/>
  </r>
  <r>
    <s v="AD01-9362"/>
    <x v="0"/>
    <s v="Apr"/>
    <x v="0"/>
    <x v="0"/>
    <s v="Order assembled"/>
    <x v="0"/>
    <x v="0"/>
    <x v="0"/>
    <n v="351"/>
    <n v="501.93"/>
  </r>
  <r>
    <s v="AD01-9364"/>
    <x v="0"/>
    <s v="Apr"/>
    <x v="0"/>
    <x v="0"/>
    <s v="Order assembled"/>
    <x v="0"/>
    <x v="0"/>
    <x v="0"/>
    <n v="345"/>
    <n v="493.35"/>
  </r>
  <r>
    <s v="AD01-9361"/>
    <x v="0"/>
    <s v="Apr"/>
    <x v="0"/>
    <x v="0"/>
    <s v="Order assembled"/>
    <x v="0"/>
    <x v="0"/>
    <x v="0"/>
    <n v="339"/>
    <n v="484.77"/>
  </r>
  <r>
    <s v="AD01-9362"/>
    <x v="0"/>
    <s v="Apr"/>
    <x v="0"/>
    <x v="0"/>
    <s v="Order assembled"/>
    <x v="0"/>
    <x v="0"/>
    <x v="1"/>
    <n v="237"/>
    <n v="338.91"/>
  </r>
  <r>
    <s v="AD01-9362"/>
    <x v="0"/>
    <s v="Apr"/>
    <x v="0"/>
    <x v="0"/>
    <s v="Order assembled"/>
    <x v="0"/>
    <x v="0"/>
    <x v="1"/>
    <n v="749"/>
    <n v="526.24"/>
  </r>
  <r>
    <s v="AD01-9363"/>
    <x v="0"/>
    <s v="Apr"/>
    <x v="0"/>
    <x v="0"/>
    <s v="Order assembled"/>
    <x v="0"/>
    <x v="0"/>
    <x v="1"/>
    <n v="803"/>
    <n v="526.24"/>
  </r>
  <r>
    <s v="AD01-9361"/>
    <x v="0"/>
    <s v="Apr"/>
    <x v="0"/>
    <x v="0"/>
    <s v="Order assembled"/>
    <x v="0"/>
    <x v="0"/>
    <x v="1"/>
    <n v="235"/>
    <n v="336.05"/>
  </r>
  <r>
    <s v="AD01-9361"/>
    <x v="0"/>
    <s v="Apr"/>
    <x v="0"/>
    <x v="0"/>
    <s v="Order assembled"/>
    <x v="0"/>
    <x v="0"/>
    <x v="1"/>
    <n v="283"/>
    <n v="404.69"/>
  </r>
  <r>
    <s v="AD01-9364"/>
    <x v="0"/>
    <s v="Apr"/>
    <x v="0"/>
    <x v="0"/>
    <s v="Order assembled"/>
    <x v="0"/>
    <x v="0"/>
    <x v="1"/>
    <n v="211"/>
    <n v="301.73"/>
  </r>
  <r>
    <s v="AD01-9361"/>
    <x v="0"/>
    <s v="Apr"/>
    <x v="0"/>
    <x v="0"/>
    <s v="Order assembled"/>
    <x v="0"/>
    <x v="0"/>
    <x v="0"/>
    <n v="876"/>
    <n v="1252.68"/>
  </r>
  <r>
    <s v="AD01-9361"/>
    <x v="0"/>
    <s v="Apr"/>
    <x v="0"/>
    <x v="0"/>
    <s v="Order assembled"/>
    <x v="0"/>
    <x v="0"/>
    <x v="0"/>
    <n v="877"/>
    <n v="1254.1099999999999"/>
  </r>
  <r>
    <s v="AD01-9361"/>
    <x v="0"/>
    <s v="Apr"/>
    <x v="0"/>
    <x v="0"/>
    <s v="Order assembled"/>
    <x v="0"/>
    <x v="0"/>
    <x v="0"/>
    <n v="878"/>
    <n v="1255.54"/>
  </r>
  <r>
    <s v="AD01-9364"/>
    <x v="0"/>
    <s v="Apr"/>
    <x v="0"/>
    <x v="0"/>
    <s v="Order assembled"/>
    <x v="0"/>
    <x v="0"/>
    <x v="1"/>
    <n v="281"/>
    <n v="401.83"/>
  </r>
  <r>
    <s v="AD01-9362"/>
    <x v="0"/>
    <s v="Apr"/>
    <x v="0"/>
    <x v="0"/>
    <s v="Order assembled"/>
    <x v="0"/>
    <x v="0"/>
    <x v="1"/>
    <n v="772"/>
    <n v="1103.96"/>
  </r>
  <r>
    <s v="AD01-9361"/>
    <x v="0"/>
    <s v="Aug"/>
    <x v="0"/>
    <x v="0"/>
    <s v="Order assembled"/>
    <x v="0"/>
    <x v="0"/>
    <x v="0"/>
    <n v="290"/>
    <n v="414.7"/>
  </r>
  <r>
    <s v="AD01-9361"/>
    <x v="0"/>
    <s v="Aug"/>
    <x v="0"/>
    <x v="0"/>
    <s v="Order assembled"/>
    <x v="0"/>
    <x v="0"/>
    <x v="0"/>
    <n v="284"/>
    <n v="406.12"/>
  </r>
  <r>
    <s v="AD01-9365"/>
    <x v="0"/>
    <s v="Aug"/>
    <x v="0"/>
    <x v="0"/>
    <s v="Order assembled"/>
    <x v="0"/>
    <x v="0"/>
    <x v="0"/>
    <n v="278"/>
    <n v="397.54"/>
  </r>
  <r>
    <s v="AD01-9362"/>
    <x v="0"/>
    <s v="Aug"/>
    <x v="0"/>
    <x v="0"/>
    <s v="Order assembled"/>
    <x v="0"/>
    <x v="0"/>
    <x v="1"/>
    <n v="212"/>
    <n v="303.16000000000003"/>
  </r>
  <r>
    <s v="AD01-9361"/>
    <x v="0"/>
    <s v="Aug"/>
    <x v="0"/>
    <x v="0"/>
    <s v="Order assembled"/>
    <x v="0"/>
    <x v="0"/>
    <x v="1"/>
    <n v="260"/>
    <n v="371.8"/>
  </r>
  <r>
    <s v="AD01-9361"/>
    <x v="0"/>
    <s v="Aug"/>
    <x v="0"/>
    <x v="0"/>
    <s v="Order assembled"/>
    <x v="0"/>
    <x v="0"/>
    <x v="1"/>
    <n v="188"/>
    <n v="268.83999999999997"/>
  </r>
  <r>
    <s v="AD01-9364"/>
    <x v="0"/>
    <s v="Aug"/>
    <x v="0"/>
    <x v="0"/>
    <s v="Order assembled"/>
    <x v="0"/>
    <x v="0"/>
    <x v="1"/>
    <n v="214"/>
    <n v="306.02"/>
  </r>
  <r>
    <s v="AD01-9362"/>
    <x v="0"/>
    <s v="Aug"/>
    <x v="0"/>
    <x v="0"/>
    <s v="Order assembled"/>
    <x v="0"/>
    <x v="0"/>
    <x v="1"/>
    <n v="262"/>
    <n v="374.66"/>
  </r>
  <r>
    <s v="AD01-9364"/>
    <x v="0"/>
    <s v="Aug"/>
    <x v="0"/>
    <x v="0"/>
    <s v="Order assembled"/>
    <x v="0"/>
    <x v="0"/>
    <x v="1"/>
    <n v="190"/>
    <n v="271.7"/>
  </r>
  <r>
    <s v="AD01-9363"/>
    <x v="0"/>
    <s v="Aug"/>
    <x v="0"/>
    <x v="0"/>
    <s v="Order assembled"/>
    <x v="0"/>
    <x v="0"/>
    <x v="1"/>
    <n v="288"/>
    <n v="526.24"/>
  </r>
  <r>
    <s v="AD01-9364"/>
    <x v="0"/>
    <s v="Aug"/>
    <x v="0"/>
    <x v="0"/>
    <s v="Order assembled"/>
    <x v="0"/>
    <x v="0"/>
    <x v="1"/>
    <n v="282"/>
    <n v="526.24"/>
  </r>
  <r>
    <s v="AD01-9361"/>
    <x v="0"/>
    <s v="Aug"/>
    <x v="0"/>
    <x v="0"/>
    <s v="Order assembled"/>
    <x v="0"/>
    <x v="0"/>
    <x v="1"/>
    <n v="276"/>
    <n v="526.24"/>
  </r>
  <r>
    <s v="AD01-9361"/>
    <x v="0"/>
    <s v="Aug"/>
    <x v="0"/>
    <x v="0"/>
    <s v="Order assembled"/>
    <x v="0"/>
    <x v="0"/>
    <x v="1"/>
    <n v="680"/>
    <n v="972.4"/>
  </r>
  <r>
    <s v="AD01-9364"/>
    <x v="0"/>
    <s v="Aug"/>
    <x v="0"/>
    <x v="0"/>
    <s v="Order assembled"/>
    <x v="0"/>
    <x v="0"/>
    <x v="1"/>
    <n v="767"/>
    <n v="1096.81"/>
  </r>
  <r>
    <s v="AD01-9362"/>
    <x v="0"/>
    <s v="Aug"/>
    <x v="0"/>
    <x v="0"/>
    <s v="Order assembled"/>
    <x v="0"/>
    <x v="0"/>
    <x v="1"/>
    <n v="285"/>
    <n v="407.55"/>
  </r>
  <r>
    <s v="AD01-9361"/>
    <x v="0"/>
    <s v="Aug"/>
    <x v="0"/>
    <x v="0"/>
    <s v="Order assembled"/>
    <x v="0"/>
    <x v="0"/>
    <x v="1"/>
    <n v="279"/>
    <n v="398.97"/>
  </r>
  <r>
    <s v="AD01-9364"/>
    <x v="0"/>
    <s v="Aug"/>
    <x v="0"/>
    <x v="0"/>
    <s v="Order assembled"/>
    <x v="0"/>
    <x v="0"/>
    <x v="1"/>
    <n v="213"/>
    <n v="304.58999999999997"/>
  </r>
  <r>
    <s v="AD01-9364"/>
    <x v="0"/>
    <s v="Aug"/>
    <x v="0"/>
    <x v="0"/>
    <s v="Order assembled"/>
    <x v="0"/>
    <x v="0"/>
    <x v="1"/>
    <n v="753"/>
    <n v="526.24"/>
  </r>
  <r>
    <s v="AD01-9361"/>
    <x v="0"/>
    <s v="Aug"/>
    <x v="0"/>
    <x v="0"/>
    <s v="Order assembled"/>
    <x v="0"/>
    <x v="0"/>
    <x v="1"/>
    <n v="806"/>
    <n v="526.24"/>
  </r>
  <r>
    <s v="AD01-9364"/>
    <x v="0"/>
    <s v="Aug"/>
    <x v="0"/>
    <x v="0"/>
    <s v="Order assembled"/>
    <x v="0"/>
    <x v="0"/>
    <x v="1"/>
    <n v="217"/>
    <n v="310.31"/>
  </r>
  <r>
    <s v="AD01-9361"/>
    <x v="0"/>
    <s v="Aug"/>
    <x v="0"/>
    <x v="0"/>
    <s v="Order assembled"/>
    <x v="0"/>
    <x v="0"/>
    <x v="1"/>
    <n v="259"/>
    <n v="370.37"/>
  </r>
  <r>
    <s v="AD01-9364"/>
    <x v="0"/>
    <s v="Aug"/>
    <x v="0"/>
    <x v="0"/>
    <s v="Order assembled"/>
    <x v="0"/>
    <x v="0"/>
    <x v="1"/>
    <n v="187"/>
    <n v="267.41000000000003"/>
  </r>
  <r>
    <s v="AD01-9361"/>
    <x v="0"/>
    <s v="Aug"/>
    <x v="0"/>
    <x v="0"/>
    <s v="Order assembled"/>
    <x v="0"/>
    <x v="0"/>
    <x v="0"/>
    <n v="287"/>
    <n v="410.41"/>
  </r>
  <r>
    <s v="AD01-9362"/>
    <x v="0"/>
    <s v="Aug"/>
    <x v="0"/>
    <x v="0"/>
    <s v="Order assembled"/>
    <x v="1"/>
    <x v="0"/>
    <x v="0"/>
    <n v="281"/>
    <n v="401.83"/>
  </r>
  <r>
    <s v="AD01-9362"/>
    <x v="0"/>
    <s v="Aug"/>
    <x v="0"/>
    <x v="0"/>
    <s v="Order assembled"/>
    <x v="1"/>
    <x v="0"/>
    <x v="0"/>
    <n v="275"/>
    <n v="393.25"/>
  </r>
  <r>
    <s v="AD01-9361"/>
    <x v="0"/>
    <s v="Aug"/>
    <x v="0"/>
    <x v="0"/>
    <s v="Order assembled"/>
    <x v="1"/>
    <x v="0"/>
    <x v="1"/>
    <n v="215"/>
    <n v="307.45"/>
  </r>
  <r>
    <s v="AD01-9363"/>
    <x v="0"/>
    <s v="Aug"/>
    <x v="0"/>
    <x v="0"/>
    <s v="Order assembled"/>
    <x v="1"/>
    <x v="0"/>
    <x v="1"/>
    <n v="263"/>
    <n v="376.09"/>
  </r>
  <r>
    <s v="AD01-9362"/>
    <x v="0"/>
    <s v="Aug"/>
    <x v="0"/>
    <x v="0"/>
    <s v="Order assembled"/>
    <x v="1"/>
    <x v="0"/>
    <x v="1"/>
    <n v="776"/>
    <n v="1109.68"/>
  </r>
  <r>
    <s v="AD01-9361"/>
    <x v="0"/>
    <s v="Dec"/>
    <x v="0"/>
    <x v="0"/>
    <s v="Order assembled"/>
    <x v="1"/>
    <x v="0"/>
    <x v="0"/>
    <n v="224"/>
    <n v="526.24"/>
  </r>
  <r>
    <s v="AD01-9361"/>
    <x v="0"/>
    <s v="Dec"/>
    <x v="0"/>
    <x v="0"/>
    <s v="Order assembled"/>
    <x v="1"/>
    <x v="0"/>
    <x v="0"/>
    <n v="218"/>
    <n v="526.24"/>
  </r>
  <r>
    <s v="AD01-9361"/>
    <x v="0"/>
    <s v="Dec"/>
    <x v="0"/>
    <x v="0"/>
    <s v="Order assembled"/>
    <x v="1"/>
    <x v="0"/>
    <x v="0"/>
    <n v="212"/>
    <n v="526.24"/>
  </r>
  <r>
    <s v="AD01-9361"/>
    <x v="0"/>
    <s v="Dec"/>
    <x v="0"/>
    <x v="0"/>
    <s v="Order assembled"/>
    <x v="1"/>
    <x v="0"/>
    <x v="1"/>
    <n v="194"/>
    <n v="277.42"/>
  </r>
  <r>
    <s v="AD01-9362"/>
    <x v="0"/>
    <s v="Dec"/>
    <x v="0"/>
    <x v="0"/>
    <s v="Order assembled"/>
    <x v="1"/>
    <x v="0"/>
    <x v="1"/>
    <n v="242"/>
    <n v="346.06"/>
  </r>
  <r>
    <s v="AD01-9362"/>
    <x v="0"/>
    <s v="Dec"/>
    <x v="0"/>
    <x v="0"/>
    <s v="Order assembled"/>
    <x v="1"/>
    <x v="0"/>
    <x v="1"/>
    <n v="164"/>
    <n v="234.52"/>
  </r>
  <r>
    <s v="AD01-9364"/>
    <x v="0"/>
    <s v="Dec"/>
    <x v="0"/>
    <x v="0"/>
    <s v="Order assembled"/>
    <x v="1"/>
    <x v="0"/>
    <x v="1"/>
    <n v="238"/>
    <n v="340.34"/>
  </r>
  <r>
    <s v="AD01-9361"/>
    <x v="0"/>
    <s v="Dec"/>
    <x v="0"/>
    <x v="0"/>
    <s v="Order assembled"/>
    <x v="1"/>
    <x v="0"/>
    <x v="1"/>
    <n v="166"/>
    <n v="237.38"/>
  </r>
  <r>
    <s v="AD01-9364"/>
    <x v="0"/>
    <s v="Dec"/>
    <x v="0"/>
    <x v="0"/>
    <s v="Order assembled"/>
    <x v="1"/>
    <x v="0"/>
    <x v="0"/>
    <n v="222"/>
    <n v="526.24"/>
  </r>
  <r>
    <s v="AD01-9361"/>
    <x v="0"/>
    <s v="Dec"/>
    <x v="0"/>
    <x v="0"/>
    <s v="Order assembled"/>
    <x v="1"/>
    <x v="0"/>
    <x v="0"/>
    <n v="216"/>
    <n v="526.24"/>
  </r>
  <r>
    <s v="AD01-9362"/>
    <x v="0"/>
    <s v="Dec"/>
    <x v="0"/>
    <x v="0"/>
    <s v="Order assembled"/>
    <x v="1"/>
    <x v="0"/>
    <x v="1"/>
    <n v="684"/>
    <n v="978.12"/>
  </r>
  <r>
    <s v="AD01-9363"/>
    <x v="0"/>
    <s v="Dec"/>
    <x v="0"/>
    <x v="0"/>
    <s v="Order assembled"/>
    <x v="1"/>
    <x v="0"/>
    <x v="1"/>
    <n v="717"/>
    <n v="1025.31"/>
  </r>
  <r>
    <s v="AD01-9362"/>
    <x v="0"/>
    <s v="Dec"/>
    <x v="0"/>
    <x v="0"/>
    <s v="Order assembled"/>
    <x v="1"/>
    <x v="0"/>
    <x v="1"/>
    <n v="770"/>
    <n v="1101.0999999999999"/>
  </r>
  <r>
    <s v="AD01-9362"/>
    <x v="0"/>
    <s v="Dec"/>
    <x v="0"/>
    <x v="0"/>
    <s v="Order assembled"/>
    <x v="1"/>
    <x v="0"/>
    <x v="0"/>
    <n v="225"/>
    <n v="321.75"/>
  </r>
  <r>
    <s v="AD01-9363"/>
    <x v="0"/>
    <s v="Dec"/>
    <x v="0"/>
    <x v="0"/>
    <s v="Order assembled"/>
    <x v="1"/>
    <x v="0"/>
    <x v="0"/>
    <n v="219"/>
    <n v="313.17"/>
  </r>
  <r>
    <s v="AD01-9364"/>
    <x v="0"/>
    <s v="Dec"/>
    <x v="0"/>
    <x v="0"/>
    <s v="Order assembled"/>
    <x v="1"/>
    <x v="0"/>
    <x v="0"/>
    <n v="213"/>
    <n v="304.58999999999997"/>
  </r>
  <r>
    <s v="AD01-9362"/>
    <x v="0"/>
    <s v="Dec"/>
    <x v="0"/>
    <x v="0"/>
    <s v="Order assembled"/>
    <x v="1"/>
    <x v="0"/>
    <x v="1"/>
    <n v="195"/>
    <n v="278.85000000000002"/>
  </r>
  <r>
    <s v="AD01-9362"/>
    <x v="0"/>
    <s v="Dec"/>
    <x v="0"/>
    <x v="0"/>
    <s v="Order assembled"/>
    <x v="1"/>
    <x v="0"/>
    <x v="1"/>
    <n v="810"/>
    <n v="526.24"/>
  </r>
  <r>
    <s v="AD01-9361"/>
    <x v="0"/>
    <s v="Dec"/>
    <x v="0"/>
    <x v="0"/>
    <s v="Order assembled"/>
    <x v="1"/>
    <x v="0"/>
    <x v="1"/>
    <n v="193"/>
    <n v="275.99"/>
  </r>
  <r>
    <s v="AD01-9364"/>
    <x v="0"/>
    <s v="Dec"/>
    <x v="0"/>
    <x v="0"/>
    <s v="Order assembled"/>
    <x v="1"/>
    <x v="0"/>
    <x v="1"/>
    <n v="241"/>
    <n v="344.63"/>
  </r>
  <r>
    <s v="AD01-9361"/>
    <x v="0"/>
    <s v="Dec"/>
    <x v="0"/>
    <x v="0"/>
    <s v="Order assembled"/>
    <x v="1"/>
    <x v="0"/>
    <x v="0"/>
    <n v="221"/>
    <n v="316.02999999999997"/>
  </r>
  <r>
    <s v="AD01-9362"/>
    <x v="0"/>
    <s v="Dec"/>
    <x v="0"/>
    <x v="0"/>
    <s v="Order assembled"/>
    <x v="1"/>
    <x v="0"/>
    <x v="0"/>
    <n v="215"/>
    <n v="307.45"/>
  </r>
  <r>
    <s v="AD01-9362"/>
    <x v="0"/>
    <s v="Dec"/>
    <x v="0"/>
    <x v="0"/>
    <s v="Order assembled"/>
    <x v="1"/>
    <x v="0"/>
    <x v="1"/>
    <n v="191"/>
    <n v="273.13"/>
  </r>
  <r>
    <s v="AD01-9361"/>
    <x v="0"/>
    <s v="Dec"/>
    <x v="0"/>
    <x v="0"/>
    <s v="Order assembled"/>
    <x v="1"/>
    <x v="0"/>
    <x v="1"/>
    <n v="239"/>
    <n v="341.77"/>
  </r>
  <r>
    <s v="AD01-9361"/>
    <x v="0"/>
    <s v="Dec"/>
    <x v="0"/>
    <x v="0"/>
    <s v="Order assembled"/>
    <x v="1"/>
    <x v="0"/>
    <x v="1"/>
    <n v="779"/>
    <n v="1113.97"/>
  </r>
  <r>
    <s v="AD01-9362"/>
    <x v="0"/>
    <s v="Feb"/>
    <x v="0"/>
    <x v="0"/>
    <s v="Order assembled"/>
    <x v="1"/>
    <x v="0"/>
    <x v="1"/>
    <n v="248"/>
    <n v="354.64"/>
  </r>
  <r>
    <s v="AD01-9364"/>
    <x v="0"/>
    <s v="Feb"/>
    <x v="0"/>
    <x v="0"/>
    <s v="Order assembled"/>
    <x v="1"/>
    <x v="0"/>
    <x v="1"/>
    <n v="218"/>
    <n v="311.74"/>
  </r>
  <r>
    <s v="AD01-9362"/>
    <x v="0"/>
    <s v="Feb"/>
    <x v="0"/>
    <x v="0"/>
    <s v="Order assembled"/>
    <x v="1"/>
    <x v="0"/>
    <x v="1"/>
    <n v="244"/>
    <n v="348.92"/>
  </r>
  <r>
    <s v="AD01-9364"/>
    <x v="0"/>
    <s v="Feb"/>
    <x v="0"/>
    <x v="0"/>
    <s v="Order assembled"/>
    <x v="1"/>
    <x v="0"/>
    <x v="1"/>
    <n v="292"/>
    <n v="417.56"/>
  </r>
  <r>
    <s v="AD01-9362"/>
    <x v="0"/>
    <s v="Feb"/>
    <x v="0"/>
    <x v="0"/>
    <s v="Order assembled"/>
    <x v="1"/>
    <x v="0"/>
    <x v="1"/>
    <n v="220"/>
    <n v="314.60000000000002"/>
  </r>
  <r>
    <s v="AD01-9364"/>
    <x v="0"/>
    <s v="Feb"/>
    <x v="0"/>
    <x v="0"/>
    <s v="Order assembled"/>
    <x v="1"/>
    <x v="0"/>
    <x v="1"/>
    <n v="675"/>
    <n v="965.25"/>
  </r>
  <r>
    <s v="AD01-9362"/>
    <x v="0"/>
    <s v="Feb"/>
    <x v="0"/>
    <x v="0"/>
    <s v="Order assembled"/>
    <x v="1"/>
    <x v="0"/>
    <x v="1"/>
    <n v="708"/>
    <n v="1012.44"/>
  </r>
  <r>
    <s v="AD01-9361"/>
    <x v="0"/>
    <s v="Feb"/>
    <x v="0"/>
    <x v="0"/>
    <s v="Order assembled"/>
    <x v="1"/>
    <x v="0"/>
    <x v="1"/>
    <n v="761"/>
    <n v="1088.23"/>
  </r>
  <r>
    <s v="AD01-9361"/>
    <x v="0"/>
    <s v="Feb"/>
    <x v="0"/>
    <x v="0"/>
    <s v="Order assembled"/>
    <x v="1"/>
    <x v="0"/>
    <x v="1"/>
    <n v="249"/>
    <n v="356.07"/>
  </r>
  <r>
    <s v="AD01-9362"/>
    <x v="0"/>
    <s v="Feb"/>
    <x v="0"/>
    <x v="0"/>
    <s v="Order assembled"/>
    <x v="1"/>
    <x v="0"/>
    <x v="1"/>
    <n v="748"/>
    <n v="526.24"/>
  </r>
  <r>
    <s v="AD01-9364"/>
    <x v="0"/>
    <s v="Feb"/>
    <x v="0"/>
    <x v="0"/>
    <s v="Order assembled"/>
    <x v="1"/>
    <x v="0"/>
    <x v="1"/>
    <n v="801"/>
    <n v="526.24"/>
  </r>
  <r>
    <s v="AD01-9362"/>
    <x v="0"/>
    <s v="Feb"/>
    <x v="0"/>
    <x v="0"/>
    <s v="Order assembled"/>
    <x v="1"/>
    <x v="0"/>
    <x v="1"/>
    <n v="247"/>
    <n v="353.21"/>
  </r>
  <r>
    <s v="AD01-9362"/>
    <x v="0"/>
    <s v="Feb"/>
    <x v="0"/>
    <x v="0"/>
    <s v="Order assembled"/>
    <x v="1"/>
    <x v="0"/>
    <x v="1"/>
    <n v="295"/>
    <n v="421.85"/>
  </r>
  <r>
    <s v="AD01-9362"/>
    <x v="0"/>
    <s v="Feb"/>
    <x v="0"/>
    <x v="0"/>
    <s v="Order assembled"/>
    <x v="1"/>
    <x v="0"/>
    <x v="1"/>
    <n v="217"/>
    <n v="310.31"/>
  </r>
  <r>
    <s v="AD01-9364"/>
    <x v="0"/>
    <s v="Feb"/>
    <x v="0"/>
    <x v="0"/>
    <s v="Order assembled"/>
    <x v="1"/>
    <x v="0"/>
    <x v="1"/>
    <n v="245"/>
    <n v="350.35"/>
  </r>
  <r>
    <s v="AD01-9361"/>
    <x v="0"/>
    <s v="Feb"/>
    <x v="0"/>
    <x v="0"/>
    <s v="Order assembled"/>
    <x v="1"/>
    <x v="0"/>
    <x v="1"/>
    <n v="293"/>
    <n v="418.99"/>
  </r>
  <r>
    <s v="AD01-9362"/>
    <x v="0"/>
    <s v="Feb"/>
    <x v="0"/>
    <x v="0"/>
    <s v="Order assembled"/>
    <x v="1"/>
    <x v="0"/>
    <x v="1"/>
    <n v="770"/>
    <n v="1101.0999999999999"/>
  </r>
  <r>
    <s v="AD01-9361"/>
    <x v="0"/>
    <s v="Jan"/>
    <x v="0"/>
    <x v="0"/>
    <s v="Order assembled"/>
    <x v="1"/>
    <x v="0"/>
    <x v="1"/>
    <n v="254"/>
    <n v="388.62"/>
  </r>
  <r>
    <s v="AD01-9361"/>
    <x v="0"/>
    <s v="Jan"/>
    <x v="0"/>
    <x v="0"/>
    <s v="Order assembled"/>
    <x v="1"/>
    <x v="0"/>
    <x v="1"/>
    <n v="296"/>
    <n v="423.28"/>
  </r>
  <r>
    <s v="AD01-9364"/>
    <x v="0"/>
    <s v="Jan"/>
    <x v="0"/>
    <x v="0"/>
    <s v="Order assembled"/>
    <x v="1"/>
    <x v="0"/>
    <x v="1"/>
    <n v="224"/>
    <n v="320.32"/>
  </r>
  <r>
    <s v="AD01-9362"/>
    <x v="0"/>
    <s v="Jan"/>
    <x v="0"/>
    <x v="0"/>
    <s v="Order assembled"/>
    <x v="1"/>
    <x v="0"/>
    <x v="0"/>
    <n v="370"/>
    <n v="529.1"/>
  </r>
  <r>
    <s v="AD01-9362"/>
    <x v="0"/>
    <s v="Jan"/>
    <x v="0"/>
    <x v="0"/>
    <s v="Order assembled"/>
    <x v="1"/>
    <x v="0"/>
    <x v="1"/>
    <n v="250"/>
    <n v="357.5"/>
  </r>
  <r>
    <s v="AD01-9362"/>
    <x v="0"/>
    <s v="Jan"/>
    <x v="0"/>
    <x v="0"/>
    <s v="Order assembled"/>
    <x v="1"/>
    <x v="0"/>
    <x v="1"/>
    <n v="298"/>
    <n v="426.14"/>
  </r>
  <r>
    <s v="AD01-9364"/>
    <x v="0"/>
    <s v="Jan"/>
    <x v="0"/>
    <x v="0"/>
    <s v="Order assembled"/>
    <x v="1"/>
    <x v="0"/>
    <x v="1"/>
    <n v="226"/>
    <n v="323.18"/>
  </r>
  <r>
    <s v="AD01-9364"/>
    <x v="0"/>
    <s v="Jan"/>
    <x v="0"/>
    <x v="0"/>
    <s v="Order assembled"/>
    <x v="1"/>
    <x v="0"/>
    <x v="0"/>
    <n v="372"/>
    <n v="526.24"/>
  </r>
  <r>
    <s v="AD01-9363"/>
    <x v="0"/>
    <s v="Jan"/>
    <x v="0"/>
    <x v="0"/>
    <s v="Order assembled"/>
    <x v="1"/>
    <x v="0"/>
    <x v="1"/>
    <n v="674"/>
    <n v="963.82"/>
  </r>
  <r>
    <s v="AD01-9364"/>
    <x v="0"/>
    <s v="Jan"/>
    <x v="0"/>
    <x v="0"/>
    <s v="Order assembled"/>
    <x v="1"/>
    <x v="0"/>
    <x v="1"/>
    <n v="707"/>
    <n v="1011.01"/>
  </r>
  <r>
    <s v="AD01-9361"/>
    <x v="0"/>
    <s v="Jan"/>
    <x v="0"/>
    <x v="0"/>
    <s v="Order assembled"/>
    <x v="1"/>
    <x v="0"/>
    <x v="1"/>
    <n v="747"/>
    <n v="526.24"/>
  </r>
  <r>
    <s v="AD01-9363"/>
    <x v="0"/>
    <s v="Jan"/>
    <x v="0"/>
    <x v="0"/>
    <s v="Order assembled"/>
    <x v="1"/>
    <x v="0"/>
    <x v="1"/>
    <n v="800"/>
    <n v="526.24"/>
  </r>
  <r>
    <s v="AD01-9364"/>
    <x v="0"/>
    <s v="Jan"/>
    <x v="0"/>
    <x v="0"/>
    <s v="Order assembled"/>
    <x v="1"/>
    <x v="0"/>
    <x v="1"/>
    <n v="253"/>
    <n v="361.79"/>
  </r>
  <r>
    <s v="AD01-9362"/>
    <x v="0"/>
    <s v="Jan"/>
    <x v="0"/>
    <x v="0"/>
    <s v="Order assembled"/>
    <x v="1"/>
    <x v="0"/>
    <x v="1"/>
    <n v="223"/>
    <n v="318.89"/>
  </r>
  <r>
    <s v="AD01-9361"/>
    <x v="0"/>
    <s v="Jan"/>
    <x v="0"/>
    <x v="0"/>
    <s v="Order assembled"/>
    <x v="1"/>
    <x v="0"/>
    <x v="0"/>
    <n v="873"/>
    <n v="1248.3900000000001"/>
  </r>
  <r>
    <s v="AD01-9364"/>
    <x v="0"/>
    <s v="Jan"/>
    <x v="0"/>
    <x v="0"/>
    <s v="Order assembled"/>
    <x v="1"/>
    <x v="0"/>
    <x v="1"/>
    <n v="251"/>
    <n v="358.93"/>
  </r>
  <r>
    <s v="AD01-9361"/>
    <x v="0"/>
    <s v="Jan"/>
    <x v="0"/>
    <x v="0"/>
    <s v="Order assembled"/>
    <x v="1"/>
    <x v="0"/>
    <x v="1"/>
    <n v="299"/>
    <n v="427.57"/>
  </r>
  <r>
    <s v="AD01-9361"/>
    <x v="0"/>
    <s v="Jan"/>
    <x v="0"/>
    <x v="0"/>
    <s v="Order assembled"/>
    <x v="1"/>
    <x v="0"/>
    <x v="1"/>
    <n v="769"/>
    <n v="1099.67"/>
  </r>
  <r>
    <s v="AD01-9361"/>
    <x v="0"/>
    <s v="Jul"/>
    <x v="0"/>
    <x v="0"/>
    <s v="Order assembled"/>
    <x v="1"/>
    <x v="0"/>
    <x v="0"/>
    <n v="302"/>
    <n v="431.86"/>
  </r>
  <r>
    <s v="AD01-9362"/>
    <x v="0"/>
    <s v="Jul"/>
    <x v="0"/>
    <x v="0"/>
    <s v="Order assembled"/>
    <x v="1"/>
    <x v="0"/>
    <x v="0"/>
    <n v="296"/>
    <n v="423.28"/>
  </r>
  <r>
    <s v="AD01-9362"/>
    <x v="0"/>
    <s v="Jul"/>
    <x v="0"/>
    <x v="0"/>
    <s v="Order assembled"/>
    <x v="1"/>
    <x v="0"/>
    <x v="1"/>
    <n v="218"/>
    <n v="311.74"/>
  </r>
  <r>
    <s v="AD01-9361"/>
    <x v="0"/>
    <s v="Jul"/>
    <x v="0"/>
    <x v="0"/>
    <s v="Order assembled"/>
    <x v="1"/>
    <x v="0"/>
    <x v="1"/>
    <n v="266"/>
    <n v="380.38"/>
  </r>
  <r>
    <s v="AD01-9362"/>
    <x v="0"/>
    <s v="Jul"/>
    <x v="0"/>
    <x v="0"/>
    <s v="Order assembled"/>
    <x v="1"/>
    <x v="0"/>
    <x v="1"/>
    <n v="194"/>
    <n v="277.42"/>
  </r>
  <r>
    <s v="AD01-9361"/>
    <x v="0"/>
    <s v="Jul"/>
    <x v="0"/>
    <x v="0"/>
    <s v="Order assembled"/>
    <x v="1"/>
    <x v="0"/>
    <x v="1"/>
    <n v="220"/>
    <n v="314.60000000000002"/>
  </r>
  <r>
    <s v="AD01-9361"/>
    <x v="0"/>
    <s v="Jul"/>
    <x v="0"/>
    <x v="0"/>
    <s v="Order assembled"/>
    <x v="1"/>
    <x v="0"/>
    <x v="1"/>
    <n v="268"/>
    <n v="383.24"/>
  </r>
  <r>
    <s v="AD01-9362"/>
    <x v="0"/>
    <s v="Jul"/>
    <x v="0"/>
    <x v="0"/>
    <s v="Order assembled"/>
    <x v="1"/>
    <x v="0"/>
    <x v="1"/>
    <n v="306"/>
    <n v="526.24"/>
  </r>
  <r>
    <s v="AD01-9364"/>
    <x v="0"/>
    <s v="Jul"/>
    <x v="0"/>
    <x v="0"/>
    <s v="Order assembled"/>
    <x v="1"/>
    <x v="0"/>
    <x v="1"/>
    <n v="300"/>
    <n v="526.24"/>
  </r>
  <r>
    <s v="AD01-9362"/>
    <x v="0"/>
    <s v="Jul"/>
    <x v="0"/>
    <x v="0"/>
    <s v="Order assembled"/>
    <x v="1"/>
    <x v="0"/>
    <x v="1"/>
    <n v="294"/>
    <n v="526.24"/>
  </r>
  <r>
    <s v="AD01-9362"/>
    <x v="0"/>
    <s v="Jul"/>
    <x v="0"/>
    <x v="0"/>
    <s v="Order assembled"/>
    <x v="1"/>
    <x v="0"/>
    <x v="1"/>
    <n v="679"/>
    <n v="970.97"/>
  </r>
  <r>
    <s v="AD01-9362"/>
    <x v="0"/>
    <s v="Jul"/>
    <x v="0"/>
    <x v="0"/>
    <s v="Order assembled"/>
    <x v="1"/>
    <x v="0"/>
    <x v="1"/>
    <n v="713"/>
    <n v="1019.59"/>
  </r>
  <r>
    <s v="AD01-9364"/>
    <x v="0"/>
    <s v="Jul"/>
    <x v="0"/>
    <x v="0"/>
    <s v="Order assembled"/>
    <x v="1"/>
    <x v="0"/>
    <x v="1"/>
    <n v="766"/>
    <n v="1095.3800000000001"/>
  </r>
  <r>
    <s v="AD01-9361"/>
    <x v="0"/>
    <s v="Jul"/>
    <x v="0"/>
    <x v="0"/>
    <s v="Order assembled"/>
    <x v="1"/>
    <x v="0"/>
    <x v="1"/>
    <n v="303"/>
    <n v="433.29"/>
  </r>
  <r>
    <s v="AD01-9361"/>
    <x v="0"/>
    <s v="Jul"/>
    <x v="0"/>
    <x v="0"/>
    <s v="Order assembled"/>
    <x v="1"/>
    <x v="0"/>
    <x v="1"/>
    <n v="297"/>
    <n v="424.71"/>
  </r>
  <r>
    <s v="AD01-9362"/>
    <x v="0"/>
    <s v="Jul"/>
    <x v="0"/>
    <x v="0"/>
    <s v="Order assembled"/>
    <x v="1"/>
    <x v="0"/>
    <x v="1"/>
    <n v="291"/>
    <n v="416.13"/>
  </r>
  <r>
    <s v="AD01-9364"/>
    <x v="0"/>
    <s v="Jul"/>
    <x v="0"/>
    <x v="0"/>
    <s v="Order assembled"/>
    <x v="1"/>
    <x v="0"/>
    <x v="1"/>
    <n v="219"/>
    <n v="313.17"/>
  </r>
  <r>
    <s v="AD01-9364"/>
    <x v="0"/>
    <s v="Jul"/>
    <x v="0"/>
    <x v="0"/>
    <s v="Order assembled"/>
    <x v="1"/>
    <x v="0"/>
    <x v="1"/>
    <n v="752"/>
    <n v="526.24"/>
  </r>
  <r>
    <s v="AD01-9362"/>
    <x v="0"/>
    <s v="Jul"/>
    <x v="0"/>
    <x v="0"/>
    <s v="Order assembled"/>
    <x v="1"/>
    <x v="0"/>
    <x v="1"/>
    <n v="805"/>
    <n v="526.24"/>
  </r>
  <r>
    <s v="AD01-9362"/>
    <x v="0"/>
    <s v="Jul"/>
    <x v="0"/>
    <x v="0"/>
    <s v="Order assembled"/>
    <x v="1"/>
    <x v="0"/>
    <x v="1"/>
    <n v="265"/>
    <n v="378.95"/>
  </r>
  <r>
    <s v="AD01-9361"/>
    <x v="0"/>
    <s v="Jul"/>
    <x v="0"/>
    <x v="0"/>
    <s v="Order assembled"/>
    <x v="1"/>
    <x v="0"/>
    <x v="1"/>
    <n v="193"/>
    <n v="275.99"/>
  </r>
  <r>
    <s v="AD01-9364"/>
    <x v="0"/>
    <s v="Jul"/>
    <x v="0"/>
    <x v="0"/>
    <s v="Order assembled"/>
    <x v="1"/>
    <x v="0"/>
    <x v="0"/>
    <n v="884"/>
    <n v="1264.1199999999999"/>
  </r>
  <r>
    <s v="AD01-9362"/>
    <x v="0"/>
    <s v="Jul"/>
    <x v="0"/>
    <x v="0"/>
    <s v="Order assembled"/>
    <x v="1"/>
    <x v="0"/>
    <x v="0"/>
    <n v="885"/>
    <n v="1265.55"/>
  </r>
  <r>
    <s v="AD01-9362"/>
    <x v="0"/>
    <s v="Jul"/>
    <x v="0"/>
    <x v="0"/>
    <s v="Order assembled"/>
    <x v="1"/>
    <x v="0"/>
    <x v="0"/>
    <n v="886"/>
    <n v="1266.98"/>
  </r>
  <r>
    <s v="AD01-9362"/>
    <x v="0"/>
    <s v="Jul"/>
    <x v="0"/>
    <x v="0"/>
    <s v="Order assembled"/>
    <x v="1"/>
    <x v="0"/>
    <x v="1"/>
    <n v="221"/>
    <n v="316.02999999999997"/>
  </r>
  <r>
    <s v="AD01-9362"/>
    <x v="0"/>
    <s v="Jul"/>
    <x v="0"/>
    <x v="0"/>
    <s v="Order assembled"/>
    <x v="1"/>
    <x v="0"/>
    <x v="1"/>
    <n v="269"/>
    <n v="384.67"/>
  </r>
  <r>
    <s v="AD01-9362"/>
    <x v="0"/>
    <s v="Jul"/>
    <x v="0"/>
    <x v="0"/>
    <s v="Order assembled"/>
    <x v="1"/>
    <x v="0"/>
    <x v="1"/>
    <n v="775"/>
    <n v="1108.25"/>
  </r>
  <r>
    <s v="AD01-9361"/>
    <x v="0"/>
    <s v="Jun"/>
    <x v="0"/>
    <x v="0"/>
    <s v="Order assembled"/>
    <x v="1"/>
    <x v="0"/>
    <x v="0"/>
    <n v="320"/>
    <n v="457.6"/>
  </r>
  <r>
    <s v="AD01-9362"/>
    <x v="0"/>
    <s v="Jun"/>
    <x v="0"/>
    <x v="0"/>
    <s v="Order assembled"/>
    <x v="1"/>
    <x v="0"/>
    <x v="0"/>
    <n v="314"/>
    <n v="449.02"/>
  </r>
  <r>
    <s v="AD01-9361"/>
    <x v="0"/>
    <s v="Jun"/>
    <x v="0"/>
    <x v="0"/>
    <s v="Order assembled"/>
    <x v="1"/>
    <x v="0"/>
    <x v="0"/>
    <n v="308"/>
    <n v="440.44"/>
  </r>
  <r>
    <s v="AD01-9362"/>
    <x v="0"/>
    <s v="Jun"/>
    <x v="0"/>
    <x v="0"/>
    <s v="Order assembled"/>
    <x v="1"/>
    <x v="0"/>
    <x v="1"/>
    <n v="224"/>
    <n v="320.32"/>
  </r>
  <r>
    <s v="AD01-9361"/>
    <x v="0"/>
    <s v="Jun"/>
    <x v="0"/>
    <x v="0"/>
    <s v="Order assembled"/>
    <x v="1"/>
    <x v="0"/>
    <x v="1"/>
    <n v="272"/>
    <n v="388.96"/>
  </r>
  <r>
    <s v="AD01-9364"/>
    <x v="0"/>
    <s v="Jun"/>
    <x v="0"/>
    <x v="0"/>
    <s v="Order assembled"/>
    <x v="1"/>
    <x v="0"/>
    <x v="1"/>
    <n v="200"/>
    <n v="286"/>
  </r>
  <r>
    <s v="AD01-9362"/>
    <x v="0"/>
    <s v="Jun"/>
    <x v="0"/>
    <x v="0"/>
    <s v="Order assembled"/>
    <x v="1"/>
    <x v="0"/>
    <x v="1"/>
    <n v="226"/>
    <n v="323.18"/>
  </r>
  <r>
    <s v="AD01-9362"/>
    <x v="0"/>
    <s v="Jun"/>
    <x v="0"/>
    <x v="0"/>
    <s v="Order assembled"/>
    <x v="1"/>
    <x v="0"/>
    <x v="1"/>
    <n v="274"/>
    <n v="391.82"/>
  </r>
  <r>
    <s v="AD01-9362"/>
    <x v="0"/>
    <s v="Jun"/>
    <x v="0"/>
    <x v="0"/>
    <s v="Order assembled"/>
    <x v="1"/>
    <x v="0"/>
    <x v="1"/>
    <n v="196"/>
    <n v="280.27999999999997"/>
  </r>
  <r>
    <s v="AD01-9361"/>
    <x v="0"/>
    <s v="Jun"/>
    <x v="0"/>
    <x v="0"/>
    <s v="Order assembled"/>
    <x v="1"/>
    <x v="0"/>
    <x v="1"/>
    <n v="318"/>
    <n v="526.24"/>
  </r>
  <r>
    <s v="AD01-9365"/>
    <x v="0"/>
    <s v="Jun"/>
    <x v="0"/>
    <x v="0"/>
    <s v="Order assembled"/>
    <x v="1"/>
    <x v="0"/>
    <x v="1"/>
    <n v="312"/>
    <n v="526.24"/>
  </r>
  <r>
    <s v="AD01-9364"/>
    <x v="0"/>
    <s v="Jun"/>
    <x v="0"/>
    <x v="0"/>
    <s v="Order assembled"/>
    <x v="1"/>
    <x v="0"/>
    <x v="1"/>
    <n v="712"/>
    <n v="1018.16"/>
  </r>
  <r>
    <s v="AD01-9361"/>
    <x v="0"/>
    <s v="Jun"/>
    <x v="0"/>
    <x v="0"/>
    <s v="Order assembled"/>
    <x v="1"/>
    <x v="0"/>
    <x v="1"/>
    <n v="765"/>
    <n v="1093.95"/>
  </r>
  <r>
    <s v="AD01-9362"/>
    <x v="0"/>
    <s v="Jun"/>
    <x v="0"/>
    <x v="0"/>
    <s v="Order assembled"/>
    <x v="1"/>
    <x v="0"/>
    <x v="0"/>
    <n v="321"/>
    <n v="459.03"/>
  </r>
  <r>
    <s v="AD01-9361"/>
    <x v="0"/>
    <s v="Jun"/>
    <x v="0"/>
    <x v="0"/>
    <s v="Order assembled"/>
    <x v="1"/>
    <x v="0"/>
    <x v="1"/>
    <n v="315"/>
    <n v="450.45"/>
  </r>
  <r>
    <s v="AD01-9364"/>
    <x v="0"/>
    <s v="Jun"/>
    <x v="0"/>
    <x v="0"/>
    <s v="Order assembled"/>
    <x v="1"/>
    <x v="0"/>
    <x v="1"/>
    <n v="309"/>
    <n v="441.87"/>
  </r>
  <r>
    <s v="AD01-9361"/>
    <x v="0"/>
    <s v="Jun"/>
    <x v="0"/>
    <x v="0"/>
    <s v="Order assembled"/>
    <x v="1"/>
    <x v="0"/>
    <x v="1"/>
    <n v="225"/>
    <n v="321.75"/>
  </r>
  <r>
    <s v="AD01-9361"/>
    <x v="0"/>
    <s v="Jun"/>
    <x v="0"/>
    <x v="0"/>
    <s v="Order assembled"/>
    <x v="1"/>
    <x v="0"/>
    <x v="1"/>
    <n v="751"/>
    <n v="526.24"/>
  </r>
  <r>
    <s v="AD01-9362"/>
    <x v="0"/>
    <s v="Jun"/>
    <x v="0"/>
    <x v="0"/>
    <s v="Order assembled"/>
    <x v="1"/>
    <x v="0"/>
    <x v="1"/>
    <n v="223"/>
    <n v="318.89"/>
  </r>
  <r>
    <s v="AD01-9365"/>
    <x v="0"/>
    <s v="Jun"/>
    <x v="0"/>
    <x v="0"/>
    <s v="Order assembled"/>
    <x v="1"/>
    <x v="0"/>
    <x v="1"/>
    <n v="271"/>
    <n v="387.53"/>
  </r>
  <r>
    <s v="AD01-9362"/>
    <x v="0"/>
    <s v="Jun"/>
    <x v="0"/>
    <x v="0"/>
    <s v="Order assembled"/>
    <x v="1"/>
    <x v="0"/>
    <x v="1"/>
    <n v="199"/>
    <n v="284.57"/>
  </r>
  <r>
    <s v="AD01-9364"/>
    <x v="0"/>
    <s v="Jun"/>
    <x v="0"/>
    <x v="0"/>
    <s v="Order assembled"/>
    <x v="1"/>
    <x v="0"/>
    <x v="0"/>
    <n v="882"/>
    <n v="1261.26"/>
  </r>
  <r>
    <s v="AD01-9361"/>
    <x v="0"/>
    <s v="Jun"/>
    <x v="0"/>
    <x v="0"/>
    <s v="Order assembled"/>
    <x v="1"/>
    <x v="0"/>
    <x v="0"/>
    <n v="883"/>
    <n v="1262.69"/>
  </r>
  <r>
    <s v="AD01-9364"/>
    <x v="0"/>
    <s v="Jun"/>
    <x v="0"/>
    <x v="0"/>
    <s v="Order assembled"/>
    <x v="1"/>
    <x v="0"/>
    <x v="1"/>
    <n v="227"/>
    <n v="324.61"/>
  </r>
  <r>
    <s v="AD01-9362"/>
    <x v="0"/>
    <s v="Jun"/>
    <x v="0"/>
    <x v="0"/>
    <s v="Order assembled"/>
    <x v="1"/>
    <x v="0"/>
    <x v="1"/>
    <n v="774"/>
    <n v="1106.82"/>
  </r>
  <r>
    <s v="AD01-9364"/>
    <x v="0"/>
    <s v="Mar"/>
    <x v="0"/>
    <x v="0"/>
    <s v="Order assembled"/>
    <x v="1"/>
    <x v="0"/>
    <x v="1"/>
    <n v="368"/>
    <n v="526.24"/>
  </r>
  <r>
    <s v="AD01-9364"/>
    <x v="0"/>
    <s v="Mar"/>
    <x v="0"/>
    <x v="0"/>
    <s v="Order assembled"/>
    <x v="1"/>
    <x v="0"/>
    <x v="0"/>
    <n v="362"/>
    <n v="517.66"/>
  </r>
  <r>
    <s v="AD01-9364"/>
    <x v="0"/>
    <s v="Mar"/>
    <x v="0"/>
    <x v="0"/>
    <s v="Order assembled"/>
    <x v="1"/>
    <x v="0"/>
    <x v="0"/>
    <n v="356"/>
    <n v="509.08"/>
  </r>
  <r>
    <s v="AD01-9363"/>
    <x v="0"/>
    <s v="Mar"/>
    <x v="0"/>
    <x v="0"/>
    <s v="Order assembled"/>
    <x v="1"/>
    <x v="0"/>
    <x v="1"/>
    <n v="242"/>
    <n v="346.06"/>
  </r>
  <r>
    <s v="AD01-9361"/>
    <x v="0"/>
    <s v="Mar"/>
    <x v="0"/>
    <x v="0"/>
    <s v="Order assembled"/>
    <x v="1"/>
    <x v="0"/>
    <x v="1"/>
    <n v="290"/>
    <n v="414.7"/>
  </r>
  <r>
    <s v="AD01-9362"/>
    <x v="0"/>
    <s v="Mar"/>
    <x v="0"/>
    <x v="0"/>
    <s v="Order assembled"/>
    <x v="1"/>
    <x v="0"/>
    <x v="1"/>
    <n v="212"/>
    <n v="303.16000000000003"/>
  </r>
  <r>
    <s v="AD01-9365"/>
    <x v="0"/>
    <s v="Mar"/>
    <x v="0"/>
    <x v="0"/>
    <s v="Order assembled"/>
    <x v="1"/>
    <x v="0"/>
    <x v="1"/>
    <n v="286"/>
    <n v="408.98"/>
  </r>
  <r>
    <s v="AD01-9363"/>
    <x v="0"/>
    <s v="Mar"/>
    <x v="0"/>
    <x v="0"/>
    <s v="Order assembled"/>
    <x v="1"/>
    <x v="0"/>
    <x v="1"/>
    <n v="214"/>
    <n v="306.02"/>
  </r>
  <r>
    <s v="AD01-9362"/>
    <x v="0"/>
    <s v="Mar"/>
    <x v="0"/>
    <x v="0"/>
    <s v="Order assembled"/>
    <x v="1"/>
    <x v="0"/>
    <x v="1"/>
    <n v="366"/>
    <n v="526.24"/>
  </r>
  <r>
    <s v="AD01-9362"/>
    <x v="0"/>
    <s v="Mar"/>
    <x v="0"/>
    <x v="0"/>
    <s v="Order assembled"/>
    <x v="1"/>
    <x v="0"/>
    <x v="0"/>
    <n v="360"/>
    <n v="526.24"/>
  </r>
  <r>
    <s v="AD01-9364"/>
    <x v="0"/>
    <s v="Mar"/>
    <x v="0"/>
    <x v="0"/>
    <s v="Order assembled"/>
    <x v="1"/>
    <x v="0"/>
    <x v="1"/>
    <n v="676"/>
    <n v="966.68"/>
  </r>
  <r>
    <s v="AD01-9364"/>
    <x v="0"/>
    <s v="Mar"/>
    <x v="0"/>
    <x v="0"/>
    <s v="Order assembled"/>
    <x v="1"/>
    <x v="0"/>
    <x v="1"/>
    <n v="709"/>
    <n v="1013.87"/>
  </r>
  <r>
    <s v="AD01-9361"/>
    <x v="0"/>
    <s v="Mar"/>
    <x v="0"/>
    <x v="0"/>
    <s v="Order assembled"/>
    <x v="1"/>
    <x v="0"/>
    <x v="1"/>
    <n v="762"/>
    <n v="1089.6600000000001"/>
  </r>
  <r>
    <s v="AD01-9361"/>
    <x v="0"/>
    <s v="Mar"/>
    <x v="0"/>
    <x v="0"/>
    <s v="Order assembled"/>
    <x v="1"/>
    <x v="0"/>
    <x v="1"/>
    <n v="369"/>
    <n v="527.66999999999996"/>
  </r>
  <r>
    <s v="AD01-9364"/>
    <x v="0"/>
    <s v="Mar"/>
    <x v="0"/>
    <x v="0"/>
    <s v="Order assembled"/>
    <x v="1"/>
    <x v="0"/>
    <x v="1"/>
    <n v="363"/>
    <n v="519.09"/>
  </r>
  <r>
    <s v="AD01-9365"/>
    <x v="0"/>
    <s v="Mar"/>
    <x v="0"/>
    <x v="0"/>
    <s v="Order assembled"/>
    <x v="1"/>
    <x v="0"/>
    <x v="0"/>
    <n v="357"/>
    <n v="510.51"/>
  </r>
  <r>
    <s v="AD01-9361"/>
    <x v="0"/>
    <s v="Mar"/>
    <x v="0"/>
    <x v="0"/>
    <s v="Order assembled"/>
    <x v="1"/>
    <x v="0"/>
    <x v="1"/>
    <n v="243"/>
    <n v="347.49"/>
  </r>
  <r>
    <s v="AD01-9364"/>
    <x v="0"/>
    <s v="Mar"/>
    <x v="0"/>
    <x v="0"/>
    <s v="Order assembled"/>
    <x v="1"/>
    <x v="0"/>
    <x v="1"/>
    <n v="802"/>
    <n v="526.24"/>
  </r>
  <r>
    <s v="AD01-9363"/>
    <x v="0"/>
    <s v="Mar"/>
    <x v="0"/>
    <x v="0"/>
    <s v="Order assembled"/>
    <x v="1"/>
    <x v="0"/>
    <x v="1"/>
    <n v="241"/>
    <n v="344.63"/>
  </r>
  <r>
    <s v="AD01-9362"/>
    <x v="0"/>
    <s v="Mar"/>
    <x v="0"/>
    <x v="0"/>
    <s v="Order assembled"/>
    <x v="1"/>
    <x v="0"/>
    <x v="1"/>
    <n v="289"/>
    <n v="413.27"/>
  </r>
  <r>
    <s v="AD01-9364"/>
    <x v="0"/>
    <s v="Mar"/>
    <x v="0"/>
    <x v="0"/>
    <s v="Order assembled"/>
    <x v="1"/>
    <x v="0"/>
    <x v="1"/>
    <n v="874"/>
    <n v="1249.82"/>
  </r>
  <r>
    <s v="AD01-9361"/>
    <x v="0"/>
    <s v="Mar"/>
    <x v="0"/>
    <x v="0"/>
    <s v="Order assembled"/>
    <x v="1"/>
    <x v="0"/>
    <x v="0"/>
    <n v="875"/>
    <n v="1251.25"/>
  </r>
  <r>
    <s v="AD01-9362"/>
    <x v="0"/>
    <s v="Mar"/>
    <x v="0"/>
    <x v="0"/>
    <s v="Order assembled"/>
    <x v="1"/>
    <x v="0"/>
    <x v="1"/>
    <n v="239"/>
    <n v="341.77"/>
  </r>
  <r>
    <s v="AD01-9362"/>
    <x v="0"/>
    <s v="Mar"/>
    <x v="0"/>
    <x v="0"/>
    <s v="Order assembled"/>
    <x v="1"/>
    <x v="0"/>
    <x v="1"/>
    <n v="287"/>
    <n v="410.41"/>
  </r>
  <r>
    <s v="AD01-9363"/>
    <x v="0"/>
    <s v="Mar"/>
    <x v="0"/>
    <x v="0"/>
    <s v="Order assembled"/>
    <x v="1"/>
    <x v="0"/>
    <x v="1"/>
    <n v="771"/>
    <n v="1102.53"/>
  </r>
  <r>
    <s v="AD01-9361"/>
    <x v="0"/>
    <s v="May"/>
    <x v="0"/>
    <x v="0"/>
    <s v="Order assembled"/>
    <x v="1"/>
    <x v="0"/>
    <x v="0"/>
    <n v="338"/>
    <n v="483.34"/>
  </r>
  <r>
    <s v="AD01-9361"/>
    <x v="0"/>
    <s v="May"/>
    <x v="0"/>
    <x v="0"/>
    <s v="Order assembled"/>
    <x v="1"/>
    <x v="0"/>
    <x v="0"/>
    <n v="332"/>
    <n v="474.76"/>
  </r>
  <r>
    <s v="AD01-9362"/>
    <x v="0"/>
    <s v="May"/>
    <x v="0"/>
    <x v="0"/>
    <s v="Order assembled"/>
    <x v="1"/>
    <x v="0"/>
    <x v="0"/>
    <n v="326"/>
    <n v="466.18"/>
  </r>
  <r>
    <s v="AD01-9362"/>
    <x v="0"/>
    <s v="May"/>
    <x v="0"/>
    <x v="0"/>
    <s v="Order assembled"/>
    <x v="1"/>
    <x v="0"/>
    <x v="1"/>
    <n v="230"/>
    <n v="328.9"/>
  </r>
  <r>
    <s v="AD01-9364"/>
    <x v="0"/>
    <s v="May"/>
    <x v="0"/>
    <x v="0"/>
    <s v="Order assembled"/>
    <x v="1"/>
    <x v="0"/>
    <x v="1"/>
    <n v="278"/>
    <n v="397.54"/>
  </r>
  <r>
    <s v="AD01-9362"/>
    <x v="0"/>
    <s v="May"/>
    <x v="0"/>
    <x v="0"/>
    <s v="Order assembled"/>
    <x v="1"/>
    <x v="0"/>
    <x v="1"/>
    <n v="206"/>
    <n v="294.58"/>
  </r>
  <r>
    <s v="AD01-9361"/>
    <x v="0"/>
    <s v="May"/>
    <x v="0"/>
    <x v="0"/>
    <s v="Order assembled"/>
    <x v="1"/>
    <x v="0"/>
    <x v="1"/>
    <n v="232"/>
    <n v="331.76"/>
  </r>
  <r>
    <s v="AD01-9361"/>
    <x v="0"/>
    <s v="May"/>
    <x v="0"/>
    <x v="0"/>
    <s v="Order assembled"/>
    <x v="1"/>
    <x v="0"/>
    <x v="1"/>
    <n v="202"/>
    <n v="288.86"/>
  </r>
  <r>
    <s v="AD01-9364"/>
    <x v="0"/>
    <s v="May"/>
    <x v="0"/>
    <x v="0"/>
    <s v="Order assembled"/>
    <x v="1"/>
    <x v="0"/>
    <x v="0"/>
    <n v="336"/>
    <n v="526.24"/>
  </r>
  <r>
    <s v="AD01-9362"/>
    <x v="0"/>
    <s v="May"/>
    <x v="0"/>
    <x v="0"/>
    <s v="Order assembled"/>
    <x v="1"/>
    <x v="0"/>
    <x v="0"/>
    <n v="330"/>
    <n v="526.24"/>
  </r>
  <r>
    <s v="AD01-9361"/>
    <x v="0"/>
    <s v="May"/>
    <x v="0"/>
    <x v="0"/>
    <s v="Order assembled"/>
    <x v="1"/>
    <x v="0"/>
    <x v="0"/>
    <n v="324"/>
    <n v="526.24"/>
  </r>
  <r>
    <s v="AD01-9362"/>
    <x v="0"/>
    <s v="May"/>
    <x v="0"/>
    <x v="0"/>
    <s v="Order assembled"/>
    <x v="1"/>
    <x v="0"/>
    <x v="1"/>
    <n v="678"/>
    <n v="969.54"/>
  </r>
  <r>
    <s v="AD01-9364"/>
    <x v="0"/>
    <s v="May"/>
    <x v="0"/>
    <x v="0"/>
    <s v="Order assembled"/>
    <x v="1"/>
    <x v="0"/>
    <x v="1"/>
    <n v="711"/>
    <n v="1016.73"/>
  </r>
  <r>
    <s v="AD01-9362"/>
    <x v="0"/>
    <s v="May"/>
    <x v="0"/>
    <x v="0"/>
    <s v="Order assembled"/>
    <x v="1"/>
    <x v="0"/>
    <x v="1"/>
    <n v="764"/>
    <n v="1092.52"/>
  </r>
  <r>
    <s v="AD01-9364"/>
    <x v="0"/>
    <s v="May"/>
    <x v="0"/>
    <x v="0"/>
    <s v="Order assembled"/>
    <x v="1"/>
    <x v="0"/>
    <x v="0"/>
    <n v="333"/>
    <n v="476.19"/>
  </r>
  <r>
    <s v="AD01-9364"/>
    <x v="0"/>
    <s v="May"/>
    <x v="0"/>
    <x v="0"/>
    <s v="Order assembled"/>
    <x v="1"/>
    <x v="0"/>
    <x v="0"/>
    <n v="327"/>
    <n v="467.61"/>
  </r>
  <r>
    <s v="AD01-9362"/>
    <x v="0"/>
    <s v="May"/>
    <x v="0"/>
    <x v="0"/>
    <s v="Order assembled"/>
    <x v="1"/>
    <x v="0"/>
    <x v="1"/>
    <n v="231"/>
    <n v="330.33"/>
  </r>
  <r>
    <s v="AD01-9364"/>
    <x v="0"/>
    <s v="May"/>
    <x v="0"/>
    <x v="0"/>
    <s v="Order assembled"/>
    <x v="1"/>
    <x v="0"/>
    <x v="1"/>
    <n v="750"/>
    <n v="526.24"/>
  </r>
  <r>
    <s v="AD01-9362"/>
    <x v="0"/>
    <s v="May"/>
    <x v="0"/>
    <x v="0"/>
    <s v="Order assembled"/>
    <x v="1"/>
    <x v="0"/>
    <x v="1"/>
    <n v="804"/>
    <n v="526.24"/>
  </r>
  <r>
    <s v="AD01-9361"/>
    <x v="0"/>
    <s v="May"/>
    <x v="0"/>
    <x v="0"/>
    <s v="Order assembled"/>
    <x v="1"/>
    <x v="0"/>
    <x v="1"/>
    <n v="229"/>
    <n v="327.47000000000003"/>
  </r>
  <r>
    <s v="AD01-9362"/>
    <x v="0"/>
    <s v="May"/>
    <x v="0"/>
    <x v="0"/>
    <s v="Order assembled"/>
    <x v="1"/>
    <x v="0"/>
    <x v="1"/>
    <n v="277"/>
    <n v="396.11"/>
  </r>
  <r>
    <s v="AD01-9361"/>
    <x v="0"/>
    <s v="May"/>
    <x v="0"/>
    <x v="0"/>
    <s v="Order assembled"/>
    <x v="0"/>
    <x v="0"/>
    <x v="1"/>
    <n v="205"/>
    <n v="293.14999999999998"/>
  </r>
  <r>
    <s v="AD01-9361"/>
    <x v="0"/>
    <s v="May"/>
    <x v="0"/>
    <x v="0"/>
    <s v="Order assembled"/>
    <x v="0"/>
    <x v="0"/>
    <x v="0"/>
    <n v="879"/>
    <n v="1256.97"/>
  </r>
  <r>
    <s v="AD01-9365"/>
    <x v="0"/>
    <s v="May"/>
    <x v="0"/>
    <x v="0"/>
    <s v="Order assembled"/>
    <x v="0"/>
    <x v="0"/>
    <x v="0"/>
    <n v="880"/>
    <n v="1258.4000000000001"/>
  </r>
  <r>
    <s v="AD01-9362"/>
    <x v="0"/>
    <s v="May"/>
    <x v="0"/>
    <x v="0"/>
    <s v="Order assembled"/>
    <x v="0"/>
    <x v="0"/>
    <x v="0"/>
    <n v="881"/>
    <n v="1259.83"/>
  </r>
  <r>
    <s v="AD01-9362"/>
    <x v="0"/>
    <s v="May"/>
    <x v="0"/>
    <x v="0"/>
    <s v="Order assembled"/>
    <x v="0"/>
    <x v="0"/>
    <x v="1"/>
    <n v="233"/>
    <n v="333.19"/>
  </r>
  <r>
    <s v="AD01-9361"/>
    <x v="0"/>
    <s v="May"/>
    <x v="0"/>
    <x v="0"/>
    <s v="Order assembled"/>
    <x v="0"/>
    <x v="0"/>
    <x v="1"/>
    <n v="275"/>
    <n v="393.25"/>
  </r>
  <r>
    <s v="AD01-9362"/>
    <x v="0"/>
    <s v="May"/>
    <x v="0"/>
    <x v="0"/>
    <s v="Order assembled"/>
    <x v="0"/>
    <x v="0"/>
    <x v="1"/>
    <n v="773"/>
    <n v="1105.3900000000001"/>
  </r>
  <r>
    <s v="AD01-9363"/>
    <x v="0"/>
    <s v="Nov"/>
    <x v="0"/>
    <x v="0"/>
    <s v="Order assembled"/>
    <x v="0"/>
    <x v="0"/>
    <x v="0"/>
    <n v="242"/>
    <n v="526.24"/>
  </r>
  <r>
    <s v="AD01-9362"/>
    <x v="0"/>
    <s v="Nov"/>
    <x v="0"/>
    <x v="0"/>
    <s v="Order assembled"/>
    <x v="0"/>
    <x v="0"/>
    <x v="0"/>
    <n v="236"/>
    <n v="526.24"/>
  </r>
  <r>
    <s v="AD01-9364"/>
    <x v="0"/>
    <s v="Nov"/>
    <x v="0"/>
    <x v="0"/>
    <s v="Order assembled"/>
    <x v="0"/>
    <x v="0"/>
    <x v="0"/>
    <n v="230"/>
    <n v="526.24"/>
  </r>
  <r>
    <s v="AD01-9363"/>
    <x v="0"/>
    <s v="Nov"/>
    <x v="0"/>
    <x v="0"/>
    <s v="Order assembled"/>
    <x v="0"/>
    <x v="0"/>
    <x v="1"/>
    <n v="200"/>
    <n v="286"/>
  </r>
  <r>
    <s v="AD01-9364"/>
    <x v="0"/>
    <s v="Nov"/>
    <x v="0"/>
    <x v="0"/>
    <s v="Order assembled"/>
    <x v="0"/>
    <x v="0"/>
    <x v="1"/>
    <n v="170"/>
    <n v="243.1"/>
  </r>
  <r>
    <s v="AD01-9364"/>
    <x v="0"/>
    <s v="Nov"/>
    <x v="0"/>
    <x v="0"/>
    <s v="Order assembled"/>
    <x v="0"/>
    <x v="0"/>
    <x v="1"/>
    <n v="196"/>
    <n v="280.27999999999997"/>
  </r>
  <r>
    <s v="AD01-9362"/>
    <x v="0"/>
    <s v="Nov"/>
    <x v="0"/>
    <x v="0"/>
    <s v="Order assembled"/>
    <x v="0"/>
    <x v="0"/>
    <x v="1"/>
    <n v="244"/>
    <n v="348.92"/>
  </r>
  <r>
    <s v="AD01-9361"/>
    <x v="0"/>
    <s v="Nov"/>
    <x v="0"/>
    <x v="0"/>
    <s v="Order assembled"/>
    <x v="0"/>
    <x v="0"/>
    <x v="1"/>
    <n v="172"/>
    <n v="245.96"/>
  </r>
  <r>
    <s v="AD01-9361"/>
    <x v="0"/>
    <s v="Nov"/>
    <x v="0"/>
    <x v="0"/>
    <s v="Order assembled"/>
    <x v="0"/>
    <x v="0"/>
    <x v="0"/>
    <n v="240"/>
    <n v="526.24"/>
  </r>
  <r>
    <s v="AD01-9364"/>
    <x v="0"/>
    <s v="Nov"/>
    <x v="0"/>
    <x v="0"/>
    <s v="Order assembled"/>
    <x v="0"/>
    <x v="0"/>
    <x v="0"/>
    <n v="234"/>
    <n v="526.24"/>
  </r>
  <r>
    <s v="AD01-9362"/>
    <x v="0"/>
    <s v="Nov"/>
    <x v="0"/>
    <x v="0"/>
    <s v="Order assembled"/>
    <x v="0"/>
    <x v="0"/>
    <x v="0"/>
    <n v="228"/>
    <n v="526.24"/>
  </r>
  <r>
    <s v="AD01-9361"/>
    <x v="0"/>
    <s v="Nov"/>
    <x v="0"/>
    <x v="0"/>
    <s v="Order assembled"/>
    <x v="0"/>
    <x v="0"/>
    <x v="1"/>
    <n v="683"/>
    <n v="976.69"/>
  </r>
  <r>
    <s v="AD01-9362"/>
    <x v="0"/>
    <s v="Nov"/>
    <x v="0"/>
    <x v="0"/>
    <s v="Order assembled"/>
    <x v="0"/>
    <x v="0"/>
    <x v="1"/>
    <n v="716"/>
    <n v="1023.88"/>
  </r>
  <r>
    <s v="AD01-9364"/>
    <x v="0"/>
    <s v="Nov"/>
    <x v="0"/>
    <x v="0"/>
    <s v="Order assembled"/>
    <x v="0"/>
    <x v="0"/>
    <x v="1"/>
    <n v="769"/>
    <n v="1099.67"/>
  </r>
  <r>
    <s v="AD01-9362"/>
    <x v="0"/>
    <s v="Nov"/>
    <x v="0"/>
    <x v="0"/>
    <s v="Order assembled"/>
    <x v="0"/>
    <x v="0"/>
    <x v="0"/>
    <n v="237"/>
    <n v="338.91"/>
  </r>
  <r>
    <s v="AD01-9362"/>
    <x v="0"/>
    <s v="Nov"/>
    <x v="0"/>
    <x v="0"/>
    <s v="Order assembled"/>
    <x v="0"/>
    <x v="0"/>
    <x v="0"/>
    <n v="231"/>
    <n v="330.33"/>
  </r>
  <r>
    <s v="AD01-9364"/>
    <x v="0"/>
    <s v="Nov"/>
    <x v="0"/>
    <x v="0"/>
    <s v="Order assembled"/>
    <x v="0"/>
    <x v="0"/>
    <x v="1"/>
    <n v="201"/>
    <n v="287.43"/>
  </r>
  <r>
    <s v="AD01-9362"/>
    <x v="0"/>
    <s v="Nov"/>
    <x v="0"/>
    <x v="0"/>
    <s v="Order assembled"/>
    <x v="0"/>
    <x v="0"/>
    <x v="1"/>
    <n v="756"/>
    <n v="526.24"/>
  </r>
  <r>
    <s v="AD01-9361"/>
    <x v="0"/>
    <s v="Nov"/>
    <x v="0"/>
    <x v="0"/>
    <s v="Order assembled"/>
    <x v="0"/>
    <x v="0"/>
    <x v="1"/>
    <n v="809"/>
    <n v="526.24"/>
  </r>
  <r>
    <s v="AD01-9361"/>
    <x v="0"/>
    <s v="Nov"/>
    <x v="0"/>
    <x v="0"/>
    <s v="Order assembled"/>
    <x v="0"/>
    <x v="0"/>
    <x v="1"/>
    <n v="199"/>
    <n v="284.57"/>
  </r>
  <r>
    <s v="AD01-9361"/>
    <x v="0"/>
    <s v="Nov"/>
    <x v="0"/>
    <x v="0"/>
    <s v="Order assembled"/>
    <x v="0"/>
    <x v="0"/>
    <x v="1"/>
    <n v="247"/>
    <n v="353.21"/>
  </r>
  <r>
    <s v="AD01-9364"/>
    <x v="0"/>
    <s v="Nov"/>
    <x v="0"/>
    <x v="0"/>
    <s v="Order assembled"/>
    <x v="0"/>
    <x v="0"/>
    <x v="1"/>
    <n v="169"/>
    <n v="241.67"/>
  </r>
  <r>
    <s v="AD01-9361"/>
    <x v="0"/>
    <s v="Nov"/>
    <x v="0"/>
    <x v="0"/>
    <s v="Order assembled"/>
    <x v="0"/>
    <x v="0"/>
    <x v="0"/>
    <n v="239"/>
    <n v="341.77"/>
  </r>
  <r>
    <s v="AD01-9362"/>
    <x v="0"/>
    <s v="Nov"/>
    <x v="0"/>
    <x v="0"/>
    <s v="Order assembled"/>
    <x v="0"/>
    <x v="0"/>
    <x v="0"/>
    <n v="233"/>
    <n v="333.19"/>
  </r>
  <r>
    <s v="AD01-9364"/>
    <x v="0"/>
    <s v="Nov"/>
    <x v="0"/>
    <x v="0"/>
    <s v="Order assembled"/>
    <x v="0"/>
    <x v="0"/>
    <x v="0"/>
    <n v="227"/>
    <n v="324.61"/>
  </r>
  <r>
    <s v="AD01-9364"/>
    <x v="0"/>
    <s v="Nov"/>
    <x v="0"/>
    <x v="0"/>
    <s v="Order assembled"/>
    <x v="0"/>
    <x v="0"/>
    <x v="1"/>
    <n v="197"/>
    <n v="281.70999999999998"/>
  </r>
  <r>
    <s v="AD01-9364"/>
    <x v="0"/>
    <s v="Nov"/>
    <x v="0"/>
    <x v="0"/>
    <s v="Order assembled"/>
    <x v="0"/>
    <x v="0"/>
    <x v="1"/>
    <n v="245"/>
    <n v="350.35"/>
  </r>
  <r>
    <s v="AD01-9363"/>
    <x v="0"/>
    <s v="Nov"/>
    <x v="0"/>
    <x v="0"/>
    <s v="Order assembled"/>
    <x v="0"/>
    <x v="0"/>
    <x v="1"/>
    <n v="778"/>
    <n v="1112.54"/>
  </r>
  <r>
    <s v="AD01-9362"/>
    <x v="0"/>
    <s v="Oct"/>
    <x v="0"/>
    <x v="0"/>
    <s v="Order assembled"/>
    <x v="0"/>
    <x v="0"/>
    <x v="0"/>
    <n v="254"/>
    <n v="526.24"/>
  </r>
  <r>
    <s v="AD01-9362"/>
    <x v="0"/>
    <s v="Oct"/>
    <x v="0"/>
    <x v="0"/>
    <s v="Order assembled"/>
    <x v="0"/>
    <x v="0"/>
    <x v="0"/>
    <n v="248"/>
    <n v="526.24"/>
  </r>
  <r>
    <s v="AD01-9362"/>
    <x v="0"/>
    <s v="Oct"/>
    <x v="0"/>
    <x v="0"/>
    <s v="Order assembled"/>
    <x v="0"/>
    <x v="0"/>
    <x v="1"/>
    <n v="206"/>
    <n v="294.58"/>
  </r>
  <r>
    <s v="AD01-9361"/>
    <x v="0"/>
    <s v="Oct"/>
    <x v="0"/>
    <x v="0"/>
    <s v="Order assembled"/>
    <x v="0"/>
    <x v="0"/>
    <x v="1"/>
    <n v="248"/>
    <n v="354.64"/>
  </r>
  <r>
    <s v="AD01-9364"/>
    <x v="0"/>
    <s v="Oct"/>
    <x v="0"/>
    <x v="0"/>
    <s v="Order assembled"/>
    <x v="0"/>
    <x v="0"/>
    <x v="1"/>
    <n v="176"/>
    <n v="251.68"/>
  </r>
  <r>
    <s v="AD01-9365"/>
    <x v="0"/>
    <s v="Oct"/>
    <x v="0"/>
    <x v="0"/>
    <s v="Order assembled"/>
    <x v="0"/>
    <x v="0"/>
    <x v="1"/>
    <n v="202"/>
    <n v="288.86"/>
  </r>
  <r>
    <s v="AD01-9362"/>
    <x v="0"/>
    <s v="Oct"/>
    <x v="0"/>
    <x v="0"/>
    <s v="Order assembled"/>
    <x v="0"/>
    <x v="0"/>
    <x v="1"/>
    <n v="250"/>
    <n v="357.5"/>
  </r>
  <r>
    <s v="AD01-9361"/>
    <x v="0"/>
    <s v="Oct"/>
    <x v="0"/>
    <x v="0"/>
    <s v="Order assembled"/>
    <x v="0"/>
    <x v="0"/>
    <x v="1"/>
    <n v="178"/>
    <n v="254.54"/>
  </r>
  <r>
    <s v="AD01-9361"/>
    <x v="0"/>
    <s v="Oct"/>
    <x v="0"/>
    <x v="0"/>
    <s v="Order assembled"/>
    <x v="0"/>
    <x v="0"/>
    <x v="1"/>
    <n v="258"/>
    <n v="526.24"/>
  </r>
  <r>
    <s v="AD01-9361"/>
    <x v="0"/>
    <s v="Oct"/>
    <x v="0"/>
    <x v="0"/>
    <s v="Order assembled"/>
    <x v="0"/>
    <x v="0"/>
    <x v="1"/>
    <n v="252"/>
    <n v="526.24"/>
  </r>
  <r>
    <s v="AD01-9361"/>
    <x v="0"/>
    <s v="Oct"/>
    <x v="0"/>
    <x v="0"/>
    <s v="Order assembled"/>
    <x v="0"/>
    <x v="0"/>
    <x v="0"/>
    <n v="246"/>
    <n v="526.24"/>
  </r>
  <r>
    <s v="AD01-9364"/>
    <x v="0"/>
    <s v="Oct"/>
    <x v="0"/>
    <x v="0"/>
    <s v="Order assembled"/>
    <x v="0"/>
    <x v="0"/>
    <x v="1"/>
    <n v="682"/>
    <n v="975.26"/>
  </r>
  <r>
    <s v="AD01-9362"/>
    <x v="0"/>
    <s v="Oct"/>
    <x v="0"/>
    <x v="0"/>
    <s v="Order assembled"/>
    <x v="0"/>
    <x v="0"/>
    <x v="1"/>
    <n v="715"/>
    <n v="1022.45"/>
  </r>
  <r>
    <s v="AD01-9362"/>
    <x v="0"/>
    <s v="Oct"/>
    <x v="0"/>
    <x v="0"/>
    <s v="Order assembled"/>
    <x v="0"/>
    <x v="0"/>
    <x v="1"/>
    <n v="255"/>
    <n v="364.65"/>
  </r>
  <r>
    <s v="AD01-9362"/>
    <x v="0"/>
    <s v="Oct"/>
    <x v="0"/>
    <x v="0"/>
    <s v="Order assembled"/>
    <x v="0"/>
    <x v="0"/>
    <x v="1"/>
    <n v="249"/>
    <n v="356.07"/>
  </r>
  <r>
    <s v="AD01-9361"/>
    <x v="0"/>
    <s v="Oct"/>
    <x v="0"/>
    <x v="0"/>
    <s v="Order assembled"/>
    <x v="0"/>
    <x v="0"/>
    <x v="0"/>
    <n v="243"/>
    <n v="347.49"/>
  </r>
  <r>
    <s v="AD01-9361"/>
    <x v="0"/>
    <s v="Oct"/>
    <x v="0"/>
    <x v="0"/>
    <s v="Order assembled"/>
    <x v="0"/>
    <x v="0"/>
    <x v="1"/>
    <n v="755"/>
    <n v="526.24"/>
  </r>
  <r>
    <s v="AD01-9364"/>
    <x v="0"/>
    <s v="Oct"/>
    <x v="0"/>
    <x v="0"/>
    <s v="Order assembled"/>
    <x v="0"/>
    <x v="0"/>
    <x v="1"/>
    <n v="808"/>
    <n v="526.24"/>
  </r>
  <r>
    <s v="AD01-9361"/>
    <x v="0"/>
    <s v="Oct"/>
    <x v="0"/>
    <x v="0"/>
    <s v="Order assembled"/>
    <x v="0"/>
    <x v="0"/>
    <x v="1"/>
    <n v="205"/>
    <n v="293.14999999999998"/>
  </r>
  <r>
    <s v="AD01-9361"/>
    <x v="0"/>
    <s v="Oct"/>
    <x v="0"/>
    <x v="0"/>
    <s v="Order assembled"/>
    <x v="0"/>
    <x v="0"/>
    <x v="1"/>
    <n v="253"/>
    <n v="361.79"/>
  </r>
  <r>
    <s v="AD01-9365"/>
    <x v="0"/>
    <s v="Oct"/>
    <x v="0"/>
    <x v="0"/>
    <s v="Order assembled"/>
    <x v="0"/>
    <x v="0"/>
    <x v="1"/>
    <n v="175"/>
    <n v="250.25"/>
  </r>
  <r>
    <s v="AD01-9363"/>
    <x v="0"/>
    <s v="Oct"/>
    <x v="0"/>
    <x v="0"/>
    <s v="Order assembled"/>
    <x v="0"/>
    <x v="0"/>
    <x v="0"/>
    <n v="257"/>
    <n v="367.51"/>
  </r>
  <r>
    <s v="AD01-9363"/>
    <x v="0"/>
    <s v="Oct"/>
    <x v="0"/>
    <x v="0"/>
    <s v="Order assembled"/>
    <x v="0"/>
    <x v="0"/>
    <x v="0"/>
    <n v="251"/>
    <n v="358.93"/>
  </r>
  <r>
    <s v="AD01-9362"/>
    <x v="0"/>
    <s v="Oct"/>
    <x v="0"/>
    <x v="0"/>
    <s v="Order assembled"/>
    <x v="0"/>
    <x v="0"/>
    <x v="0"/>
    <n v="245"/>
    <n v="350.35"/>
  </r>
  <r>
    <s v="AD01-9364"/>
    <x v="0"/>
    <s v="Oct"/>
    <x v="0"/>
    <x v="0"/>
    <s v="Order assembled"/>
    <x v="0"/>
    <x v="0"/>
    <x v="1"/>
    <n v="203"/>
    <n v="290.29000000000002"/>
  </r>
  <r>
    <s v="AD01-9361"/>
    <x v="0"/>
    <s v="Oct"/>
    <x v="0"/>
    <x v="0"/>
    <s v="Order assembled"/>
    <x v="0"/>
    <x v="0"/>
    <x v="1"/>
    <n v="251"/>
    <n v="358.93"/>
  </r>
  <r>
    <s v="AD01-9362"/>
    <x v="0"/>
    <s v="Oct"/>
    <x v="0"/>
    <x v="0"/>
    <s v="Order assembled"/>
    <x v="0"/>
    <x v="0"/>
    <x v="1"/>
    <n v="777"/>
    <n v="1111.1099999999999"/>
  </r>
  <r>
    <s v="AD01-9361"/>
    <x v="0"/>
    <s v="Sep"/>
    <x v="0"/>
    <x v="0"/>
    <s v="Order assembled"/>
    <x v="0"/>
    <x v="0"/>
    <x v="0"/>
    <n v="272"/>
    <n v="526.24"/>
  </r>
  <r>
    <s v="AD01-9361"/>
    <x v="0"/>
    <s v="Sep"/>
    <x v="0"/>
    <x v="0"/>
    <s v="Order assembled"/>
    <x v="0"/>
    <x v="0"/>
    <x v="0"/>
    <n v="266"/>
    <n v="526.24"/>
  </r>
  <r>
    <s v="AD01-9361"/>
    <x v="0"/>
    <s v="Sep"/>
    <x v="0"/>
    <x v="0"/>
    <s v="Order assembled"/>
    <x v="0"/>
    <x v="0"/>
    <x v="0"/>
    <n v="260"/>
    <n v="526.24"/>
  </r>
  <r>
    <s v="AD01-9364"/>
    <x v="0"/>
    <s v="Sep"/>
    <x v="0"/>
    <x v="0"/>
    <s v="Order assembled"/>
    <x v="0"/>
    <x v="0"/>
    <x v="1"/>
    <n v="254"/>
    <n v="363.22"/>
  </r>
  <r>
    <s v="AD01-9361"/>
    <x v="0"/>
    <s v="Sep"/>
    <x v="0"/>
    <x v="0"/>
    <s v="Order assembled"/>
    <x v="0"/>
    <x v="0"/>
    <x v="1"/>
    <n v="182"/>
    <n v="260.26"/>
  </r>
  <r>
    <s v="AD01-9363"/>
    <x v="0"/>
    <s v="Sep"/>
    <x v="0"/>
    <x v="0"/>
    <s v="Order assembled"/>
    <x v="0"/>
    <x v="0"/>
    <x v="1"/>
    <n v="208"/>
    <n v="297.44"/>
  </r>
  <r>
    <s v="AD01-9363"/>
    <x v="0"/>
    <s v="Sep"/>
    <x v="0"/>
    <x v="0"/>
    <s v="Order assembled"/>
    <x v="0"/>
    <x v="0"/>
    <x v="1"/>
    <n v="256"/>
    <n v="366.08"/>
  </r>
  <r>
    <s v="AD01-9364"/>
    <x v="0"/>
    <s v="Sep"/>
    <x v="0"/>
    <x v="0"/>
    <s v="Order assembled"/>
    <x v="0"/>
    <x v="0"/>
    <x v="1"/>
    <n v="184"/>
    <n v="263.12"/>
  </r>
  <r>
    <s v="AD01-9365"/>
    <x v="0"/>
    <s v="Sep"/>
    <x v="0"/>
    <x v="0"/>
    <s v="Order assembled"/>
    <x v="0"/>
    <x v="0"/>
    <x v="1"/>
    <n v="270"/>
    <n v="526.24"/>
  </r>
  <r>
    <s v="AD01-9361"/>
    <x v="0"/>
    <s v="Sep"/>
    <x v="0"/>
    <x v="0"/>
    <s v="Order assembled"/>
    <x v="0"/>
    <x v="0"/>
    <x v="1"/>
    <n v="264"/>
    <n v="526.24"/>
  </r>
  <r>
    <s v="AD01-9363"/>
    <x v="0"/>
    <s v="Sep"/>
    <x v="0"/>
    <x v="0"/>
    <s v="Order assembled"/>
    <x v="0"/>
    <x v="0"/>
    <x v="1"/>
    <n v="681"/>
    <n v="973.83"/>
  </r>
  <r>
    <s v="AD01-9361"/>
    <x v="0"/>
    <s v="Sep"/>
    <x v="0"/>
    <x v="0"/>
    <s v="Order assembled"/>
    <x v="0"/>
    <x v="0"/>
    <x v="1"/>
    <n v="714"/>
    <n v="1021.02"/>
  </r>
  <r>
    <s v="AD01-9361"/>
    <x v="0"/>
    <s v="Sep"/>
    <x v="0"/>
    <x v="0"/>
    <s v="Order assembled"/>
    <x v="0"/>
    <x v="0"/>
    <x v="1"/>
    <n v="768"/>
    <n v="1098.24"/>
  </r>
  <r>
    <s v="AD01-9361"/>
    <x v="0"/>
    <s v="Sep"/>
    <x v="0"/>
    <x v="0"/>
    <s v="Order assembled"/>
    <x v="0"/>
    <x v="0"/>
    <x v="1"/>
    <n v="273"/>
    <n v="390.39"/>
  </r>
  <r>
    <s v="AD01-9363"/>
    <x v="0"/>
    <s v="Sep"/>
    <x v="0"/>
    <x v="0"/>
    <s v="Order assembled"/>
    <x v="0"/>
    <x v="0"/>
    <x v="1"/>
    <n v="267"/>
    <n v="381.81"/>
  </r>
  <r>
    <s v="AD01-9364"/>
    <x v="0"/>
    <s v="Sep"/>
    <x v="0"/>
    <x v="0"/>
    <s v="Order assembled"/>
    <x v="0"/>
    <x v="0"/>
    <x v="1"/>
    <n v="261"/>
    <n v="373.23"/>
  </r>
  <r>
    <s v="AD01-9361"/>
    <x v="0"/>
    <s v="Sep"/>
    <x v="0"/>
    <x v="0"/>
    <s v="Order assembled"/>
    <x v="0"/>
    <x v="0"/>
    <x v="1"/>
    <n v="207"/>
    <n v="296.01"/>
  </r>
  <r>
    <s v="AD01-9361"/>
    <x v="0"/>
    <s v="Sep"/>
    <x v="0"/>
    <x v="0"/>
    <s v="Order assembled"/>
    <x v="0"/>
    <x v="0"/>
    <x v="1"/>
    <n v="754"/>
    <n v="526.24"/>
  </r>
  <r>
    <s v="AD01-9363"/>
    <x v="0"/>
    <s v="Sep"/>
    <x v="0"/>
    <x v="0"/>
    <s v="Order assembled"/>
    <x v="0"/>
    <x v="0"/>
    <x v="1"/>
    <n v="807"/>
    <n v="526.24"/>
  </r>
  <r>
    <s v="AD01-9364"/>
    <x v="0"/>
    <s v="Sep"/>
    <x v="0"/>
    <x v="0"/>
    <s v="Order assembled"/>
    <x v="0"/>
    <x v="0"/>
    <x v="1"/>
    <n v="211"/>
    <n v="301.73"/>
  </r>
  <r>
    <s v="AD01-9363"/>
    <x v="0"/>
    <s v="Sep"/>
    <x v="0"/>
    <x v="0"/>
    <s v="Order assembled"/>
    <x v="0"/>
    <x v="0"/>
    <x v="1"/>
    <n v="181"/>
    <n v="258.83"/>
  </r>
  <r>
    <s v="AD01-9361"/>
    <x v="0"/>
    <s v="Sep"/>
    <x v="0"/>
    <x v="0"/>
    <s v="Order assembled"/>
    <x v="0"/>
    <x v="0"/>
    <x v="0"/>
    <n v="269"/>
    <n v="384.67"/>
  </r>
  <r>
    <s v="AD01-9362"/>
    <x v="0"/>
    <s v="Sep"/>
    <x v="0"/>
    <x v="0"/>
    <s v="Order assembled"/>
    <x v="0"/>
    <x v="0"/>
    <x v="0"/>
    <n v="263"/>
    <n v="376.09"/>
  </r>
  <r>
    <s v="AD01-9361"/>
    <x v="0"/>
    <s v="Sep"/>
    <x v="0"/>
    <x v="0"/>
    <s v="Order assembled"/>
    <x v="0"/>
    <x v="0"/>
    <x v="1"/>
    <n v="209"/>
    <n v="298.87"/>
  </r>
  <r>
    <s v="AD01-9365"/>
    <x v="0"/>
    <s v="Sep"/>
    <x v="0"/>
    <x v="0"/>
    <s v="Order assembled"/>
    <x v="0"/>
    <x v="0"/>
    <x v="1"/>
    <n v="257"/>
    <n v="367.51"/>
  </r>
  <r>
    <s v="AD01-9361"/>
    <x v="0"/>
    <s v="Apr"/>
    <x v="1"/>
    <x v="0"/>
    <s v="Order assembled"/>
    <x v="0"/>
    <x v="0"/>
    <x v="0"/>
    <n v="128"/>
    <n v="183.04"/>
  </r>
  <r>
    <s v="AD01-9364"/>
    <x v="0"/>
    <s v="Apr"/>
    <x v="1"/>
    <x v="0"/>
    <s v="Order assembled"/>
    <x v="0"/>
    <x v="0"/>
    <x v="0"/>
    <n v="302"/>
    <n v="431.86"/>
  </r>
  <r>
    <s v="AD01-9362"/>
    <x v="0"/>
    <s v="Apr"/>
    <x v="1"/>
    <x v="0"/>
    <s v="Order assembled"/>
    <x v="0"/>
    <x v="0"/>
    <x v="0"/>
    <n v="328"/>
    <n v="526.24"/>
  </r>
  <r>
    <s v="AD01-9361"/>
    <x v="0"/>
    <s v="Apr"/>
    <x v="1"/>
    <x v="0"/>
    <s v="Order assembled"/>
    <x v="0"/>
    <x v="0"/>
    <x v="0"/>
    <n v="130"/>
    <n v="526.24"/>
  </r>
  <r>
    <s v="AD01-9361"/>
    <x v="0"/>
    <s v="Apr"/>
    <x v="1"/>
    <x v="0"/>
    <s v="Order assembled"/>
    <x v="0"/>
    <x v="0"/>
    <x v="0"/>
    <n v="304"/>
    <n v="526.24"/>
  </r>
  <r>
    <s v="AD01-9362"/>
    <x v="0"/>
    <s v="Apr"/>
    <x v="1"/>
    <x v="0"/>
    <s v="Order assembled"/>
    <x v="0"/>
    <x v="0"/>
    <x v="0"/>
    <n v="989"/>
    <n v="1414.27"/>
  </r>
  <r>
    <s v="AD01-9361"/>
    <x v="0"/>
    <s v="Apr"/>
    <x v="1"/>
    <x v="0"/>
    <s v="Order assembled"/>
    <x v="0"/>
    <x v="0"/>
    <x v="0"/>
    <n v="1022"/>
    <n v="1461.46"/>
  </r>
  <r>
    <s v="AD01-9364"/>
    <x v="0"/>
    <s v="Apr"/>
    <x v="1"/>
    <x v="0"/>
    <s v="Order assembled"/>
    <x v="0"/>
    <x v="0"/>
    <x v="0"/>
    <n v="300"/>
    <n v="429"/>
  </r>
  <r>
    <s v="AD01-9364"/>
    <x v="0"/>
    <s v="Apr"/>
    <x v="1"/>
    <x v="0"/>
    <s v="Order assembled"/>
    <x v="0"/>
    <x v="0"/>
    <x v="0"/>
    <n v="327"/>
    <n v="467.61"/>
  </r>
  <r>
    <s v="AD01-9361"/>
    <x v="0"/>
    <s v="Apr"/>
    <x v="1"/>
    <x v="0"/>
    <s v="Order assembled"/>
    <x v="0"/>
    <x v="0"/>
    <x v="0"/>
    <n v="129"/>
    <n v="184.47"/>
  </r>
  <r>
    <s v="AD01-9362"/>
    <x v="0"/>
    <s v="Apr"/>
    <x v="1"/>
    <x v="0"/>
    <s v="Order assembled"/>
    <x v="0"/>
    <x v="0"/>
    <x v="0"/>
    <n v="303"/>
    <n v="433.29"/>
  </r>
  <r>
    <s v="AD01-9361"/>
    <x v="0"/>
    <s v="Apr"/>
    <x v="1"/>
    <x v="0"/>
    <s v="Order assembled"/>
    <x v="0"/>
    <x v="0"/>
    <x v="0"/>
    <n v="770"/>
    <n v="1101.0999999999999"/>
  </r>
  <r>
    <s v="AD01-9362"/>
    <x v="0"/>
    <s v="Apr"/>
    <x v="1"/>
    <x v="0"/>
    <s v="Order assembled"/>
    <x v="0"/>
    <x v="0"/>
    <x v="0"/>
    <n v="857"/>
    <n v="1225.51"/>
  </r>
  <r>
    <s v="AD01-9364"/>
    <x v="0"/>
    <s v="Apr"/>
    <x v="1"/>
    <x v="0"/>
    <s v="Order assembled"/>
    <x v="0"/>
    <x v="0"/>
    <x v="0"/>
    <n v="329"/>
    <n v="470.47"/>
  </r>
  <r>
    <s v="AD01-9361"/>
    <x v="0"/>
    <s v="Apr"/>
    <x v="1"/>
    <x v="0"/>
    <s v="Order assembled"/>
    <x v="0"/>
    <x v="0"/>
    <x v="0"/>
    <n v="131"/>
    <n v="187.33"/>
  </r>
  <r>
    <s v="AD01-9364"/>
    <x v="0"/>
    <s v="Aug"/>
    <x v="1"/>
    <x v="0"/>
    <s v="Order assembled"/>
    <x v="0"/>
    <x v="0"/>
    <x v="0"/>
    <n v="308"/>
    <n v="440.44"/>
  </r>
  <r>
    <s v="AD01-9361"/>
    <x v="0"/>
    <s v="Aug"/>
    <x v="1"/>
    <x v="0"/>
    <s v="Order assembled"/>
    <x v="0"/>
    <x v="0"/>
    <x v="0"/>
    <n v="356"/>
    <n v="509.08"/>
  </r>
  <r>
    <s v="AD01-9362"/>
    <x v="0"/>
    <s v="Aug"/>
    <x v="1"/>
    <x v="0"/>
    <s v="Order assembled"/>
    <x v="0"/>
    <x v="0"/>
    <x v="0"/>
    <n v="310"/>
    <n v="526.24"/>
  </r>
  <r>
    <s v="AD01-9362"/>
    <x v="0"/>
    <s v="Aug"/>
    <x v="1"/>
    <x v="0"/>
    <s v="Order assembled"/>
    <x v="0"/>
    <x v="0"/>
    <x v="0"/>
    <n v="352"/>
    <n v="526.24"/>
  </r>
  <r>
    <s v="AD01-9362"/>
    <x v="0"/>
    <s v="Aug"/>
    <x v="1"/>
    <x v="0"/>
    <s v="Order assembled"/>
    <x v="0"/>
    <x v="0"/>
    <x v="0"/>
    <n v="280"/>
    <n v="526.24"/>
  </r>
  <r>
    <s v="AD01-9362"/>
    <x v="0"/>
    <s v="Aug"/>
    <x v="1"/>
    <x v="0"/>
    <s v="Order assembled"/>
    <x v="0"/>
    <x v="0"/>
    <x v="0"/>
    <n v="993"/>
    <n v="1419.99"/>
  </r>
  <r>
    <s v="AD01-9362"/>
    <x v="0"/>
    <s v="Aug"/>
    <x v="1"/>
    <x v="0"/>
    <s v="Order assembled"/>
    <x v="0"/>
    <x v="0"/>
    <x v="0"/>
    <n v="1026"/>
    <n v="1467.18"/>
  </r>
  <r>
    <s v="AD01-9364"/>
    <x v="0"/>
    <s v="Aug"/>
    <x v="1"/>
    <x v="0"/>
    <s v="Order assembled"/>
    <x v="0"/>
    <x v="0"/>
    <x v="0"/>
    <n v="282"/>
    <n v="403.26"/>
  </r>
  <r>
    <s v="AD01-9364"/>
    <x v="0"/>
    <s v="Aug"/>
    <x v="1"/>
    <x v="0"/>
    <s v="Order assembled"/>
    <x v="0"/>
    <x v="0"/>
    <x v="0"/>
    <n v="309"/>
    <n v="441.87"/>
  </r>
  <r>
    <s v="AD01-9361"/>
    <x v="0"/>
    <s v="Aug"/>
    <x v="1"/>
    <x v="0"/>
    <s v="Order assembled"/>
    <x v="0"/>
    <x v="0"/>
    <x v="0"/>
    <n v="357"/>
    <n v="510.51"/>
  </r>
  <r>
    <s v="AD01-9362"/>
    <x v="0"/>
    <s v="Aug"/>
    <x v="1"/>
    <x v="0"/>
    <s v="Order assembled"/>
    <x v="0"/>
    <x v="0"/>
    <x v="0"/>
    <n v="279"/>
    <n v="398.97"/>
  </r>
  <r>
    <s v="AD01-9362"/>
    <x v="0"/>
    <s v="Aug"/>
    <x v="1"/>
    <x v="0"/>
    <s v="Order assembled"/>
    <x v="0"/>
    <x v="0"/>
    <x v="0"/>
    <n v="774"/>
    <n v="1106.82"/>
  </r>
  <r>
    <s v="AD01-9361"/>
    <x v="0"/>
    <s v="Aug"/>
    <x v="1"/>
    <x v="0"/>
    <s v="Order assembled"/>
    <x v="0"/>
    <x v="0"/>
    <x v="0"/>
    <n v="807"/>
    <n v="1154.01"/>
  </r>
  <r>
    <s v="AD01-9362"/>
    <x v="0"/>
    <s v="Aug"/>
    <x v="1"/>
    <x v="0"/>
    <s v="Order assembled"/>
    <x v="0"/>
    <x v="0"/>
    <x v="0"/>
    <n v="860"/>
    <n v="1229.8"/>
  </r>
  <r>
    <s v="AD01-9365"/>
    <x v="0"/>
    <s v="Aug"/>
    <x v="1"/>
    <x v="0"/>
    <s v="Order assembled"/>
    <x v="0"/>
    <x v="0"/>
    <x v="0"/>
    <n v="353"/>
    <n v="504.79"/>
  </r>
  <r>
    <s v="AD01-9364"/>
    <x v="0"/>
    <s v="Aug"/>
    <x v="1"/>
    <x v="0"/>
    <s v="Order assembled"/>
    <x v="0"/>
    <x v="0"/>
    <x v="0"/>
    <n v="281"/>
    <n v="401.83"/>
  </r>
  <r>
    <s v="AD01-9364"/>
    <x v="0"/>
    <s v="Dec"/>
    <x v="1"/>
    <x v="0"/>
    <s v="Order assembled"/>
    <x v="0"/>
    <x v="0"/>
    <x v="0"/>
    <n v="284"/>
    <n v="406.12"/>
  </r>
  <r>
    <s v="AD01-9362"/>
    <x v="0"/>
    <s v="Dec"/>
    <x v="1"/>
    <x v="0"/>
    <s v="Order assembled"/>
    <x v="0"/>
    <x v="0"/>
    <x v="0"/>
    <n v="332"/>
    <n v="474.76"/>
  </r>
  <r>
    <s v="AD01-9364"/>
    <x v="0"/>
    <s v="Dec"/>
    <x v="1"/>
    <x v="0"/>
    <s v="Order assembled"/>
    <x v="0"/>
    <x v="0"/>
    <x v="0"/>
    <n v="260"/>
    <n v="371.8"/>
  </r>
  <r>
    <s v="AD01-9362"/>
    <x v="0"/>
    <s v="Dec"/>
    <x v="1"/>
    <x v="0"/>
    <s v="Order assembled"/>
    <x v="0"/>
    <x v="0"/>
    <x v="0"/>
    <n v="286"/>
    <n v="526.24"/>
  </r>
  <r>
    <s v="AD01-9361"/>
    <x v="0"/>
    <s v="Dec"/>
    <x v="1"/>
    <x v="0"/>
    <s v="Order assembled"/>
    <x v="0"/>
    <x v="0"/>
    <x v="0"/>
    <n v="334"/>
    <n v="526.24"/>
  </r>
  <r>
    <s v="AD01-9362"/>
    <x v="0"/>
    <s v="Dec"/>
    <x v="1"/>
    <x v="0"/>
    <s v="Order assembled"/>
    <x v="0"/>
    <x v="0"/>
    <x v="0"/>
    <n v="262"/>
    <n v="526.24"/>
  </r>
  <r>
    <s v="AD01-9361"/>
    <x v="0"/>
    <s v="Dec"/>
    <x v="1"/>
    <x v="0"/>
    <s v="Order assembled"/>
    <x v="0"/>
    <x v="0"/>
    <x v="0"/>
    <n v="996"/>
    <n v="1424.28"/>
  </r>
  <r>
    <s v="AD01-9362"/>
    <x v="0"/>
    <s v="Dec"/>
    <x v="1"/>
    <x v="0"/>
    <s v="Order assembled"/>
    <x v="0"/>
    <x v="0"/>
    <x v="0"/>
    <n v="258"/>
    <n v="368.94"/>
  </r>
  <r>
    <s v="AD01-9362"/>
    <x v="0"/>
    <s v="Dec"/>
    <x v="1"/>
    <x v="0"/>
    <s v="Order assembled"/>
    <x v="0"/>
    <x v="0"/>
    <x v="0"/>
    <n v="285"/>
    <n v="407.55"/>
  </r>
  <r>
    <s v="AD01-9361"/>
    <x v="0"/>
    <s v="Dec"/>
    <x v="1"/>
    <x v="0"/>
    <s v="Order assembled"/>
    <x v="0"/>
    <x v="0"/>
    <x v="0"/>
    <n v="333"/>
    <n v="476.19"/>
  </r>
  <r>
    <s v="AD01-9361"/>
    <x v="0"/>
    <s v="Dec"/>
    <x v="1"/>
    <x v="0"/>
    <s v="Order assembled"/>
    <x v="0"/>
    <x v="0"/>
    <x v="0"/>
    <n v="261"/>
    <n v="373.23"/>
  </r>
  <r>
    <s v="AD01-9362"/>
    <x v="0"/>
    <s v="Dec"/>
    <x v="1"/>
    <x v="0"/>
    <s v="Order assembled"/>
    <x v="0"/>
    <x v="0"/>
    <x v="0"/>
    <n v="777"/>
    <n v="1111.1099999999999"/>
  </r>
  <r>
    <s v="AD01-9361"/>
    <x v="0"/>
    <s v="Dec"/>
    <x v="1"/>
    <x v="0"/>
    <s v="Order assembled"/>
    <x v="0"/>
    <x v="0"/>
    <x v="0"/>
    <n v="811"/>
    <n v="1159.73"/>
  </r>
  <r>
    <s v="AD01-9362"/>
    <x v="0"/>
    <s v="Dec"/>
    <x v="1"/>
    <x v="0"/>
    <s v="Order assembled"/>
    <x v="0"/>
    <x v="0"/>
    <x v="0"/>
    <n v="864"/>
    <n v="1235.52"/>
  </r>
  <r>
    <s v="AD01-9364"/>
    <x v="0"/>
    <s v="Dec"/>
    <x v="1"/>
    <x v="0"/>
    <s v="Order assembled"/>
    <x v="0"/>
    <x v="0"/>
    <x v="0"/>
    <n v="287"/>
    <n v="410.41"/>
  </r>
  <r>
    <s v="AD01-9361"/>
    <x v="0"/>
    <s v="Dec"/>
    <x v="1"/>
    <x v="0"/>
    <s v="Order assembled"/>
    <x v="0"/>
    <x v="0"/>
    <x v="0"/>
    <n v="335"/>
    <n v="479.05"/>
  </r>
  <r>
    <s v="AD01-9364"/>
    <x v="0"/>
    <s v="Dec"/>
    <x v="1"/>
    <x v="0"/>
    <s v="Order assembled"/>
    <x v="0"/>
    <x v="0"/>
    <x v="0"/>
    <n v="257"/>
    <n v="367.51"/>
  </r>
  <r>
    <s v="AD01-9362"/>
    <x v="0"/>
    <s v="Feb"/>
    <x v="1"/>
    <x v="0"/>
    <s v="Order assembled"/>
    <x v="0"/>
    <x v="0"/>
    <x v="1"/>
    <n v="350"/>
    <n v="500.5"/>
  </r>
  <r>
    <s v="AD01-9364"/>
    <x v="0"/>
    <s v="Feb"/>
    <x v="1"/>
    <x v="0"/>
    <s v="Order assembled"/>
    <x v="0"/>
    <x v="0"/>
    <x v="1"/>
    <n v="344"/>
    <n v="491.92"/>
  </r>
  <r>
    <s v="AD01-9361"/>
    <x v="0"/>
    <s v="Feb"/>
    <x v="1"/>
    <x v="0"/>
    <s v="Order assembled"/>
    <x v="0"/>
    <x v="0"/>
    <x v="0"/>
    <n v="338"/>
    <n v="483.34"/>
  </r>
  <r>
    <s v="AD01-9361"/>
    <x v="0"/>
    <s v="Feb"/>
    <x v="1"/>
    <x v="0"/>
    <s v="Order assembled"/>
    <x v="0"/>
    <x v="0"/>
    <x v="0"/>
    <n v="140"/>
    <n v="200.2"/>
  </r>
  <r>
    <s v="AD01-9363"/>
    <x v="0"/>
    <s v="Feb"/>
    <x v="1"/>
    <x v="0"/>
    <s v="Order assembled"/>
    <x v="0"/>
    <x v="0"/>
    <x v="0"/>
    <n v="314"/>
    <n v="449.02"/>
  </r>
  <r>
    <s v="AD01-9361"/>
    <x v="0"/>
    <s v="Feb"/>
    <x v="1"/>
    <x v="0"/>
    <s v="Order assembled"/>
    <x v="0"/>
    <x v="0"/>
    <x v="1"/>
    <n v="352"/>
    <n v="503.36"/>
  </r>
  <r>
    <s v="AD01-9361"/>
    <x v="0"/>
    <s v="Feb"/>
    <x v="1"/>
    <x v="0"/>
    <s v="Order assembled"/>
    <x v="0"/>
    <x v="0"/>
    <x v="1"/>
    <n v="346"/>
    <n v="494.78"/>
  </r>
  <r>
    <s v="AD01-9362"/>
    <x v="0"/>
    <s v="Feb"/>
    <x v="1"/>
    <x v="0"/>
    <s v="Order assembled"/>
    <x v="0"/>
    <x v="0"/>
    <x v="1"/>
    <n v="340"/>
    <n v="486.2"/>
  </r>
  <r>
    <s v="AD01-9362"/>
    <x v="0"/>
    <s v="Feb"/>
    <x v="1"/>
    <x v="0"/>
    <s v="Order assembled"/>
    <x v="0"/>
    <x v="0"/>
    <x v="0"/>
    <n v="340"/>
    <n v="526.24"/>
  </r>
  <r>
    <s v="AD01-9361"/>
    <x v="0"/>
    <s v="Feb"/>
    <x v="1"/>
    <x v="0"/>
    <s v="Order assembled"/>
    <x v="0"/>
    <x v="0"/>
    <x v="0"/>
    <n v="142"/>
    <n v="526.24"/>
  </r>
  <r>
    <s v="AD01-9362"/>
    <x v="0"/>
    <s v="Feb"/>
    <x v="1"/>
    <x v="0"/>
    <s v="Order assembled"/>
    <x v="0"/>
    <x v="0"/>
    <x v="0"/>
    <n v="987"/>
    <n v="1411.41"/>
  </r>
  <r>
    <s v="AD01-9362"/>
    <x v="0"/>
    <s v="Feb"/>
    <x v="1"/>
    <x v="0"/>
    <s v="Order assembled"/>
    <x v="0"/>
    <x v="0"/>
    <x v="0"/>
    <n v="1021"/>
    <n v="1460.03"/>
  </r>
  <r>
    <s v="AD01-9362"/>
    <x v="0"/>
    <s v="Feb"/>
    <x v="1"/>
    <x v="0"/>
    <s v="Order assembled"/>
    <x v="0"/>
    <x v="0"/>
    <x v="0"/>
    <n v="312"/>
    <n v="446.16"/>
  </r>
  <r>
    <s v="AD01-9362"/>
    <x v="0"/>
    <s v="Feb"/>
    <x v="1"/>
    <x v="0"/>
    <s v="Order assembled"/>
    <x v="0"/>
    <x v="0"/>
    <x v="0"/>
    <n v="339"/>
    <n v="484.77"/>
  </r>
  <r>
    <s v="AD01-9361"/>
    <x v="0"/>
    <s v="Feb"/>
    <x v="1"/>
    <x v="0"/>
    <s v="Order assembled"/>
    <x v="0"/>
    <x v="0"/>
    <x v="0"/>
    <n v="141"/>
    <n v="201.63"/>
  </r>
  <r>
    <s v="AD01-9362"/>
    <x v="0"/>
    <s v="Feb"/>
    <x v="1"/>
    <x v="0"/>
    <s v="Order assembled"/>
    <x v="0"/>
    <x v="0"/>
    <x v="0"/>
    <n v="315"/>
    <n v="450.45"/>
  </r>
  <r>
    <s v="AD01-9362"/>
    <x v="0"/>
    <s v="Feb"/>
    <x v="1"/>
    <x v="0"/>
    <s v="Order assembled"/>
    <x v="0"/>
    <x v="0"/>
    <x v="0"/>
    <n v="355"/>
    <n v="507.65"/>
  </r>
  <r>
    <s v="AD01-9361"/>
    <x v="0"/>
    <s v="Feb"/>
    <x v="1"/>
    <x v="0"/>
    <s v="Order assembled"/>
    <x v="0"/>
    <x v="0"/>
    <x v="1"/>
    <n v="349"/>
    <n v="499.07"/>
  </r>
  <r>
    <s v="AD01-9362"/>
    <x v="0"/>
    <s v="Feb"/>
    <x v="1"/>
    <x v="0"/>
    <s v="Order assembled"/>
    <x v="0"/>
    <x v="0"/>
    <x v="1"/>
    <n v="343"/>
    <n v="490.49"/>
  </r>
  <r>
    <s v="AD01-9362"/>
    <x v="0"/>
    <s v="Feb"/>
    <x v="1"/>
    <x v="0"/>
    <s v="Order assembled"/>
    <x v="0"/>
    <x v="0"/>
    <x v="0"/>
    <n v="802"/>
    <n v="1146.8599999999999"/>
  </r>
  <r>
    <s v="AD01-9362"/>
    <x v="0"/>
    <s v="Feb"/>
    <x v="1"/>
    <x v="0"/>
    <s v="Order assembled"/>
    <x v="0"/>
    <x v="0"/>
    <x v="0"/>
    <n v="855"/>
    <n v="1222.6500000000001"/>
  </r>
  <r>
    <s v="AD01-9362"/>
    <x v="0"/>
    <s v="Feb"/>
    <x v="1"/>
    <x v="0"/>
    <s v="Order assembled"/>
    <x v="0"/>
    <x v="0"/>
    <x v="1"/>
    <n v="789"/>
    <n v="1128.27"/>
  </r>
  <r>
    <s v="AD01-9361"/>
    <x v="0"/>
    <s v="Feb"/>
    <x v="1"/>
    <x v="0"/>
    <s v="Order assembled"/>
    <x v="0"/>
    <x v="0"/>
    <x v="1"/>
    <n v="790"/>
    <n v="1129.7"/>
  </r>
  <r>
    <s v="AD01-9362"/>
    <x v="0"/>
    <s v="Feb"/>
    <x v="1"/>
    <x v="0"/>
    <s v="Order assembled"/>
    <x v="0"/>
    <x v="0"/>
    <x v="1"/>
    <n v="791"/>
    <n v="1131.1300000000001"/>
  </r>
  <r>
    <s v="AD01-9363"/>
    <x v="0"/>
    <s v="Feb"/>
    <x v="1"/>
    <x v="0"/>
    <s v="Order assembled"/>
    <x v="0"/>
    <x v="0"/>
    <x v="0"/>
    <n v="341"/>
    <n v="487.63"/>
  </r>
  <r>
    <s v="AD01-9362"/>
    <x v="0"/>
    <s v="Feb"/>
    <x v="1"/>
    <x v="0"/>
    <s v="Order assembled"/>
    <x v="0"/>
    <x v="0"/>
    <x v="0"/>
    <n v="143"/>
    <n v="204.49"/>
  </r>
  <r>
    <s v="AD01-9361"/>
    <x v="0"/>
    <s v="Feb"/>
    <x v="1"/>
    <x v="0"/>
    <s v="Order assembled"/>
    <x v="0"/>
    <x v="0"/>
    <x v="0"/>
    <n v="311"/>
    <n v="444.73"/>
  </r>
  <r>
    <s v="AD01-9361"/>
    <x v="0"/>
    <s v="Jan"/>
    <x v="1"/>
    <x v="0"/>
    <s v="Order assembled"/>
    <x v="0"/>
    <x v="0"/>
    <x v="0"/>
    <n v="356"/>
    <n v="509.08"/>
  </r>
  <r>
    <s v="AD01-9364"/>
    <x v="0"/>
    <s v="Jan"/>
    <x v="1"/>
    <x v="0"/>
    <s v="Order assembled"/>
    <x v="0"/>
    <x v="0"/>
    <x v="0"/>
    <n v="344"/>
    <n v="491.92"/>
  </r>
  <r>
    <s v="AD01-9362"/>
    <x v="0"/>
    <s v="Jan"/>
    <x v="1"/>
    <x v="0"/>
    <s v="Order assembled"/>
    <x v="0"/>
    <x v="0"/>
    <x v="0"/>
    <n v="146"/>
    <n v="208.78"/>
  </r>
  <r>
    <s v="AD01-9362"/>
    <x v="0"/>
    <s v="Jan"/>
    <x v="1"/>
    <x v="0"/>
    <s v="Order assembled"/>
    <x v="0"/>
    <x v="0"/>
    <x v="0"/>
    <n v="320"/>
    <n v="457.6"/>
  </r>
  <r>
    <s v="AD01-9362"/>
    <x v="0"/>
    <s v="Jan"/>
    <x v="1"/>
    <x v="0"/>
    <s v="Order assembled"/>
    <x v="0"/>
    <x v="0"/>
    <x v="0"/>
    <n v="358"/>
    <n v="511.94"/>
  </r>
  <r>
    <s v="AD01-9361"/>
    <x v="0"/>
    <s v="Jan"/>
    <x v="1"/>
    <x v="0"/>
    <s v="Order assembled"/>
    <x v="0"/>
    <x v="0"/>
    <x v="0"/>
    <n v="262"/>
    <n v="374.66"/>
  </r>
  <r>
    <s v="AD01-9364"/>
    <x v="0"/>
    <s v="Jan"/>
    <x v="1"/>
    <x v="0"/>
    <s v="Order assembled"/>
    <x v="0"/>
    <x v="0"/>
    <x v="0"/>
    <n v="346"/>
    <n v="526.24"/>
  </r>
  <r>
    <s v="AD01-9364"/>
    <x v="0"/>
    <s v="Jan"/>
    <x v="1"/>
    <x v="0"/>
    <s v="Order assembled"/>
    <x v="0"/>
    <x v="0"/>
    <x v="0"/>
    <n v="148"/>
    <n v="526.24"/>
  </r>
  <r>
    <s v="AD01-9362"/>
    <x v="0"/>
    <s v="Jan"/>
    <x v="1"/>
    <x v="0"/>
    <s v="Order assembled"/>
    <x v="0"/>
    <x v="0"/>
    <x v="0"/>
    <n v="316"/>
    <n v="526.24"/>
  </r>
  <r>
    <s v="AD01-9364"/>
    <x v="0"/>
    <s v="Jan"/>
    <x v="1"/>
    <x v="0"/>
    <s v="Order assembled"/>
    <x v="0"/>
    <x v="0"/>
    <x v="0"/>
    <n v="959"/>
    <n v="1371.37"/>
  </r>
  <r>
    <s v="AD01-9362"/>
    <x v="0"/>
    <s v="Jan"/>
    <x v="1"/>
    <x v="0"/>
    <s v="Order assembled"/>
    <x v="0"/>
    <x v="0"/>
    <x v="0"/>
    <n v="1020"/>
    <n v="1458.6"/>
  </r>
  <r>
    <s v="AD01-9362"/>
    <x v="0"/>
    <s v="Jan"/>
    <x v="1"/>
    <x v="0"/>
    <s v="Order assembled"/>
    <x v="0"/>
    <x v="0"/>
    <x v="0"/>
    <n v="318"/>
    <n v="454.74"/>
  </r>
  <r>
    <s v="AD01-9362"/>
    <x v="0"/>
    <s v="Jan"/>
    <x v="1"/>
    <x v="0"/>
    <s v="Order assembled"/>
    <x v="0"/>
    <x v="0"/>
    <x v="0"/>
    <n v="345"/>
    <n v="493.35"/>
  </r>
  <r>
    <s v="AD01-9364"/>
    <x v="0"/>
    <s v="Jan"/>
    <x v="1"/>
    <x v="0"/>
    <s v="Order assembled"/>
    <x v="0"/>
    <x v="0"/>
    <x v="0"/>
    <n v="147"/>
    <n v="210.21"/>
  </r>
  <r>
    <s v="AD01-9364"/>
    <x v="0"/>
    <s v="Jan"/>
    <x v="1"/>
    <x v="0"/>
    <s v="Order assembled"/>
    <x v="0"/>
    <x v="0"/>
    <x v="0"/>
    <n v="265"/>
    <n v="378.95"/>
  </r>
  <r>
    <s v="AD01-9362"/>
    <x v="0"/>
    <s v="Jan"/>
    <x v="1"/>
    <x v="0"/>
    <s v="Order assembled"/>
    <x v="0"/>
    <x v="0"/>
    <x v="0"/>
    <n v="768"/>
    <n v="1098.24"/>
  </r>
  <r>
    <s v="AD01-9361"/>
    <x v="0"/>
    <s v="Jan"/>
    <x v="1"/>
    <x v="0"/>
    <s v="Order assembled"/>
    <x v="0"/>
    <x v="0"/>
    <x v="0"/>
    <n v="801"/>
    <n v="1145.43"/>
  </r>
  <r>
    <s v="AD01-9364"/>
    <x v="0"/>
    <s v="Jan"/>
    <x v="1"/>
    <x v="0"/>
    <s v="Order assembled"/>
    <x v="0"/>
    <x v="0"/>
    <x v="0"/>
    <n v="854"/>
    <n v="1221.22"/>
  </r>
  <r>
    <s v="AD01-9361"/>
    <x v="0"/>
    <s v="Jan"/>
    <x v="1"/>
    <x v="0"/>
    <s v="Order assembled"/>
    <x v="0"/>
    <x v="0"/>
    <x v="0"/>
    <n v="788"/>
    <n v="1126.8399999999999"/>
  </r>
  <r>
    <s v="AD01-9362"/>
    <x v="0"/>
    <s v="Jan"/>
    <x v="1"/>
    <x v="0"/>
    <s v="Order assembled"/>
    <x v="0"/>
    <x v="0"/>
    <x v="0"/>
    <n v="263"/>
    <n v="376.09"/>
  </r>
  <r>
    <s v="AD01-9362"/>
    <x v="0"/>
    <s v="Jan"/>
    <x v="1"/>
    <x v="0"/>
    <s v="Order assembled"/>
    <x v="0"/>
    <x v="0"/>
    <x v="0"/>
    <n v="347"/>
    <n v="496.21"/>
  </r>
  <r>
    <s v="AD01-9364"/>
    <x v="0"/>
    <s v="Jan"/>
    <x v="1"/>
    <x v="0"/>
    <s v="Order assembled"/>
    <x v="0"/>
    <x v="0"/>
    <x v="0"/>
    <n v="317"/>
    <n v="453.31"/>
  </r>
  <r>
    <s v="AD01-9362"/>
    <x v="0"/>
    <s v="Jul"/>
    <x v="1"/>
    <x v="0"/>
    <s v="Order assembled"/>
    <x v="0"/>
    <x v="0"/>
    <x v="0"/>
    <n v="314"/>
    <n v="449.02"/>
  </r>
  <r>
    <s v="AD01-9364"/>
    <x v="0"/>
    <s v="Jul"/>
    <x v="1"/>
    <x v="0"/>
    <s v="Order assembled"/>
    <x v="0"/>
    <x v="0"/>
    <x v="0"/>
    <n v="362"/>
    <n v="517.66"/>
  </r>
  <r>
    <s v="AD01-9362"/>
    <x v="0"/>
    <s v="Jul"/>
    <x v="1"/>
    <x v="0"/>
    <s v="Order assembled"/>
    <x v="0"/>
    <x v="0"/>
    <x v="0"/>
    <n v="284"/>
    <n v="406.12"/>
  </r>
  <r>
    <s v="AD01-9362"/>
    <x v="0"/>
    <s v="Jul"/>
    <x v="1"/>
    <x v="0"/>
    <s v="Order assembled"/>
    <x v="0"/>
    <x v="0"/>
    <x v="0"/>
    <n v="358"/>
    <n v="526.24"/>
  </r>
  <r>
    <s v="AD01-9362"/>
    <x v="0"/>
    <s v="Jul"/>
    <x v="1"/>
    <x v="0"/>
    <s v="Order assembled"/>
    <x v="0"/>
    <x v="0"/>
    <x v="0"/>
    <n v="286"/>
    <n v="526.24"/>
  </r>
  <r>
    <s v="AD01-9362"/>
    <x v="0"/>
    <s v="Jul"/>
    <x v="1"/>
    <x v="0"/>
    <s v="Order assembled"/>
    <x v="0"/>
    <x v="0"/>
    <x v="0"/>
    <n v="992"/>
    <n v="1418.56"/>
  </r>
  <r>
    <s v="AD01-9362"/>
    <x v="0"/>
    <s v="Jul"/>
    <x v="1"/>
    <x v="0"/>
    <s v="Order assembled"/>
    <x v="0"/>
    <x v="0"/>
    <x v="0"/>
    <n v="1025"/>
    <n v="1465.75"/>
  </r>
  <r>
    <s v="AD01-9361"/>
    <x v="0"/>
    <s v="Jul"/>
    <x v="1"/>
    <x v="0"/>
    <s v="Order assembled"/>
    <x v="0"/>
    <x v="0"/>
    <x v="0"/>
    <n v="288"/>
    <n v="411.84"/>
  </r>
  <r>
    <s v="AD01-9361"/>
    <x v="0"/>
    <s v="Jul"/>
    <x v="1"/>
    <x v="0"/>
    <s v="Order assembled"/>
    <x v="0"/>
    <x v="0"/>
    <x v="0"/>
    <n v="315"/>
    <n v="450.45"/>
  </r>
  <r>
    <s v="AD01-9362"/>
    <x v="0"/>
    <s v="Jul"/>
    <x v="1"/>
    <x v="0"/>
    <s v="Order assembled"/>
    <x v="0"/>
    <x v="0"/>
    <x v="0"/>
    <n v="285"/>
    <n v="407.55"/>
  </r>
  <r>
    <s v="AD01-9362"/>
    <x v="0"/>
    <s v="Jul"/>
    <x v="1"/>
    <x v="0"/>
    <s v="Order assembled"/>
    <x v="0"/>
    <x v="0"/>
    <x v="0"/>
    <n v="773"/>
    <n v="1105.3900000000001"/>
  </r>
  <r>
    <s v="AD01-9361"/>
    <x v="0"/>
    <s v="Jul"/>
    <x v="1"/>
    <x v="0"/>
    <s v="Order assembled"/>
    <x v="0"/>
    <x v="0"/>
    <x v="0"/>
    <n v="806"/>
    <n v="1152.58"/>
  </r>
  <r>
    <s v="AD01-9362"/>
    <x v="0"/>
    <s v="Jul"/>
    <x v="1"/>
    <x v="0"/>
    <s v="Order assembled"/>
    <x v="0"/>
    <x v="0"/>
    <x v="0"/>
    <n v="311"/>
    <n v="444.73"/>
  </r>
  <r>
    <s v="AD01-9362"/>
    <x v="0"/>
    <s v="Jul"/>
    <x v="1"/>
    <x v="0"/>
    <s v="Order assembled"/>
    <x v="0"/>
    <x v="0"/>
    <x v="0"/>
    <n v="359"/>
    <n v="513.37"/>
  </r>
  <r>
    <s v="AD01-9362"/>
    <x v="0"/>
    <s v="Jul"/>
    <x v="1"/>
    <x v="0"/>
    <s v="Order assembled"/>
    <x v="0"/>
    <x v="0"/>
    <x v="0"/>
    <n v="287"/>
    <n v="410.41"/>
  </r>
  <r>
    <s v="AD01-9362"/>
    <x v="0"/>
    <s v="Jun"/>
    <x v="1"/>
    <x v="0"/>
    <s v="Order assembled"/>
    <x v="0"/>
    <x v="0"/>
    <x v="0"/>
    <n v="320"/>
    <n v="457.6"/>
  </r>
  <r>
    <s v="AD01-9362"/>
    <x v="0"/>
    <s v="Jun"/>
    <x v="1"/>
    <x v="0"/>
    <s v="Order assembled"/>
    <x v="0"/>
    <x v="0"/>
    <x v="0"/>
    <n v="290"/>
    <n v="414.7"/>
  </r>
  <r>
    <s v="AD01-9365"/>
    <x v="0"/>
    <s v="Jun"/>
    <x v="1"/>
    <x v="0"/>
    <s v="Order assembled"/>
    <x v="0"/>
    <x v="0"/>
    <x v="0"/>
    <n v="316"/>
    <n v="526.24"/>
  </r>
  <r>
    <s v="AD01-9361"/>
    <x v="0"/>
    <s v="Jun"/>
    <x v="1"/>
    <x v="0"/>
    <s v="Order assembled"/>
    <x v="0"/>
    <x v="0"/>
    <x v="0"/>
    <n v="364"/>
    <n v="526.24"/>
  </r>
  <r>
    <s v="AD01-9365"/>
    <x v="0"/>
    <s v="Jun"/>
    <x v="1"/>
    <x v="0"/>
    <s v="Order assembled"/>
    <x v="0"/>
    <x v="0"/>
    <x v="0"/>
    <n v="292"/>
    <n v="526.24"/>
  </r>
  <r>
    <s v="AD01-9362"/>
    <x v="0"/>
    <s v="Jun"/>
    <x v="1"/>
    <x v="0"/>
    <s v="Order assembled"/>
    <x v="0"/>
    <x v="0"/>
    <x v="0"/>
    <n v="991"/>
    <n v="1417.13"/>
  </r>
  <r>
    <s v="AD01-9364"/>
    <x v="0"/>
    <s v="Jun"/>
    <x v="1"/>
    <x v="0"/>
    <s v="Order assembled"/>
    <x v="0"/>
    <x v="0"/>
    <x v="0"/>
    <n v="1024"/>
    <n v="1464.32"/>
  </r>
  <r>
    <s v="AD01-9361"/>
    <x v="0"/>
    <s v="Jun"/>
    <x v="1"/>
    <x v="0"/>
    <s v="Order assembled"/>
    <x v="0"/>
    <x v="0"/>
    <x v="0"/>
    <n v="294"/>
    <n v="420.42"/>
  </r>
  <r>
    <s v="AD01-9361"/>
    <x v="0"/>
    <s v="Jun"/>
    <x v="1"/>
    <x v="0"/>
    <s v="Order assembled"/>
    <x v="0"/>
    <x v="0"/>
    <x v="0"/>
    <n v="321"/>
    <n v="459.03"/>
  </r>
  <r>
    <s v="AD01-9361"/>
    <x v="0"/>
    <s v="Jun"/>
    <x v="1"/>
    <x v="0"/>
    <s v="Order assembled"/>
    <x v="0"/>
    <x v="0"/>
    <x v="0"/>
    <n v="363"/>
    <n v="519.09"/>
  </r>
  <r>
    <s v="AD01-9362"/>
    <x v="0"/>
    <s v="Jun"/>
    <x v="1"/>
    <x v="0"/>
    <s v="Order assembled"/>
    <x v="0"/>
    <x v="0"/>
    <x v="0"/>
    <n v="291"/>
    <n v="416.13"/>
  </r>
  <r>
    <s v="AD01-9365"/>
    <x v="0"/>
    <s v="Jun"/>
    <x v="1"/>
    <x v="0"/>
    <s v="Order assembled"/>
    <x v="0"/>
    <x v="0"/>
    <x v="0"/>
    <n v="772"/>
    <n v="1103.96"/>
  </r>
  <r>
    <s v="AD01-9361"/>
    <x v="0"/>
    <s v="Jun"/>
    <x v="1"/>
    <x v="0"/>
    <s v="Order assembled"/>
    <x v="0"/>
    <x v="0"/>
    <x v="0"/>
    <n v="805"/>
    <n v="1151.1500000000001"/>
  </r>
  <r>
    <s v="AD01-9365"/>
    <x v="0"/>
    <s v="Jun"/>
    <x v="1"/>
    <x v="0"/>
    <s v="Order assembled"/>
    <x v="0"/>
    <x v="0"/>
    <x v="0"/>
    <n v="859"/>
    <n v="1228.3699999999999"/>
  </r>
  <r>
    <s v="AD01-9362"/>
    <x v="0"/>
    <s v="Jun"/>
    <x v="1"/>
    <x v="0"/>
    <s v="Order assembled"/>
    <x v="0"/>
    <x v="0"/>
    <x v="0"/>
    <n v="317"/>
    <n v="453.31"/>
  </r>
  <r>
    <s v="AD01-9362"/>
    <x v="0"/>
    <s v="Jun"/>
    <x v="1"/>
    <x v="0"/>
    <s v="Order assembled"/>
    <x v="0"/>
    <x v="0"/>
    <x v="0"/>
    <n v="365"/>
    <n v="521.95000000000005"/>
  </r>
  <r>
    <s v="AD01-9362"/>
    <x v="0"/>
    <s v="Jun"/>
    <x v="1"/>
    <x v="0"/>
    <s v="Order assembled"/>
    <x v="0"/>
    <x v="0"/>
    <x v="0"/>
    <n v="293"/>
    <n v="418.99"/>
  </r>
  <r>
    <s v="AD01-9364"/>
    <x v="0"/>
    <s v="Mar"/>
    <x v="1"/>
    <x v="0"/>
    <s v="Order assembled"/>
    <x v="0"/>
    <x v="0"/>
    <x v="0"/>
    <n v="332"/>
    <n v="474.76"/>
  </r>
  <r>
    <s v="AD01-9361"/>
    <x v="0"/>
    <s v="Mar"/>
    <x v="1"/>
    <x v="0"/>
    <s v="Order assembled"/>
    <x v="0"/>
    <x v="0"/>
    <x v="0"/>
    <n v="134"/>
    <n v="191.62"/>
  </r>
  <r>
    <s v="AD01-9362"/>
    <x v="0"/>
    <s v="Mar"/>
    <x v="1"/>
    <x v="0"/>
    <s v="Order assembled"/>
    <x v="0"/>
    <x v="0"/>
    <x v="0"/>
    <n v="308"/>
    <n v="440.44"/>
  </r>
  <r>
    <s v="AD01-9364"/>
    <x v="0"/>
    <s v="Mar"/>
    <x v="1"/>
    <x v="0"/>
    <s v="Order assembled"/>
    <x v="0"/>
    <x v="0"/>
    <x v="0"/>
    <n v="334"/>
    <n v="526.24"/>
  </r>
  <r>
    <s v="AD01-9364"/>
    <x v="0"/>
    <s v="Mar"/>
    <x v="1"/>
    <x v="0"/>
    <s v="Order assembled"/>
    <x v="0"/>
    <x v="0"/>
    <x v="0"/>
    <n v="136"/>
    <n v="526.24"/>
  </r>
  <r>
    <s v="AD01-9362"/>
    <x v="0"/>
    <s v="Mar"/>
    <x v="1"/>
    <x v="0"/>
    <s v="Order assembled"/>
    <x v="0"/>
    <x v="0"/>
    <x v="0"/>
    <n v="310"/>
    <n v="526.24"/>
  </r>
  <r>
    <s v="AD01-9362"/>
    <x v="0"/>
    <s v="Mar"/>
    <x v="1"/>
    <x v="0"/>
    <s v="Order assembled"/>
    <x v="0"/>
    <x v="0"/>
    <x v="0"/>
    <n v="988"/>
    <n v="1412.84"/>
  </r>
  <r>
    <s v="AD01-9361"/>
    <x v="0"/>
    <s v="Mar"/>
    <x v="1"/>
    <x v="0"/>
    <s v="Order assembled"/>
    <x v="0"/>
    <x v="0"/>
    <x v="0"/>
    <n v="306"/>
    <n v="437.58"/>
  </r>
  <r>
    <s v="AD01-9361"/>
    <x v="0"/>
    <s v="Mar"/>
    <x v="1"/>
    <x v="0"/>
    <s v="Order assembled"/>
    <x v="0"/>
    <x v="0"/>
    <x v="0"/>
    <n v="333"/>
    <n v="476.19"/>
  </r>
  <r>
    <s v="AD01-9364"/>
    <x v="0"/>
    <s v="Mar"/>
    <x v="1"/>
    <x v="0"/>
    <s v="Order assembled"/>
    <x v="0"/>
    <x v="0"/>
    <x v="0"/>
    <n v="135"/>
    <n v="193.05"/>
  </r>
  <r>
    <s v="AD01-9362"/>
    <x v="0"/>
    <s v="Mar"/>
    <x v="1"/>
    <x v="0"/>
    <s v="Order assembled"/>
    <x v="0"/>
    <x v="0"/>
    <x v="0"/>
    <n v="309"/>
    <n v="441.87"/>
  </r>
  <r>
    <s v="AD01-9362"/>
    <x v="0"/>
    <s v="Mar"/>
    <x v="1"/>
    <x v="0"/>
    <s v="Order assembled"/>
    <x v="0"/>
    <x v="0"/>
    <x v="0"/>
    <n v="769"/>
    <n v="1099.67"/>
  </r>
  <r>
    <s v="AD01-9364"/>
    <x v="0"/>
    <s v="Mar"/>
    <x v="1"/>
    <x v="0"/>
    <s v="Order assembled"/>
    <x v="0"/>
    <x v="0"/>
    <x v="0"/>
    <n v="803"/>
    <n v="1148.29"/>
  </r>
  <r>
    <s v="AD01-9364"/>
    <x v="0"/>
    <s v="Mar"/>
    <x v="1"/>
    <x v="0"/>
    <s v="Order assembled"/>
    <x v="0"/>
    <x v="0"/>
    <x v="0"/>
    <n v="856"/>
    <n v="1224.08"/>
  </r>
  <r>
    <s v="AD01-9362"/>
    <x v="0"/>
    <s v="Mar"/>
    <x v="1"/>
    <x v="0"/>
    <s v="Order assembled"/>
    <x v="0"/>
    <x v="0"/>
    <x v="0"/>
    <n v="335"/>
    <n v="479.05"/>
  </r>
  <r>
    <s v="AD01-9364"/>
    <x v="0"/>
    <s v="Mar"/>
    <x v="1"/>
    <x v="0"/>
    <s v="Order assembled"/>
    <x v="0"/>
    <x v="0"/>
    <x v="0"/>
    <n v="137"/>
    <n v="195.91"/>
  </r>
  <r>
    <s v="AD01-9364"/>
    <x v="0"/>
    <s v="Mar"/>
    <x v="1"/>
    <x v="0"/>
    <s v="Order assembled"/>
    <x v="0"/>
    <x v="0"/>
    <x v="0"/>
    <n v="305"/>
    <n v="436.15"/>
  </r>
  <r>
    <s v="AD01-9361"/>
    <x v="0"/>
    <s v="May"/>
    <x v="1"/>
    <x v="0"/>
    <s v="Order assembled"/>
    <x v="0"/>
    <x v="0"/>
    <x v="0"/>
    <n v="326"/>
    <n v="466.18"/>
  </r>
  <r>
    <s v="AD01-9362"/>
    <x v="0"/>
    <s v="May"/>
    <x v="1"/>
    <x v="0"/>
    <s v="Order assembled"/>
    <x v="0"/>
    <x v="0"/>
    <x v="0"/>
    <n v="368"/>
    <n v="526.24"/>
  </r>
  <r>
    <s v="AD01-9362"/>
    <x v="0"/>
    <s v="May"/>
    <x v="1"/>
    <x v="0"/>
    <s v="Order assembled"/>
    <x v="0"/>
    <x v="0"/>
    <x v="0"/>
    <n v="296"/>
    <n v="423.28"/>
  </r>
  <r>
    <s v="AD01-9362"/>
    <x v="0"/>
    <s v="May"/>
    <x v="1"/>
    <x v="0"/>
    <s v="Order assembled"/>
    <x v="0"/>
    <x v="0"/>
    <x v="0"/>
    <n v="322"/>
    <n v="526.24"/>
  </r>
  <r>
    <s v="AD01-9365"/>
    <x v="0"/>
    <s v="May"/>
    <x v="1"/>
    <x v="0"/>
    <s v="Order assembled"/>
    <x v="0"/>
    <x v="0"/>
    <x v="0"/>
    <n v="370"/>
    <n v="526.24"/>
  </r>
  <r>
    <s v="AD01-9364"/>
    <x v="0"/>
    <s v="May"/>
    <x v="1"/>
    <x v="0"/>
    <s v="Order assembled"/>
    <x v="0"/>
    <x v="0"/>
    <x v="0"/>
    <n v="298"/>
    <n v="526.24"/>
  </r>
  <r>
    <s v="AD01-9364"/>
    <x v="0"/>
    <s v="May"/>
    <x v="1"/>
    <x v="0"/>
    <s v="Order assembled"/>
    <x v="0"/>
    <x v="0"/>
    <x v="0"/>
    <n v="990"/>
    <n v="1415.7"/>
  </r>
  <r>
    <s v="AD01-9361"/>
    <x v="0"/>
    <s v="May"/>
    <x v="1"/>
    <x v="0"/>
    <s v="Order assembled"/>
    <x v="0"/>
    <x v="0"/>
    <x v="0"/>
    <n v="1023"/>
    <n v="1462.89"/>
  </r>
  <r>
    <s v="AD01-9362"/>
    <x v="0"/>
    <s v="May"/>
    <x v="1"/>
    <x v="0"/>
    <s v="Order assembled"/>
    <x v="0"/>
    <x v="0"/>
    <x v="0"/>
    <n v="369"/>
    <n v="527.66999999999996"/>
  </r>
  <r>
    <s v="AD01-9364"/>
    <x v="0"/>
    <s v="May"/>
    <x v="1"/>
    <x v="0"/>
    <s v="Order assembled"/>
    <x v="0"/>
    <x v="0"/>
    <x v="0"/>
    <n v="297"/>
    <n v="424.71"/>
  </r>
  <r>
    <s v="AD01-9364"/>
    <x v="0"/>
    <s v="May"/>
    <x v="1"/>
    <x v="0"/>
    <s v="Order assembled"/>
    <x v="0"/>
    <x v="0"/>
    <x v="0"/>
    <n v="771"/>
    <n v="1102.53"/>
  </r>
  <r>
    <s v="AD01-9361"/>
    <x v="0"/>
    <s v="May"/>
    <x v="1"/>
    <x v="0"/>
    <s v="Order assembled"/>
    <x v="0"/>
    <x v="0"/>
    <x v="0"/>
    <n v="804"/>
    <n v="1149.72"/>
  </r>
  <r>
    <s v="AD01-9362"/>
    <x v="0"/>
    <s v="May"/>
    <x v="1"/>
    <x v="0"/>
    <s v="Order assembled"/>
    <x v="0"/>
    <x v="0"/>
    <x v="0"/>
    <n v="858"/>
    <n v="1226.94"/>
  </r>
  <r>
    <s v="AD01-9362"/>
    <x v="0"/>
    <s v="May"/>
    <x v="1"/>
    <x v="0"/>
    <s v="Order assembled"/>
    <x v="0"/>
    <x v="0"/>
    <x v="0"/>
    <n v="323"/>
    <n v="461.89"/>
  </r>
  <r>
    <s v="AD01-9361"/>
    <x v="0"/>
    <s v="May"/>
    <x v="1"/>
    <x v="0"/>
    <s v="Order assembled"/>
    <x v="0"/>
    <x v="0"/>
    <x v="0"/>
    <n v="371"/>
    <n v="530.53"/>
  </r>
  <r>
    <s v="AD01-9361"/>
    <x v="0"/>
    <s v="May"/>
    <x v="1"/>
    <x v="0"/>
    <s v="Order assembled"/>
    <x v="0"/>
    <x v="0"/>
    <x v="0"/>
    <n v="299"/>
    <n v="427.57"/>
  </r>
  <r>
    <s v="AD01-9361"/>
    <x v="0"/>
    <s v="Nov"/>
    <x v="1"/>
    <x v="0"/>
    <s v="Order assembled"/>
    <x v="0"/>
    <x v="0"/>
    <x v="0"/>
    <n v="290"/>
    <n v="414.7"/>
  </r>
  <r>
    <s v="AD01-9362"/>
    <x v="0"/>
    <s v="Nov"/>
    <x v="1"/>
    <x v="0"/>
    <s v="Order assembled"/>
    <x v="0"/>
    <x v="0"/>
    <x v="0"/>
    <n v="338"/>
    <n v="483.34"/>
  </r>
  <r>
    <s v="AD01-9362"/>
    <x v="0"/>
    <s v="Nov"/>
    <x v="1"/>
    <x v="0"/>
    <s v="Order assembled"/>
    <x v="0"/>
    <x v="0"/>
    <x v="0"/>
    <n v="266"/>
    <n v="380.38"/>
  </r>
  <r>
    <s v="AD01-9361"/>
    <x v="0"/>
    <s v="Nov"/>
    <x v="1"/>
    <x v="0"/>
    <s v="Order assembled"/>
    <x v="0"/>
    <x v="0"/>
    <x v="0"/>
    <n v="292"/>
    <n v="526.24"/>
  </r>
  <r>
    <s v="AD01-9361"/>
    <x v="0"/>
    <s v="Nov"/>
    <x v="1"/>
    <x v="0"/>
    <s v="Order assembled"/>
    <x v="0"/>
    <x v="0"/>
    <x v="0"/>
    <n v="340"/>
    <n v="526.24"/>
  </r>
  <r>
    <s v="AD01-9362"/>
    <x v="0"/>
    <s v="Nov"/>
    <x v="1"/>
    <x v="0"/>
    <s v="Order assembled"/>
    <x v="0"/>
    <x v="0"/>
    <x v="0"/>
    <n v="995"/>
    <n v="1422.85"/>
  </r>
  <r>
    <s v="AD01-9364"/>
    <x v="0"/>
    <s v="Nov"/>
    <x v="1"/>
    <x v="0"/>
    <s v="Order assembled"/>
    <x v="0"/>
    <x v="0"/>
    <x v="0"/>
    <n v="1029"/>
    <n v="1471.47"/>
  </r>
  <r>
    <s v="AD01-9362"/>
    <x v="0"/>
    <s v="Nov"/>
    <x v="1"/>
    <x v="0"/>
    <s v="Order assembled"/>
    <x v="0"/>
    <x v="0"/>
    <x v="0"/>
    <n v="264"/>
    <n v="377.52"/>
  </r>
  <r>
    <s v="AD01-9362"/>
    <x v="0"/>
    <s v="Nov"/>
    <x v="1"/>
    <x v="0"/>
    <s v="Order assembled"/>
    <x v="0"/>
    <x v="0"/>
    <x v="0"/>
    <n v="291"/>
    <n v="416.13"/>
  </r>
  <r>
    <s v="AD01-9362"/>
    <x v="0"/>
    <s v="Nov"/>
    <x v="1"/>
    <x v="0"/>
    <s v="Order assembled"/>
    <x v="0"/>
    <x v="0"/>
    <x v="0"/>
    <n v="339"/>
    <n v="484.77"/>
  </r>
  <r>
    <s v="AD01-9362"/>
    <x v="0"/>
    <s v="Nov"/>
    <x v="1"/>
    <x v="0"/>
    <s v="Order assembled"/>
    <x v="0"/>
    <x v="0"/>
    <x v="0"/>
    <n v="267"/>
    <n v="381.81"/>
  </r>
  <r>
    <s v="AD01-9364"/>
    <x v="0"/>
    <s v="Nov"/>
    <x v="1"/>
    <x v="0"/>
    <s v="Order assembled"/>
    <x v="0"/>
    <x v="0"/>
    <x v="0"/>
    <n v="810"/>
    <n v="1158.3"/>
  </r>
  <r>
    <s v="AD01-9361"/>
    <x v="0"/>
    <s v="Nov"/>
    <x v="1"/>
    <x v="0"/>
    <s v="Order assembled"/>
    <x v="0"/>
    <x v="0"/>
    <x v="0"/>
    <n v="863"/>
    <n v="1234.0899999999999"/>
  </r>
  <r>
    <s v="AD01-9362"/>
    <x v="0"/>
    <s v="Nov"/>
    <x v="1"/>
    <x v="0"/>
    <s v="Order assembled"/>
    <x v="0"/>
    <x v="1"/>
    <x v="0"/>
    <n v="293"/>
    <n v="418.99"/>
  </r>
  <r>
    <s v="AD01-9363"/>
    <x v="0"/>
    <s v="Nov"/>
    <x v="1"/>
    <x v="0"/>
    <s v="Order assembled"/>
    <x v="0"/>
    <x v="1"/>
    <x v="0"/>
    <n v="341"/>
    <n v="487.63"/>
  </r>
  <r>
    <s v="AD01-9361"/>
    <x v="0"/>
    <s v="Nov"/>
    <x v="1"/>
    <x v="0"/>
    <s v="Order assembled"/>
    <x v="0"/>
    <x v="1"/>
    <x v="0"/>
    <n v="263"/>
    <n v="376.09"/>
  </r>
  <r>
    <s v="AD01-9362"/>
    <x v="0"/>
    <s v="Oct"/>
    <x v="1"/>
    <x v="0"/>
    <s v="Order assembled"/>
    <x v="0"/>
    <x v="1"/>
    <x v="0"/>
    <n v="296"/>
    <n v="423.28"/>
  </r>
  <r>
    <s v="AD01-9363"/>
    <x v="0"/>
    <s v="Oct"/>
    <x v="1"/>
    <x v="0"/>
    <s v="Order assembled"/>
    <x v="0"/>
    <x v="1"/>
    <x v="0"/>
    <n v="344"/>
    <n v="491.92"/>
  </r>
  <r>
    <s v="AD01-9362"/>
    <x v="0"/>
    <s v="Oct"/>
    <x v="1"/>
    <x v="0"/>
    <s v="Order assembled"/>
    <x v="0"/>
    <x v="1"/>
    <x v="0"/>
    <n v="272"/>
    <n v="388.96"/>
  </r>
  <r>
    <s v="AD01-9361"/>
    <x v="0"/>
    <s v="Oct"/>
    <x v="1"/>
    <x v="0"/>
    <s v="Order assembled"/>
    <x v="0"/>
    <x v="1"/>
    <x v="0"/>
    <n v="298"/>
    <n v="526.24"/>
  </r>
  <r>
    <s v="AD01-9363"/>
    <x v="0"/>
    <s v="Oct"/>
    <x v="1"/>
    <x v="0"/>
    <s v="Order assembled"/>
    <x v="0"/>
    <x v="1"/>
    <x v="0"/>
    <n v="346"/>
    <n v="526.24"/>
  </r>
  <r>
    <s v="AD01-9365"/>
    <x v="0"/>
    <s v="Oct"/>
    <x v="1"/>
    <x v="0"/>
    <s v="Order assembled"/>
    <x v="0"/>
    <x v="1"/>
    <x v="0"/>
    <n v="268"/>
    <n v="526.24"/>
  </r>
  <r>
    <s v="AD01-9362"/>
    <x v="0"/>
    <s v="Oct"/>
    <x v="1"/>
    <x v="0"/>
    <s v="Order assembled"/>
    <x v="0"/>
    <x v="1"/>
    <x v="0"/>
    <n v="1028"/>
    <n v="1470.04"/>
  </r>
  <r>
    <s v="AD01-9364"/>
    <x v="0"/>
    <s v="Oct"/>
    <x v="1"/>
    <x v="0"/>
    <s v="Order assembled"/>
    <x v="0"/>
    <x v="1"/>
    <x v="0"/>
    <n v="270"/>
    <n v="386.1"/>
  </r>
  <r>
    <s v="AD01-9364"/>
    <x v="0"/>
    <s v="Oct"/>
    <x v="1"/>
    <x v="0"/>
    <s v="Order assembled"/>
    <x v="0"/>
    <x v="1"/>
    <x v="0"/>
    <n v="297"/>
    <n v="424.71"/>
  </r>
  <r>
    <s v="AD01-9362"/>
    <x v="0"/>
    <s v="Oct"/>
    <x v="1"/>
    <x v="0"/>
    <s v="Order assembled"/>
    <x v="0"/>
    <x v="1"/>
    <x v="0"/>
    <n v="345"/>
    <n v="493.35"/>
  </r>
  <r>
    <s v="AD01-9365"/>
    <x v="0"/>
    <s v="Oct"/>
    <x v="1"/>
    <x v="0"/>
    <s v="Order assembled"/>
    <x v="0"/>
    <x v="1"/>
    <x v="0"/>
    <n v="776"/>
    <n v="1109.68"/>
  </r>
  <r>
    <s v="AD01-9362"/>
    <x v="0"/>
    <s v="Oct"/>
    <x v="1"/>
    <x v="0"/>
    <s v="Order assembled"/>
    <x v="0"/>
    <x v="1"/>
    <x v="0"/>
    <n v="809"/>
    <n v="1156.8699999999999"/>
  </r>
  <r>
    <s v="AD01-9361"/>
    <x v="0"/>
    <s v="Oct"/>
    <x v="1"/>
    <x v="0"/>
    <s v="Order assembled"/>
    <x v="0"/>
    <x v="1"/>
    <x v="0"/>
    <n v="862"/>
    <n v="1232.6600000000001"/>
  </r>
  <r>
    <s v="AD01-9362"/>
    <x v="0"/>
    <s v="Oct"/>
    <x v="1"/>
    <x v="0"/>
    <s v="Order assembled"/>
    <x v="0"/>
    <x v="1"/>
    <x v="0"/>
    <n v="299"/>
    <n v="427.57"/>
  </r>
  <r>
    <s v="AD01-9362"/>
    <x v="0"/>
    <s v="Oct"/>
    <x v="1"/>
    <x v="0"/>
    <s v="Order assembled"/>
    <x v="0"/>
    <x v="1"/>
    <x v="0"/>
    <n v="269"/>
    <n v="384.67"/>
  </r>
  <r>
    <s v="AD01-9362"/>
    <x v="0"/>
    <s v="Sep"/>
    <x v="1"/>
    <x v="0"/>
    <s v="Order assembled"/>
    <x v="0"/>
    <x v="1"/>
    <x v="0"/>
    <n v="302"/>
    <n v="431.86"/>
  </r>
  <r>
    <s v="AD01-9361"/>
    <x v="0"/>
    <s v="Sep"/>
    <x v="1"/>
    <x v="0"/>
    <s v="Order assembled"/>
    <x v="0"/>
    <x v="1"/>
    <x v="0"/>
    <n v="350"/>
    <n v="500.5"/>
  </r>
  <r>
    <s v="AD01-9361"/>
    <x v="0"/>
    <s v="Sep"/>
    <x v="1"/>
    <x v="0"/>
    <s v="Order assembled"/>
    <x v="0"/>
    <x v="1"/>
    <x v="0"/>
    <n v="278"/>
    <n v="397.54"/>
  </r>
  <r>
    <s v="AD01-9362"/>
    <x v="0"/>
    <s v="Sep"/>
    <x v="1"/>
    <x v="0"/>
    <s v="Order assembled"/>
    <x v="0"/>
    <x v="1"/>
    <x v="0"/>
    <n v="304"/>
    <n v="526.24"/>
  </r>
  <r>
    <s v="AD01-9361"/>
    <x v="0"/>
    <s v="Sep"/>
    <x v="1"/>
    <x v="0"/>
    <s v="Order assembled"/>
    <x v="0"/>
    <x v="1"/>
    <x v="0"/>
    <n v="274"/>
    <n v="526.24"/>
  </r>
  <r>
    <s v="AD01-9363"/>
    <x v="0"/>
    <s v="Sep"/>
    <x v="1"/>
    <x v="0"/>
    <s v="Order assembled"/>
    <x v="0"/>
    <x v="1"/>
    <x v="0"/>
    <n v="994"/>
    <n v="1421.42"/>
  </r>
  <r>
    <s v="AD01-9362"/>
    <x v="0"/>
    <s v="Sep"/>
    <x v="1"/>
    <x v="0"/>
    <s v="Order assembled"/>
    <x v="0"/>
    <x v="1"/>
    <x v="0"/>
    <n v="1027"/>
    <n v="1468.61"/>
  </r>
  <r>
    <s v="AD01-9361"/>
    <x v="0"/>
    <s v="Sep"/>
    <x v="1"/>
    <x v="0"/>
    <s v="Order assembled"/>
    <x v="0"/>
    <x v="1"/>
    <x v="0"/>
    <n v="276"/>
    <n v="394.68"/>
  </r>
  <r>
    <s v="AD01-9361"/>
    <x v="0"/>
    <s v="Sep"/>
    <x v="1"/>
    <x v="0"/>
    <s v="Order assembled"/>
    <x v="0"/>
    <x v="1"/>
    <x v="0"/>
    <n v="303"/>
    <n v="433.29"/>
  </r>
  <r>
    <s v="AD01-9361"/>
    <x v="0"/>
    <s v="Sep"/>
    <x v="1"/>
    <x v="0"/>
    <s v="Order assembled"/>
    <x v="0"/>
    <x v="1"/>
    <x v="0"/>
    <n v="351"/>
    <n v="501.93"/>
  </r>
  <r>
    <s v="AD01-9363"/>
    <x v="0"/>
    <s v="Sep"/>
    <x v="1"/>
    <x v="0"/>
    <s v="Order assembled"/>
    <x v="0"/>
    <x v="1"/>
    <x v="0"/>
    <n v="273"/>
    <n v="390.39"/>
  </r>
  <r>
    <s v="AD01-9361"/>
    <x v="0"/>
    <s v="Sep"/>
    <x v="1"/>
    <x v="0"/>
    <s v="Order assembled"/>
    <x v="0"/>
    <x v="1"/>
    <x v="0"/>
    <n v="775"/>
    <n v="1108.25"/>
  </r>
  <r>
    <s v="AD01-9361"/>
    <x v="0"/>
    <s v="Sep"/>
    <x v="1"/>
    <x v="0"/>
    <s v="Order assembled"/>
    <x v="0"/>
    <x v="1"/>
    <x v="0"/>
    <n v="808"/>
    <n v="1155.44"/>
  </r>
  <r>
    <s v="AD01-9362"/>
    <x v="0"/>
    <s v="Sep"/>
    <x v="1"/>
    <x v="0"/>
    <s v="Order assembled"/>
    <x v="0"/>
    <x v="1"/>
    <x v="0"/>
    <n v="861"/>
    <n v="1231.23"/>
  </r>
  <r>
    <s v="AD01-9361"/>
    <x v="0"/>
    <s v="Sep"/>
    <x v="1"/>
    <x v="0"/>
    <s v="Order assembled"/>
    <x v="0"/>
    <x v="1"/>
    <x v="0"/>
    <n v="305"/>
    <n v="436.15"/>
  </r>
  <r>
    <s v="AD01-9361"/>
    <x v="0"/>
    <s v="Sep"/>
    <x v="1"/>
    <x v="0"/>
    <s v="Order assembled"/>
    <x v="0"/>
    <x v="1"/>
    <x v="0"/>
    <n v="347"/>
    <n v="496.21"/>
  </r>
  <r>
    <s v="AD01-9362"/>
    <x v="0"/>
    <s v="Sep"/>
    <x v="1"/>
    <x v="0"/>
    <s v="Order assembled"/>
    <x v="0"/>
    <x v="1"/>
    <x v="0"/>
    <n v="1111"/>
    <n v="1588.73"/>
  </r>
  <r>
    <s v="AD01-9362"/>
    <x v="0"/>
    <s v="Apr"/>
    <x v="0"/>
    <x v="1"/>
    <s v="Cancelld"/>
    <x v="1"/>
    <x v="1"/>
    <x v="0"/>
    <n v="352"/>
    <n v="503.36"/>
  </r>
  <r>
    <s v="AD01-9362"/>
    <x v="0"/>
    <s v="Apr"/>
    <x v="0"/>
    <x v="1"/>
    <s v="Cancelld"/>
    <x v="1"/>
    <x v="1"/>
    <x v="0"/>
    <n v="346"/>
    <n v="494.78"/>
  </r>
  <r>
    <s v="AD01-9362"/>
    <x v="0"/>
    <s v="Apr"/>
    <x v="0"/>
    <x v="1"/>
    <s v="Cancelld"/>
    <x v="1"/>
    <x v="1"/>
    <x v="0"/>
    <n v="340"/>
    <n v="486.2"/>
  </r>
  <r>
    <s v="AD01-9364"/>
    <x v="0"/>
    <s v="Apr"/>
    <x v="0"/>
    <x v="1"/>
    <s v="Cancelld"/>
    <x v="1"/>
    <x v="1"/>
    <x v="0"/>
    <n v="349"/>
    <n v="499.07"/>
  </r>
  <r>
    <s v="AD01-9361"/>
    <x v="0"/>
    <s v="Apr"/>
    <x v="0"/>
    <x v="1"/>
    <s v="Cancelld"/>
    <x v="1"/>
    <x v="1"/>
    <x v="0"/>
    <n v="343"/>
    <n v="490.49"/>
  </r>
  <r>
    <s v="AD01-9363"/>
    <x v="0"/>
    <s v="Aug"/>
    <x v="0"/>
    <x v="1"/>
    <s v="Cancelld"/>
    <x v="1"/>
    <x v="1"/>
    <x v="2"/>
    <n v="286"/>
    <n v="408.98"/>
  </r>
  <r>
    <s v="AD01-9362"/>
    <x v="0"/>
    <s v="Aug"/>
    <x v="0"/>
    <x v="1"/>
    <s v="Cancelld"/>
    <x v="1"/>
    <x v="1"/>
    <x v="2"/>
    <n v="280"/>
    <n v="400.4"/>
  </r>
  <r>
    <s v="AD01-9361"/>
    <x v="0"/>
    <s v="Aug"/>
    <x v="0"/>
    <x v="1"/>
    <s v="Cancelld"/>
    <x v="1"/>
    <x v="1"/>
    <x v="2"/>
    <n v="289"/>
    <n v="413.27"/>
  </r>
  <r>
    <s v="AD01-9364"/>
    <x v="0"/>
    <s v="Aug"/>
    <x v="0"/>
    <x v="1"/>
    <s v="Cancelld"/>
    <x v="1"/>
    <x v="1"/>
    <x v="2"/>
    <n v="283"/>
    <n v="404.69"/>
  </r>
  <r>
    <s v="AD01-9361"/>
    <x v="0"/>
    <s v="Aug"/>
    <x v="0"/>
    <x v="1"/>
    <s v="Cancelld"/>
    <x v="1"/>
    <x v="1"/>
    <x v="2"/>
    <n v="277"/>
    <n v="396.11"/>
  </r>
  <r>
    <s v="AD01-9362"/>
    <x v="0"/>
    <s v="Dec"/>
    <x v="0"/>
    <x v="1"/>
    <s v="Cancelld"/>
    <x v="1"/>
    <x v="1"/>
    <x v="0"/>
    <n v="226"/>
    <n v="323.18"/>
  </r>
  <r>
    <s v="AD01-9361"/>
    <x v="0"/>
    <s v="Dec"/>
    <x v="0"/>
    <x v="1"/>
    <s v="Cancelld"/>
    <x v="1"/>
    <x v="0"/>
    <x v="0"/>
    <n v="220"/>
    <n v="314.60000000000002"/>
  </r>
  <r>
    <s v="AD01-9364"/>
    <x v="0"/>
    <s v="Dec"/>
    <x v="0"/>
    <x v="1"/>
    <s v="Cancelld"/>
    <x v="1"/>
    <x v="0"/>
    <x v="0"/>
    <n v="214"/>
    <n v="306.02"/>
  </r>
  <r>
    <s v="AD01-9361"/>
    <x v="0"/>
    <s v="Dec"/>
    <x v="0"/>
    <x v="1"/>
    <s v="Cancelld"/>
    <x v="1"/>
    <x v="0"/>
    <x v="0"/>
    <n v="223"/>
    <n v="318.89"/>
  </r>
  <r>
    <s v="AD01-9364"/>
    <x v="0"/>
    <s v="Dec"/>
    <x v="0"/>
    <x v="1"/>
    <s v="Cancelld"/>
    <x v="1"/>
    <x v="0"/>
    <x v="0"/>
    <n v="217"/>
    <n v="310.31"/>
  </r>
  <r>
    <s v="AD01-9361"/>
    <x v="0"/>
    <s v="Dec"/>
    <x v="0"/>
    <x v="1"/>
    <s v="Cancelld"/>
    <x v="1"/>
    <x v="0"/>
    <x v="0"/>
    <n v="211"/>
    <n v="301.73"/>
  </r>
  <r>
    <s v="AD01-9361"/>
    <x v="0"/>
    <s v="Jul"/>
    <x v="0"/>
    <x v="1"/>
    <s v="Cancelld"/>
    <x v="1"/>
    <x v="0"/>
    <x v="2"/>
    <n v="304"/>
    <n v="434.72"/>
  </r>
  <r>
    <s v="AD01-9362"/>
    <x v="0"/>
    <s v="Jul"/>
    <x v="0"/>
    <x v="1"/>
    <s v="Cancelld"/>
    <x v="1"/>
    <x v="0"/>
    <x v="2"/>
    <n v="298"/>
    <n v="426.14"/>
  </r>
  <r>
    <s v="AD01-9362"/>
    <x v="0"/>
    <s v="Jul"/>
    <x v="0"/>
    <x v="1"/>
    <s v="Cancelld"/>
    <x v="1"/>
    <x v="0"/>
    <x v="2"/>
    <n v="292"/>
    <n v="417.56"/>
  </r>
  <r>
    <s v="AD01-9364"/>
    <x v="0"/>
    <s v="Jul"/>
    <x v="0"/>
    <x v="1"/>
    <s v="Cancelld"/>
    <x v="1"/>
    <x v="0"/>
    <x v="2"/>
    <n v="301"/>
    <n v="430.43"/>
  </r>
  <r>
    <s v="AD01-9362"/>
    <x v="0"/>
    <s v="Jul"/>
    <x v="0"/>
    <x v="1"/>
    <s v="Cancelld"/>
    <x v="1"/>
    <x v="0"/>
    <x v="2"/>
    <n v="295"/>
    <n v="421.85"/>
  </r>
  <r>
    <s v="AD01-9362"/>
    <x v="0"/>
    <s v="Jun"/>
    <x v="0"/>
    <x v="1"/>
    <s v="Cancelld"/>
    <x v="1"/>
    <x v="0"/>
    <x v="0"/>
    <n v="322"/>
    <n v="460.46"/>
  </r>
  <r>
    <s v="AD01-9361"/>
    <x v="0"/>
    <s v="Jun"/>
    <x v="0"/>
    <x v="1"/>
    <s v="Cancelld"/>
    <x v="1"/>
    <x v="0"/>
    <x v="2"/>
    <n v="316"/>
    <n v="451.88"/>
  </r>
  <r>
    <s v="AD01-9364"/>
    <x v="0"/>
    <s v="Jun"/>
    <x v="0"/>
    <x v="1"/>
    <s v="Cancelld"/>
    <x v="1"/>
    <x v="0"/>
    <x v="2"/>
    <n v="310"/>
    <n v="443.3"/>
  </r>
  <r>
    <s v="AD01-9361"/>
    <x v="0"/>
    <s v="Jun"/>
    <x v="0"/>
    <x v="1"/>
    <s v="Cancelld"/>
    <x v="1"/>
    <x v="0"/>
    <x v="2"/>
    <n v="319"/>
    <n v="456.17"/>
  </r>
  <r>
    <s v="AD01-9362"/>
    <x v="0"/>
    <s v="Jun"/>
    <x v="0"/>
    <x v="1"/>
    <s v="Cancelld"/>
    <x v="1"/>
    <x v="0"/>
    <x v="2"/>
    <n v="313"/>
    <n v="447.59"/>
  </r>
  <r>
    <s v="AD01-9362"/>
    <x v="0"/>
    <s v="Jun"/>
    <x v="0"/>
    <x v="1"/>
    <s v="Cancelld"/>
    <x v="1"/>
    <x v="0"/>
    <x v="2"/>
    <n v="307"/>
    <n v="439.01"/>
  </r>
  <r>
    <s v="AD01-9361"/>
    <x v="0"/>
    <s v="May"/>
    <x v="0"/>
    <x v="1"/>
    <s v="Cancelld"/>
    <x v="1"/>
    <x v="0"/>
    <x v="0"/>
    <n v="334"/>
    <n v="477.62"/>
  </r>
  <r>
    <s v="AD01-9362"/>
    <x v="0"/>
    <s v="May"/>
    <x v="0"/>
    <x v="1"/>
    <s v="Cancelld"/>
    <x v="1"/>
    <x v="0"/>
    <x v="0"/>
    <n v="328"/>
    <n v="469.04"/>
  </r>
  <r>
    <s v="AD01-9364"/>
    <x v="0"/>
    <s v="May"/>
    <x v="0"/>
    <x v="1"/>
    <s v="Cancelld"/>
    <x v="1"/>
    <x v="0"/>
    <x v="0"/>
    <n v="337"/>
    <n v="481.91"/>
  </r>
  <r>
    <s v="AD01-9362"/>
    <x v="0"/>
    <s v="May"/>
    <x v="0"/>
    <x v="1"/>
    <s v="Cancelld"/>
    <x v="1"/>
    <x v="0"/>
    <x v="0"/>
    <n v="331"/>
    <n v="473.33"/>
  </r>
  <r>
    <s v="AD01-9363"/>
    <x v="0"/>
    <s v="May"/>
    <x v="0"/>
    <x v="1"/>
    <s v="Cancelld"/>
    <x v="1"/>
    <x v="0"/>
    <x v="0"/>
    <n v="325"/>
    <n v="464.75"/>
  </r>
  <r>
    <s v="AD01-9361"/>
    <x v="0"/>
    <s v="Nov"/>
    <x v="0"/>
    <x v="1"/>
    <s v="Cancelld"/>
    <x v="1"/>
    <x v="0"/>
    <x v="0"/>
    <n v="238"/>
    <n v="340.34"/>
  </r>
  <r>
    <s v="AD01-9361"/>
    <x v="0"/>
    <s v="Nov"/>
    <x v="0"/>
    <x v="1"/>
    <s v="Cancelld"/>
    <x v="1"/>
    <x v="0"/>
    <x v="0"/>
    <n v="232"/>
    <n v="331.76"/>
  </r>
  <r>
    <s v="AD01-9365"/>
    <x v="0"/>
    <s v="Nov"/>
    <x v="0"/>
    <x v="1"/>
    <s v="Cancelld"/>
    <x v="1"/>
    <x v="0"/>
    <x v="0"/>
    <n v="241"/>
    <n v="344.63"/>
  </r>
  <r>
    <s v="AD01-9361"/>
    <x v="0"/>
    <s v="Nov"/>
    <x v="0"/>
    <x v="1"/>
    <s v="Cancelld"/>
    <x v="1"/>
    <x v="0"/>
    <x v="0"/>
    <n v="235"/>
    <n v="336.05"/>
  </r>
  <r>
    <s v="AD01-9362"/>
    <x v="0"/>
    <s v="Nov"/>
    <x v="0"/>
    <x v="1"/>
    <s v="Cancelld"/>
    <x v="1"/>
    <x v="0"/>
    <x v="0"/>
    <n v="229"/>
    <n v="327.47000000000003"/>
  </r>
  <r>
    <s v="AD01-9362"/>
    <x v="0"/>
    <s v="Oct"/>
    <x v="0"/>
    <x v="1"/>
    <s v="Cancelld"/>
    <x v="1"/>
    <x v="0"/>
    <x v="2"/>
    <n v="256"/>
    <n v="366.08"/>
  </r>
  <r>
    <s v="AD01-9364"/>
    <x v="0"/>
    <s v="Oct"/>
    <x v="0"/>
    <x v="1"/>
    <s v="Cancelld"/>
    <x v="1"/>
    <x v="0"/>
    <x v="2"/>
    <n v="250"/>
    <n v="357.5"/>
  </r>
  <r>
    <s v="AD01-9361"/>
    <x v="0"/>
    <s v="Oct"/>
    <x v="0"/>
    <x v="1"/>
    <s v="Cancelld"/>
    <x v="1"/>
    <x v="0"/>
    <x v="0"/>
    <n v="244"/>
    <n v="348.92"/>
  </r>
  <r>
    <s v="AD01-9362"/>
    <x v="0"/>
    <s v="Oct"/>
    <x v="0"/>
    <x v="1"/>
    <s v="Cancelld"/>
    <x v="1"/>
    <x v="0"/>
    <x v="2"/>
    <n v="253"/>
    <n v="361.79"/>
  </r>
  <r>
    <s v="AD01-9361"/>
    <x v="0"/>
    <s v="Oct"/>
    <x v="0"/>
    <x v="1"/>
    <s v="Cancelld"/>
    <x v="1"/>
    <x v="0"/>
    <x v="2"/>
    <n v="247"/>
    <n v="353.21"/>
  </r>
  <r>
    <s v="AD01-9362"/>
    <x v="0"/>
    <s v="Sep"/>
    <x v="0"/>
    <x v="1"/>
    <s v="Cancelld"/>
    <x v="1"/>
    <x v="0"/>
    <x v="2"/>
    <n v="274"/>
    <n v="391.82"/>
  </r>
  <r>
    <s v="AD01-9361"/>
    <x v="0"/>
    <s v="Sep"/>
    <x v="0"/>
    <x v="1"/>
    <s v="Cancelld"/>
    <x v="1"/>
    <x v="0"/>
    <x v="2"/>
    <n v="268"/>
    <n v="383.24"/>
  </r>
  <r>
    <s v="AD01-9364"/>
    <x v="0"/>
    <s v="Sep"/>
    <x v="0"/>
    <x v="1"/>
    <s v="Cancelld"/>
    <x v="1"/>
    <x v="0"/>
    <x v="2"/>
    <n v="262"/>
    <n v="374.66"/>
  </r>
  <r>
    <s v="AD01-9362"/>
    <x v="0"/>
    <s v="Sep"/>
    <x v="0"/>
    <x v="1"/>
    <s v="Cancelld"/>
    <x v="1"/>
    <x v="0"/>
    <x v="2"/>
    <n v="271"/>
    <n v="387.53"/>
  </r>
  <r>
    <s v="AD01-9364"/>
    <x v="0"/>
    <s v="Sep"/>
    <x v="0"/>
    <x v="1"/>
    <s v="Cancelld"/>
    <x v="1"/>
    <x v="0"/>
    <x v="2"/>
    <n v="265"/>
    <n v="378.95"/>
  </r>
  <r>
    <s v="AD01-9361"/>
    <x v="0"/>
    <s v="Sep"/>
    <x v="0"/>
    <x v="1"/>
    <s v="Cancelld"/>
    <x v="1"/>
    <x v="0"/>
    <x v="2"/>
    <n v="259"/>
    <n v="370.37"/>
  </r>
  <r>
    <s v="AD01-9364"/>
    <x v="0"/>
    <s v="Apr"/>
    <x v="1"/>
    <x v="1"/>
    <s v="Cancelld"/>
    <x v="1"/>
    <x v="0"/>
    <x v="2"/>
    <n v="158"/>
    <n v="225.94"/>
  </r>
  <r>
    <s v="AD01-9361"/>
    <x v="0"/>
    <s v="Apr"/>
    <x v="1"/>
    <x v="1"/>
    <s v="Cancelld"/>
    <x v="1"/>
    <x v="0"/>
    <x v="2"/>
    <n v="206"/>
    <n v="294.58"/>
  </r>
  <r>
    <s v="AD01-9362"/>
    <x v="0"/>
    <s v="Apr"/>
    <x v="1"/>
    <x v="1"/>
    <s v="Cancelld"/>
    <x v="1"/>
    <x v="0"/>
    <x v="2"/>
    <n v="134"/>
    <n v="191.62"/>
  </r>
  <r>
    <s v="AD01-9364"/>
    <x v="0"/>
    <s v="Apr"/>
    <x v="1"/>
    <x v="1"/>
    <s v="Cancelld"/>
    <x v="1"/>
    <x v="0"/>
    <x v="2"/>
    <n v="160"/>
    <n v="228.8"/>
  </r>
  <r>
    <s v="AD01-9364"/>
    <x v="0"/>
    <s v="Apr"/>
    <x v="1"/>
    <x v="1"/>
    <s v="Cancelld"/>
    <x v="1"/>
    <x v="0"/>
    <x v="2"/>
    <n v="208"/>
    <n v="297.44"/>
  </r>
  <r>
    <s v="AD01-9364"/>
    <x v="0"/>
    <s v="Apr"/>
    <x v="1"/>
    <x v="1"/>
    <s v="Cancelld"/>
    <x v="1"/>
    <x v="0"/>
    <x v="2"/>
    <n v="136"/>
    <n v="194.48"/>
  </r>
  <r>
    <s v="AD01-9361"/>
    <x v="0"/>
    <s v="Apr"/>
    <x v="1"/>
    <x v="1"/>
    <s v="Cancelld"/>
    <x v="1"/>
    <x v="0"/>
    <x v="2"/>
    <n v="812"/>
    <n v="1161.1600000000001"/>
  </r>
  <r>
    <s v="AD01-9362"/>
    <x v="0"/>
    <s v="Apr"/>
    <x v="1"/>
    <x v="1"/>
    <s v="Cancelld"/>
    <x v="1"/>
    <x v="0"/>
    <x v="2"/>
    <n v="899"/>
    <n v="1285.57"/>
  </r>
  <r>
    <s v="AD01-9362"/>
    <x v="0"/>
    <s v="Apr"/>
    <x v="1"/>
    <x v="1"/>
    <s v="Cancelld"/>
    <x v="1"/>
    <x v="0"/>
    <x v="2"/>
    <n v="852"/>
    <n v="526.24"/>
  </r>
  <r>
    <s v="AD01-9362"/>
    <x v="0"/>
    <s v="Apr"/>
    <x v="1"/>
    <x v="1"/>
    <s v="Cancelld"/>
    <x v="1"/>
    <x v="0"/>
    <x v="2"/>
    <n v="885"/>
    <n v="526.24"/>
  </r>
  <r>
    <s v="AD01-9361"/>
    <x v="0"/>
    <s v="Apr"/>
    <x v="1"/>
    <x v="1"/>
    <s v="Cancelld"/>
    <x v="1"/>
    <x v="0"/>
    <x v="2"/>
    <n v="135"/>
    <n v="193.05"/>
  </r>
  <r>
    <s v="AD01-9364"/>
    <x v="0"/>
    <s v="Apr"/>
    <x v="1"/>
    <x v="1"/>
    <s v="Cancelld"/>
    <x v="1"/>
    <x v="0"/>
    <x v="2"/>
    <n v="163"/>
    <n v="233.09"/>
  </r>
  <r>
    <s v="AD01-9362"/>
    <x v="0"/>
    <s v="Apr"/>
    <x v="1"/>
    <x v="1"/>
    <s v="Cancelld"/>
    <x v="1"/>
    <x v="0"/>
    <x v="2"/>
    <n v="205"/>
    <n v="293.14999999999998"/>
  </r>
  <r>
    <s v="AD01-9364"/>
    <x v="0"/>
    <s v="Apr"/>
    <x v="1"/>
    <x v="1"/>
    <s v="Cancelld"/>
    <x v="1"/>
    <x v="0"/>
    <x v="2"/>
    <n v="133"/>
    <n v="190.19"/>
  </r>
  <r>
    <s v="AD01-9362"/>
    <x v="0"/>
    <s v="Apr"/>
    <x v="1"/>
    <x v="1"/>
    <s v="Cancelld"/>
    <x v="1"/>
    <x v="0"/>
    <x v="2"/>
    <n v="821"/>
    <n v="1174.03"/>
  </r>
  <r>
    <s v="AD01-9362"/>
    <x v="0"/>
    <s v="Apr"/>
    <x v="1"/>
    <x v="1"/>
    <s v="Cancelld"/>
    <x v="1"/>
    <x v="0"/>
    <x v="2"/>
    <n v="854"/>
    <n v="1221.22"/>
  </r>
  <r>
    <s v="AD01-9364"/>
    <x v="0"/>
    <s v="Apr"/>
    <x v="1"/>
    <x v="1"/>
    <s v="Cancelld"/>
    <x v="1"/>
    <x v="0"/>
    <x v="2"/>
    <n v="131"/>
    <n v="187.33"/>
  </r>
  <r>
    <s v="AD01-9361"/>
    <x v="0"/>
    <s v="Aug"/>
    <x v="1"/>
    <x v="1"/>
    <s v="Cancelld"/>
    <x v="1"/>
    <x v="0"/>
    <x v="2"/>
    <n v="140"/>
    <n v="200.2"/>
  </r>
  <r>
    <s v="AD01-9361"/>
    <x v="0"/>
    <s v="Aug"/>
    <x v="1"/>
    <x v="1"/>
    <s v="Cancelld"/>
    <x v="1"/>
    <x v="0"/>
    <x v="2"/>
    <n v="188"/>
    <n v="268.83999999999997"/>
  </r>
  <r>
    <s v="AD01-9364"/>
    <x v="0"/>
    <s v="Aug"/>
    <x v="1"/>
    <x v="1"/>
    <s v="Cancelld"/>
    <x v="1"/>
    <x v="0"/>
    <x v="2"/>
    <n v="356"/>
    <n v="509.08"/>
  </r>
  <r>
    <s v="AD01-9361"/>
    <x v="0"/>
    <s v="Aug"/>
    <x v="1"/>
    <x v="1"/>
    <s v="Cancelld"/>
    <x v="1"/>
    <x v="0"/>
    <x v="2"/>
    <n v="184"/>
    <n v="263.12"/>
  </r>
  <r>
    <s v="AD01-9362"/>
    <x v="0"/>
    <s v="Aug"/>
    <x v="1"/>
    <x v="1"/>
    <s v="Cancelld"/>
    <x v="1"/>
    <x v="0"/>
    <x v="2"/>
    <n v="358"/>
    <n v="511.94"/>
  </r>
  <r>
    <s v="AD01-9365"/>
    <x v="0"/>
    <s v="Aug"/>
    <x v="1"/>
    <x v="1"/>
    <s v="Cancelld"/>
    <x v="1"/>
    <x v="0"/>
    <x v="2"/>
    <n v="816"/>
    <n v="1166.8800000000001"/>
  </r>
  <r>
    <s v="AD01-9364"/>
    <x v="0"/>
    <s v="Aug"/>
    <x v="1"/>
    <x v="1"/>
    <s v="Cancelld"/>
    <x v="1"/>
    <x v="0"/>
    <x v="2"/>
    <n v="849"/>
    <n v="1214.07"/>
  </r>
  <r>
    <s v="AD01-9361"/>
    <x v="0"/>
    <s v="Aug"/>
    <x v="1"/>
    <x v="1"/>
    <s v="Cancelld"/>
    <x v="1"/>
    <x v="0"/>
    <x v="2"/>
    <n v="902"/>
    <n v="1289.8599999999999"/>
  </r>
  <r>
    <s v="AD01-9361"/>
    <x v="0"/>
    <s v="Aug"/>
    <x v="1"/>
    <x v="1"/>
    <s v="Cancelld"/>
    <x v="1"/>
    <x v="0"/>
    <x v="2"/>
    <n v="855"/>
    <n v="526.24"/>
  </r>
  <r>
    <s v="AD01-9365"/>
    <x v="0"/>
    <s v="Aug"/>
    <x v="1"/>
    <x v="1"/>
    <s v="Cancelld"/>
    <x v="1"/>
    <x v="0"/>
    <x v="2"/>
    <n v="357"/>
    <n v="510.51"/>
  </r>
  <r>
    <s v="AD01-9362"/>
    <x v="0"/>
    <s v="Aug"/>
    <x v="1"/>
    <x v="1"/>
    <s v="Cancelld"/>
    <x v="1"/>
    <x v="0"/>
    <x v="2"/>
    <n v="139"/>
    <n v="198.77"/>
  </r>
  <r>
    <s v="AD01-9363"/>
    <x v="0"/>
    <s v="Aug"/>
    <x v="1"/>
    <x v="1"/>
    <s v="Cancelld"/>
    <x v="1"/>
    <x v="0"/>
    <x v="2"/>
    <n v="187"/>
    <n v="267.41000000000003"/>
  </r>
  <r>
    <s v="AD01-9364"/>
    <x v="0"/>
    <s v="Aug"/>
    <x v="1"/>
    <x v="1"/>
    <s v="Cancelld"/>
    <x v="1"/>
    <x v="0"/>
    <x v="2"/>
    <n v="825"/>
    <n v="1179.75"/>
  </r>
  <r>
    <s v="AD01-9362"/>
    <x v="0"/>
    <s v="Aug"/>
    <x v="1"/>
    <x v="1"/>
    <s v="Cancelld"/>
    <x v="1"/>
    <x v="0"/>
    <x v="2"/>
    <n v="858"/>
    <n v="1226.94"/>
  </r>
  <r>
    <s v="AD01-9361"/>
    <x v="0"/>
    <s v="Aug"/>
    <x v="1"/>
    <x v="1"/>
    <s v="Cancelld"/>
    <x v="1"/>
    <x v="0"/>
    <x v="2"/>
    <n v="359"/>
    <n v="513.37"/>
  </r>
  <r>
    <s v="AD01-9365"/>
    <x v="0"/>
    <s v="Dec"/>
    <x v="1"/>
    <x v="1"/>
    <s v="Cancelld"/>
    <x v="1"/>
    <x v="0"/>
    <x v="2"/>
    <n v="362"/>
    <n v="517.66"/>
  </r>
  <r>
    <s v="AD01-9364"/>
    <x v="0"/>
    <s v="Dec"/>
    <x v="1"/>
    <x v="1"/>
    <s v="Cancelld"/>
    <x v="1"/>
    <x v="0"/>
    <x v="2"/>
    <n v="164"/>
    <n v="234.52"/>
  </r>
  <r>
    <s v="AD01-9362"/>
    <x v="0"/>
    <s v="Dec"/>
    <x v="1"/>
    <x v="1"/>
    <s v="Cancelld"/>
    <x v="1"/>
    <x v="0"/>
    <x v="2"/>
    <n v="338"/>
    <n v="483.34"/>
  </r>
  <r>
    <s v="AD01-9363"/>
    <x v="0"/>
    <s v="Dec"/>
    <x v="1"/>
    <x v="1"/>
    <s v="Cancelld"/>
    <x v="1"/>
    <x v="0"/>
    <x v="2"/>
    <n v="364"/>
    <n v="520.52"/>
  </r>
  <r>
    <s v="AD01-9361"/>
    <x v="0"/>
    <s v="Dec"/>
    <x v="1"/>
    <x v="1"/>
    <s v="Cancelld"/>
    <x v="1"/>
    <x v="0"/>
    <x v="2"/>
    <n v="166"/>
    <n v="237.38"/>
  </r>
  <r>
    <s v="AD01-9361"/>
    <x v="0"/>
    <s v="Dec"/>
    <x v="1"/>
    <x v="1"/>
    <s v="Cancelld"/>
    <x v="1"/>
    <x v="0"/>
    <x v="2"/>
    <n v="819"/>
    <n v="1171.17"/>
  </r>
  <r>
    <s v="AD01-9361"/>
    <x v="0"/>
    <s v="Dec"/>
    <x v="1"/>
    <x v="1"/>
    <s v="Cancelld"/>
    <x v="1"/>
    <x v="0"/>
    <x v="2"/>
    <n v="853"/>
    <n v="1219.79"/>
  </r>
  <r>
    <s v="AD01-9363"/>
    <x v="0"/>
    <s v="Dec"/>
    <x v="1"/>
    <x v="1"/>
    <s v="Cancelld"/>
    <x v="1"/>
    <x v="0"/>
    <x v="2"/>
    <n v="906"/>
    <n v="1295.58"/>
  </r>
  <r>
    <s v="AD01-9363"/>
    <x v="0"/>
    <s v="Dec"/>
    <x v="1"/>
    <x v="1"/>
    <s v="Cancelld"/>
    <x v="1"/>
    <x v="0"/>
    <x v="2"/>
    <n v="859"/>
    <n v="526.24"/>
  </r>
  <r>
    <s v="AD01-9361"/>
    <x v="0"/>
    <s v="Dec"/>
    <x v="1"/>
    <x v="1"/>
    <s v="Cancelld"/>
    <x v="1"/>
    <x v="0"/>
    <x v="2"/>
    <n v="165"/>
    <n v="526.24"/>
  </r>
  <r>
    <s v="AD01-9361"/>
    <x v="0"/>
    <s v="Dec"/>
    <x v="1"/>
    <x v="1"/>
    <s v="Cancelld"/>
    <x v="1"/>
    <x v="0"/>
    <x v="2"/>
    <n v="339"/>
    <n v="484.77"/>
  </r>
  <r>
    <s v="AD01-9364"/>
    <x v="0"/>
    <s v="Dec"/>
    <x v="1"/>
    <x v="1"/>
    <s v="Cancelld"/>
    <x v="1"/>
    <x v="0"/>
    <x v="2"/>
    <n v="163"/>
    <n v="233.09"/>
  </r>
  <r>
    <s v="AD01-9363"/>
    <x v="0"/>
    <s v="Dec"/>
    <x v="1"/>
    <x v="1"/>
    <s v="Cancelld"/>
    <x v="1"/>
    <x v="0"/>
    <x v="2"/>
    <n v="337"/>
    <n v="481.91"/>
  </r>
  <r>
    <s v="AD01-9362"/>
    <x v="0"/>
    <s v="Dec"/>
    <x v="1"/>
    <x v="1"/>
    <s v="Cancelld"/>
    <x v="1"/>
    <x v="0"/>
    <x v="2"/>
    <n v="828"/>
    <n v="1184.04"/>
  </r>
  <r>
    <s v="AD01-9362"/>
    <x v="0"/>
    <s v="Dec"/>
    <x v="1"/>
    <x v="1"/>
    <s v="Cancelld"/>
    <x v="1"/>
    <x v="0"/>
    <x v="2"/>
    <n v="861"/>
    <n v="1231.23"/>
  </r>
  <r>
    <s v="AD01-9365"/>
    <x v="0"/>
    <s v="Dec"/>
    <x v="1"/>
    <x v="1"/>
    <s v="Cancelld"/>
    <x v="1"/>
    <x v="0"/>
    <x v="2"/>
    <n v="335"/>
    <n v="479.05"/>
  </r>
  <r>
    <s v="AD01-9361"/>
    <x v="0"/>
    <s v="Feb"/>
    <x v="1"/>
    <x v="1"/>
    <s v="Cancelld"/>
    <x v="1"/>
    <x v="0"/>
    <x v="2"/>
    <n v="170"/>
    <n v="243.1"/>
  </r>
  <r>
    <s v="AD01-9364"/>
    <x v="0"/>
    <s v="Feb"/>
    <x v="1"/>
    <x v="1"/>
    <s v="Cancelld"/>
    <x v="1"/>
    <x v="0"/>
    <x v="2"/>
    <n v="218"/>
    <n v="311.74"/>
  </r>
  <r>
    <s v="AD01-9362"/>
    <x v="0"/>
    <s v="Feb"/>
    <x v="1"/>
    <x v="1"/>
    <s v="Cancelld"/>
    <x v="1"/>
    <x v="0"/>
    <x v="2"/>
    <n v="146"/>
    <n v="208.78"/>
  </r>
  <r>
    <s v="AD01-9364"/>
    <x v="0"/>
    <s v="Feb"/>
    <x v="1"/>
    <x v="1"/>
    <s v="Cancelld"/>
    <x v="1"/>
    <x v="0"/>
    <x v="2"/>
    <n v="172"/>
    <n v="245.96"/>
  </r>
  <r>
    <s v="AD01-9363"/>
    <x v="0"/>
    <s v="Feb"/>
    <x v="1"/>
    <x v="1"/>
    <s v="Cancelld"/>
    <x v="1"/>
    <x v="0"/>
    <x v="2"/>
    <n v="220"/>
    <n v="314.60000000000002"/>
  </r>
  <r>
    <s v="AD01-9361"/>
    <x v="0"/>
    <s v="Feb"/>
    <x v="1"/>
    <x v="1"/>
    <s v="Cancelld"/>
    <x v="1"/>
    <x v="0"/>
    <x v="2"/>
    <n v="142"/>
    <n v="203.06"/>
  </r>
  <r>
    <s v="AD01-9361"/>
    <x v="0"/>
    <s v="Feb"/>
    <x v="1"/>
    <x v="1"/>
    <s v="Cancelld"/>
    <x v="1"/>
    <x v="0"/>
    <x v="2"/>
    <n v="844"/>
    <n v="1206.92"/>
  </r>
  <r>
    <s v="AD01-9361"/>
    <x v="0"/>
    <s v="Feb"/>
    <x v="1"/>
    <x v="1"/>
    <s v="Cancelld"/>
    <x v="1"/>
    <x v="0"/>
    <x v="2"/>
    <n v="897"/>
    <n v="1282.71"/>
  </r>
  <r>
    <s v="AD01-9361"/>
    <x v="0"/>
    <s v="Feb"/>
    <x v="1"/>
    <x v="1"/>
    <s v="Cancelld"/>
    <x v="1"/>
    <x v="0"/>
    <x v="2"/>
    <n v="850"/>
    <n v="526.24"/>
  </r>
  <r>
    <s v="AD01-9362"/>
    <x v="0"/>
    <s v="Feb"/>
    <x v="1"/>
    <x v="1"/>
    <s v="Cancelld"/>
    <x v="1"/>
    <x v="0"/>
    <x v="2"/>
    <n v="883"/>
    <n v="526.24"/>
  </r>
  <r>
    <s v="AD01-9361"/>
    <x v="0"/>
    <s v="Feb"/>
    <x v="1"/>
    <x v="1"/>
    <s v="Cancelld"/>
    <x v="1"/>
    <x v="0"/>
    <x v="2"/>
    <n v="169"/>
    <n v="241.67"/>
  </r>
  <r>
    <s v="AD01-9362"/>
    <x v="0"/>
    <s v="Feb"/>
    <x v="1"/>
    <x v="1"/>
    <s v="Cancelld"/>
    <x v="1"/>
    <x v="0"/>
    <x v="2"/>
    <n v="217"/>
    <n v="310.31"/>
  </r>
  <r>
    <s v="AD01-9364"/>
    <x v="0"/>
    <s v="Feb"/>
    <x v="1"/>
    <x v="1"/>
    <s v="Cancelld"/>
    <x v="1"/>
    <x v="0"/>
    <x v="2"/>
    <n v="145"/>
    <n v="207.35"/>
  </r>
  <r>
    <s v="AD01-9362"/>
    <x v="0"/>
    <s v="Feb"/>
    <x v="1"/>
    <x v="1"/>
    <s v="Cancelld"/>
    <x v="1"/>
    <x v="0"/>
    <x v="2"/>
    <n v="819"/>
    <n v="1171.17"/>
  </r>
  <r>
    <s v="AD01-9361"/>
    <x v="0"/>
    <s v="Feb"/>
    <x v="1"/>
    <x v="1"/>
    <s v="Cancelld"/>
    <x v="1"/>
    <x v="0"/>
    <x v="2"/>
    <n v="143"/>
    <n v="204.49"/>
  </r>
  <r>
    <s v="AD01-9365"/>
    <x v="0"/>
    <s v="Jan"/>
    <x v="1"/>
    <x v="1"/>
    <s v="Cancelld"/>
    <x v="1"/>
    <x v="0"/>
    <x v="2"/>
    <n v="176"/>
    <n v="251.68"/>
  </r>
  <r>
    <s v="AD01-9364"/>
    <x v="0"/>
    <s v="Jan"/>
    <x v="1"/>
    <x v="1"/>
    <s v="Cancelld"/>
    <x v="1"/>
    <x v="0"/>
    <x v="2"/>
    <n v="224"/>
    <n v="320.32"/>
  </r>
  <r>
    <s v="AD01-9362"/>
    <x v="0"/>
    <s v="Jan"/>
    <x v="1"/>
    <x v="1"/>
    <s v="Cancelld"/>
    <x v="1"/>
    <x v="0"/>
    <x v="2"/>
    <n v="178"/>
    <n v="254.54"/>
  </r>
  <r>
    <s v="AD01-9361"/>
    <x v="0"/>
    <s v="Jan"/>
    <x v="1"/>
    <x v="1"/>
    <s v="Cancelld"/>
    <x v="1"/>
    <x v="0"/>
    <x v="2"/>
    <n v="148"/>
    <n v="211.64"/>
  </r>
  <r>
    <s v="AD01-9362"/>
    <x v="0"/>
    <s v="Jan"/>
    <x v="1"/>
    <x v="1"/>
    <s v="Cancelld"/>
    <x v="1"/>
    <x v="0"/>
    <x v="2"/>
    <n v="810"/>
    <n v="1158.3"/>
  </r>
  <r>
    <s v="AD01-9364"/>
    <x v="0"/>
    <s v="Jan"/>
    <x v="1"/>
    <x v="1"/>
    <s v="Cancelld"/>
    <x v="1"/>
    <x v="0"/>
    <x v="2"/>
    <n v="843"/>
    <n v="1205.49"/>
  </r>
  <r>
    <s v="AD01-9364"/>
    <x v="0"/>
    <s v="Jan"/>
    <x v="1"/>
    <x v="1"/>
    <s v="Cancelld"/>
    <x v="1"/>
    <x v="0"/>
    <x v="2"/>
    <n v="896"/>
    <n v="1281.28"/>
  </r>
  <r>
    <s v="AD01-9361"/>
    <x v="0"/>
    <s v="Jan"/>
    <x v="1"/>
    <x v="1"/>
    <s v="Order assembled"/>
    <x v="1"/>
    <x v="0"/>
    <x v="0"/>
    <n v="818"/>
    <n v="526.24"/>
  </r>
  <r>
    <s v="AD01-9364"/>
    <x v="0"/>
    <s v="Jan"/>
    <x v="1"/>
    <x v="1"/>
    <s v="Cancelld"/>
    <x v="1"/>
    <x v="0"/>
    <x v="2"/>
    <n v="849"/>
    <n v="526.24"/>
  </r>
  <r>
    <s v="AD01-9361"/>
    <x v="0"/>
    <s v="Jan"/>
    <x v="1"/>
    <x v="1"/>
    <s v="Cancelld"/>
    <x v="1"/>
    <x v="0"/>
    <x v="2"/>
    <n v="882"/>
    <n v="526.24"/>
  </r>
  <r>
    <s v="AD01-9362"/>
    <x v="0"/>
    <s v="Jan"/>
    <x v="1"/>
    <x v="1"/>
    <s v="Cancelld"/>
    <x v="1"/>
    <x v="0"/>
    <x v="2"/>
    <n v="147"/>
    <n v="210.21"/>
  </r>
  <r>
    <s v="AD01-9361"/>
    <x v="0"/>
    <s v="Jan"/>
    <x v="1"/>
    <x v="1"/>
    <s v="Cancelld"/>
    <x v="1"/>
    <x v="0"/>
    <x v="2"/>
    <n v="175"/>
    <n v="250.25"/>
  </r>
  <r>
    <s v="AD01-9363"/>
    <x v="0"/>
    <s v="Jan"/>
    <x v="1"/>
    <x v="1"/>
    <s v="Cancelld"/>
    <x v="1"/>
    <x v="0"/>
    <x v="2"/>
    <n v="223"/>
    <n v="318.89"/>
  </r>
  <r>
    <s v="AD01-9362"/>
    <x v="0"/>
    <s v="Jan"/>
    <x v="1"/>
    <x v="1"/>
    <s v="Cancelld"/>
    <x v="1"/>
    <x v="0"/>
    <x v="2"/>
    <n v="151"/>
    <n v="215.93"/>
  </r>
  <r>
    <s v="AD01-9363"/>
    <x v="0"/>
    <s v="Jan"/>
    <x v="1"/>
    <x v="1"/>
    <s v="Cancelld"/>
    <x v="1"/>
    <x v="0"/>
    <x v="2"/>
    <n v="852"/>
    <n v="1218.3599999999999"/>
  </r>
  <r>
    <s v="AD01-9365"/>
    <x v="0"/>
    <s v="Jan"/>
    <x v="1"/>
    <x v="1"/>
    <s v="Cancelld"/>
    <x v="1"/>
    <x v="0"/>
    <x v="2"/>
    <n v="149"/>
    <n v="213.07"/>
  </r>
  <r>
    <s v="AD01-9362"/>
    <x v="0"/>
    <s v="Jul"/>
    <x v="1"/>
    <x v="1"/>
    <s v="Cancelld"/>
    <x v="1"/>
    <x v="0"/>
    <x v="2"/>
    <n v="146"/>
    <n v="208.78"/>
  </r>
  <r>
    <s v="AD01-9361"/>
    <x v="0"/>
    <s v="Jul"/>
    <x v="1"/>
    <x v="1"/>
    <s v="Cancelld"/>
    <x v="1"/>
    <x v="0"/>
    <x v="2"/>
    <n v="362"/>
    <n v="517.66"/>
  </r>
  <r>
    <s v="AD01-9362"/>
    <x v="0"/>
    <s v="Jul"/>
    <x v="1"/>
    <x v="1"/>
    <s v="Cancelld"/>
    <x v="1"/>
    <x v="0"/>
    <x v="2"/>
    <n v="142"/>
    <n v="203.06"/>
  </r>
  <r>
    <s v="AD01-9362"/>
    <x v="0"/>
    <s v="Jul"/>
    <x v="1"/>
    <x v="1"/>
    <s v="Cancelld"/>
    <x v="1"/>
    <x v="0"/>
    <x v="2"/>
    <n v="190"/>
    <n v="271.7"/>
  </r>
  <r>
    <s v="AD01-9361"/>
    <x v="0"/>
    <s v="Jul"/>
    <x v="1"/>
    <x v="1"/>
    <s v="Cancelld"/>
    <x v="1"/>
    <x v="0"/>
    <x v="2"/>
    <n v="364"/>
    <n v="520.52"/>
  </r>
  <r>
    <s v="AD01-9361"/>
    <x v="0"/>
    <s v="Jul"/>
    <x v="1"/>
    <x v="1"/>
    <s v="Cancelld"/>
    <x v="1"/>
    <x v="0"/>
    <x v="2"/>
    <n v="815"/>
    <n v="1165.45"/>
  </r>
  <r>
    <s v="AD01-9364"/>
    <x v="0"/>
    <s v="Jul"/>
    <x v="1"/>
    <x v="1"/>
    <s v="Cancelld"/>
    <x v="1"/>
    <x v="0"/>
    <x v="2"/>
    <n v="848"/>
    <n v="1212.6400000000001"/>
  </r>
  <r>
    <s v="AD01-9361"/>
    <x v="0"/>
    <s v="Jul"/>
    <x v="1"/>
    <x v="1"/>
    <s v="Cancelld"/>
    <x v="1"/>
    <x v="0"/>
    <x v="2"/>
    <n v="901"/>
    <n v="1288.43"/>
  </r>
  <r>
    <s v="AD01-9361"/>
    <x v="0"/>
    <s v="Jul"/>
    <x v="1"/>
    <x v="1"/>
    <s v="Cancelld"/>
    <x v="1"/>
    <x v="0"/>
    <x v="2"/>
    <n v="854"/>
    <n v="526.24"/>
  </r>
  <r>
    <s v="AD01-9362"/>
    <x v="0"/>
    <s v="Jul"/>
    <x v="1"/>
    <x v="1"/>
    <s v="Cancelld"/>
    <x v="1"/>
    <x v="0"/>
    <x v="2"/>
    <n v="189"/>
    <n v="526.24"/>
  </r>
  <r>
    <s v="AD01-9361"/>
    <x v="0"/>
    <s v="Jul"/>
    <x v="1"/>
    <x v="1"/>
    <s v="Cancelld"/>
    <x v="1"/>
    <x v="0"/>
    <x v="2"/>
    <n v="363"/>
    <n v="519.09"/>
  </r>
  <r>
    <s v="AD01-9361"/>
    <x v="0"/>
    <s v="Jul"/>
    <x v="1"/>
    <x v="1"/>
    <s v="Cancelld"/>
    <x v="1"/>
    <x v="0"/>
    <x v="2"/>
    <n v="145"/>
    <n v="207.35"/>
  </r>
  <r>
    <s v="AD01-9361"/>
    <x v="0"/>
    <s v="Jul"/>
    <x v="1"/>
    <x v="1"/>
    <s v="Cancelld"/>
    <x v="1"/>
    <x v="0"/>
    <x v="2"/>
    <n v="193"/>
    <n v="275.99"/>
  </r>
  <r>
    <s v="AD01-9362"/>
    <x v="0"/>
    <s v="Jul"/>
    <x v="1"/>
    <x v="1"/>
    <s v="Cancelld"/>
    <x v="1"/>
    <x v="0"/>
    <x v="2"/>
    <n v="361"/>
    <n v="516.23"/>
  </r>
  <r>
    <s v="AD01-9361"/>
    <x v="0"/>
    <s v="Jul"/>
    <x v="1"/>
    <x v="1"/>
    <s v="Cancelld"/>
    <x v="1"/>
    <x v="0"/>
    <x v="2"/>
    <n v="824"/>
    <n v="1178.32"/>
  </r>
  <r>
    <s v="AD01-9362"/>
    <x v="0"/>
    <s v="Jul"/>
    <x v="1"/>
    <x v="1"/>
    <s v="Cancelld"/>
    <x v="1"/>
    <x v="0"/>
    <x v="2"/>
    <n v="857"/>
    <n v="1225.51"/>
  </r>
  <r>
    <s v="AD01-9362"/>
    <x v="0"/>
    <s v="Jul"/>
    <x v="1"/>
    <x v="1"/>
    <s v="Cancelld"/>
    <x v="1"/>
    <x v="0"/>
    <x v="2"/>
    <n v="365"/>
    <n v="521.95000000000005"/>
  </r>
  <r>
    <s v="AD01-9362"/>
    <x v="0"/>
    <s v="Jun"/>
    <x v="1"/>
    <x v="1"/>
    <s v="Cancelld"/>
    <x v="1"/>
    <x v="0"/>
    <x v="2"/>
    <n v="152"/>
    <n v="217.36"/>
  </r>
  <r>
    <s v="AD01-9362"/>
    <x v="0"/>
    <s v="Jun"/>
    <x v="1"/>
    <x v="1"/>
    <s v="Cancelld"/>
    <x v="1"/>
    <x v="0"/>
    <x v="2"/>
    <n v="194"/>
    <n v="277.42"/>
  </r>
  <r>
    <s v="AD01-9365"/>
    <x v="0"/>
    <s v="Jun"/>
    <x v="1"/>
    <x v="1"/>
    <s v="Cancelld"/>
    <x v="1"/>
    <x v="0"/>
    <x v="2"/>
    <n v="368"/>
    <n v="526.24"/>
  </r>
  <r>
    <s v="AD01-9364"/>
    <x v="0"/>
    <s v="Jun"/>
    <x v="1"/>
    <x v="1"/>
    <s v="Cancelld"/>
    <x v="1"/>
    <x v="0"/>
    <x v="2"/>
    <n v="148"/>
    <n v="211.64"/>
  </r>
  <r>
    <s v="AD01-9362"/>
    <x v="0"/>
    <s v="Jun"/>
    <x v="1"/>
    <x v="1"/>
    <s v="Cancelld"/>
    <x v="1"/>
    <x v="0"/>
    <x v="2"/>
    <n v="196"/>
    <n v="280.27999999999997"/>
  </r>
  <r>
    <s v="AD01-9365"/>
    <x v="0"/>
    <s v="Jun"/>
    <x v="1"/>
    <x v="1"/>
    <s v="Cancelld"/>
    <x v="1"/>
    <x v="0"/>
    <x v="2"/>
    <n v="370"/>
    <n v="529.1"/>
  </r>
  <r>
    <s v="AD01-9362"/>
    <x v="0"/>
    <s v="Jun"/>
    <x v="1"/>
    <x v="1"/>
    <s v="Cancelld"/>
    <x v="1"/>
    <x v="0"/>
    <x v="2"/>
    <n v="814"/>
    <n v="1164.02"/>
  </r>
  <r>
    <s v="AD01-9361"/>
    <x v="0"/>
    <s v="Jun"/>
    <x v="1"/>
    <x v="1"/>
    <s v="Cancelld"/>
    <x v="1"/>
    <x v="0"/>
    <x v="2"/>
    <n v="847"/>
    <n v="1211.21"/>
  </r>
  <r>
    <s v="AD01-9364"/>
    <x v="0"/>
    <s v="Jun"/>
    <x v="1"/>
    <x v="1"/>
    <s v="Cancelld"/>
    <x v="1"/>
    <x v="0"/>
    <x v="2"/>
    <n v="195"/>
    <n v="526.24"/>
  </r>
  <r>
    <s v="AD01-9362"/>
    <x v="0"/>
    <s v="Jun"/>
    <x v="1"/>
    <x v="1"/>
    <s v="Cancelld"/>
    <x v="1"/>
    <x v="0"/>
    <x v="2"/>
    <n v="369"/>
    <n v="527.66999999999996"/>
  </r>
  <r>
    <s v="AD01-9365"/>
    <x v="0"/>
    <s v="Jun"/>
    <x v="1"/>
    <x v="1"/>
    <s v="Cancelld"/>
    <x v="1"/>
    <x v="0"/>
    <x v="2"/>
    <n v="151"/>
    <n v="215.93"/>
  </r>
  <r>
    <s v="AD01-9362"/>
    <x v="0"/>
    <s v="Jun"/>
    <x v="1"/>
    <x v="1"/>
    <s v="Cancelld"/>
    <x v="1"/>
    <x v="0"/>
    <x v="2"/>
    <n v="199"/>
    <n v="284.57"/>
  </r>
  <r>
    <s v="AD01-9364"/>
    <x v="0"/>
    <s v="Jun"/>
    <x v="1"/>
    <x v="1"/>
    <s v="Cancelld"/>
    <x v="1"/>
    <x v="0"/>
    <x v="2"/>
    <n v="367"/>
    <n v="524.80999999999995"/>
  </r>
  <r>
    <s v="AD01-9365"/>
    <x v="0"/>
    <s v="Jun"/>
    <x v="1"/>
    <x v="1"/>
    <s v="Cancelld"/>
    <x v="1"/>
    <x v="0"/>
    <x v="2"/>
    <n v="823"/>
    <n v="1176.8900000000001"/>
  </r>
  <r>
    <s v="AD01-9361"/>
    <x v="0"/>
    <s v="Jun"/>
    <x v="1"/>
    <x v="1"/>
    <s v="Cancelld"/>
    <x v="1"/>
    <x v="0"/>
    <x v="2"/>
    <n v="856"/>
    <n v="1224.08"/>
  </r>
  <r>
    <s v="AD01-9362"/>
    <x v="0"/>
    <s v="Jun"/>
    <x v="1"/>
    <x v="1"/>
    <s v="Cancelld"/>
    <x v="1"/>
    <x v="0"/>
    <x v="2"/>
    <n v="371"/>
    <n v="530.53"/>
  </r>
  <r>
    <s v="AD01-9362"/>
    <x v="0"/>
    <s v="Mar"/>
    <x v="1"/>
    <x v="1"/>
    <s v="Cancelld"/>
    <x v="1"/>
    <x v="0"/>
    <x v="2"/>
    <n v="164"/>
    <n v="234.52"/>
  </r>
  <r>
    <s v="AD01-9365"/>
    <x v="0"/>
    <s v="Mar"/>
    <x v="1"/>
    <x v="1"/>
    <s v="Cancelld"/>
    <x v="1"/>
    <x v="0"/>
    <x v="2"/>
    <n v="212"/>
    <n v="303.16000000000003"/>
  </r>
  <r>
    <s v="AD01-9362"/>
    <x v="0"/>
    <s v="Mar"/>
    <x v="1"/>
    <x v="1"/>
    <s v="Cancelld"/>
    <x v="1"/>
    <x v="0"/>
    <x v="2"/>
    <n v="140"/>
    <n v="200.2"/>
  </r>
  <r>
    <s v="AD01-9362"/>
    <x v="0"/>
    <s v="Mar"/>
    <x v="1"/>
    <x v="1"/>
    <s v="Cancelld"/>
    <x v="1"/>
    <x v="0"/>
    <x v="2"/>
    <n v="166"/>
    <n v="237.38"/>
  </r>
  <r>
    <s v="AD01-9361"/>
    <x v="0"/>
    <s v="Mar"/>
    <x v="1"/>
    <x v="1"/>
    <s v="Cancelld"/>
    <x v="1"/>
    <x v="0"/>
    <x v="2"/>
    <n v="214"/>
    <n v="306.02"/>
  </r>
  <r>
    <s v="AD01-9361"/>
    <x v="0"/>
    <s v="Mar"/>
    <x v="1"/>
    <x v="1"/>
    <s v="Cancelld"/>
    <x v="1"/>
    <x v="0"/>
    <x v="2"/>
    <n v="811"/>
    <n v="1159.73"/>
  </r>
  <r>
    <s v="AD01-9361"/>
    <x v="0"/>
    <s v="Mar"/>
    <x v="1"/>
    <x v="1"/>
    <s v="Cancelld"/>
    <x v="1"/>
    <x v="0"/>
    <x v="2"/>
    <n v="845"/>
    <n v="1208.3499999999999"/>
  </r>
  <r>
    <s v="AD01-9362"/>
    <x v="0"/>
    <s v="Mar"/>
    <x v="1"/>
    <x v="1"/>
    <s v="Cancelld"/>
    <x v="1"/>
    <x v="0"/>
    <x v="2"/>
    <n v="898"/>
    <n v="1284.1400000000001"/>
  </r>
  <r>
    <s v="AD01-9362"/>
    <x v="0"/>
    <s v="Mar"/>
    <x v="1"/>
    <x v="1"/>
    <s v="Cancelld"/>
    <x v="1"/>
    <x v="0"/>
    <x v="2"/>
    <n v="851"/>
    <n v="526.24"/>
  </r>
  <r>
    <s v="AD01-9361"/>
    <x v="0"/>
    <s v="Mar"/>
    <x v="1"/>
    <x v="1"/>
    <s v="Cancelld"/>
    <x v="1"/>
    <x v="0"/>
    <x v="2"/>
    <n v="884"/>
    <n v="526.24"/>
  </r>
  <r>
    <s v="AD01-9361"/>
    <x v="0"/>
    <s v="Mar"/>
    <x v="1"/>
    <x v="1"/>
    <s v="Cancelld"/>
    <x v="1"/>
    <x v="0"/>
    <x v="2"/>
    <n v="141"/>
    <n v="201.63"/>
  </r>
  <r>
    <s v="AD01-9362"/>
    <x v="0"/>
    <s v="Mar"/>
    <x v="1"/>
    <x v="1"/>
    <s v="Cancelld"/>
    <x v="1"/>
    <x v="0"/>
    <x v="2"/>
    <n v="211"/>
    <n v="301.73"/>
  </r>
  <r>
    <s v="AD01-9362"/>
    <x v="0"/>
    <s v="Mar"/>
    <x v="1"/>
    <x v="1"/>
    <s v="Cancelld"/>
    <x v="1"/>
    <x v="0"/>
    <x v="2"/>
    <n v="139"/>
    <n v="198.77"/>
  </r>
  <r>
    <s v="AD01-9362"/>
    <x v="0"/>
    <s v="Mar"/>
    <x v="1"/>
    <x v="1"/>
    <s v="Cancelld"/>
    <x v="1"/>
    <x v="0"/>
    <x v="2"/>
    <n v="820"/>
    <n v="1172.5999999999999"/>
  </r>
  <r>
    <s v="AD01-9362"/>
    <x v="0"/>
    <s v="Mar"/>
    <x v="1"/>
    <x v="1"/>
    <s v="Cancelld"/>
    <x v="1"/>
    <x v="0"/>
    <x v="2"/>
    <n v="853"/>
    <n v="1219.79"/>
  </r>
  <r>
    <s v="AD01-9362"/>
    <x v="0"/>
    <s v="Mar"/>
    <x v="1"/>
    <x v="1"/>
    <s v="Cancelld"/>
    <x v="1"/>
    <x v="0"/>
    <x v="2"/>
    <n v="137"/>
    <n v="195.91"/>
  </r>
  <r>
    <s v="AD01-9363"/>
    <x v="0"/>
    <s v="May"/>
    <x v="1"/>
    <x v="1"/>
    <s v="Cancelld"/>
    <x v="1"/>
    <x v="0"/>
    <x v="2"/>
    <n v="200"/>
    <n v="286"/>
  </r>
  <r>
    <s v="AD01-9362"/>
    <x v="0"/>
    <s v="May"/>
    <x v="1"/>
    <x v="1"/>
    <s v="Cancelld"/>
    <x v="1"/>
    <x v="0"/>
    <x v="2"/>
    <n v="128"/>
    <n v="183.04"/>
  </r>
  <r>
    <s v="AD01-9362"/>
    <x v="0"/>
    <s v="May"/>
    <x v="1"/>
    <x v="1"/>
    <s v="Cancelld"/>
    <x v="1"/>
    <x v="0"/>
    <x v="2"/>
    <n v="154"/>
    <n v="220.22"/>
  </r>
  <r>
    <s v="AD01-9362"/>
    <x v="0"/>
    <s v="May"/>
    <x v="1"/>
    <x v="1"/>
    <s v="Cancelld"/>
    <x v="1"/>
    <x v="0"/>
    <x v="2"/>
    <n v="202"/>
    <n v="288.86"/>
  </r>
  <r>
    <s v="AD01-9362"/>
    <x v="0"/>
    <s v="May"/>
    <x v="1"/>
    <x v="1"/>
    <s v="Cancelld"/>
    <x v="1"/>
    <x v="0"/>
    <x v="2"/>
    <n v="130"/>
    <n v="185.9"/>
  </r>
  <r>
    <s v="AD01-9363"/>
    <x v="0"/>
    <s v="May"/>
    <x v="1"/>
    <x v="1"/>
    <s v="Cancelld"/>
    <x v="1"/>
    <x v="0"/>
    <x v="2"/>
    <n v="813"/>
    <n v="1162.5899999999999"/>
  </r>
  <r>
    <s v="AD01-9364"/>
    <x v="0"/>
    <s v="May"/>
    <x v="1"/>
    <x v="1"/>
    <s v="Cancelld"/>
    <x v="1"/>
    <x v="0"/>
    <x v="2"/>
    <n v="846"/>
    <n v="1209.78"/>
  </r>
  <r>
    <s v="AD01-9361"/>
    <x v="0"/>
    <s v="May"/>
    <x v="1"/>
    <x v="1"/>
    <s v="Cancelld"/>
    <x v="1"/>
    <x v="0"/>
    <x v="2"/>
    <n v="900"/>
    <n v="1287"/>
  </r>
  <r>
    <s v="AD01-9361"/>
    <x v="0"/>
    <s v="May"/>
    <x v="1"/>
    <x v="1"/>
    <s v="Cancelld"/>
    <x v="1"/>
    <x v="1"/>
    <x v="2"/>
    <n v="853"/>
    <n v="526.24"/>
  </r>
  <r>
    <s v="AD01-9362"/>
    <x v="0"/>
    <s v="May"/>
    <x v="1"/>
    <x v="1"/>
    <s v="Cancelld"/>
    <x v="1"/>
    <x v="1"/>
    <x v="2"/>
    <n v="886"/>
    <n v="526.24"/>
  </r>
  <r>
    <s v="AD01-9363"/>
    <x v="0"/>
    <s v="May"/>
    <x v="1"/>
    <x v="1"/>
    <s v="Cancelld"/>
    <x v="1"/>
    <x v="1"/>
    <x v="2"/>
    <n v="129"/>
    <n v="184.47"/>
  </r>
  <r>
    <s v="AD01-9362"/>
    <x v="0"/>
    <s v="May"/>
    <x v="1"/>
    <x v="1"/>
    <s v="Cancelld"/>
    <x v="1"/>
    <x v="1"/>
    <x v="2"/>
    <n v="157"/>
    <n v="224.51"/>
  </r>
  <r>
    <s v="AD01-9362"/>
    <x v="0"/>
    <s v="May"/>
    <x v="1"/>
    <x v="1"/>
    <s v="Cancelld"/>
    <x v="1"/>
    <x v="1"/>
    <x v="2"/>
    <n v="127"/>
    <n v="181.61"/>
  </r>
  <r>
    <s v="AD01-9362"/>
    <x v="0"/>
    <s v="May"/>
    <x v="1"/>
    <x v="1"/>
    <s v="Cancelld"/>
    <x v="1"/>
    <x v="1"/>
    <x v="2"/>
    <n v="822"/>
    <n v="1175.46"/>
  </r>
  <r>
    <s v="AD01-9361"/>
    <x v="0"/>
    <s v="May"/>
    <x v="1"/>
    <x v="1"/>
    <s v="Cancelld"/>
    <x v="1"/>
    <x v="1"/>
    <x v="2"/>
    <n v="855"/>
    <n v="1222.6500000000001"/>
  </r>
  <r>
    <s v="AD01-9361"/>
    <x v="0"/>
    <s v="Nov"/>
    <x v="1"/>
    <x v="1"/>
    <s v="Cancelld"/>
    <x v="1"/>
    <x v="1"/>
    <x v="2"/>
    <n v="368"/>
    <n v="526.24"/>
  </r>
  <r>
    <s v="AD01-9361"/>
    <x v="0"/>
    <s v="Nov"/>
    <x v="1"/>
    <x v="1"/>
    <s v="Cancelld"/>
    <x v="1"/>
    <x v="1"/>
    <x v="2"/>
    <n v="170"/>
    <n v="243.1"/>
  </r>
  <r>
    <s v="AD01-9362"/>
    <x v="0"/>
    <s v="Nov"/>
    <x v="1"/>
    <x v="1"/>
    <s v="Cancelld"/>
    <x v="1"/>
    <x v="1"/>
    <x v="2"/>
    <n v="344"/>
    <n v="491.92"/>
  </r>
  <r>
    <s v="AD01-9362"/>
    <x v="0"/>
    <s v="Nov"/>
    <x v="1"/>
    <x v="1"/>
    <s v="Cancelld"/>
    <x v="1"/>
    <x v="1"/>
    <x v="2"/>
    <n v="370"/>
    <n v="529.1"/>
  </r>
  <r>
    <s v="AD01-9365"/>
    <x v="0"/>
    <s v="Nov"/>
    <x v="1"/>
    <x v="1"/>
    <s v="Cancelld"/>
    <x v="1"/>
    <x v="1"/>
    <x v="2"/>
    <n v="172"/>
    <n v="245.96"/>
  </r>
  <r>
    <s v="AD01-9364"/>
    <x v="0"/>
    <s v="Nov"/>
    <x v="1"/>
    <x v="1"/>
    <s v="Cancelld"/>
    <x v="1"/>
    <x v="1"/>
    <x v="2"/>
    <n v="340"/>
    <n v="486.2"/>
  </r>
  <r>
    <s v="AD01-9362"/>
    <x v="0"/>
    <s v="Nov"/>
    <x v="1"/>
    <x v="1"/>
    <s v="Cancelld"/>
    <x v="1"/>
    <x v="1"/>
    <x v="2"/>
    <n v="852"/>
    <n v="1218.3599999999999"/>
  </r>
  <r>
    <s v="AD01-9362"/>
    <x v="0"/>
    <s v="Nov"/>
    <x v="1"/>
    <x v="1"/>
    <s v="Cancelld"/>
    <x v="1"/>
    <x v="1"/>
    <x v="2"/>
    <n v="905"/>
    <n v="1294.1500000000001"/>
  </r>
  <r>
    <s v="AD01-9362"/>
    <x v="0"/>
    <s v="Nov"/>
    <x v="1"/>
    <x v="1"/>
    <s v="Cancelld"/>
    <x v="1"/>
    <x v="1"/>
    <x v="2"/>
    <n v="858"/>
    <n v="526.24"/>
  </r>
  <r>
    <s v="AD01-9361"/>
    <x v="0"/>
    <s v="Nov"/>
    <x v="1"/>
    <x v="1"/>
    <s v="Cancelld"/>
    <x v="1"/>
    <x v="1"/>
    <x v="2"/>
    <n v="171"/>
    <n v="526.24"/>
  </r>
  <r>
    <s v="AD01-9364"/>
    <x v="0"/>
    <s v="Nov"/>
    <x v="1"/>
    <x v="1"/>
    <s v="Cancelld"/>
    <x v="1"/>
    <x v="1"/>
    <x v="2"/>
    <n v="367"/>
    <n v="524.80999999999995"/>
  </r>
  <r>
    <s v="AD01-9361"/>
    <x v="0"/>
    <s v="Nov"/>
    <x v="1"/>
    <x v="1"/>
    <s v="Cancelld"/>
    <x v="1"/>
    <x v="1"/>
    <x v="2"/>
    <n v="169"/>
    <n v="241.67"/>
  </r>
  <r>
    <s v="AD01-9362"/>
    <x v="0"/>
    <s v="Nov"/>
    <x v="1"/>
    <x v="1"/>
    <s v="Cancelld"/>
    <x v="1"/>
    <x v="1"/>
    <x v="2"/>
    <n v="343"/>
    <n v="490.49"/>
  </r>
  <r>
    <s v="AD01-9362"/>
    <x v="0"/>
    <s v="Nov"/>
    <x v="1"/>
    <x v="1"/>
    <s v="Cancelld"/>
    <x v="1"/>
    <x v="1"/>
    <x v="2"/>
    <n v="827"/>
    <n v="1182.6099999999999"/>
  </r>
  <r>
    <s v="AD01-9361"/>
    <x v="0"/>
    <s v="Nov"/>
    <x v="1"/>
    <x v="1"/>
    <s v="Cancelld"/>
    <x v="1"/>
    <x v="1"/>
    <x v="2"/>
    <n v="341"/>
    <n v="487.63"/>
  </r>
  <r>
    <s v="AD01-9362"/>
    <x v="0"/>
    <s v="Oct"/>
    <x v="1"/>
    <x v="1"/>
    <s v="Cancelld"/>
    <x v="1"/>
    <x v="1"/>
    <x v="2"/>
    <n v="128"/>
    <n v="183.04"/>
  </r>
  <r>
    <s v="AD01-9362"/>
    <x v="0"/>
    <s v="Oct"/>
    <x v="1"/>
    <x v="1"/>
    <s v="Cancelld"/>
    <x v="1"/>
    <x v="1"/>
    <x v="2"/>
    <n v="176"/>
    <n v="251.68"/>
  </r>
  <r>
    <s v="AD01-9362"/>
    <x v="0"/>
    <s v="Oct"/>
    <x v="1"/>
    <x v="1"/>
    <s v="Cancelld"/>
    <x v="1"/>
    <x v="1"/>
    <x v="2"/>
    <n v="350"/>
    <n v="500.5"/>
  </r>
  <r>
    <s v="AD01-9362"/>
    <x v="0"/>
    <s v="Oct"/>
    <x v="1"/>
    <x v="1"/>
    <s v="Cancelld"/>
    <x v="1"/>
    <x v="1"/>
    <x v="2"/>
    <n v="130"/>
    <n v="185.9"/>
  </r>
  <r>
    <s v="AD01-9363"/>
    <x v="0"/>
    <s v="Oct"/>
    <x v="1"/>
    <x v="1"/>
    <s v="Cancelld"/>
    <x v="1"/>
    <x v="1"/>
    <x v="2"/>
    <n v="346"/>
    <n v="494.78"/>
  </r>
  <r>
    <s v="AD01-9362"/>
    <x v="0"/>
    <s v="Oct"/>
    <x v="1"/>
    <x v="1"/>
    <s v="Cancelld"/>
    <x v="1"/>
    <x v="1"/>
    <x v="2"/>
    <n v="818"/>
    <n v="1169.74"/>
  </r>
  <r>
    <s v="AD01-9361"/>
    <x v="0"/>
    <s v="Oct"/>
    <x v="1"/>
    <x v="1"/>
    <s v="Cancelld"/>
    <x v="1"/>
    <x v="1"/>
    <x v="2"/>
    <n v="851"/>
    <n v="1216.93"/>
  </r>
  <r>
    <s v="AD01-9364"/>
    <x v="0"/>
    <s v="Oct"/>
    <x v="1"/>
    <x v="1"/>
    <s v="Cancelld"/>
    <x v="1"/>
    <x v="1"/>
    <x v="2"/>
    <n v="904"/>
    <n v="1292.72"/>
  </r>
  <r>
    <s v="AD01-9364"/>
    <x v="0"/>
    <s v="Oct"/>
    <x v="1"/>
    <x v="1"/>
    <s v="Cancelld"/>
    <x v="1"/>
    <x v="1"/>
    <x v="2"/>
    <n v="857"/>
    <n v="526.24"/>
  </r>
  <r>
    <s v="AD01-9362"/>
    <x v="0"/>
    <s v="Oct"/>
    <x v="1"/>
    <x v="1"/>
    <s v="Cancelld"/>
    <x v="1"/>
    <x v="1"/>
    <x v="2"/>
    <n v="177"/>
    <n v="526.24"/>
  </r>
  <r>
    <s v="AD01-9362"/>
    <x v="0"/>
    <s v="Oct"/>
    <x v="1"/>
    <x v="1"/>
    <s v="Cancelld"/>
    <x v="1"/>
    <x v="1"/>
    <x v="2"/>
    <n v="345"/>
    <n v="493.35"/>
  </r>
  <r>
    <s v="AD01-9363"/>
    <x v="0"/>
    <s v="Oct"/>
    <x v="1"/>
    <x v="1"/>
    <s v="Cancelld"/>
    <x v="1"/>
    <x v="1"/>
    <x v="2"/>
    <n v="127"/>
    <n v="181.61"/>
  </r>
  <r>
    <s v="AD01-9364"/>
    <x v="0"/>
    <s v="Oct"/>
    <x v="1"/>
    <x v="1"/>
    <s v="Cancelld"/>
    <x v="1"/>
    <x v="1"/>
    <x v="2"/>
    <n v="175"/>
    <n v="250.25"/>
  </r>
  <r>
    <s v="AD01-9362"/>
    <x v="0"/>
    <s v="Oct"/>
    <x v="1"/>
    <x v="1"/>
    <s v="Cancelld"/>
    <x v="1"/>
    <x v="1"/>
    <x v="2"/>
    <n v="349"/>
    <n v="499.07"/>
  </r>
  <r>
    <s v="AD01-9362"/>
    <x v="0"/>
    <s v="Oct"/>
    <x v="1"/>
    <x v="1"/>
    <s v="Cancelld"/>
    <x v="1"/>
    <x v="1"/>
    <x v="2"/>
    <n v="826"/>
    <n v="1181.18"/>
  </r>
  <r>
    <s v="AD01-9361"/>
    <x v="0"/>
    <s v="Oct"/>
    <x v="1"/>
    <x v="1"/>
    <s v="Cancelld"/>
    <x v="1"/>
    <x v="1"/>
    <x v="2"/>
    <n v="860"/>
    <n v="1229.8"/>
  </r>
  <r>
    <s v="AD01-9362"/>
    <x v="0"/>
    <s v="Oct"/>
    <x v="1"/>
    <x v="1"/>
    <s v="Cancelld"/>
    <x v="1"/>
    <x v="1"/>
    <x v="2"/>
    <n v="347"/>
    <n v="496.21"/>
  </r>
  <r>
    <s v="AD01-9363"/>
    <x v="0"/>
    <s v="Sep"/>
    <x v="1"/>
    <x v="1"/>
    <s v="Cancelld"/>
    <x v="1"/>
    <x v="1"/>
    <x v="2"/>
    <n v="134"/>
    <n v="191.62"/>
  </r>
  <r>
    <s v="AD01-9362"/>
    <x v="0"/>
    <s v="Sep"/>
    <x v="1"/>
    <x v="1"/>
    <s v="Cancelld"/>
    <x v="1"/>
    <x v="1"/>
    <x v="2"/>
    <n v="182"/>
    <n v="260.26"/>
  </r>
  <r>
    <s v="AD01-9362"/>
    <x v="0"/>
    <s v="Sep"/>
    <x v="1"/>
    <x v="1"/>
    <s v="Cancelld"/>
    <x v="1"/>
    <x v="1"/>
    <x v="2"/>
    <n v="136"/>
    <n v="194.48"/>
  </r>
  <r>
    <s v="AD01-9361"/>
    <x v="0"/>
    <s v="Sep"/>
    <x v="1"/>
    <x v="1"/>
    <s v="Cancelld"/>
    <x v="1"/>
    <x v="1"/>
    <x v="2"/>
    <n v="178"/>
    <n v="254.54"/>
  </r>
  <r>
    <s v="AD01-9364"/>
    <x v="0"/>
    <s v="Sep"/>
    <x v="1"/>
    <x v="1"/>
    <s v="Cancelld"/>
    <x v="1"/>
    <x v="1"/>
    <x v="2"/>
    <n v="352"/>
    <n v="503.36"/>
  </r>
  <r>
    <s v="AD01-9362"/>
    <x v="0"/>
    <s v="Sep"/>
    <x v="1"/>
    <x v="1"/>
    <s v="Cancelld"/>
    <x v="1"/>
    <x v="1"/>
    <x v="2"/>
    <n v="817"/>
    <n v="1168.31"/>
  </r>
  <r>
    <s v="AD01-9364"/>
    <x v="0"/>
    <s v="Sep"/>
    <x v="1"/>
    <x v="1"/>
    <s v="Cancelld"/>
    <x v="1"/>
    <x v="1"/>
    <x v="2"/>
    <n v="850"/>
    <n v="1215.5"/>
  </r>
  <r>
    <s v="AD01-9364"/>
    <x v="0"/>
    <s v="Sep"/>
    <x v="1"/>
    <x v="1"/>
    <s v="Cancelld"/>
    <x v="1"/>
    <x v="1"/>
    <x v="2"/>
    <n v="903"/>
    <n v="1291.29"/>
  </r>
  <r>
    <s v="AD01-9364"/>
    <x v="0"/>
    <s v="Sep"/>
    <x v="1"/>
    <x v="1"/>
    <s v="Cancelld"/>
    <x v="1"/>
    <x v="1"/>
    <x v="2"/>
    <n v="856"/>
    <n v="526.24"/>
  </r>
  <r>
    <s v="AD01-9362"/>
    <x v="0"/>
    <s v="Sep"/>
    <x v="1"/>
    <x v="1"/>
    <s v="Cancelld"/>
    <x v="1"/>
    <x v="1"/>
    <x v="2"/>
    <n v="183"/>
    <n v="526.24"/>
  </r>
  <r>
    <s v="AD01-9362"/>
    <x v="0"/>
    <s v="Sep"/>
    <x v="1"/>
    <x v="1"/>
    <s v="Cancelld"/>
    <x v="1"/>
    <x v="1"/>
    <x v="2"/>
    <n v="351"/>
    <n v="501.93"/>
  </r>
  <r>
    <s v="AD01-9364"/>
    <x v="0"/>
    <s v="Sep"/>
    <x v="1"/>
    <x v="1"/>
    <s v="Cancelld"/>
    <x v="1"/>
    <x v="1"/>
    <x v="2"/>
    <n v="133"/>
    <n v="190.19"/>
  </r>
  <r>
    <s v="AD01-9361"/>
    <x v="0"/>
    <s v="Sep"/>
    <x v="1"/>
    <x v="1"/>
    <s v="Cancelld"/>
    <x v="1"/>
    <x v="1"/>
    <x v="2"/>
    <n v="181"/>
    <n v="258.83"/>
  </r>
  <r>
    <s v="AD01-9362"/>
    <x v="0"/>
    <s v="Sep"/>
    <x v="1"/>
    <x v="1"/>
    <s v="Cancelld"/>
    <x v="1"/>
    <x v="1"/>
    <x v="2"/>
    <n v="355"/>
    <n v="507.65"/>
  </r>
  <r>
    <s v="AD01-9364"/>
    <x v="0"/>
    <s v="Sep"/>
    <x v="1"/>
    <x v="1"/>
    <s v="Cancelld"/>
    <x v="1"/>
    <x v="1"/>
    <x v="2"/>
    <n v="859"/>
    <n v="1228.3699999999999"/>
  </r>
  <r>
    <s v="AD01-9363"/>
    <x v="0"/>
    <s v="Sep"/>
    <x v="1"/>
    <x v="1"/>
    <s v="Cancelld"/>
    <x v="1"/>
    <x v="1"/>
    <x v="2"/>
    <n v="353"/>
    <n v="504.79"/>
  </r>
  <r>
    <s v="AD01-9361"/>
    <x v="0"/>
    <s v="Mar"/>
    <x v="0"/>
    <x v="1"/>
    <s v="Order assembled"/>
    <x v="1"/>
    <x v="1"/>
    <x v="1"/>
    <n v="364"/>
    <n v="520.52"/>
  </r>
  <r>
    <s v="AD01-9362"/>
    <x v="0"/>
    <s v="Mar"/>
    <x v="0"/>
    <x v="1"/>
    <s v="Order assembled"/>
    <x v="1"/>
    <x v="1"/>
    <x v="0"/>
    <n v="358"/>
    <n v="511.94"/>
  </r>
  <r>
    <s v="AD01-9361"/>
    <x v="0"/>
    <s v="Mar"/>
    <x v="0"/>
    <x v="1"/>
    <s v="Order assembled"/>
    <x v="1"/>
    <x v="1"/>
    <x v="1"/>
    <n v="367"/>
    <n v="524.80999999999995"/>
  </r>
  <r>
    <s v="AD01-9365"/>
    <x v="0"/>
    <s v="Mar"/>
    <x v="0"/>
    <x v="1"/>
    <s v="Order assembled"/>
    <x v="1"/>
    <x v="1"/>
    <x v="0"/>
    <n v="361"/>
    <n v="516.23"/>
  </r>
  <r>
    <s v="AD01-9361"/>
    <x v="0"/>
    <s v="Mar"/>
    <x v="0"/>
    <x v="1"/>
    <s v="Cancelld"/>
    <x v="1"/>
    <x v="1"/>
    <x v="0"/>
    <n v="355"/>
    <n v="507.65"/>
  </r>
  <r>
    <s v="AD01-9363"/>
    <x v="0"/>
    <s v="Feb"/>
    <x v="1"/>
    <x v="1"/>
    <s v="Order assembled"/>
    <x v="0"/>
    <x v="1"/>
    <x v="1"/>
    <n v="780"/>
    <n v="1115.4000000000001"/>
  </r>
  <r>
    <s v="AD01-9364"/>
    <x v="0"/>
    <s v="Feb"/>
    <x v="1"/>
    <x v="1"/>
    <s v="Order assembled"/>
    <x v="0"/>
    <x v="1"/>
    <x v="1"/>
    <n v="781"/>
    <n v="1116.83"/>
  </r>
  <r>
    <s v="AD01-9361"/>
    <x v="0"/>
    <s v="Feb"/>
    <x v="1"/>
    <x v="1"/>
    <s v="Order assembled"/>
    <x v="0"/>
    <x v="1"/>
    <x v="1"/>
    <n v="782"/>
    <n v="1118.26"/>
  </r>
  <r>
    <s v="AD01-9362"/>
    <x v="0"/>
    <s v="Feb"/>
    <x v="1"/>
    <x v="1"/>
    <s v="Order assembled"/>
    <x v="0"/>
    <x v="1"/>
    <x v="1"/>
    <n v="820"/>
    <n v="526.24"/>
  </r>
  <r>
    <s v="AD01-9362"/>
    <x v="0"/>
    <s v="Feb"/>
    <x v="1"/>
    <x v="1"/>
    <s v="Order assembled"/>
    <x v="0"/>
    <x v="1"/>
    <x v="1"/>
    <n v="821"/>
    <n v="526.24"/>
  </r>
  <r>
    <s v="AD01-9364"/>
    <x v="0"/>
    <s v="Jan"/>
    <x v="1"/>
    <x v="1"/>
    <s v="Order assembled"/>
    <x v="0"/>
    <x v="1"/>
    <x v="0"/>
    <n v="362"/>
    <n v="517.66"/>
  </r>
  <r>
    <s v="AD01-9364"/>
    <x v="0"/>
    <s v="Jan"/>
    <x v="1"/>
    <x v="1"/>
    <s v="Order assembled"/>
    <x v="0"/>
    <x v="1"/>
    <x v="0"/>
    <n v="779"/>
    <n v="1113.97"/>
  </r>
  <r>
    <s v="AD01-9363"/>
    <x v="0"/>
    <s v="Jan"/>
    <x v="1"/>
    <x v="1"/>
    <s v="Order assembled"/>
    <x v="0"/>
    <x v="1"/>
    <x v="0"/>
    <n v="819"/>
    <n v="526.24"/>
  </r>
  <r>
    <s v="AD01-9363"/>
    <x v="0"/>
    <s v="Jan"/>
    <x v="1"/>
    <x v="1"/>
    <s v="Order assembled"/>
    <x v="0"/>
    <x v="1"/>
    <x v="0"/>
    <n v="361"/>
    <n v="516.23"/>
  </r>
  <r>
    <s v="AD01-9362"/>
    <x v="0"/>
    <s v="Mar"/>
    <x v="1"/>
    <x v="1"/>
    <s v="Order assembled"/>
    <x v="0"/>
    <x v="1"/>
    <x v="1"/>
    <n v="822"/>
    <n v="526.24"/>
  </r>
  <r>
    <s v="AD01-9362"/>
    <x v="1"/>
    <s v="Dec"/>
    <x v="0"/>
    <x v="0"/>
    <s v="Order assembled"/>
    <x v="1"/>
    <x v="0"/>
    <x v="0"/>
    <n v="278"/>
    <n v="397.54"/>
  </r>
  <r>
    <s v="AD01-9361"/>
    <x v="1"/>
    <s v="Dec"/>
    <x v="0"/>
    <x v="0"/>
    <s v="Order assembled"/>
    <x v="1"/>
    <x v="0"/>
    <x v="0"/>
    <n v="272"/>
    <n v="388.96"/>
  </r>
  <r>
    <s v="AD01-9361"/>
    <x v="1"/>
    <s v="Dec"/>
    <x v="0"/>
    <x v="0"/>
    <s v="Order assembled"/>
    <x v="1"/>
    <x v="0"/>
    <x v="0"/>
    <n v="266"/>
    <n v="380.38"/>
  </r>
  <r>
    <s v="AD01-9364"/>
    <x v="1"/>
    <s v="Dec"/>
    <x v="0"/>
    <x v="0"/>
    <s v="Order assembled"/>
    <x v="1"/>
    <x v="0"/>
    <x v="0"/>
    <n v="276"/>
    <n v="526.24"/>
  </r>
  <r>
    <s v="AD01-9362"/>
    <x v="1"/>
    <s v="Dec"/>
    <x v="0"/>
    <x v="0"/>
    <s v="Order assembled"/>
    <x v="1"/>
    <x v="0"/>
    <x v="0"/>
    <n v="270"/>
    <n v="526.24"/>
  </r>
  <r>
    <s v="AD01-9362"/>
    <x v="1"/>
    <s v="Dec"/>
    <x v="0"/>
    <x v="0"/>
    <s v="Order assembled"/>
    <x v="1"/>
    <x v="0"/>
    <x v="0"/>
    <n v="279"/>
    <n v="398.97"/>
  </r>
  <r>
    <s v="AD01-9362"/>
    <x v="1"/>
    <s v="Dec"/>
    <x v="0"/>
    <x v="0"/>
    <s v="Order assembled"/>
    <x v="1"/>
    <x v="0"/>
    <x v="0"/>
    <n v="273"/>
    <n v="390.39"/>
  </r>
  <r>
    <s v="AD01-9361"/>
    <x v="1"/>
    <s v="Dec"/>
    <x v="0"/>
    <x v="0"/>
    <s v="Order assembled"/>
    <x v="1"/>
    <x v="0"/>
    <x v="0"/>
    <n v="267"/>
    <n v="381.81"/>
  </r>
  <r>
    <s v="AD01-9362"/>
    <x v="1"/>
    <s v="Dec"/>
    <x v="0"/>
    <x v="0"/>
    <s v="Order assembled"/>
    <x v="1"/>
    <x v="0"/>
    <x v="0"/>
    <n v="275"/>
    <n v="393.25"/>
  </r>
  <r>
    <s v="AD01-9362"/>
    <x v="1"/>
    <s v="Dec"/>
    <x v="0"/>
    <x v="0"/>
    <s v="Order assembled"/>
    <x v="1"/>
    <x v="0"/>
    <x v="0"/>
    <n v="269"/>
    <n v="384.67"/>
  </r>
  <r>
    <s v="AD01-9364"/>
    <x v="1"/>
    <s v="Nov"/>
    <x v="0"/>
    <x v="0"/>
    <s v="Order assembled"/>
    <x v="1"/>
    <x v="0"/>
    <x v="0"/>
    <n v="296"/>
    <n v="423.28"/>
  </r>
  <r>
    <s v="AD01-9362"/>
    <x v="1"/>
    <s v="Nov"/>
    <x v="0"/>
    <x v="0"/>
    <s v="Order assembled"/>
    <x v="1"/>
    <x v="0"/>
    <x v="0"/>
    <n v="290"/>
    <n v="414.7"/>
  </r>
  <r>
    <s v="AD01-9363"/>
    <x v="1"/>
    <s v="Nov"/>
    <x v="0"/>
    <x v="0"/>
    <s v="Order assembled"/>
    <x v="1"/>
    <x v="0"/>
    <x v="0"/>
    <n v="284"/>
    <n v="406.12"/>
  </r>
  <r>
    <s v="AD01-9365"/>
    <x v="1"/>
    <s v="Nov"/>
    <x v="0"/>
    <x v="0"/>
    <s v="Order assembled"/>
    <x v="1"/>
    <x v="0"/>
    <x v="0"/>
    <n v="294"/>
    <n v="526.24"/>
  </r>
  <r>
    <s v="AD01-9361"/>
    <x v="1"/>
    <s v="Nov"/>
    <x v="0"/>
    <x v="0"/>
    <s v="Order assembled"/>
    <x v="1"/>
    <x v="0"/>
    <x v="0"/>
    <n v="288"/>
    <n v="526.24"/>
  </r>
  <r>
    <s v="AD01-9361"/>
    <x v="1"/>
    <s v="Nov"/>
    <x v="0"/>
    <x v="0"/>
    <s v="Order assembled"/>
    <x v="1"/>
    <x v="0"/>
    <x v="0"/>
    <n v="282"/>
    <n v="526.24"/>
  </r>
  <r>
    <s v="AD01-9361"/>
    <x v="1"/>
    <s v="Nov"/>
    <x v="0"/>
    <x v="0"/>
    <s v="Order assembled"/>
    <x v="1"/>
    <x v="0"/>
    <x v="0"/>
    <n v="291"/>
    <n v="416.13"/>
  </r>
  <r>
    <s v="AD01-9365"/>
    <x v="1"/>
    <s v="Nov"/>
    <x v="0"/>
    <x v="0"/>
    <s v="Order assembled"/>
    <x v="1"/>
    <x v="0"/>
    <x v="0"/>
    <n v="285"/>
    <n v="407.55"/>
  </r>
  <r>
    <s v="AD01-9363"/>
    <x v="1"/>
    <s v="Nov"/>
    <x v="0"/>
    <x v="0"/>
    <s v="Order assembled"/>
    <x v="1"/>
    <x v="0"/>
    <x v="0"/>
    <n v="293"/>
    <n v="418.99"/>
  </r>
  <r>
    <s v="AD01-9364"/>
    <x v="1"/>
    <s v="Nov"/>
    <x v="0"/>
    <x v="0"/>
    <s v="Order assembled"/>
    <x v="1"/>
    <x v="0"/>
    <x v="0"/>
    <n v="287"/>
    <n v="410.41"/>
  </r>
  <r>
    <s v="AD01-9361"/>
    <x v="1"/>
    <s v="Nov"/>
    <x v="0"/>
    <x v="0"/>
    <s v="Order assembled"/>
    <x v="1"/>
    <x v="0"/>
    <x v="0"/>
    <n v="281"/>
    <n v="401.83"/>
  </r>
  <r>
    <s v="AD01-9364"/>
    <x v="1"/>
    <s v="Oct"/>
    <x v="0"/>
    <x v="0"/>
    <s v="Order assembled"/>
    <x v="1"/>
    <x v="0"/>
    <x v="0"/>
    <n v="308"/>
    <n v="440.44"/>
  </r>
  <r>
    <s v="AD01-9362"/>
    <x v="1"/>
    <s v="Oct"/>
    <x v="0"/>
    <x v="0"/>
    <s v="Order assembled"/>
    <x v="1"/>
    <x v="0"/>
    <x v="0"/>
    <n v="302"/>
    <n v="431.86"/>
  </r>
  <r>
    <s v="AD01-9362"/>
    <x v="1"/>
    <s v="Oct"/>
    <x v="0"/>
    <x v="0"/>
    <s v="Order assembled"/>
    <x v="1"/>
    <x v="0"/>
    <x v="0"/>
    <n v="306"/>
    <n v="526.24"/>
  </r>
  <r>
    <s v="AD01-9363"/>
    <x v="1"/>
    <s v="Oct"/>
    <x v="0"/>
    <x v="0"/>
    <s v="Order assembled"/>
    <x v="1"/>
    <x v="0"/>
    <x v="0"/>
    <n v="300"/>
    <n v="526.24"/>
  </r>
  <r>
    <s v="AD01-9364"/>
    <x v="1"/>
    <s v="Oct"/>
    <x v="0"/>
    <x v="0"/>
    <s v="Order assembled"/>
    <x v="1"/>
    <x v="0"/>
    <x v="0"/>
    <n v="309"/>
    <n v="441.87"/>
  </r>
  <r>
    <s v="AD01-9364"/>
    <x v="1"/>
    <s v="Oct"/>
    <x v="0"/>
    <x v="0"/>
    <s v="Order assembled"/>
    <x v="1"/>
    <x v="0"/>
    <x v="0"/>
    <n v="303"/>
    <n v="433.29"/>
  </r>
  <r>
    <s v="AD01-9364"/>
    <x v="1"/>
    <s v="Oct"/>
    <x v="0"/>
    <x v="0"/>
    <s v="Order assembled"/>
    <x v="1"/>
    <x v="0"/>
    <x v="0"/>
    <n v="297"/>
    <n v="424.71"/>
  </r>
  <r>
    <s v="AD01-9361"/>
    <x v="1"/>
    <s v="Oct"/>
    <x v="0"/>
    <x v="0"/>
    <s v="Order assembled"/>
    <x v="1"/>
    <x v="0"/>
    <x v="0"/>
    <n v="305"/>
    <n v="436.15"/>
  </r>
  <r>
    <s v="AD01-9361"/>
    <x v="1"/>
    <s v="Oct"/>
    <x v="0"/>
    <x v="0"/>
    <s v="Order assembled"/>
    <x v="1"/>
    <x v="0"/>
    <x v="0"/>
    <n v="299"/>
    <n v="427.57"/>
  </r>
  <r>
    <s v="AD01-9361"/>
    <x v="1"/>
    <s v="Apr"/>
    <x v="0"/>
    <x v="0"/>
    <s v="Order assembled"/>
    <x v="0"/>
    <x v="0"/>
    <x v="0"/>
    <n v="158"/>
    <n v="526.24"/>
  </r>
  <r>
    <s v="AD01-9361"/>
    <x v="1"/>
    <s v="Apr"/>
    <x v="0"/>
    <x v="0"/>
    <s v="Order assembled"/>
    <x v="0"/>
    <x v="0"/>
    <x v="0"/>
    <n v="152"/>
    <n v="526.24"/>
  </r>
  <r>
    <s v="AD01-9362"/>
    <x v="1"/>
    <s v="Apr"/>
    <x v="0"/>
    <x v="0"/>
    <s v="Order assembled"/>
    <x v="0"/>
    <x v="0"/>
    <x v="1"/>
    <n v="170"/>
    <n v="243.1"/>
  </r>
  <r>
    <s v="AD01-9362"/>
    <x v="1"/>
    <s v="Apr"/>
    <x v="0"/>
    <x v="0"/>
    <s v="Order assembled"/>
    <x v="0"/>
    <x v="0"/>
    <x v="1"/>
    <n v="218"/>
    <n v="311.74"/>
  </r>
  <r>
    <s v="AD01-9361"/>
    <x v="1"/>
    <s v="Apr"/>
    <x v="0"/>
    <x v="0"/>
    <s v="Order assembled"/>
    <x v="0"/>
    <x v="0"/>
    <x v="1"/>
    <n v="146"/>
    <n v="208.78"/>
  </r>
  <r>
    <s v="AD01-9364"/>
    <x v="1"/>
    <s v="Apr"/>
    <x v="0"/>
    <x v="0"/>
    <s v="Order assembled"/>
    <x v="0"/>
    <x v="0"/>
    <x v="1"/>
    <n v="172"/>
    <n v="245.96"/>
  </r>
  <r>
    <s v="AD01-9361"/>
    <x v="1"/>
    <s v="Apr"/>
    <x v="0"/>
    <x v="0"/>
    <s v="Order assembled"/>
    <x v="0"/>
    <x v="0"/>
    <x v="1"/>
    <n v="220"/>
    <n v="314.60000000000002"/>
  </r>
  <r>
    <s v="AD01-9361"/>
    <x v="1"/>
    <s v="Apr"/>
    <x v="0"/>
    <x v="0"/>
    <s v="Order assembled"/>
    <x v="0"/>
    <x v="0"/>
    <x v="1"/>
    <n v="162"/>
    <n v="526.24"/>
  </r>
  <r>
    <s v="AD01-9362"/>
    <x v="1"/>
    <s v="Apr"/>
    <x v="0"/>
    <x v="0"/>
    <s v="Order assembled"/>
    <x v="0"/>
    <x v="0"/>
    <x v="1"/>
    <n v="156"/>
    <n v="526.24"/>
  </r>
  <r>
    <s v="AD01-9362"/>
    <x v="1"/>
    <s v="Apr"/>
    <x v="0"/>
    <x v="0"/>
    <s v="Order assembled"/>
    <x v="0"/>
    <x v="0"/>
    <x v="1"/>
    <n v="150"/>
    <n v="526.24"/>
  </r>
  <r>
    <s v="AD01-9362"/>
    <x v="1"/>
    <s v="Apr"/>
    <x v="0"/>
    <x v="0"/>
    <s v="Order assembled"/>
    <x v="0"/>
    <x v="0"/>
    <x v="1"/>
    <n v="687"/>
    <n v="982.41"/>
  </r>
  <r>
    <s v="AD01-9361"/>
    <x v="1"/>
    <s v="Apr"/>
    <x v="0"/>
    <x v="0"/>
    <s v="Order assembled"/>
    <x v="0"/>
    <x v="0"/>
    <x v="1"/>
    <n v="721"/>
    <n v="1031.03"/>
  </r>
  <r>
    <s v="AD01-9362"/>
    <x v="1"/>
    <s v="Apr"/>
    <x v="0"/>
    <x v="0"/>
    <s v="Order assembled"/>
    <x v="0"/>
    <x v="0"/>
    <x v="1"/>
    <n v="774"/>
    <n v="1106.82"/>
  </r>
  <r>
    <s v="AD01-9361"/>
    <x v="1"/>
    <s v="Apr"/>
    <x v="0"/>
    <x v="0"/>
    <s v="Order assembled"/>
    <x v="0"/>
    <x v="0"/>
    <x v="1"/>
    <n v="159"/>
    <n v="227.37"/>
  </r>
  <r>
    <s v="AD01-9362"/>
    <x v="1"/>
    <s v="Apr"/>
    <x v="0"/>
    <x v="0"/>
    <s v="Order assembled"/>
    <x v="0"/>
    <x v="0"/>
    <x v="1"/>
    <n v="153"/>
    <n v="218.79"/>
  </r>
  <r>
    <s v="AD01-9361"/>
    <x v="1"/>
    <s v="Apr"/>
    <x v="0"/>
    <x v="0"/>
    <s v="Order assembled"/>
    <x v="0"/>
    <x v="0"/>
    <x v="1"/>
    <n v="147"/>
    <n v="210.21"/>
  </r>
  <r>
    <s v="AD01-9362"/>
    <x v="1"/>
    <s v="Apr"/>
    <x v="0"/>
    <x v="0"/>
    <s v="Order assembled"/>
    <x v="0"/>
    <x v="0"/>
    <x v="1"/>
    <n v="171"/>
    <n v="244.53"/>
  </r>
  <r>
    <s v="AD01-9362"/>
    <x v="1"/>
    <s v="Apr"/>
    <x v="0"/>
    <x v="0"/>
    <s v="Order assembled"/>
    <x v="0"/>
    <x v="0"/>
    <x v="1"/>
    <n v="760"/>
    <n v="526.24"/>
  </r>
  <r>
    <s v="AD01-9362"/>
    <x v="1"/>
    <s v="Apr"/>
    <x v="0"/>
    <x v="0"/>
    <s v="Order assembled"/>
    <x v="0"/>
    <x v="0"/>
    <x v="1"/>
    <n v="813"/>
    <n v="526.24"/>
  </r>
  <r>
    <s v="AD01-9362"/>
    <x v="1"/>
    <s v="Apr"/>
    <x v="0"/>
    <x v="0"/>
    <s v="Order assembled"/>
    <x v="0"/>
    <x v="0"/>
    <x v="1"/>
    <n v="217"/>
    <n v="310.31"/>
  </r>
  <r>
    <s v="AD01-9364"/>
    <x v="1"/>
    <s v="Apr"/>
    <x v="0"/>
    <x v="0"/>
    <s v="Order assembled"/>
    <x v="0"/>
    <x v="0"/>
    <x v="1"/>
    <n v="145"/>
    <n v="207.35"/>
  </r>
  <r>
    <s v="AD01-9362"/>
    <x v="1"/>
    <s v="Apr"/>
    <x v="0"/>
    <x v="0"/>
    <s v="Order assembled"/>
    <x v="0"/>
    <x v="0"/>
    <x v="0"/>
    <n v="161"/>
    <n v="230.23"/>
  </r>
  <r>
    <s v="AD01-9363"/>
    <x v="1"/>
    <s v="Apr"/>
    <x v="0"/>
    <x v="0"/>
    <s v="Order assembled"/>
    <x v="0"/>
    <x v="0"/>
    <x v="0"/>
    <n v="155"/>
    <n v="221.65"/>
  </r>
  <r>
    <s v="AD01-9362"/>
    <x v="1"/>
    <s v="Apr"/>
    <x v="0"/>
    <x v="0"/>
    <s v="Order assembled"/>
    <x v="0"/>
    <x v="0"/>
    <x v="0"/>
    <n v="149"/>
    <n v="213.07"/>
  </r>
  <r>
    <s v="AD01-9361"/>
    <x v="1"/>
    <s v="Apr"/>
    <x v="0"/>
    <x v="0"/>
    <s v="Order assembled"/>
    <x v="0"/>
    <x v="0"/>
    <x v="1"/>
    <n v="173"/>
    <n v="247.39"/>
  </r>
  <r>
    <s v="AD01-9361"/>
    <x v="1"/>
    <s v="Apr"/>
    <x v="0"/>
    <x v="0"/>
    <s v="Order assembled"/>
    <x v="0"/>
    <x v="0"/>
    <x v="1"/>
    <n v="221"/>
    <n v="316.02999999999997"/>
  </r>
  <r>
    <s v="AD01-9362"/>
    <x v="1"/>
    <s v="Apr"/>
    <x v="0"/>
    <x v="0"/>
    <s v="Order assembled"/>
    <x v="0"/>
    <x v="0"/>
    <x v="1"/>
    <n v="783"/>
    <n v="1119.69"/>
  </r>
  <r>
    <s v="AD01-9361"/>
    <x v="1"/>
    <s v="Aug"/>
    <x v="0"/>
    <x v="0"/>
    <s v="Order assembled"/>
    <x v="0"/>
    <x v="0"/>
    <x v="0"/>
    <n v="344"/>
    <n v="491.92"/>
  </r>
  <r>
    <s v="AD01-9361"/>
    <x v="1"/>
    <s v="Aug"/>
    <x v="0"/>
    <x v="0"/>
    <s v="Order assembled"/>
    <x v="0"/>
    <x v="0"/>
    <x v="0"/>
    <n v="338"/>
    <n v="483.34"/>
  </r>
  <r>
    <s v="AD01-9361"/>
    <x v="1"/>
    <s v="Aug"/>
    <x v="0"/>
    <x v="0"/>
    <s v="Order assembled"/>
    <x v="0"/>
    <x v="0"/>
    <x v="0"/>
    <n v="332"/>
    <n v="474.76"/>
  </r>
  <r>
    <s v="AD01-9364"/>
    <x v="1"/>
    <s v="Aug"/>
    <x v="0"/>
    <x v="0"/>
    <s v="Order assembled"/>
    <x v="0"/>
    <x v="0"/>
    <x v="1"/>
    <n v="152"/>
    <n v="206.72"/>
  </r>
  <r>
    <s v="AD01-9364"/>
    <x v="1"/>
    <s v="Aug"/>
    <x v="0"/>
    <x v="0"/>
    <s v="Order assembled"/>
    <x v="0"/>
    <x v="0"/>
    <x v="1"/>
    <n v="368"/>
    <n v="526.24"/>
  </r>
  <r>
    <s v="AD01-9365"/>
    <x v="1"/>
    <s v="Aug"/>
    <x v="0"/>
    <x v="0"/>
    <s v="Order assembled"/>
    <x v="0"/>
    <x v="0"/>
    <x v="1"/>
    <n v="148"/>
    <n v="211.64"/>
  </r>
  <r>
    <s v="AD01-9361"/>
    <x v="1"/>
    <s v="Aug"/>
    <x v="0"/>
    <x v="0"/>
    <s v="Order assembled"/>
    <x v="0"/>
    <x v="0"/>
    <x v="1"/>
    <n v="196"/>
    <n v="280.27999999999997"/>
  </r>
  <r>
    <s v="AD01-9361"/>
    <x v="1"/>
    <s v="Aug"/>
    <x v="0"/>
    <x v="0"/>
    <s v="Order assembled"/>
    <x v="0"/>
    <x v="0"/>
    <x v="1"/>
    <n v="370"/>
    <n v="529.1"/>
  </r>
  <r>
    <s v="AD01-9364"/>
    <x v="1"/>
    <s v="Aug"/>
    <x v="0"/>
    <x v="0"/>
    <s v="Order assembled"/>
    <x v="0"/>
    <x v="0"/>
    <x v="0"/>
    <n v="342"/>
    <n v="526.24"/>
  </r>
  <r>
    <s v="AD01-9362"/>
    <x v="1"/>
    <s v="Aug"/>
    <x v="0"/>
    <x v="0"/>
    <s v="Order assembled"/>
    <x v="0"/>
    <x v="0"/>
    <x v="0"/>
    <n v="336"/>
    <n v="526.24"/>
  </r>
  <r>
    <s v="AD01-9361"/>
    <x v="1"/>
    <s v="Aug"/>
    <x v="0"/>
    <x v="0"/>
    <s v="Order assembled"/>
    <x v="0"/>
    <x v="0"/>
    <x v="0"/>
    <n v="330"/>
    <n v="526.24"/>
  </r>
  <r>
    <s v="AD01-9361"/>
    <x v="1"/>
    <s v="Aug"/>
    <x v="0"/>
    <x v="0"/>
    <s v="Order assembled"/>
    <x v="0"/>
    <x v="0"/>
    <x v="1"/>
    <n v="691"/>
    <n v="988.13"/>
  </r>
  <r>
    <s v="AD01-9361"/>
    <x v="1"/>
    <s v="Aug"/>
    <x v="0"/>
    <x v="0"/>
    <s v="Order assembled"/>
    <x v="0"/>
    <x v="0"/>
    <x v="1"/>
    <n v="724"/>
    <n v="1035.32"/>
  </r>
  <r>
    <s v="AD01-9362"/>
    <x v="1"/>
    <s v="Aug"/>
    <x v="0"/>
    <x v="0"/>
    <s v="Order assembled"/>
    <x v="0"/>
    <x v="0"/>
    <x v="1"/>
    <n v="777"/>
    <n v="1111.1099999999999"/>
  </r>
  <r>
    <s v="AD01-9361"/>
    <x v="1"/>
    <s v="Aug"/>
    <x v="0"/>
    <x v="0"/>
    <s v="Order assembled"/>
    <x v="0"/>
    <x v="0"/>
    <x v="0"/>
    <n v="339"/>
    <n v="484.77"/>
  </r>
  <r>
    <s v="AD01-9361"/>
    <x v="1"/>
    <s v="Aug"/>
    <x v="0"/>
    <x v="0"/>
    <s v="Order assembled"/>
    <x v="0"/>
    <x v="0"/>
    <x v="0"/>
    <n v="333"/>
    <n v="476.19"/>
  </r>
  <r>
    <s v="AD01-9362"/>
    <x v="1"/>
    <s v="Aug"/>
    <x v="0"/>
    <x v="0"/>
    <s v="Order assembled"/>
    <x v="0"/>
    <x v="0"/>
    <x v="1"/>
    <n v="153"/>
    <n v="218.79"/>
  </r>
  <r>
    <s v="AD01-9361"/>
    <x v="1"/>
    <s v="Aug"/>
    <x v="0"/>
    <x v="0"/>
    <s v="Order assembled"/>
    <x v="0"/>
    <x v="0"/>
    <x v="1"/>
    <n v="764"/>
    <n v="526.24"/>
  </r>
  <r>
    <s v="AD01-9361"/>
    <x v="1"/>
    <s v="Aug"/>
    <x v="0"/>
    <x v="0"/>
    <s v="Order assembled"/>
    <x v="0"/>
    <x v="0"/>
    <x v="1"/>
    <n v="817"/>
    <n v="526.24"/>
  </r>
  <r>
    <s v="AD01-9361"/>
    <x v="1"/>
    <s v="Aug"/>
    <x v="0"/>
    <x v="0"/>
    <s v="Order assembled"/>
    <x v="0"/>
    <x v="0"/>
    <x v="1"/>
    <n v="151"/>
    <n v="215.93"/>
  </r>
  <r>
    <s v="AD01-9364"/>
    <x v="1"/>
    <s v="Aug"/>
    <x v="0"/>
    <x v="0"/>
    <s v="Order assembled"/>
    <x v="0"/>
    <x v="0"/>
    <x v="1"/>
    <n v="199"/>
    <n v="284.57"/>
  </r>
  <r>
    <s v="AD01-9365"/>
    <x v="1"/>
    <s v="Aug"/>
    <x v="0"/>
    <x v="0"/>
    <s v="Order assembled"/>
    <x v="0"/>
    <x v="0"/>
    <x v="1"/>
    <n v="367"/>
    <n v="524.80999999999995"/>
  </r>
  <r>
    <s v="AD01-9361"/>
    <x v="1"/>
    <s v="Aug"/>
    <x v="0"/>
    <x v="0"/>
    <s v="Order assembled"/>
    <x v="0"/>
    <x v="0"/>
    <x v="0"/>
    <n v="341"/>
    <n v="487.63"/>
  </r>
  <r>
    <s v="AD01-9365"/>
    <x v="1"/>
    <s v="Aug"/>
    <x v="0"/>
    <x v="0"/>
    <s v="Order assembled"/>
    <x v="0"/>
    <x v="0"/>
    <x v="0"/>
    <n v="335"/>
    <n v="479.05"/>
  </r>
  <r>
    <s v="AD01-9362"/>
    <x v="1"/>
    <s v="Aug"/>
    <x v="0"/>
    <x v="0"/>
    <s v="Order assembled"/>
    <x v="0"/>
    <x v="0"/>
    <x v="0"/>
    <n v="329"/>
    <n v="470.47"/>
  </r>
  <r>
    <s v="AD01-9364"/>
    <x v="1"/>
    <s v="Aug"/>
    <x v="0"/>
    <x v="0"/>
    <s v="Order assembled"/>
    <x v="0"/>
    <x v="0"/>
    <x v="1"/>
    <n v="149"/>
    <n v="213.07"/>
  </r>
  <r>
    <s v="AD01-9362"/>
    <x v="1"/>
    <s v="Aug"/>
    <x v="0"/>
    <x v="0"/>
    <s v="Order assembled"/>
    <x v="0"/>
    <x v="0"/>
    <x v="1"/>
    <n v="197"/>
    <n v="281.70999999999998"/>
  </r>
  <r>
    <s v="AD01-9364"/>
    <x v="1"/>
    <s v="Aug"/>
    <x v="0"/>
    <x v="0"/>
    <s v="Order assembled"/>
    <x v="0"/>
    <x v="0"/>
    <x v="1"/>
    <n v="786"/>
    <n v="1123.98"/>
  </r>
  <r>
    <s v="AD01-9361"/>
    <x v="1"/>
    <s v="Dec"/>
    <x v="0"/>
    <x v="0"/>
    <s v="Order assembled"/>
    <x v="0"/>
    <x v="0"/>
    <x v="1"/>
    <n v="128"/>
    <n v="174.08"/>
  </r>
  <r>
    <s v="AD01-9362"/>
    <x v="1"/>
    <s v="Dec"/>
    <x v="0"/>
    <x v="0"/>
    <s v="Order assembled"/>
    <x v="0"/>
    <x v="0"/>
    <x v="1"/>
    <n v="176"/>
    <n v="251.68"/>
  </r>
  <r>
    <s v="AD01-9361"/>
    <x v="1"/>
    <s v="Dec"/>
    <x v="0"/>
    <x v="0"/>
    <s v="Order assembled"/>
    <x v="0"/>
    <x v="0"/>
    <x v="1"/>
    <n v="130"/>
    <n v="185.9"/>
  </r>
  <r>
    <s v="AD01-9362"/>
    <x v="1"/>
    <s v="Dec"/>
    <x v="0"/>
    <x v="0"/>
    <s v="Order assembled"/>
    <x v="0"/>
    <x v="0"/>
    <x v="1"/>
    <n v="178"/>
    <n v="254.54"/>
  </r>
  <r>
    <s v="AD01-9361"/>
    <x v="1"/>
    <s v="Dec"/>
    <x v="0"/>
    <x v="0"/>
    <s v="Order assembled"/>
    <x v="0"/>
    <x v="0"/>
    <x v="1"/>
    <n v="728"/>
    <n v="1041.04"/>
  </r>
  <r>
    <s v="AD01-9363"/>
    <x v="1"/>
    <s v="Dec"/>
    <x v="0"/>
    <x v="0"/>
    <s v="Order assembled"/>
    <x v="0"/>
    <x v="0"/>
    <x v="1"/>
    <n v="129"/>
    <n v="184.47"/>
  </r>
  <r>
    <s v="AD01-9364"/>
    <x v="1"/>
    <s v="Dec"/>
    <x v="0"/>
    <x v="0"/>
    <s v="Order assembled"/>
    <x v="0"/>
    <x v="0"/>
    <x v="1"/>
    <n v="767"/>
    <n v="526.24"/>
  </r>
  <r>
    <s v="AD01-9362"/>
    <x v="1"/>
    <s v="Dec"/>
    <x v="0"/>
    <x v="0"/>
    <s v="Order assembled"/>
    <x v="0"/>
    <x v="0"/>
    <x v="1"/>
    <n v="127"/>
    <n v="181.61"/>
  </r>
  <r>
    <s v="AD01-9362"/>
    <x v="1"/>
    <s v="Dec"/>
    <x v="0"/>
    <x v="0"/>
    <s v="Order assembled"/>
    <x v="0"/>
    <x v="0"/>
    <x v="1"/>
    <n v="175"/>
    <n v="250.25"/>
  </r>
  <r>
    <s v="AD01-9361"/>
    <x v="1"/>
    <s v="Dec"/>
    <x v="0"/>
    <x v="0"/>
    <s v="Order assembled"/>
    <x v="0"/>
    <x v="0"/>
    <x v="1"/>
    <n v="131"/>
    <n v="187.33"/>
  </r>
  <r>
    <s v="AD01-9361"/>
    <x v="1"/>
    <s v="Feb"/>
    <x v="0"/>
    <x v="0"/>
    <s v="Order assembled"/>
    <x v="0"/>
    <x v="0"/>
    <x v="0"/>
    <n v="194"/>
    <n v="526.24"/>
  </r>
  <r>
    <s v="AD01-9362"/>
    <x v="1"/>
    <s v="Feb"/>
    <x v="0"/>
    <x v="0"/>
    <s v="Order assembled"/>
    <x v="0"/>
    <x v="0"/>
    <x v="0"/>
    <n v="188"/>
    <n v="526.24"/>
  </r>
  <r>
    <s v="AD01-9361"/>
    <x v="1"/>
    <s v="Feb"/>
    <x v="0"/>
    <x v="0"/>
    <s v="Order assembled"/>
    <x v="0"/>
    <x v="0"/>
    <x v="0"/>
    <n v="182"/>
    <n v="526.24"/>
  </r>
  <r>
    <s v="AD01-9361"/>
    <x v="1"/>
    <s v="Feb"/>
    <x v="0"/>
    <x v="0"/>
    <s v="Order assembled"/>
    <x v="0"/>
    <x v="0"/>
    <x v="1"/>
    <n v="182"/>
    <n v="260.26"/>
  </r>
  <r>
    <s v="AD01-9364"/>
    <x v="1"/>
    <s v="Feb"/>
    <x v="0"/>
    <x v="0"/>
    <s v="Order assembled"/>
    <x v="0"/>
    <x v="0"/>
    <x v="1"/>
    <n v="230"/>
    <n v="328.9"/>
  </r>
  <r>
    <s v="AD01-9365"/>
    <x v="1"/>
    <s v="Feb"/>
    <x v="0"/>
    <x v="0"/>
    <s v="Order assembled"/>
    <x v="0"/>
    <x v="0"/>
    <x v="1"/>
    <n v="158"/>
    <n v="225.94"/>
  </r>
  <r>
    <s v="AD01-9362"/>
    <x v="1"/>
    <s v="Feb"/>
    <x v="0"/>
    <x v="0"/>
    <s v="Order assembled"/>
    <x v="0"/>
    <x v="0"/>
    <x v="1"/>
    <n v="184"/>
    <n v="263.12"/>
  </r>
  <r>
    <s v="AD01-9361"/>
    <x v="1"/>
    <s v="Feb"/>
    <x v="0"/>
    <x v="0"/>
    <s v="Order assembled"/>
    <x v="0"/>
    <x v="0"/>
    <x v="1"/>
    <n v="154"/>
    <n v="220.22"/>
  </r>
  <r>
    <s v="AD01-9362"/>
    <x v="1"/>
    <s v="Feb"/>
    <x v="0"/>
    <x v="0"/>
    <s v="Order assembled"/>
    <x v="0"/>
    <x v="0"/>
    <x v="0"/>
    <n v="192"/>
    <n v="526.24"/>
  </r>
  <r>
    <s v="AD01-9365"/>
    <x v="1"/>
    <s v="Feb"/>
    <x v="0"/>
    <x v="0"/>
    <s v="Order assembled"/>
    <x v="0"/>
    <x v="0"/>
    <x v="0"/>
    <n v="186"/>
    <n v="526.24"/>
  </r>
  <r>
    <s v="AD01-9363"/>
    <x v="1"/>
    <s v="Feb"/>
    <x v="0"/>
    <x v="0"/>
    <s v="Order assembled"/>
    <x v="0"/>
    <x v="0"/>
    <x v="0"/>
    <n v="180"/>
    <n v="526.24"/>
  </r>
  <r>
    <s v="AD01-9361"/>
    <x v="1"/>
    <s v="Feb"/>
    <x v="0"/>
    <x v="0"/>
    <s v="Order assembled"/>
    <x v="0"/>
    <x v="0"/>
    <x v="1"/>
    <n v="686"/>
    <n v="980.98"/>
  </r>
  <r>
    <s v="AD01-9363"/>
    <x v="1"/>
    <s v="Feb"/>
    <x v="0"/>
    <x v="0"/>
    <s v="Order assembled"/>
    <x v="0"/>
    <x v="0"/>
    <x v="1"/>
    <n v="719"/>
    <n v="1028.17"/>
  </r>
  <r>
    <s v="AD01-9362"/>
    <x v="1"/>
    <s v="Feb"/>
    <x v="0"/>
    <x v="0"/>
    <s v="Order assembled"/>
    <x v="0"/>
    <x v="0"/>
    <x v="1"/>
    <n v="772"/>
    <n v="1103.96"/>
  </r>
  <r>
    <s v="AD01-9364"/>
    <x v="1"/>
    <s v="Feb"/>
    <x v="0"/>
    <x v="0"/>
    <s v="Order assembled"/>
    <x v="0"/>
    <x v="0"/>
    <x v="0"/>
    <n v="189"/>
    <n v="270.27"/>
  </r>
  <r>
    <s v="AD01-9363"/>
    <x v="1"/>
    <s v="Feb"/>
    <x v="0"/>
    <x v="0"/>
    <s v="Order assembled"/>
    <x v="0"/>
    <x v="0"/>
    <x v="0"/>
    <n v="183"/>
    <n v="261.69"/>
  </r>
  <r>
    <s v="AD01-9362"/>
    <x v="1"/>
    <s v="Feb"/>
    <x v="0"/>
    <x v="0"/>
    <s v="Order assembled"/>
    <x v="0"/>
    <x v="0"/>
    <x v="1"/>
    <n v="183"/>
    <n v="261.69"/>
  </r>
  <r>
    <s v="AD01-9362"/>
    <x v="1"/>
    <s v="Feb"/>
    <x v="0"/>
    <x v="0"/>
    <s v="Order assembled"/>
    <x v="0"/>
    <x v="0"/>
    <x v="1"/>
    <n v="758"/>
    <n v="526.24"/>
  </r>
  <r>
    <s v="AD01-9361"/>
    <x v="1"/>
    <s v="Feb"/>
    <x v="0"/>
    <x v="0"/>
    <s v="Order assembled"/>
    <x v="0"/>
    <x v="0"/>
    <x v="1"/>
    <n v="812"/>
    <n v="526.24"/>
  </r>
  <r>
    <s v="AD01-9361"/>
    <x v="1"/>
    <s v="Feb"/>
    <x v="0"/>
    <x v="0"/>
    <s v="Order assembled"/>
    <x v="0"/>
    <x v="0"/>
    <x v="1"/>
    <n v="181"/>
    <n v="258.83"/>
  </r>
  <r>
    <s v="AD01-9365"/>
    <x v="1"/>
    <s v="Feb"/>
    <x v="0"/>
    <x v="0"/>
    <s v="Order assembled"/>
    <x v="0"/>
    <x v="0"/>
    <x v="1"/>
    <n v="229"/>
    <n v="327.47000000000003"/>
  </r>
  <r>
    <s v="AD01-9362"/>
    <x v="1"/>
    <s v="Feb"/>
    <x v="0"/>
    <x v="0"/>
    <s v="Order assembled"/>
    <x v="0"/>
    <x v="0"/>
    <x v="1"/>
    <n v="157"/>
    <n v="224.51"/>
  </r>
  <r>
    <s v="AD01-9362"/>
    <x v="1"/>
    <s v="Feb"/>
    <x v="0"/>
    <x v="0"/>
    <s v="Order assembled"/>
    <x v="0"/>
    <x v="0"/>
    <x v="0"/>
    <n v="191"/>
    <n v="273.13"/>
  </r>
  <r>
    <s v="AD01-9362"/>
    <x v="1"/>
    <s v="Feb"/>
    <x v="0"/>
    <x v="0"/>
    <s v="Order assembled"/>
    <x v="0"/>
    <x v="0"/>
    <x v="0"/>
    <n v="185"/>
    <n v="264.55"/>
  </r>
  <r>
    <s v="AD01-9362"/>
    <x v="1"/>
    <s v="Feb"/>
    <x v="0"/>
    <x v="0"/>
    <s v="Order assembled"/>
    <x v="0"/>
    <x v="0"/>
    <x v="0"/>
    <n v="179"/>
    <n v="255.97"/>
  </r>
  <r>
    <s v="AD01-9365"/>
    <x v="1"/>
    <s v="Feb"/>
    <x v="0"/>
    <x v="0"/>
    <s v="Order assembled"/>
    <x v="0"/>
    <x v="0"/>
    <x v="1"/>
    <n v="185"/>
    <n v="264.55"/>
  </r>
  <r>
    <s v="AD01-9363"/>
    <x v="1"/>
    <s v="Feb"/>
    <x v="0"/>
    <x v="0"/>
    <s v="Order assembled"/>
    <x v="0"/>
    <x v="0"/>
    <x v="1"/>
    <n v="227"/>
    <n v="324.61"/>
  </r>
  <r>
    <s v="AD01-9361"/>
    <x v="1"/>
    <s v="Feb"/>
    <x v="0"/>
    <x v="0"/>
    <s v="Order assembled"/>
    <x v="0"/>
    <x v="0"/>
    <x v="1"/>
    <n v="781"/>
    <n v="1116.83"/>
  </r>
  <r>
    <s v="AD01-9364"/>
    <x v="1"/>
    <s v="Jan"/>
    <x v="0"/>
    <x v="0"/>
    <s v="Order assembled"/>
    <x v="0"/>
    <x v="0"/>
    <x v="0"/>
    <n v="206"/>
    <n v="526.24"/>
  </r>
  <r>
    <s v="AD01-9362"/>
    <x v="1"/>
    <s v="Jan"/>
    <x v="0"/>
    <x v="0"/>
    <s v="Order assembled"/>
    <x v="0"/>
    <x v="0"/>
    <x v="0"/>
    <n v="200"/>
    <n v="526.24"/>
  </r>
  <r>
    <s v="AD01-9364"/>
    <x v="1"/>
    <s v="Jan"/>
    <x v="0"/>
    <x v="0"/>
    <s v="Order assembled"/>
    <x v="0"/>
    <x v="0"/>
    <x v="1"/>
    <n v="188"/>
    <n v="268.83999999999997"/>
  </r>
  <r>
    <s v="AD01-9362"/>
    <x v="1"/>
    <s v="Jan"/>
    <x v="0"/>
    <x v="0"/>
    <s v="Order assembled"/>
    <x v="0"/>
    <x v="0"/>
    <x v="1"/>
    <n v="236"/>
    <n v="337.48"/>
  </r>
  <r>
    <s v="AD01-9364"/>
    <x v="1"/>
    <s v="Jan"/>
    <x v="0"/>
    <x v="0"/>
    <s v="Order assembled"/>
    <x v="0"/>
    <x v="0"/>
    <x v="1"/>
    <n v="190"/>
    <n v="271.7"/>
  </r>
  <r>
    <s v="AD01-9361"/>
    <x v="1"/>
    <s v="Jan"/>
    <x v="0"/>
    <x v="0"/>
    <s v="Order assembled"/>
    <x v="0"/>
    <x v="0"/>
    <x v="1"/>
    <n v="232"/>
    <n v="331.76"/>
  </r>
  <r>
    <s v="AD01-9362"/>
    <x v="1"/>
    <s v="Jan"/>
    <x v="0"/>
    <x v="0"/>
    <s v="Order assembled"/>
    <x v="0"/>
    <x v="0"/>
    <x v="1"/>
    <n v="160"/>
    <n v="228.8"/>
  </r>
  <r>
    <s v="AD01-9361"/>
    <x v="1"/>
    <s v="Jan"/>
    <x v="0"/>
    <x v="0"/>
    <s v="Order assembled"/>
    <x v="0"/>
    <x v="0"/>
    <x v="0"/>
    <n v="210"/>
    <n v="526.24"/>
  </r>
  <r>
    <s v="AD01-9362"/>
    <x v="1"/>
    <s v="Jan"/>
    <x v="0"/>
    <x v="0"/>
    <s v="Order assembled"/>
    <x v="0"/>
    <x v="0"/>
    <x v="0"/>
    <n v="204"/>
    <n v="526.24"/>
  </r>
  <r>
    <s v="AD01-9364"/>
    <x v="1"/>
    <s v="Jan"/>
    <x v="0"/>
    <x v="0"/>
    <s v="Order assembled"/>
    <x v="0"/>
    <x v="0"/>
    <x v="0"/>
    <n v="198"/>
    <n v="526.24"/>
  </r>
  <r>
    <s v="AD01-9361"/>
    <x v="1"/>
    <s v="Jan"/>
    <x v="0"/>
    <x v="0"/>
    <s v="Order assembled"/>
    <x v="0"/>
    <x v="0"/>
    <x v="1"/>
    <n v="685"/>
    <n v="979.55"/>
  </r>
  <r>
    <s v="AD01-9361"/>
    <x v="1"/>
    <s v="Jan"/>
    <x v="0"/>
    <x v="0"/>
    <s v="Order assembled"/>
    <x v="0"/>
    <x v="0"/>
    <x v="1"/>
    <n v="718"/>
    <n v="1026.74"/>
  </r>
  <r>
    <s v="AD01-9362"/>
    <x v="1"/>
    <s v="Jan"/>
    <x v="0"/>
    <x v="0"/>
    <s v="Order assembled"/>
    <x v="0"/>
    <x v="0"/>
    <x v="1"/>
    <n v="771"/>
    <n v="1102.53"/>
  </r>
  <r>
    <s v="AD01-9362"/>
    <x v="1"/>
    <s v="Jan"/>
    <x v="0"/>
    <x v="0"/>
    <s v="Order assembled"/>
    <x v="0"/>
    <x v="0"/>
    <x v="0"/>
    <n v="207"/>
    <n v="296.01"/>
  </r>
  <r>
    <s v="AD01-9361"/>
    <x v="1"/>
    <s v="Jan"/>
    <x v="0"/>
    <x v="0"/>
    <s v="Order assembled"/>
    <x v="0"/>
    <x v="0"/>
    <x v="0"/>
    <n v="201"/>
    <n v="287.43"/>
  </r>
  <r>
    <s v="AD01-9361"/>
    <x v="1"/>
    <s v="Jan"/>
    <x v="0"/>
    <x v="0"/>
    <s v="Order assembled"/>
    <x v="0"/>
    <x v="0"/>
    <x v="0"/>
    <n v="195"/>
    <n v="278.85000000000002"/>
  </r>
  <r>
    <s v="AD01-9362"/>
    <x v="1"/>
    <s v="Jan"/>
    <x v="0"/>
    <x v="0"/>
    <s v="Order assembled"/>
    <x v="0"/>
    <x v="0"/>
    <x v="1"/>
    <n v="189"/>
    <n v="270.27"/>
  </r>
  <r>
    <s v="AD01-9361"/>
    <x v="1"/>
    <s v="Jan"/>
    <x v="0"/>
    <x v="0"/>
    <s v="Order assembled"/>
    <x v="0"/>
    <x v="0"/>
    <x v="1"/>
    <n v="757"/>
    <n v="526.24"/>
  </r>
  <r>
    <s v="AD01-9361"/>
    <x v="1"/>
    <s v="Jan"/>
    <x v="0"/>
    <x v="0"/>
    <s v="Order assembled"/>
    <x v="0"/>
    <x v="0"/>
    <x v="1"/>
    <n v="811"/>
    <n v="526.24"/>
  </r>
  <r>
    <s v="AD01-9362"/>
    <x v="1"/>
    <s v="Jan"/>
    <x v="0"/>
    <x v="0"/>
    <s v="Order assembled"/>
    <x v="0"/>
    <x v="0"/>
    <x v="1"/>
    <n v="187"/>
    <n v="267.41000000000003"/>
  </r>
  <r>
    <s v="AD01-9362"/>
    <x v="1"/>
    <s v="Jan"/>
    <x v="0"/>
    <x v="0"/>
    <s v="Order assembled"/>
    <x v="0"/>
    <x v="0"/>
    <x v="1"/>
    <n v="235"/>
    <n v="336.05"/>
  </r>
  <r>
    <s v="AD01-9364"/>
    <x v="1"/>
    <s v="Jan"/>
    <x v="0"/>
    <x v="0"/>
    <s v="Order assembled"/>
    <x v="0"/>
    <x v="0"/>
    <x v="1"/>
    <n v="163"/>
    <n v="233.09"/>
  </r>
  <r>
    <s v="AD01-9363"/>
    <x v="1"/>
    <s v="Jan"/>
    <x v="0"/>
    <x v="0"/>
    <s v="Order assembled"/>
    <x v="0"/>
    <x v="0"/>
    <x v="0"/>
    <n v="209"/>
    <n v="298.87"/>
  </r>
  <r>
    <s v="AD01-9362"/>
    <x v="1"/>
    <s v="Jan"/>
    <x v="0"/>
    <x v="0"/>
    <s v="Order assembled"/>
    <x v="0"/>
    <x v="0"/>
    <x v="0"/>
    <n v="203"/>
    <n v="290.29000000000002"/>
  </r>
  <r>
    <s v="AD01-9361"/>
    <x v="1"/>
    <s v="Jan"/>
    <x v="0"/>
    <x v="0"/>
    <s v="Order assembled"/>
    <x v="0"/>
    <x v="0"/>
    <x v="0"/>
    <n v="197"/>
    <n v="281.70999999999998"/>
  </r>
  <r>
    <s v="AD01-9364"/>
    <x v="1"/>
    <s v="Jan"/>
    <x v="0"/>
    <x v="0"/>
    <s v="Order assembled"/>
    <x v="0"/>
    <x v="0"/>
    <x v="1"/>
    <n v="233"/>
    <n v="333.19"/>
  </r>
  <r>
    <s v="AD01-9364"/>
    <x v="1"/>
    <s v="Jan"/>
    <x v="0"/>
    <x v="0"/>
    <s v="Order assembled"/>
    <x v="0"/>
    <x v="0"/>
    <x v="1"/>
    <n v="780"/>
    <n v="1115.4000000000001"/>
  </r>
  <r>
    <s v="AD01-9361"/>
    <x v="1"/>
    <s v="Jul"/>
    <x v="0"/>
    <x v="0"/>
    <s v="Order assembled"/>
    <x v="0"/>
    <x v="0"/>
    <x v="0"/>
    <n v="356"/>
    <n v="509.08"/>
  </r>
  <r>
    <s v="AD01-9361"/>
    <x v="1"/>
    <s v="Jul"/>
    <x v="0"/>
    <x v="0"/>
    <s v="Order assembled"/>
    <x v="0"/>
    <x v="0"/>
    <x v="0"/>
    <n v="350"/>
    <n v="500.5"/>
  </r>
  <r>
    <s v="AD01-9364"/>
    <x v="1"/>
    <s v="Jul"/>
    <x v="0"/>
    <x v="0"/>
    <s v="Order assembled"/>
    <x v="0"/>
    <x v="0"/>
    <x v="1"/>
    <n v="158"/>
    <n v="214.88"/>
  </r>
  <r>
    <s v="AD01-9362"/>
    <x v="1"/>
    <s v="Jul"/>
    <x v="0"/>
    <x v="0"/>
    <s v="Order assembled"/>
    <x v="0"/>
    <x v="0"/>
    <x v="1"/>
    <n v="200"/>
    <n v="286"/>
  </r>
  <r>
    <s v="AD01-9362"/>
    <x v="1"/>
    <s v="Jul"/>
    <x v="0"/>
    <x v="0"/>
    <s v="Order assembled"/>
    <x v="0"/>
    <x v="0"/>
    <x v="1"/>
    <n v="128"/>
    <n v="183.04"/>
  </r>
  <r>
    <s v="AD01-9363"/>
    <x v="1"/>
    <s v="Jul"/>
    <x v="0"/>
    <x v="0"/>
    <s v="Order assembled"/>
    <x v="0"/>
    <x v="0"/>
    <x v="1"/>
    <n v="154"/>
    <n v="220.22"/>
  </r>
  <r>
    <s v="AD01-9362"/>
    <x v="1"/>
    <s v="Jul"/>
    <x v="0"/>
    <x v="0"/>
    <s v="Order assembled"/>
    <x v="0"/>
    <x v="0"/>
    <x v="1"/>
    <n v="202"/>
    <n v="288.86"/>
  </r>
  <r>
    <s v="AD01-9364"/>
    <x v="1"/>
    <s v="Jul"/>
    <x v="0"/>
    <x v="0"/>
    <s v="Order assembled"/>
    <x v="0"/>
    <x v="0"/>
    <x v="1"/>
    <n v="130"/>
    <n v="185.9"/>
  </r>
  <r>
    <s v="AD01-9362"/>
    <x v="1"/>
    <s v="Jul"/>
    <x v="0"/>
    <x v="0"/>
    <s v="Order assembled"/>
    <x v="0"/>
    <x v="0"/>
    <x v="1"/>
    <n v="360"/>
    <n v="526.24"/>
  </r>
  <r>
    <s v="AD01-9361"/>
    <x v="1"/>
    <s v="Jul"/>
    <x v="0"/>
    <x v="0"/>
    <s v="Order assembled"/>
    <x v="0"/>
    <x v="0"/>
    <x v="1"/>
    <n v="354"/>
    <n v="526.24"/>
  </r>
  <r>
    <s v="AD01-9361"/>
    <x v="1"/>
    <s v="Jul"/>
    <x v="0"/>
    <x v="0"/>
    <s v="Order assembled"/>
    <x v="0"/>
    <x v="0"/>
    <x v="1"/>
    <n v="348"/>
    <n v="526.24"/>
  </r>
  <r>
    <s v="AD01-9361"/>
    <x v="1"/>
    <s v="Jul"/>
    <x v="0"/>
    <x v="0"/>
    <s v="Order assembled"/>
    <x v="0"/>
    <x v="0"/>
    <x v="1"/>
    <n v="690"/>
    <n v="986.7"/>
  </r>
  <r>
    <s v="AD01-9362"/>
    <x v="1"/>
    <s v="Jul"/>
    <x v="0"/>
    <x v="0"/>
    <s v="Order assembled"/>
    <x v="0"/>
    <x v="0"/>
    <x v="1"/>
    <n v="723"/>
    <n v="1033.8900000000001"/>
  </r>
  <r>
    <s v="AD01-9362"/>
    <x v="1"/>
    <s v="Jul"/>
    <x v="0"/>
    <x v="0"/>
    <s v="Order assembled"/>
    <x v="0"/>
    <x v="0"/>
    <x v="1"/>
    <n v="357"/>
    <n v="510.51"/>
  </r>
  <r>
    <s v="AD01-9362"/>
    <x v="1"/>
    <s v="Jul"/>
    <x v="0"/>
    <x v="0"/>
    <s v="Order assembled"/>
    <x v="0"/>
    <x v="0"/>
    <x v="1"/>
    <n v="351"/>
    <n v="501.93"/>
  </r>
  <r>
    <s v="AD01-9362"/>
    <x v="1"/>
    <s v="Jul"/>
    <x v="0"/>
    <x v="0"/>
    <s v="Order assembled"/>
    <x v="0"/>
    <x v="0"/>
    <x v="1"/>
    <n v="345"/>
    <n v="493.35"/>
  </r>
  <r>
    <s v="AD01-9361"/>
    <x v="1"/>
    <s v="Jul"/>
    <x v="0"/>
    <x v="0"/>
    <s v="Order assembled"/>
    <x v="0"/>
    <x v="0"/>
    <x v="1"/>
    <n v="763"/>
    <n v="526.24"/>
  </r>
  <r>
    <s v="AD01-9361"/>
    <x v="1"/>
    <s v="Jul"/>
    <x v="0"/>
    <x v="0"/>
    <s v="Order assembled"/>
    <x v="0"/>
    <x v="0"/>
    <x v="1"/>
    <n v="816"/>
    <n v="526.24"/>
  </r>
  <r>
    <s v="AD01-9364"/>
    <x v="1"/>
    <s v="Jul"/>
    <x v="0"/>
    <x v="0"/>
    <s v="Order assembled"/>
    <x v="0"/>
    <x v="0"/>
    <x v="1"/>
    <n v="157"/>
    <n v="224.51"/>
  </r>
  <r>
    <s v="AD01-9362"/>
    <x v="1"/>
    <s v="Jul"/>
    <x v="0"/>
    <x v="0"/>
    <s v="Order assembled"/>
    <x v="0"/>
    <x v="0"/>
    <x v="1"/>
    <n v="205"/>
    <n v="293.14999999999998"/>
  </r>
  <r>
    <s v="AD01-9363"/>
    <x v="1"/>
    <s v="Jul"/>
    <x v="0"/>
    <x v="0"/>
    <s v="Order assembled"/>
    <x v="0"/>
    <x v="0"/>
    <x v="1"/>
    <n v="127"/>
    <n v="181.61"/>
  </r>
  <r>
    <s v="AD01-9361"/>
    <x v="1"/>
    <s v="Jul"/>
    <x v="0"/>
    <x v="0"/>
    <s v="Order assembled"/>
    <x v="0"/>
    <x v="0"/>
    <x v="0"/>
    <n v="359"/>
    <n v="513.37"/>
  </r>
  <r>
    <s v="AD01-9361"/>
    <x v="1"/>
    <s v="Jul"/>
    <x v="0"/>
    <x v="0"/>
    <s v="Order assembled"/>
    <x v="0"/>
    <x v="0"/>
    <x v="0"/>
    <n v="353"/>
    <n v="504.79"/>
  </r>
  <r>
    <s v="AD01-9365"/>
    <x v="1"/>
    <s v="Jul"/>
    <x v="0"/>
    <x v="0"/>
    <s v="Order assembled"/>
    <x v="0"/>
    <x v="0"/>
    <x v="0"/>
    <n v="347"/>
    <n v="496.21"/>
  </r>
  <r>
    <s v="AD01-9362"/>
    <x v="1"/>
    <s v="Jul"/>
    <x v="0"/>
    <x v="0"/>
    <s v="Order assembled"/>
    <x v="0"/>
    <x v="0"/>
    <x v="1"/>
    <n v="155"/>
    <n v="221.65"/>
  </r>
  <r>
    <s v="AD01-9361"/>
    <x v="1"/>
    <s v="Jul"/>
    <x v="0"/>
    <x v="0"/>
    <s v="Order assembled"/>
    <x v="0"/>
    <x v="0"/>
    <x v="1"/>
    <n v="203"/>
    <n v="290.29000000000002"/>
  </r>
  <r>
    <s v="AD01-9364"/>
    <x v="1"/>
    <s v="Jul"/>
    <x v="0"/>
    <x v="0"/>
    <s v="Order assembled"/>
    <x v="0"/>
    <x v="0"/>
    <x v="1"/>
    <n v="785"/>
    <n v="1122.55"/>
  </r>
  <r>
    <s v="AD01-9362"/>
    <x v="1"/>
    <s v="Jun"/>
    <x v="0"/>
    <x v="0"/>
    <s v="Order assembled"/>
    <x v="0"/>
    <x v="0"/>
    <x v="0"/>
    <n v="128"/>
    <n v="526.24"/>
  </r>
  <r>
    <s v="AD01-9364"/>
    <x v="1"/>
    <s v="Jun"/>
    <x v="0"/>
    <x v="0"/>
    <s v="Order assembled"/>
    <x v="0"/>
    <x v="0"/>
    <x v="0"/>
    <n v="368"/>
    <n v="526.24"/>
  </r>
  <r>
    <s v="AD01-9362"/>
    <x v="1"/>
    <s v="Jun"/>
    <x v="0"/>
    <x v="0"/>
    <s v="Order assembled"/>
    <x v="0"/>
    <x v="0"/>
    <x v="0"/>
    <n v="362"/>
    <n v="517.66"/>
  </r>
  <r>
    <s v="AD01-9361"/>
    <x v="1"/>
    <s v="Jun"/>
    <x v="0"/>
    <x v="0"/>
    <s v="Order assembled"/>
    <x v="0"/>
    <x v="0"/>
    <x v="1"/>
    <n v="206"/>
    <n v="294.58"/>
  </r>
  <r>
    <s v="AD01-9361"/>
    <x v="1"/>
    <s v="Jun"/>
    <x v="0"/>
    <x v="0"/>
    <s v="Order assembled"/>
    <x v="0"/>
    <x v="0"/>
    <x v="1"/>
    <n v="134"/>
    <n v="191.62"/>
  </r>
  <r>
    <s v="AD01-9361"/>
    <x v="1"/>
    <s v="Jun"/>
    <x v="0"/>
    <x v="0"/>
    <s v="Order assembled"/>
    <x v="0"/>
    <x v="0"/>
    <x v="1"/>
    <n v="160"/>
    <n v="228.8"/>
  </r>
  <r>
    <s v="AD01-9362"/>
    <x v="1"/>
    <s v="Jun"/>
    <x v="0"/>
    <x v="0"/>
    <s v="Order assembled"/>
    <x v="0"/>
    <x v="0"/>
    <x v="1"/>
    <n v="208"/>
    <n v="297.44"/>
  </r>
  <r>
    <s v="AD01-9361"/>
    <x v="1"/>
    <s v="Jun"/>
    <x v="0"/>
    <x v="0"/>
    <s v="Order assembled"/>
    <x v="0"/>
    <x v="0"/>
    <x v="1"/>
    <n v="136"/>
    <n v="194.48"/>
  </r>
  <r>
    <s v="AD01-9362"/>
    <x v="1"/>
    <s v="Jun"/>
    <x v="0"/>
    <x v="0"/>
    <s v="Order assembled"/>
    <x v="0"/>
    <x v="0"/>
    <x v="1"/>
    <n v="372"/>
    <n v="526.24"/>
  </r>
  <r>
    <s v="AD01-9362"/>
    <x v="1"/>
    <s v="Jun"/>
    <x v="0"/>
    <x v="0"/>
    <s v="Order assembled"/>
    <x v="0"/>
    <x v="0"/>
    <x v="1"/>
    <n v="366"/>
    <n v="526.24"/>
  </r>
  <r>
    <s v="AD01-9361"/>
    <x v="1"/>
    <s v="Jun"/>
    <x v="0"/>
    <x v="0"/>
    <s v="Order assembled"/>
    <x v="0"/>
    <x v="0"/>
    <x v="1"/>
    <n v="689"/>
    <n v="985.27"/>
  </r>
  <r>
    <s v="AD01-9364"/>
    <x v="1"/>
    <s v="Jun"/>
    <x v="0"/>
    <x v="0"/>
    <s v="Order assembled"/>
    <x v="0"/>
    <x v="0"/>
    <x v="1"/>
    <n v="722"/>
    <n v="1032.46"/>
  </r>
  <r>
    <s v="AD01-9362"/>
    <x v="1"/>
    <s v="Jun"/>
    <x v="0"/>
    <x v="0"/>
    <s v="Order assembled"/>
    <x v="0"/>
    <x v="0"/>
    <x v="1"/>
    <n v="776"/>
    <n v="1109.68"/>
  </r>
  <r>
    <s v="AD01-9364"/>
    <x v="1"/>
    <s v="Jun"/>
    <x v="0"/>
    <x v="0"/>
    <s v="Order assembled"/>
    <x v="0"/>
    <x v="0"/>
    <x v="1"/>
    <n v="129"/>
    <n v="184.47"/>
  </r>
  <r>
    <s v="AD01-9362"/>
    <x v="1"/>
    <s v="Jun"/>
    <x v="0"/>
    <x v="0"/>
    <s v="Order assembled"/>
    <x v="0"/>
    <x v="0"/>
    <x v="1"/>
    <n v="369"/>
    <n v="527.66999999999996"/>
  </r>
  <r>
    <s v="AD01-9361"/>
    <x v="1"/>
    <s v="Jun"/>
    <x v="0"/>
    <x v="0"/>
    <s v="Order assembled"/>
    <x v="0"/>
    <x v="0"/>
    <x v="1"/>
    <n v="363"/>
    <n v="519.09"/>
  </r>
  <r>
    <s v="AD01-9362"/>
    <x v="1"/>
    <s v="Jun"/>
    <x v="0"/>
    <x v="0"/>
    <s v="Order assembled"/>
    <x v="0"/>
    <x v="0"/>
    <x v="1"/>
    <n v="159"/>
    <n v="227.37"/>
  </r>
  <r>
    <s v="AD01-9362"/>
    <x v="1"/>
    <s v="Jun"/>
    <x v="0"/>
    <x v="0"/>
    <s v="Order assembled"/>
    <x v="0"/>
    <x v="0"/>
    <x v="1"/>
    <n v="762"/>
    <n v="526.24"/>
  </r>
  <r>
    <s v="AD01-9361"/>
    <x v="1"/>
    <s v="Jun"/>
    <x v="0"/>
    <x v="0"/>
    <s v="Order assembled"/>
    <x v="0"/>
    <x v="0"/>
    <x v="1"/>
    <n v="815"/>
    <n v="526.24"/>
  </r>
  <r>
    <s v="AD01-9361"/>
    <x v="1"/>
    <s v="Jun"/>
    <x v="0"/>
    <x v="0"/>
    <s v="Order assembled"/>
    <x v="0"/>
    <x v="0"/>
    <x v="1"/>
    <n v="163"/>
    <n v="233.09"/>
  </r>
  <r>
    <s v="AD01-9361"/>
    <x v="1"/>
    <s v="Jun"/>
    <x v="0"/>
    <x v="0"/>
    <s v="Order assembled"/>
    <x v="0"/>
    <x v="0"/>
    <x v="1"/>
    <n v="133"/>
    <n v="190.19"/>
  </r>
  <r>
    <s v="AD01-9361"/>
    <x v="1"/>
    <s v="Jun"/>
    <x v="0"/>
    <x v="0"/>
    <s v="Order assembled"/>
    <x v="0"/>
    <x v="0"/>
    <x v="0"/>
    <n v="371"/>
    <n v="530.53"/>
  </r>
  <r>
    <s v="AD01-9364"/>
    <x v="1"/>
    <s v="Jun"/>
    <x v="0"/>
    <x v="0"/>
    <s v="Order assembled"/>
    <x v="0"/>
    <x v="0"/>
    <x v="0"/>
    <n v="365"/>
    <n v="521.95000000000005"/>
  </r>
  <r>
    <s v="AD01-9361"/>
    <x v="1"/>
    <s v="Jun"/>
    <x v="0"/>
    <x v="0"/>
    <s v="Order assembled"/>
    <x v="0"/>
    <x v="0"/>
    <x v="1"/>
    <n v="161"/>
    <n v="230.23"/>
  </r>
  <r>
    <s v="AD01-9362"/>
    <x v="1"/>
    <s v="Jun"/>
    <x v="0"/>
    <x v="0"/>
    <s v="Order assembled"/>
    <x v="0"/>
    <x v="0"/>
    <x v="1"/>
    <n v="209"/>
    <n v="298.87"/>
  </r>
  <r>
    <s v="AD01-9364"/>
    <x v="1"/>
    <s v="Mar"/>
    <x v="0"/>
    <x v="0"/>
    <s v="Order assembled"/>
    <x v="0"/>
    <x v="0"/>
    <x v="0"/>
    <n v="176"/>
    <n v="526.24"/>
  </r>
  <r>
    <s v="AD01-9361"/>
    <x v="1"/>
    <s v="Mar"/>
    <x v="0"/>
    <x v="0"/>
    <s v="Order assembled"/>
    <x v="0"/>
    <x v="0"/>
    <x v="0"/>
    <n v="170"/>
    <n v="526.24"/>
  </r>
  <r>
    <s v="AD01-9364"/>
    <x v="1"/>
    <s v="Mar"/>
    <x v="0"/>
    <x v="0"/>
    <s v="Order assembled"/>
    <x v="0"/>
    <x v="0"/>
    <x v="0"/>
    <n v="164"/>
    <n v="526.24"/>
  </r>
  <r>
    <s v="AD01-9361"/>
    <x v="1"/>
    <s v="Mar"/>
    <x v="0"/>
    <x v="0"/>
    <s v="Order assembled"/>
    <x v="0"/>
    <x v="0"/>
    <x v="1"/>
    <n v="176"/>
    <n v="251.68"/>
  </r>
  <r>
    <s v="AD01-9361"/>
    <x v="1"/>
    <s v="Mar"/>
    <x v="0"/>
    <x v="0"/>
    <s v="Order assembled"/>
    <x v="0"/>
    <x v="0"/>
    <x v="1"/>
    <n v="224"/>
    <n v="320.32"/>
  </r>
  <r>
    <s v="AD01-9361"/>
    <x v="1"/>
    <s v="Mar"/>
    <x v="0"/>
    <x v="0"/>
    <s v="Order assembled"/>
    <x v="0"/>
    <x v="0"/>
    <x v="1"/>
    <n v="152"/>
    <n v="217.36"/>
  </r>
  <r>
    <s v="AD01-9362"/>
    <x v="1"/>
    <s v="Mar"/>
    <x v="0"/>
    <x v="0"/>
    <s v="Order assembled"/>
    <x v="0"/>
    <x v="0"/>
    <x v="1"/>
    <n v="178"/>
    <n v="254.54"/>
  </r>
  <r>
    <s v="AD01-9361"/>
    <x v="1"/>
    <s v="Mar"/>
    <x v="0"/>
    <x v="0"/>
    <s v="Order assembled"/>
    <x v="0"/>
    <x v="0"/>
    <x v="1"/>
    <n v="226"/>
    <n v="323.18"/>
  </r>
  <r>
    <s v="AD01-9364"/>
    <x v="1"/>
    <s v="Mar"/>
    <x v="0"/>
    <x v="0"/>
    <s v="Order assembled"/>
    <x v="0"/>
    <x v="0"/>
    <x v="1"/>
    <n v="148"/>
    <n v="211.64"/>
  </r>
  <r>
    <s v="AD01-9362"/>
    <x v="1"/>
    <s v="Mar"/>
    <x v="0"/>
    <x v="0"/>
    <s v="Order assembled"/>
    <x v="0"/>
    <x v="0"/>
    <x v="0"/>
    <n v="174"/>
    <n v="526.24"/>
  </r>
  <r>
    <s v="AD01-9362"/>
    <x v="1"/>
    <s v="Mar"/>
    <x v="0"/>
    <x v="0"/>
    <s v="Order assembled"/>
    <x v="0"/>
    <x v="0"/>
    <x v="0"/>
    <n v="168"/>
    <n v="526.24"/>
  </r>
  <r>
    <s v="AD01-9362"/>
    <x v="1"/>
    <s v="Mar"/>
    <x v="0"/>
    <x v="0"/>
    <s v="Order assembled"/>
    <x v="0"/>
    <x v="0"/>
    <x v="1"/>
    <n v="720"/>
    <n v="1029.5999999999999"/>
  </r>
  <r>
    <s v="AD01-9362"/>
    <x v="1"/>
    <s v="Mar"/>
    <x v="0"/>
    <x v="0"/>
    <s v="Order assembled"/>
    <x v="0"/>
    <x v="0"/>
    <x v="1"/>
    <n v="773"/>
    <n v="1105.3900000000001"/>
  </r>
  <r>
    <s v="AD01-9361"/>
    <x v="1"/>
    <s v="Mar"/>
    <x v="0"/>
    <x v="0"/>
    <s v="Order assembled"/>
    <x v="0"/>
    <x v="0"/>
    <x v="0"/>
    <n v="177"/>
    <n v="253.11"/>
  </r>
  <r>
    <s v="AD01-9361"/>
    <x v="1"/>
    <s v="Mar"/>
    <x v="0"/>
    <x v="0"/>
    <s v="Order assembled"/>
    <x v="0"/>
    <x v="0"/>
    <x v="0"/>
    <n v="171"/>
    <n v="244.53"/>
  </r>
  <r>
    <s v="AD01-9362"/>
    <x v="1"/>
    <s v="Mar"/>
    <x v="0"/>
    <x v="0"/>
    <s v="Order assembled"/>
    <x v="0"/>
    <x v="0"/>
    <x v="0"/>
    <n v="165"/>
    <n v="235.95"/>
  </r>
  <r>
    <s v="AD01-9362"/>
    <x v="1"/>
    <s v="Mar"/>
    <x v="0"/>
    <x v="0"/>
    <s v="Order assembled"/>
    <x v="0"/>
    <x v="0"/>
    <x v="1"/>
    <n v="177"/>
    <n v="253.11"/>
  </r>
  <r>
    <s v="AD01-9362"/>
    <x v="1"/>
    <s v="Mar"/>
    <x v="0"/>
    <x v="0"/>
    <s v="Order assembled"/>
    <x v="0"/>
    <x v="0"/>
    <x v="1"/>
    <n v="759"/>
    <n v="526.24"/>
  </r>
  <r>
    <s v="AD01-9364"/>
    <x v="1"/>
    <s v="Mar"/>
    <x v="0"/>
    <x v="0"/>
    <s v="Order assembled"/>
    <x v="0"/>
    <x v="0"/>
    <x v="1"/>
    <n v="175"/>
    <n v="250.25"/>
  </r>
  <r>
    <s v="AD01-9362"/>
    <x v="1"/>
    <s v="Mar"/>
    <x v="0"/>
    <x v="0"/>
    <s v="Order assembled"/>
    <x v="0"/>
    <x v="0"/>
    <x v="1"/>
    <n v="223"/>
    <n v="318.89"/>
  </r>
  <r>
    <s v="AD01-9362"/>
    <x v="1"/>
    <s v="Mar"/>
    <x v="0"/>
    <x v="0"/>
    <s v="Order assembled"/>
    <x v="0"/>
    <x v="0"/>
    <x v="1"/>
    <n v="151"/>
    <n v="215.93"/>
  </r>
  <r>
    <s v="AD01-9364"/>
    <x v="1"/>
    <s v="Mar"/>
    <x v="0"/>
    <x v="0"/>
    <s v="Order assembled"/>
    <x v="0"/>
    <x v="0"/>
    <x v="0"/>
    <n v="173"/>
    <n v="247.39"/>
  </r>
  <r>
    <s v="AD01-9362"/>
    <x v="1"/>
    <s v="Mar"/>
    <x v="0"/>
    <x v="0"/>
    <s v="Order assembled"/>
    <x v="0"/>
    <x v="0"/>
    <x v="0"/>
    <n v="167"/>
    <n v="238.81"/>
  </r>
  <r>
    <s v="AD01-9361"/>
    <x v="1"/>
    <s v="Mar"/>
    <x v="0"/>
    <x v="0"/>
    <s v="Order assembled"/>
    <x v="0"/>
    <x v="0"/>
    <x v="1"/>
    <n v="179"/>
    <n v="255.97"/>
  </r>
  <r>
    <s v="AD01-9361"/>
    <x v="1"/>
    <s v="Mar"/>
    <x v="0"/>
    <x v="0"/>
    <s v="Order assembled"/>
    <x v="0"/>
    <x v="0"/>
    <x v="1"/>
    <n v="782"/>
    <n v="1118.26"/>
  </r>
  <r>
    <s v="AD01-9364"/>
    <x v="1"/>
    <s v="May"/>
    <x v="0"/>
    <x v="0"/>
    <s v="Order assembled"/>
    <x v="0"/>
    <x v="0"/>
    <x v="0"/>
    <n v="146"/>
    <n v="526.24"/>
  </r>
  <r>
    <s v="AD01-9361"/>
    <x v="1"/>
    <s v="May"/>
    <x v="0"/>
    <x v="0"/>
    <s v="Order assembled"/>
    <x v="0"/>
    <x v="0"/>
    <x v="0"/>
    <n v="140"/>
    <n v="526.24"/>
  </r>
  <r>
    <s v="AD01-9361"/>
    <x v="1"/>
    <s v="May"/>
    <x v="0"/>
    <x v="0"/>
    <s v="Order assembled"/>
    <x v="0"/>
    <x v="0"/>
    <x v="0"/>
    <n v="134"/>
    <n v="526.24"/>
  </r>
  <r>
    <s v="AD01-9361"/>
    <x v="1"/>
    <s v="May"/>
    <x v="0"/>
    <x v="0"/>
    <s v="Order assembled"/>
    <x v="0"/>
    <x v="0"/>
    <x v="1"/>
    <n v="164"/>
    <n v="234.52"/>
  </r>
  <r>
    <s v="AD01-9363"/>
    <x v="1"/>
    <s v="May"/>
    <x v="0"/>
    <x v="0"/>
    <s v="Order assembled"/>
    <x v="0"/>
    <x v="0"/>
    <x v="1"/>
    <n v="212"/>
    <n v="303.16000000000003"/>
  </r>
  <r>
    <s v="AD01-9362"/>
    <x v="1"/>
    <s v="May"/>
    <x v="0"/>
    <x v="0"/>
    <s v="Order assembled"/>
    <x v="0"/>
    <x v="0"/>
    <x v="1"/>
    <n v="140"/>
    <n v="200.2"/>
  </r>
  <r>
    <s v="AD01-9362"/>
    <x v="1"/>
    <s v="May"/>
    <x v="0"/>
    <x v="0"/>
    <s v="Order assembled"/>
    <x v="0"/>
    <x v="0"/>
    <x v="1"/>
    <n v="166"/>
    <n v="237.38"/>
  </r>
  <r>
    <s v="AD01-9362"/>
    <x v="1"/>
    <s v="May"/>
    <x v="0"/>
    <x v="0"/>
    <s v="Order assembled"/>
    <x v="0"/>
    <x v="0"/>
    <x v="1"/>
    <n v="214"/>
    <n v="306.02"/>
  </r>
  <r>
    <s v="AD01-9363"/>
    <x v="1"/>
    <s v="May"/>
    <x v="0"/>
    <x v="0"/>
    <s v="Order assembled"/>
    <x v="0"/>
    <x v="0"/>
    <x v="1"/>
    <n v="142"/>
    <n v="203.06"/>
  </r>
  <r>
    <s v="AD01-9362"/>
    <x v="1"/>
    <s v="May"/>
    <x v="0"/>
    <x v="0"/>
    <s v="Order assembled"/>
    <x v="0"/>
    <x v="0"/>
    <x v="1"/>
    <n v="144"/>
    <n v="526.24"/>
  </r>
  <r>
    <s v="AD01-9362"/>
    <x v="1"/>
    <s v="May"/>
    <x v="0"/>
    <x v="0"/>
    <s v="Order assembled"/>
    <x v="0"/>
    <x v="0"/>
    <x v="1"/>
    <n v="138"/>
    <n v="526.24"/>
  </r>
  <r>
    <s v="AD01-9365"/>
    <x v="1"/>
    <s v="May"/>
    <x v="0"/>
    <x v="0"/>
    <s v="Order assembled"/>
    <x v="0"/>
    <x v="0"/>
    <x v="1"/>
    <n v="132"/>
    <n v="526.24"/>
  </r>
  <r>
    <s v="AD01-9361"/>
    <x v="1"/>
    <s v="May"/>
    <x v="0"/>
    <x v="0"/>
    <s v="Order assembled"/>
    <x v="0"/>
    <x v="0"/>
    <x v="1"/>
    <n v="688"/>
    <n v="983.84"/>
  </r>
  <r>
    <s v="AD01-9364"/>
    <x v="1"/>
    <s v="May"/>
    <x v="0"/>
    <x v="0"/>
    <s v="Order assembled"/>
    <x v="0"/>
    <x v="0"/>
    <x v="1"/>
    <n v="775"/>
    <n v="1108.25"/>
  </r>
  <r>
    <s v="AD01-9362"/>
    <x v="1"/>
    <s v="May"/>
    <x v="0"/>
    <x v="0"/>
    <s v="Order assembled"/>
    <x v="0"/>
    <x v="0"/>
    <x v="1"/>
    <n v="141"/>
    <n v="201.63"/>
  </r>
  <r>
    <s v="AD01-9363"/>
    <x v="1"/>
    <s v="May"/>
    <x v="0"/>
    <x v="0"/>
    <s v="Order assembled"/>
    <x v="0"/>
    <x v="0"/>
    <x v="1"/>
    <n v="135"/>
    <n v="193.05"/>
  </r>
  <r>
    <s v="AD01-9364"/>
    <x v="1"/>
    <s v="May"/>
    <x v="0"/>
    <x v="0"/>
    <s v="Order assembled"/>
    <x v="0"/>
    <x v="0"/>
    <x v="1"/>
    <n v="165"/>
    <n v="235.95"/>
  </r>
  <r>
    <s v="AD01-9362"/>
    <x v="1"/>
    <s v="May"/>
    <x v="0"/>
    <x v="0"/>
    <s v="Order assembled"/>
    <x v="0"/>
    <x v="0"/>
    <x v="1"/>
    <n v="761"/>
    <n v="526.24"/>
  </r>
  <r>
    <s v="AD01-9361"/>
    <x v="1"/>
    <s v="May"/>
    <x v="0"/>
    <x v="0"/>
    <s v="Order assembled"/>
    <x v="0"/>
    <x v="0"/>
    <x v="1"/>
    <n v="814"/>
    <n v="526.24"/>
  </r>
  <r>
    <s v="AD01-9363"/>
    <x v="1"/>
    <s v="May"/>
    <x v="0"/>
    <x v="0"/>
    <s v="Order assembled"/>
    <x v="0"/>
    <x v="0"/>
    <x v="1"/>
    <n v="169"/>
    <n v="241.67"/>
  </r>
  <r>
    <s v="AD01-9365"/>
    <x v="1"/>
    <s v="May"/>
    <x v="0"/>
    <x v="0"/>
    <s v="Order assembled"/>
    <x v="0"/>
    <x v="0"/>
    <x v="1"/>
    <n v="211"/>
    <n v="301.73"/>
  </r>
  <r>
    <s v="AD01-9362"/>
    <x v="1"/>
    <s v="May"/>
    <x v="0"/>
    <x v="0"/>
    <s v="Order assembled"/>
    <x v="0"/>
    <x v="0"/>
    <x v="1"/>
    <n v="139"/>
    <n v="198.77"/>
  </r>
  <r>
    <s v="AD01-9361"/>
    <x v="1"/>
    <s v="May"/>
    <x v="0"/>
    <x v="0"/>
    <s v="Order assembled"/>
    <x v="0"/>
    <x v="0"/>
    <x v="0"/>
    <n v="143"/>
    <n v="204.49"/>
  </r>
  <r>
    <s v="AD01-9362"/>
    <x v="1"/>
    <s v="May"/>
    <x v="0"/>
    <x v="0"/>
    <s v="Order assembled"/>
    <x v="0"/>
    <x v="0"/>
    <x v="0"/>
    <n v="137"/>
    <n v="195.91"/>
  </r>
  <r>
    <s v="AD01-9363"/>
    <x v="1"/>
    <s v="May"/>
    <x v="0"/>
    <x v="0"/>
    <s v="Order assembled"/>
    <x v="0"/>
    <x v="0"/>
    <x v="0"/>
    <n v="131"/>
    <n v="187.33"/>
  </r>
  <r>
    <s v="AD01-9362"/>
    <x v="1"/>
    <s v="May"/>
    <x v="0"/>
    <x v="0"/>
    <s v="Order assembled"/>
    <x v="0"/>
    <x v="0"/>
    <x v="1"/>
    <n v="167"/>
    <n v="238.81"/>
  </r>
  <r>
    <s v="AD01-9362"/>
    <x v="1"/>
    <s v="May"/>
    <x v="0"/>
    <x v="0"/>
    <s v="Order assembled"/>
    <x v="0"/>
    <x v="0"/>
    <x v="1"/>
    <n v="215"/>
    <n v="307.45"/>
  </r>
  <r>
    <s v="AD01-9361"/>
    <x v="1"/>
    <s v="May"/>
    <x v="0"/>
    <x v="0"/>
    <s v="Order assembled"/>
    <x v="0"/>
    <x v="0"/>
    <x v="1"/>
    <n v="784"/>
    <n v="1121.1199999999999"/>
  </r>
  <r>
    <s v="AD01-9362"/>
    <x v="1"/>
    <s v="Nov"/>
    <x v="0"/>
    <x v="0"/>
    <s v="Order assembled"/>
    <x v="0"/>
    <x v="0"/>
    <x v="1"/>
    <n v="134"/>
    <n v="182.24"/>
  </r>
  <r>
    <s v="AD01-9361"/>
    <x v="1"/>
    <s v="Nov"/>
    <x v="0"/>
    <x v="0"/>
    <s v="Order assembled"/>
    <x v="0"/>
    <x v="0"/>
    <x v="1"/>
    <n v="182"/>
    <n v="260.26"/>
  </r>
  <r>
    <s v="AD01-9361"/>
    <x v="1"/>
    <s v="Nov"/>
    <x v="0"/>
    <x v="0"/>
    <s v="Order assembled"/>
    <x v="0"/>
    <x v="0"/>
    <x v="1"/>
    <n v="136"/>
    <n v="194.48"/>
  </r>
  <r>
    <s v="AD01-9361"/>
    <x v="1"/>
    <s v="Nov"/>
    <x v="0"/>
    <x v="0"/>
    <s v="Order assembled"/>
    <x v="0"/>
    <x v="0"/>
    <x v="1"/>
    <n v="694"/>
    <n v="992.42"/>
  </r>
  <r>
    <s v="AD01-9365"/>
    <x v="1"/>
    <s v="Nov"/>
    <x v="0"/>
    <x v="0"/>
    <s v="Order assembled"/>
    <x v="0"/>
    <x v="0"/>
    <x v="1"/>
    <n v="727"/>
    <n v="1039.6099999999999"/>
  </r>
  <r>
    <s v="AD01-9362"/>
    <x v="1"/>
    <s v="Nov"/>
    <x v="0"/>
    <x v="0"/>
    <s v="Order assembled"/>
    <x v="0"/>
    <x v="0"/>
    <x v="1"/>
    <n v="135"/>
    <n v="193.05"/>
  </r>
  <r>
    <s v="AD01-9365"/>
    <x v="1"/>
    <s v="Nov"/>
    <x v="0"/>
    <x v="0"/>
    <s v="Order assembled"/>
    <x v="0"/>
    <x v="0"/>
    <x v="1"/>
    <n v="766"/>
    <n v="526.24"/>
  </r>
  <r>
    <s v="AD01-9361"/>
    <x v="1"/>
    <s v="Nov"/>
    <x v="0"/>
    <x v="0"/>
    <s v="Order assembled"/>
    <x v="0"/>
    <x v="0"/>
    <x v="1"/>
    <n v="133"/>
    <n v="190.19"/>
  </r>
  <r>
    <s v="AD01-9361"/>
    <x v="1"/>
    <s v="Nov"/>
    <x v="0"/>
    <x v="0"/>
    <s v="Order assembled"/>
    <x v="0"/>
    <x v="0"/>
    <x v="1"/>
    <n v="181"/>
    <n v="258.83"/>
  </r>
  <r>
    <s v="AD01-9362"/>
    <x v="1"/>
    <s v="Nov"/>
    <x v="0"/>
    <x v="0"/>
    <s v="Order assembled"/>
    <x v="0"/>
    <x v="0"/>
    <x v="1"/>
    <n v="137"/>
    <n v="195.91"/>
  </r>
  <r>
    <s v="AD01-9361"/>
    <x v="1"/>
    <s v="Nov"/>
    <x v="0"/>
    <x v="0"/>
    <s v="Order assembled"/>
    <x v="0"/>
    <x v="0"/>
    <x v="1"/>
    <n v="179"/>
    <n v="255.97"/>
  </r>
  <r>
    <s v="AD01-9362"/>
    <x v="1"/>
    <s v="Oct"/>
    <x v="0"/>
    <x v="0"/>
    <s v="Order assembled"/>
    <x v="0"/>
    <x v="0"/>
    <x v="1"/>
    <n v="140"/>
    <n v="190.4"/>
  </r>
  <r>
    <s v="AD01-9364"/>
    <x v="1"/>
    <s v="Oct"/>
    <x v="0"/>
    <x v="0"/>
    <s v="Order assembled"/>
    <x v="0"/>
    <x v="0"/>
    <x v="1"/>
    <n v="188"/>
    <n v="268.83999999999997"/>
  </r>
  <r>
    <s v="AD01-9362"/>
    <x v="1"/>
    <s v="Oct"/>
    <x v="0"/>
    <x v="0"/>
    <s v="Order assembled"/>
    <x v="0"/>
    <x v="0"/>
    <x v="1"/>
    <n v="142"/>
    <n v="203.06"/>
  </r>
  <r>
    <s v="AD01-9364"/>
    <x v="1"/>
    <s v="Oct"/>
    <x v="0"/>
    <x v="0"/>
    <s v="Order assembled"/>
    <x v="0"/>
    <x v="0"/>
    <x v="1"/>
    <n v="184"/>
    <n v="263.12"/>
  </r>
  <r>
    <s v="AD01-9362"/>
    <x v="1"/>
    <s v="Oct"/>
    <x v="0"/>
    <x v="0"/>
    <s v="Order assembled"/>
    <x v="0"/>
    <x v="0"/>
    <x v="0"/>
    <n v="312"/>
    <n v="526.24"/>
  </r>
  <r>
    <s v="AD01-9365"/>
    <x v="1"/>
    <s v="Oct"/>
    <x v="0"/>
    <x v="0"/>
    <s v="Order assembled"/>
    <x v="0"/>
    <x v="0"/>
    <x v="1"/>
    <n v="693"/>
    <n v="990.99"/>
  </r>
  <r>
    <s v="AD01-9364"/>
    <x v="1"/>
    <s v="Oct"/>
    <x v="0"/>
    <x v="0"/>
    <s v="Order assembled"/>
    <x v="0"/>
    <x v="0"/>
    <x v="1"/>
    <n v="726"/>
    <n v="1038.18"/>
  </r>
  <r>
    <s v="AD01-9364"/>
    <x v="1"/>
    <s v="Oct"/>
    <x v="0"/>
    <x v="0"/>
    <s v="Order assembled"/>
    <x v="0"/>
    <x v="0"/>
    <x v="1"/>
    <n v="141"/>
    <n v="201.63"/>
  </r>
  <r>
    <s v="AD01-9362"/>
    <x v="1"/>
    <s v="Oct"/>
    <x v="0"/>
    <x v="0"/>
    <s v="Order assembled"/>
    <x v="0"/>
    <x v="0"/>
    <x v="1"/>
    <n v="765"/>
    <n v="526.24"/>
  </r>
  <r>
    <s v="AD01-9362"/>
    <x v="1"/>
    <s v="Oct"/>
    <x v="0"/>
    <x v="0"/>
    <s v="Order assembled"/>
    <x v="0"/>
    <x v="0"/>
    <x v="1"/>
    <n v="139"/>
    <n v="198.77"/>
  </r>
  <r>
    <s v="AD01-9362"/>
    <x v="1"/>
    <s v="Oct"/>
    <x v="0"/>
    <x v="0"/>
    <s v="Order assembled"/>
    <x v="0"/>
    <x v="0"/>
    <x v="1"/>
    <n v="187"/>
    <n v="267.41000000000003"/>
  </r>
  <r>
    <s v="AD01-9362"/>
    <x v="1"/>
    <s v="Oct"/>
    <x v="0"/>
    <x v="0"/>
    <s v="Order assembled"/>
    <x v="0"/>
    <x v="0"/>
    <x v="0"/>
    <n v="311"/>
    <n v="444.73"/>
  </r>
  <r>
    <s v="AD01-9363"/>
    <x v="1"/>
    <s v="Oct"/>
    <x v="0"/>
    <x v="0"/>
    <s v="Order assembled"/>
    <x v="0"/>
    <x v="0"/>
    <x v="1"/>
    <n v="185"/>
    <n v="264.55"/>
  </r>
  <r>
    <s v="AD01-9361"/>
    <x v="1"/>
    <s v="Sep"/>
    <x v="0"/>
    <x v="0"/>
    <s v="Order assembled"/>
    <x v="0"/>
    <x v="0"/>
    <x v="0"/>
    <n v="326"/>
    <n v="466.18"/>
  </r>
  <r>
    <s v="AD01-9364"/>
    <x v="1"/>
    <s v="Sep"/>
    <x v="0"/>
    <x v="0"/>
    <s v="Order assembled"/>
    <x v="0"/>
    <x v="0"/>
    <x v="0"/>
    <n v="320"/>
    <n v="457.6"/>
  </r>
  <r>
    <s v="AD01-9361"/>
    <x v="1"/>
    <s v="Sep"/>
    <x v="0"/>
    <x v="0"/>
    <s v="Order assembled"/>
    <x v="0"/>
    <x v="0"/>
    <x v="0"/>
    <n v="314"/>
    <n v="449.02"/>
  </r>
  <r>
    <s v="AD01-9364"/>
    <x v="1"/>
    <s v="Sep"/>
    <x v="0"/>
    <x v="0"/>
    <s v="Order assembled"/>
    <x v="0"/>
    <x v="0"/>
    <x v="1"/>
    <n v="146"/>
    <n v="198.56"/>
  </r>
  <r>
    <s v="AD01-9361"/>
    <x v="1"/>
    <s v="Sep"/>
    <x v="0"/>
    <x v="0"/>
    <s v="Order assembled"/>
    <x v="0"/>
    <x v="0"/>
    <x v="1"/>
    <n v="194"/>
    <n v="277.42"/>
  </r>
  <r>
    <s v="AD01-9361"/>
    <x v="1"/>
    <s v="Sep"/>
    <x v="0"/>
    <x v="0"/>
    <s v="Order assembled"/>
    <x v="0"/>
    <x v="0"/>
    <x v="1"/>
    <n v="190"/>
    <n v="271.7"/>
  </r>
  <r>
    <s v="AD01-9361"/>
    <x v="1"/>
    <s v="Sep"/>
    <x v="0"/>
    <x v="0"/>
    <s v="Order assembled"/>
    <x v="0"/>
    <x v="0"/>
    <x v="1"/>
    <n v="364"/>
    <n v="520.52"/>
  </r>
  <r>
    <s v="AD01-9361"/>
    <x v="1"/>
    <s v="Sep"/>
    <x v="0"/>
    <x v="0"/>
    <s v="Order assembled"/>
    <x v="0"/>
    <x v="0"/>
    <x v="0"/>
    <n v="324"/>
    <n v="526.24"/>
  </r>
  <r>
    <s v="AD01-9361"/>
    <x v="1"/>
    <s v="Sep"/>
    <x v="0"/>
    <x v="0"/>
    <s v="Order assembled"/>
    <x v="0"/>
    <x v="0"/>
    <x v="0"/>
    <n v="318"/>
    <n v="526.24"/>
  </r>
  <r>
    <s v="AD01-9362"/>
    <x v="1"/>
    <s v="Sep"/>
    <x v="0"/>
    <x v="0"/>
    <s v="Order assembled"/>
    <x v="0"/>
    <x v="0"/>
    <x v="1"/>
    <n v="692"/>
    <n v="989.56"/>
  </r>
  <r>
    <s v="AD01-9364"/>
    <x v="1"/>
    <s v="Sep"/>
    <x v="0"/>
    <x v="0"/>
    <s v="Order assembled"/>
    <x v="0"/>
    <x v="0"/>
    <x v="1"/>
    <n v="725"/>
    <n v="1036.75"/>
  </r>
  <r>
    <s v="AD01-9362"/>
    <x v="1"/>
    <s v="Sep"/>
    <x v="0"/>
    <x v="0"/>
    <s v="Order assembled"/>
    <x v="0"/>
    <x v="0"/>
    <x v="1"/>
    <n v="778"/>
    <n v="1112.54"/>
  </r>
  <r>
    <s v="AD01-9361"/>
    <x v="1"/>
    <s v="Sep"/>
    <x v="0"/>
    <x v="0"/>
    <s v="Order assembled"/>
    <x v="0"/>
    <x v="0"/>
    <x v="0"/>
    <n v="327"/>
    <n v="467.61"/>
  </r>
  <r>
    <s v="AD01-9364"/>
    <x v="1"/>
    <s v="Sep"/>
    <x v="0"/>
    <x v="0"/>
    <s v="Order assembled"/>
    <x v="0"/>
    <x v="0"/>
    <x v="0"/>
    <n v="321"/>
    <n v="459.03"/>
  </r>
  <r>
    <s v="AD01-9361"/>
    <x v="1"/>
    <s v="Sep"/>
    <x v="0"/>
    <x v="0"/>
    <s v="Order assembled"/>
    <x v="0"/>
    <x v="0"/>
    <x v="0"/>
    <n v="315"/>
    <n v="450.45"/>
  </r>
  <r>
    <s v="AD01-9362"/>
    <x v="1"/>
    <s v="Sep"/>
    <x v="0"/>
    <x v="0"/>
    <s v="Order assembled"/>
    <x v="0"/>
    <x v="0"/>
    <x v="1"/>
    <n v="147"/>
    <n v="210.21"/>
  </r>
  <r>
    <s v="AD01-9361"/>
    <x v="1"/>
    <s v="Sep"/>
    <x v="0"/>
    <x v="0"/>
    <s v="Order assembled"/>
    <x v="0"/>
    <x v="0"/>
    <x v="1"/>
    <n v="145"/>
    <n v="207.35"/>
  </r>
  <r>
    <s v="AD01-9361"/>
    <x v="1"/>
    <s v="Sep"/>
    <x v="0"/>
    <x v="0"/>
    <s v="Order assembled"/>
    <x v="0"/>
    <x v="0"/>
    <x v="1"/>
    <n v="193"/>
    <n v="275.99"/>
  </r>
  <r>
    <s v="AD01-9364"/>
    <x v="1"/>
    <s v="Sep"/>
    <x v="0"/>
    <x v="0"/>
    <s v="Order assembled"/>
    <x v="0"/>
    <x v="0"/>
    <x v="0"/>
    <n v="323"/>
    <n v="461.89"/>
  </r>
  <r>
    <s v="AD01-9361"/>
    <x v="1"/>
    <s v="Sep"/>
    <x v="0"/>
    <x v="0"/>
    <s v="Order assembled"/>
    <x v="0"/>
    <x v="0"/>
    <x v="0"/>
    <n v="317"/>
    <n v="453.31"/>
  </r>
  <r>
    <s v="AD01-9364"/>
    <x v="1"/>
    <s v="Sep"/>
    <x v="0"/>
    <x v="0"/>
    <s v="Order assembled"/>
    <x v="0"/>
    <x v="0"/>
    <x v="1"/>
    <n v="143"/>
    <n v="204.49"/>
  </r>
  <r>
    <s v="AD01-9361"/>
    <x v="1"/>
    <s v="Sep"/>
    <x v="0"/>
    <x v="0"/>
    <s v="Order assembled"/>
    <x v="0"/>
    <x v="0"/>
    <x v="1"/>
    <n v="191"/>
    <n v="273.13"/>
  </r>
  <r>
    <s v="AD01-9364"/>
    <x v="1"/>
    <s v="Sep"/>
    <x v="0"/>
    <x v="0"/>
    <s v="Order assembled"/>
    <x v="0"/>
    <x v="0"/>
    <x v="1"/>
    <n v="787"/>
    <n v="1125.4100000000001"/>
  </r>
  <r>
    <s v="AD01-9362"/>
    <x v="1"/>
    <s v="Apr"/>
    <x v="1"/>
    <x v="0"/>
    <s v="Order assembled"/>
    <x v="0"/>
    <x v="0"/>
    <x v="0"/>
    <n v="266"/>
    <n v="380.38"/>
  </r>
  <r>
    <s v="AD01-9362"/>
    <x v="1"/>
    <s v="Apr"/>
    <x v="1"/>
    <x v="0"/>
    <s v="Order assembled"/>
    <x v="0"/>
    <x v="0"/>
    <x v="0"/>
    <n v="314"/>
    <n v="449.02"/>
  </r>
  <r>
    <s v="AD01-9361"/>
    <x v="1"/>
    <s v="Apr"/>
    <x v="1"/>
    <x v="0"/>
    <s v="Order assembled"/>
    <x v="0"/>
    <x v="0"/>
    <x v="0"/>
    <n v="236"/>
    <n v="337.48"/>
  </r>
  <r>
    <s v="AD01-9362"/>
    <x v="1"/>
    <s v="Apr"/>
    <x v="1"/>
    <x v="0"/>
    <s v="Order assembled"/>
    <x v="0"/>
    <x v="0"/>
    <x v="0"/>
    <n v="310"/>
    <n v="526.24"/>
  </r>
  <r>
    <s v="AD01-9364"/>
    <x v="1"/>
    <s v="Apr"/>
    <x v="1"/>
    <x v="0"/>
    <s v="Order assembled"/>
    <x v="0"/>
    <x v="0"/>
    <x v="0"/>
    <n v="238"/>
    <n v="526.24"/>
  </r>
  <r>
    <s v="AD01-9361"/>
    <x v="1"/>
    <s v="Apr"/>
    <x v="1"/>
    <x v="0"/>
    <s v="Order assembled"/>
    <x v="0"/>
    <x v="0"/>
    <x v="0"/>
    <n v="1000"/>
    <n v="1430"/>
  </r>
  <r>
    <s v="AD01-9363"/>
    <x v="1"/>
    <s v="Apr"/>
    <x v="1"/>
    <x v="0"/>
    <s v="Order assembled"/>
    <x v="0"/>
    <x v="0"/>
    <x v="0"/>
    <n v="1033"/>
    <n v="1477.19"/>
  </r>
  <r>
    <s v="AD01-9364"/>
    <x v="1"/>
    <s v="Apr"/>
    <x v="1"/>
    <x v="0"/>
    <s v="Order assembled"/>
    <x v="0"/>
    <x v="0"/>
    <x v="0"/>
    <n v="240"/>
    <n v="343.2"/>
  </r>
  <r>
    <s v="AD01-9364"/>
    <x v="1"/>
    <s v="Apr"/>
    <x v="1"/>
    <x v="0"/>
    <s v="Order assembled"/>
    <x v="0"/>
    <x v="0"/>
    <x v="0"/>
    <n v="267"/>
    <n v="381.81"/>
  </r>
  <r>
    <s v="AD01-9361"/>
    <x v="1"/>
    <s v="Apr"/>
    <x v="1"/>
    <x v="0"/>
    <s v="Order assembled"/>
    <x v="0"/>
    <x v="0"/>
    <x v="0"/>
    <n v="237"/>
    <n v="338.91"/>
  </r>
  <r>
    <s v="AD01-9364"/>
    <x v="1"/>
    <s v="Apr"/>
    <x v="1"/>
    <x v="0"/>
    <s v="Order assembled"/>
    <x v="0"/>
    <x v="0"/>
    <x v="0"/>
    <n v="781"/>
    <n v="1116.83"/>
  </r>
  <r>
    <s v="AD01-9361"/>
    <x v="1"/>
    <s v="Apr"/>
    <x v="1"/>
    <x v="0"/>
    <s v="Order assembled"/>
    <x v="0"/>
    <x v="0"/>
    <x v="0"/>
    <n v="814"/>
    <n v="1164.02"/>
  </r>
  <r>
    <s v="AD01-9361"/>
    <x v="1"/>
    <s v="Apr"/>
    <x v="1"/>
    <x v="0"/>
    <s v="Order assembled"/>
    <x v="0"/>
    <x v="0"/>
    <x v="0"/>
    <n v="263"/>
    <n v="376.09"/>
  </r>
  <r>
    <s v="AD01-9361"/>
    <x v="1"/>
    <s v="Apr"/>
    <x v="1"/>
    <x v="0"/>
    <s v="Order assembled"/>
    <x v="0"/>
    <x v="0"/>
    <x v="0"/>
    <n v="311"/>
    <n v="444.73"/>
  </r>
  <r>
    <s v="AD01-9362"/>
    <x v="1"/>
    <s v="Apr"/>
    <x v="1"/>
    <x v="0"/>
    <s v="Order assembled"/>
    <x v="0"/>
    <x v="0"/>
    <x v="0"/>
    <n v="239"/>
    <n v="341.77"/>
  </r>
  <r>
    <s v="AD01-9361"/>
    <x v="1"/>
    <s v="Aug"/>
    <x v="1"/>
    <x v="0"/>
    <s v="Order assembled"/>
    <x v="0"/>
    <x v="0"/>
    <x v="0"/>
    <n v="242"/>
    <n v="346.06"/>
  </r>
  <r>
    <s v="AD01-9365"/>
    <x v="1"/>
    <s v="Aug"/>
    <x v="1"/>
    <x v="0"/>
    <s v="Order assembled"/>
    <x v="0"/>
    <x v="0"/>
    <x v="0"/>
    <n v="290"/>
    <n v="414.7"/>
  </r>
  <r>
    <s v="AD01-9362"/>
    <x v="1"/>
    <s v="Aug"/>
    <x v="0"/>
    <x v="0"/>
    <s v="Order assembled"/>
    <x v="0"/>
    <x v="0"/>
    <x v="0"/>
    <n v="218"/>
    <n v="311.74"/>
  </r>
  <r>
    <s v="AD01-9362"/>
    <x v="1"/>
    <s v="Aug"/>
    <x v="0"/>
    <x v="0"/>
    <s v="Order assembled"/>
    <x v="0"/>
    <x v="0"/>
    <x v="0"/>
    <n v="244"/>
    <n v="526.24"/>
  </r>
  <r>
    <s v="AD01-9361"/>
    <x v="1"/>
    <s v="Aug"/>
    <x v="0"/>
    <x v="0"/>
    <s v="Order assembled"/>
    <x v="0"/>
    <x v="0"/>
    <x v="0"/>
    <n v="292"/>
    <n v="526.24"/>
  </r>
  <r>
    <s v="AD01-9362"/>
    <x v="1"/>
    <s v="Aug"/>
    <x v="0"/>
    <x v="0"/>
    <s v="Order assembled"/>
    <x v="0"/>
    <x v="0"/>
    <x v="0"/>
    <n v="1003"/>
    <n v="1434.29"/>
  </r>
  <r>
    <s v="AD01-9362"/>
    <x v="1"/>
    <s v="Aug"/>
    <x v="0"/>
    <x v="0"/>
    <s v="Order assembled"/>
    <x v="0"/>
    <x v="0"/>
    <x v="0"/>
    <n v="1037"/>
    <n v="1482.91"/>
  </r>
  <r>
    <s v="AD01-9361"/>
    <x v="1"/>
    <s v="Aug"/>
    <x v="0"/>
    <x v="0"/>
    <s v="Order assembled"/>
    <x v="0"/>
    <x v="0"/>
    <x v="0"/>
    <n v="216"/>
    <n v="308.88"/>
  </r>
  <r>
    <s v="AD01-9361"/>
    <x v="1"/>
    <s v="Aug"/>
    <x v="0"/>
    <x v="0"/>
    <s v="Order assembled"/>
    <x v="0"/>
    <x v="0"/>
    <x v="0"/>
    <n v="243"/>
    <n v="347.49"/>
  </r>
  <r>
    <s v="AD01-9361"/>
    <x v="1"/>
    <s v="Aug"/>
    <x v="0"/>
    <x v="0"/>
    <s v="Order assembled"/>
    <x v="0"/>
    <x v="0"/>
    <x v="0"/>
    <n v="291"/>
    <n v="416.13"/>
  </r>
  <r>
    <s v="AD01-9362"/>
    <x v="1"/>
    <s v="Aug"/>
    <x v="0"/>
    <x v="0"/>
    <s v="Order assembled"/>
    <x v="0"/>
    <x v="0"/>
    <x v="0"/>
    <n v="219"/>
    <n v="313.17"/>
  </r>
  <r>
    <s v="AD01-9361"/>
    <x v="1"/>
    <s v="Aug"/>
    <x v="0"/>
    <x v="0"/>
    <s v="Order assembled"/>
    <x v="0"/>
    <x v="0"/>
    <x v="0"/>
    <n v="818"/>
    <n v="1169.74"/>
  </r>
  <r>
    <s v="AD01-9362"/>
    <x v="1"/>
    <s v="Aug"/>
    <x v="0"/>
    <x v="0"/>
    <s v="Order assembled"/>
    <x v="0"/>
    <x v="0"/>
    <x v="0"/>
    <n v="871"/>
    <n v="1245.53"/>
  </r>
  <r>
    <s v="AD01-9362"/>
    <x v="1"/>
    <s v="Aug"/>
    <x v="0"/>
    <x v="0"/>
    <s v="Order assembled"/>
    <x v="0"/>
    <x v="0"/>
    <x v="0"/>
    <n v="245"/>
    <n v="350.35"/>
  </r>
  <r>
    <s v="AD01-9361"/>
    <x v="1"/>
    <s v="Aug"/>
    <x v="0"/>
    <x v="0"/>
    <s v="Order assembled"/>
    <x v="0"/>
    <x v="0"/>
    <x v="0"/>
    <n v="293"/>
    <n v="418.99"/>
  </r>
  <r>
    <s v="AD01-9361"/>
    <x v="1"/>
    <s v="Aug"/>
    <x v="0"/>
    <x v="0"/>
    <s v="Order assembled"/>
    <x v="0"/>
    <x v="0"/>
    <x v="0"/>
    <n v="215"/>
    <n v="307.45"/>
  </r>
  <r>
    <s v="AD01-9361"/>
    <x v="1"/>
    <s v="Dec"/>
    <x v="0"/>
    <x v="0"/>
    <s v="Order assembled"/>
    <x v="0"/>
    <x v="0"/>
    <x v="1"/>
    <n v="248"/>
    <n v="354.64"/>
  </r>
  <r>
    <s v="AD01-9363"/>
    <x v="1"/>
    <s v="Dec"/>
    <x v="0"/>
    <x v="0"/>
    <s v="Order assembled"/>
    <x v="0"/>
    <x v="0"/>
    <x v="1"/>
    <n v="242"/>
    <n v="346.06"/>
  </r>
  <r>
    <s v="AD01-9362"/>
    <x v="1"/>
    <s v="Dec"/>
    <x v="0"/>
    <x v="0"/>
    <s v="Order assembled"/>
    <x v="0"/>
    <x v="0"/>
    <x v="1"/>
    <n v="236"/>
    <n v="337.48"/>
  </r>
  <r>
    <s v="AD01-9362"/>
    <x v="1"/>
    <s v="Dec"/>
    <x v="0"/>
    <x v="0"/>
    <s v="Order assembled"/>
    <x v="0"/>
    <x v="0"/>
    <x v="0"/>
    <n v="224"/>
    <n v="320.32"/>
  </r>
  <r>
    <s v="AD01-9361"/>
    <x v="1"/>
    <s v="Dec"/>
    <x v="0"/>
    <x v="0"/>
    <s v="Order assembled"/>
    <x v="0"/>
    <x v="0"/>
    <x v="0"/>
    <n v="250"/>
    <n v="357.5"/>
  </r>
  <r>
    <s v="AD01-9364"/>
    <x v="1"/>
    <s v="Dec"/>
    <x v="0"/>
    <x v="0"/>
    <s v="Order assembled"/>
    <x v="0"/>
    <x v="0"/>
    <x v="0"/>
    <n v="244"/>
    <n v="348.92"/>
  </r>
  <r>
    <s v="AD01-9364"/>
    <x v="1"/>
    <s v="Dec"/>
    <x v="0"/>
    <x v="0"/>
    <s v="Order assembled"/>
    <x v="0"/>
    <x v="0"/>
    <x v="0"/>
    <n v="238"/>
    <n v="340.34"/>
  </r>
  <r>
    <s v="AD01-9362"/>
    <x v="1"/>
    <s v="Dec"/>
    <x v="0"/>
    <x v="0"/>
    <s v="Order assembled"/>
    <x v="0"/>
    <x v="0"/>
    <x v="0"/>
    <n v="220"/>
    <n v="526.24"/>
  </r>
  <r>
    <s v="AD01-9362"/>
    <x v="1"/>
    <s v="Dec"/>
    <x v="0"/>
    <x v="0"/>
    <s v="Order assembled"/>
    <x v="0"/>
    <x v="0"/>
    <x v="0"/>
    <n v="268"/>
    <n v="526.24"/>
  </r>
  <r>
    <s v="AD01-9362"/>
    <x v="1"/>
    <s v="Dec"/>
    <x v="0"/>
    <x v="0"/>
    <s v="Order assembled"/>
    <x v="0"/>
    <x v="0"/>
    <x v="0"/>
    <n v="1007"/>
    <n v="1440.01"/>
  </r>
  <r>
    <s v="AD01-9362"/>
    <x v="1"/>
    <s v="Dec"/>
    <x v="0"/>
    <x v="0"/>
    <s v="Order assembled"/>
    <x v="0"/>
    <x v="0"/>
    <x v="0"/>
    <n v="1040"/>
    <n v="1487.2"/>
  </r>
  <r>
    <s v="AD01-9361"/>
    <x v="1"/>
    <s v="Dec"/>
    <x v="0"/>
    <x v="0"/>
    <s v="Order assembled"/>
    <x v="0"/>
    <x v="0"/>
    <x v="0"/>
    <n v="225"/>
    <n v="321.75"/>
  </r>
  <r>
    <s v="AD01-9361"/>
    <x v="1"/>
    <s v="Dec"/>
    <x v="0"/>
    <x v="0"/>
    <s v="Order assembled"/>
    <x v="0"/>
    <x v="0"/>
    <x v="0"/>
    <n v="267"/>
    <n v="381.81"/>
  </r>
  <r>
    <s v="AD01-9362"/>
    <x v="1"/>
    <s v="Dec"/>
    <x v="0"/>
    <x v="0"/>
    <s v="Order assembled"/>
    <x v="0"/>
    <x v="0"/>
    <x v="0"/>
    <n v="247"/>
    <n v="353.21"/>
  </r>
  <r>
    <s v="AD01-9362"/>
    <x v="1"/>
    <s v="Dec"/>
    <x v="0"/>
    <x v="0"/>
    <s v="Order assembled"/>
    <x v="0"/>
    <x v="0"/>
    <x v="0"/>
    <n v="241"/>
    <n v="344.63"/>
  </r>
  <r>
    <s v="AD01-9362"/>
    <x v="1"/>
    <s v="Dec"/>
    <x v="0"/>
    <x v="0"/>
    <s v="Order assembled"/>
    <x v="0"/>
    <x v="0"/>
    <x v="0"/>
    <n v="235"/>
    <n v="336.05"/>
  </r>
  <r>
    <s v="AD01-9364"/>
    <x v="1"/>
    <s v="Dec"/>
    <x v="0"/>
    <x v="0"/>
    <s v="Order assembled"/>
    <x v="0"/>
    <x v="0"/>
    <x v="0"/>
    <n v="788"/>
    <n v="1126.8399999999999"/>
  </r>
  <r>
    <s v="AD01-9362"/>
    <x v="1"/>
    <s v="Dec"/>
    <x v="0"/>
    <x v="0"/>
    <s v="Order assembled"/>
    <x v="0"/>
    <x v="0"/>
    <x v="0"/>
    <n v="821"/>
    <n v="1174.03"/>
  </r>
  <r>
    <s v="AD01-9361"/>
    <x v="1"/>
    <s v="Dec"/>
    <x v="0"/>
    <x v="0"/>
    <s v="Order assembled"/>
    <x v="0"/>
    <x v="0"/>
    <x v="1"/>
    <n v="245"/>
    <n v="350.35"/>
  </r>
  <r>
    <s v="AD01-9361"/>
    <x v="1"/>
    <s v="Dec"/>
    <x v="0"/>
    <x v="0"/>
    <s v="Order assembled"/>
    <x v="0"/>
    <x v="0"/>
    <x v="1"/>
    <n v="239"/>
    <n v="341.77"/>
  </r>
  <r>
    <s v="AD01-9364"/>
    <x v="1"/>
    <s v="Dec"/>
    <x v="0"/>
    <x v="0"/>
    <s v="Order assembled"/>
    <x v="0"/>
    <x v="0"/>
    <x v="0"/>
    <n v="221"/>
    <n v="316.02999999999997"/>
  </r>
  <r>
    <s v="AD01-9361"/>
    <x v="1"/>
    <s v="Dec"/>
    <x v="0"/>
    <x v="0"/>
    <s v="Order assembled"/>
    <x v="0"/>
    <x v="0"/>
    <x v="0"/>
    <n v="269"/>
    <n v="384.67"/>
  </r>
  <r>
    <s v="AD01-9361"/>
    <x v="1"/>
    <s v="Feb"/>
    <x v="0"/>
    <x v="0"/>
    <s v="Order assembled"/>
    <x v="0"/>
    <x v="0"/>
    <x v="0"/>
    <n v="278"/>
    <n v="397.54"/>
  </r>
  <r>
    <s v="AD01-9362"/>
    <x v="1"/>
    <s v="Feb"/>
    <x v="0"/>
    <x v="0"/>
    <s v="Order assembled"/>
    <x v="0"/>
    <x v="0"/>
    <x v="0"/>
    <n v="320"/>
    <n v="457.6"/>
  </r>
  <r>
    <s v="AD01-9362"/>
    <x v="1"/>
    <s v="Feb"/>
    <x v="0"/>
    <x v="0"/>
    <s v="Order assembled"/>
    <x v="0"/>
    <x v="0"/>
    <x v="0"/>
    <n v="248"/>
    <n v="354.64"/>
  </r>
  <r>
    <s v="AD01-9361"/>
    <x v="1"/>
    <s v="Feb"/>
    <x v="0"/>
    <x v="0"/>
    <s v="Order assembled"/>
    <x v="0"/>
    <x v="0"/>
    <x v="0"/>
    <n v="274"/>
    <n v="526.24"/>
  </r>
  <r>
    <s v="AD01-9362"/>
    <x v="1"/>
    <s v="Feb"/>
    <x v="0"/>
    <x v="0"/>
    <s v="Order assembled"/>
    <x v="0"/>
    <x v="0"/>
    <x v="0"/>
    <n v="322"/>
    <n v="526.24"/>
  </r>
  <r>
    <s v="AD01-9362"/>
    <x v="1"/>
    <s v="Feb"/>
    <x v="0"/>
    <x v="0"/>
    <s v="Order assembled"/>
    <x v="0"/>
    <x v="0"/>
    <x v="0"/>
    <n v="250"/>
    <n v="526.24"/>
  </r>
  <r>
    <s v="AD01-9365"/>
    <x v="1"/>
    <s v="Feb"/>
    <x v="0"/>
    <x v="0"/>
    <s v="Order assembled"/>
    <x v="0"/>
    <x v="0"/>
    <x v="0"/>
    <n v="998"/>
    <n v="1427.14"/>
  </r>
  <r>
    <s v="AD01-9362"/>
    <x v="1"/>
    <s v="Feb"/>
    <x v="0"/>
    <x v="0"/>
    <s v="Order assembled"/>
    <x v="0"/>
    <x v="0"/>
    <x v="0"/>
    <n v="1031"/>
    <n v="1474.33"/>
  </r>
  <r>
    <s v="AD01-9361"/>
    <x v="1"/>
    <s v="Feb"/>
    <x v="0"/>
    <x v="0"/>
    <s v="Order assembled"/>
    <x v="0"/>
    <x v="0"/>
    <x v="0"/>
    <n v="321"/>
    <n v="459.03"/>
  </r>
  <r>
    <s v="AD01-9365"/>
    <x v="1"/>
    <s v="Feb"/>
    <x v="0"/>
    <x v="0"/>
    <s v="Order assembled"/>
    <x v="0"/>
    <x v="0"/>
    <x v="0"/>
    <n v="249"/>
    <n v="356.07"/>
  </r>
  <r>
    <s v="AD01-9362"/>
    <x v="1"/>
    <s v="Feb"/>
    <x v="0"/>
    <x v="0"/>
    <s v="Order assembled"/>
    <x v="0"/>
    <x v="0"/>
    <x v="0"/>
    <n v="779"/>
    <n v="1113.97"/>
  </r>
  <r>
    <s v="AD01-9361"/>
    <x v="1"/>
    <s v="Feb"/>
    <x v="0"/>
    <x v="0"/>
    <s v="Order assembled"/>
    <x v="0"/>
    <x v="0"/>
    <x v="0"/>
    <n v="812"/>
    <n v="1161.1600000000001"/>
  </r>
  <r>
    <s v="AD01-9361"/>
    <x v="1"/>
    <s v="Feb"/>
    <x v="0"/>
    <x v="0"/>
    <s v="Order assembled"/>
    <x v="0"/>
    <x v="0"/>
    <x v="0"/>
    <n v="866"/>
    <n v="1238.3800000000001"/>
  </r>
  <r>
    <s v="AD01-9362"/>
    <x v="1"/>
    <s v="Feb"/>
    <x v="0"/>
    <x v="0"/>
    <s v="Order assembled"/>
    <x v="0"/>
    <x v="0"/>
    <x v="0"/>
    <n v="275"/>
    <n v="393.25"/>
  </r>
  <r>
    <s v="AD01-9362"/>
    <x v="1"/>
    <s v="Feb"/>
    <x v="0"/>
    <x v="0"/>
    <s v="Order assembled"/>
    <x v="0"/>
    <x v="0"/>
    <x v="0"/>
    <n v="323"/>
    <n v="461.89"/>
  </r>
  <r>
    <s v="AD01-9361"/>
    <x v="1"/>
    <s v="Feb"/>
    <x v="0"/>
    <x v="0"/>
    <s v="Order assembled"/>
    <x v="0"/>
    <x v="0"/>
    <x v="0"/>
    <n v="251"/>
    <n v="358.93"/>
  </r>
  <r>
    <s v="AD01-9361"/>
    <x v="1"/>
    <s v="Jan"/>
    <x v="0"/>
    <x v="0"/>
    <s v="Order assembled"/>
    <x v="0"/>
    <x v="0"/>
    <x v="0"/>
    <n v="326"/>
    <n v="466.18"/>
  </r>
  <r>
    <s v="AD01-9361"/>
    <x v="1"/>
    <s v="Jan"/>
    <x v="0"/>
    <x v="0"/>
    <s v="Order assembled"/>
    <x v="0"/>
    <x v="0"/>
    <x v="0"/>
    <n v="254"/>
    <n v="363.22"/>
  </r>
  <r>
    <s v="AD01-9364"/>
    <x v="1"/>
    <s v="Jan"/>
    <x v="0"/>
    <x v="0"/>
    <s v="Order assembled"/>
    <x v="0"/>
    <x v="0"/>
    <x v="0"/>
    <n v="280"/>
    <n v="526.24"/>
  </r>
  <r>
    <s v="AD01-9362"/>
    <x v="1"/>
    <s v="Jan"/>
    <x v="0"/>
    <x v="0"/>
    <s v="Order assembled"/>
    <x v="0"/>
    <x v="0"/>
    <x v="0"/>
    <n v="328"/>
    <n v="526.24"/>
  </r>
  <r>
    <s v="AD01-9364"/>
    <x v="1"/>
    <s v="Jan"/>
    <x v="0"/>
    <x v="0"/>
    <s v="Order assembled"/>
    <x v="0"/>
    <x v="0"/>
    <x v="0"/>
    <n v="256"/>
    <n v="526.24"/>
  </r>
  <r>
    <s v="AD01-9364"/>
    <x v="1"/>
    <s v="Jan"/>
    <x v="0"/>
    <x v="0"/>
    <s v="Order assembled"/>
    <x v="0"/>
    <x v="0"/>
    <x v="0"/>
    <n v="997"/>
    <n v="1425.71"/>
  </r>
  <r>
    <s v="AD01-9363"/>
    <x v="1"/>
    <s v="Jan"/>
    <x v="0"/>
    <x v="0"/>
    <s v="Order assembled"/>
    <x v="0"/>
    <x v="0"/>
    <x v="0"/>
    <n v="1030"/>
    <n v="1472.9"/>
  </r>
  <r>
    <s v="AD01-9363"/>
    <x v="1"/>
    <s v="Jan"/>
    <x v="0"/>
    <x v="0"/>
    <s v="Order assembled"/>
    <x v="0"/>
    <x v="0"/>
    <x v="0"/>
    <n v="252"/>
    <n v="360.36"/>
  </r>
  <r>
    <s v="AD01-9363"/>
    <x v="1"/>
    <s v="Jan"/>
    <x v="0"/>
    <x v="0"/>
    <s v="Order assembled"/>
    <x v="0"/>
    <x v="0"/>
    <x v="0"/>
    <n v="279"/>
    <n v="398.97"/>
  </r>
  <r>
    <s v="AD01-9362"/>
    <x v="1"/>
    <s v="Jan"/>
    <x v="0"/>
    <x v="0"/>
    <s v="Order assembled"/>
    <x v="0"/>
    <x v="0"/>
    <x v="0"/>
    <n v="327"/>
    <n v="467.61"/>
  </r>
  <r>
    <s v="AD01-9364"/>
    <x v="1"/>
    <s v="Jan"/>
    <x v="0"/>
    <x v="0"/>
    <s v="Order assembled"/>
    <x v="0"/>
    <x v="0"/>
    <x v="0"/>
    <n v="255"/>
    <n v="364.65"/>
  </r>
  <r>
    <s v="AD01-9364"/>
    <x v="1"/>
    <s v="Jan"/>
    <x v="0"/>
    <x v="0"/>
    <s v="Order assembled"/>
    <x v="0"/>
    <x v="0"/>
    <x v="0"/>
    <n v="778"/>
    <n v="1112.54"/>
  </r>
  <r>
    <s v="AD01-9364"/>
    <x v="1"/>
    <s v="Jan"/>
    <x v="0"/>
    <x v="0"/>
    <s v="Order assembled"/>
    <x v="0"/>
    <x v="0"/>
    <x v="0"/>
    <n v="865"/>
    <n v="1236.95"/>
  </r>
  <r>
    <s v="AD01-9361"/>
    <x v="1"/>
    <s v="Jan"/>
    <x v="0"/>
    <x v="0"/>
    <s v="Order assembled"/>
    <x v="0"/>
    <x v="0"/>
    <x v="0"/>
    <n v="281"/>
    <n v="401.83"/>
  </r>
  <r>
    <s v="AD01-9364"/>
    <x v="1"/>
    <s v="Jan"/>
    <x v="0"/>
    <x v="0"/>
    <s v="Order assembled"/>
    <x v="0"/>
    <x v="0"/>
    <x v="0"/>
    <n v="329"/>
    <n v="470.47"/>
  </r>
  <r>
    <s v="AD01-9361"/>
    <x v="1"/>
    <s v="Jul"/>
    <x v="0"/>
    <x v="0"/>
    <s v="Order assembled"/>
    <x v="0"/>
    <x v="0"/>
    <x v="0"/>
    <n v="248"/>
    <n v="354.64"/>
  </r>
  <r>
    <s v="AD01-9361"/>
    <x v="1"/>
    <s v="Jul"/>
    <x v="0"/>
    <x v="0"/>
    <s v="Order assembled"/>
    <x v="0"/>
    <x v="0"/>
    <x v="0"/>
    <n v="296"/>
    <n v="423.28"/>
  </r>
  <r>
    <s v="AD01-9361"/>
    <x v="1"/>
    <s v="Jul"/>
    <x v="0"/>
    <x v="0"/>
    <s v="Order assembled"/>
    <x v="0"/>
    <x v="0"/>
    <x v="0"/>
    <n v="224"/>
    <n v="320.32"/>
  </r>
  <r>
    <s v="AD01-9361"/>
    <x v="1"/>
    <s v="Jul"/>
    <x v="0"/>
    <x v="0"/>
    <s v="Order assembled"/>
    <x v="0"/>
    <x v="0"/>
    <x v="0"/>
    <n v="250"/>
    <n v="526.24"/>
  </r>
  <r>
    <s v="AD01-9361"/>
    <x v="1"/>
    <s v="Jul"/>
    <x v="0"/>
    <x v="0"/>
    <s v="Order assembled"/>
    <x v="0"/>
    <x v="0"/>
    <x v="0"/>
    <n v="298"/>
    <n v="526.24"/>
  </r>
  <r>
    <s v="AD01-9362"/>
    <x v="1"/>
    <s v="Jul"/>
    <x v="0"/>
    <x v="0"/>
    <s v="Order assembled"/>
    <x v="0"/>
    <x v="0"/>
    <x v="0"/>
    <n v="220"/>
    <n v="526.24"/>
  </r>
  <r>
    <s v="AD01-9365"/>
    <x v="1"/>
    <s v="Jul"/>
    <x v="0"/>
    <x v="0"/>
    <s v="Order assembled"/>
    <x v="0"/>
    <x v="0"/>
    <x v="0"/>
    <n v="1036"/>
    <n v="1481.48"/>
  </r>
  <r>
    <s v="AD01-9363"/>
    <x v="1"/>
    <s v="Jul"/>
    <x v="0"/>
    <x v="0"/>
    <s v="Order assembled"/>
    <x v="0"/>
    <x v="0"/>
    <x v="0"/>
    <n v="222"/>
    <n v="317.45999999999998"/>
  </r>
  <r>
    <s v="AD01-9363"/>
    <x v="1"/>
    <s v="Jul"/>
    <x v="0"/>
    <x v="0"/>
    <s v="Order assembled"/>
    <x v="0"/>
    <x v="0"/>
    <x v="0"/>
    <n v="249"/>
    <n v="356.07"/>
  </r>
  <r>
    <s v="AD01-9361"/>
    <x v="1"/>
    <s v="Jul"/>
    <x v="0"/>
    <x v="0"/>
    <s v="Order assembled"/>
    <x v="0"/>
    <x v="0"/>
    <x v="0"/>
    <n v="297"/>
    <n v="424.71"/>
  </r>
  <r>
    <s v="AD01-9362"/>
    <x v="1"/>
    <s v="Jul"/>
    <x v="0"/>
    <x v="0"/>
    <s v="Order assembled"/>
    <x v="0"/>
    <x v="0"/>
    <x v="0"/>
    <n v="784"/>
    <n v="1121.1199999999999"/>
  </r>
  <r>
    <s v="AD01-9361"/>
    <x v="1"/>
    <s v="Jul"/>
    <x v="0"/>
    <x v="0"/>
    <s v="Order assembled"/>
    <x v="0"/>
    <x v="0"/>
    <x v="0"/>
    <n v="817"/>
    <n v="1168.31"/>
  </r>
  <r>
    <s v="AD01-9361"/>
    <x v="1"/>
    <s v="Jul"/>
    <x v="0"/>
    <x v="0"/>
    <s v="Order assembled"/>
    <x v="0"/>
    <x v="0"/>
    <x v="0"/>
    <n v="870"/>
    <n v="1244.0999999999999"/>
  </r>
  <r>
    <s v="AD01-9361"/>
    <x v="1"/>
    <s v="Jul"/>
    <x v="0"/>
    <x v="0"/>
    <s v="Order assembled"/>
    <x v="0"/>
    <x v="0"/>
    <x v="0"/>
    <n v="251"/>
    <n v="358.93"/>
  </r>
  <r>
    <s v="AD01-9361"/>
    <x v="1"/>
    <s v="Jul"/>
    <x v="0"/>
    <x v="0"/>
    <s v="Order assembled"/>
    <x v="0"/>
    <x v="0"/>
    <x v="0"/>
    <n v="221"/>
    <n v="316.02999999999997"/>
  </r>
  <r>
    <s v="AD01-9362"/>
    <x v="1"/>
    <s v="Jun"/>
    <x v="0"/>
    <x v="0"/>
    <s v="Order assembled"/>
    <x v="0"/>
    <x v="0"/>
    <x v="0"/>
    <n v="254"/>
    <n v="363.22"/>
  </r>
  <r>
    <s v="AD01-9361"/>
    <x v="1"/>
    <s v="Jun"/>
    <x v="0"/>
    <x v="0"/>
    <s v="Order assembled"/>
    <x v="0"/>
    <x v="0"/>
    <x v="0"/>
    <n v="302"/>
    <n v="431.86"/>
  </r>
  <r>
    <s v="AD01-9365"/>
    <x v="1"/>
    <s v="Jun"/>
    <x v="0"/>
    <x v="0"/>
    <s v="Order assembled"/>
    <x v="0"/>
    <x v="0"/>
    <x v="0"/>
    <n v="230"/>
    <n v="328.9"/>
  </r>
  <r>
    <s v="AD01-9362"/>
    <x v="1"/>
    <s v="Jun"/>
    <x v="0"/>
    <x v="0"/>
    <s v="Order assembled"/>
    <x v="0"/>
    <x v="0"/>
    <x v="0"/>
    <n v="256"/>
    <n v="526.24"/>
  </r>
  <r>
    <s v="AD01-9361"/>
    <x v="1"/>
    <s v="Jun"/>
    <x v="0"/>
    <x v="0"/>
    <s v="Order assembled"/>
    <x v="0"/>
    <x v="0"/>
    <x v="0"/>
    <n v="226"/>
    <n v="526.24"/>
  </r>
  <r>
    <s v="AD01-9361"/>
    <x v="1"/>
    <s v="Jun"/>
    <x v="0"/>
    <x v="0"/>
    <s v="Order assembled"/>
    <x v="0"/>
    <x v="0"/>
    <x v="0"/>
    <n v="1002"/>
    <n v="1432.86"/>
  </r>
  <r>
    <s v="AD01-9364"/>
    <x v="1"/>
    <s v="Jun"/>
    <x v="0"/>
    <x v="0"/>
    <s v="Order assembled"/>
    <x v="0"/>
    <x v="0"/>
    <x v="0"/>
    <n v="1035"/>
    <n v="1480.05"/>
  </r>
  <r>
    <s v="AD01-9361"/>
    <x v="1"/>
    <s v="Jun"/>
    <x v="0"/>
    <x v="0"/>
    <s v="Order assembled"/>
    <x v="0"/>
    <x v="0"/>
    <x v="0"/>
    <n v="228"/>
    <n v="326.04000000000002"/>
  </r>
  <r>
    <s v="AD01-9361"/>
    <x v="1"/>
    <s v="Jun"/>
    <x v="0"/>
    <x v="0"/>
    <s v="Order assembled"/>
    <x v="0"/>
    <x v="0"/>
    <x v="0"/>
    <n v="255"/>
    <n v="364.65"/>
  </r>
  <r>
    <s v="AD01-9362"/>
    <x v="1"/>
    <s v="Jun"/>
    <x v="0"/>
    <x v="0"/>
    <s v="Order assembled"/>
    <x v="0"/>
    <x v="0"/>
    <x v="0"/>
    <n v="303"/>
    <n v="433.29"/>
  </r>
  <r>
    <s v="AD01-9361"/>
    <x v="1"/>
    <s v="Jun"/>
    <x v="0"/>
    <x v="0"/>
    <s v="Order assembled"/>
    <x v="0"/>
    <x v="0"/>
    <x v="0"/>
    <n v="225"/>
    <n v="321.75"/>
  </r>
  <r>
    <s v="AD01-9361"/>
    <x v="1"/>
    <s v="Jun"/>
    <x v="0"/>
    <x v="0"/>
    <s v="Order assembled"/>
    <x v="0"/>
    <x v="0"/>
    <x v="0"/>
    <n v="783"/>
    <n v="1119.69"/>
  </r>
  <r>
    <s v="AD01-9364"/>
    <x v="1"/>
    <s v="Jun"/>
    <x v="0"/>
    <x v="0"/>
    <s v="Order assembled"/>
    <x v="0"/>
    <x v="0"/>
    <x v="0"/>
    <n v="816"/>
    <n v="1166.8800000000001"/>
  </r>
  <r>
    <s v="AD01-9362"/>
    <x v="1"/>
    <s v="Jun"/>
    <x v="0"/>
    <x v="0"/>
    <s v="Order assembled"/>
    <x v="0"/>
    <x v="0"/>
    <x v="0"/>
    <n v="869"/>
    <n v="1242.67"/>
  </r>
  <r>
    <s v="AD01-9365"/>
    <x v="1"/>
    <s v="Jun"/>
    <x v="0"/>
    <x v="0"/>
    <s v="Order assembled"/>
    <x v="0"/>
    <x v="0"/>
    <x v="0"/>
    <n v="257"/>
    <n v="367.51"/>
  </r>
  <r>
    <s v="AD01-9362"/>
    <x v="1"/>
    <s v="Jun"/>
    <x v="0"/>
    <x v="0"/>
    <s v="Order assembled"/>
    <x v="0"/>
    <x v="0"/>
    <x v="0"/>
    <n v="299"/>
    <n v="427.57"/>
  </r>
  <r>
    <s v="AD01-9362"/>
    <x v="1"/>
    <s v="Jun"/>
    <x v="0"/>
    <x v="0"/>
    <s v="Order assembled"/>
    <x v="0"/>
    <x v="0"/>
    <x v="0"/>
    <n v="227"/>
    <n v="324.61"/>
  </r>
  <r>
    <s v="AD01-9361"/>
    <x v="1"/>
    <s v="Mar"/>
    <x v="0"/>
    <x v="0"/>
    <s v="Order assembled"/>
    <x v="0"/>
    <x v="0"/>
    <x v="0"/>
    <n v="272"/>
    <n v="388.96"/>
  </r>
  <r>
    <s v="AD01-9362"/>
    <x v="1"/>
    <s v="Mar"/>
    <x v="0"/>
    <x v="0"/>
    <s v="Order assembled"/>
    <x v="0"/>
    <x v="0"/>
    <x v="0"/>
    <n v="242"/>
    <n v="346.06"/>
  </r>
  <r>
    <s v="AD01-9362"/>
    <x v="1"/>
    <s v="Mar"/>
    <x v="0"/>
    <x v="0"/>
    <s v="Order assembled"/>
    <x v="0"/>
    <x v="0"/>
    <x v="0"/>
    <n v="268"/>
    <n v="526.24"/>
  </r>
  <r>
    <s v="AD01-9362"/>
    <x v="1"/>
    <s v="Mar"/>
    <x v="0"/>
    <x v="0"/>
    <s v="Order assembled"/>
    <x v="0"/>
    <x v="0"/>
    <x v="0"/>
    <n v="316"/>
    <n v="526.24"/>
  </r>
  <r>
    <s v="AD01-9361"/>
    <x v="1"/>
    <s v="Mar"/>
    <x v="0"/>
    <x v="0"/>
    <s v="Order assembled"/>
    <x v="0"/>
    <x v="0"/>
    <x v="0"/>
    <n v="244"/>
    <n v="526.24"/>
  </r>
  <r>
    <s v="AD01-9362"/>
    <x v="1"/>
    <s v="Mar"/>
    <x v="0"/>
    <x v="0"/>
    <s v="Order assembled"/>
    <x v="0"/>
    <x v="0"/>
    <x v="0"/>
    <n v="999"/>
    <n v="1428.57"/>
  </r>
  <r>
    <s v="AD01-9364"/>
    <x v="1"/>
    <s v="Mar"/>
    <x v="0"/>
    <x v="0"/>
    <s v="Order assembled"/>
    <x v="0"/>
    <x v="0"/>
    <x v="0"/>
    <n v="1032"/>
    <n v="1475.76"/>
  </r>
  <r>
    <s v="AD01-9362"/>
    <x v="1"/>
    <s v="Mar"/>
    <x v="0"/>
    <x v="0"/>
    <s v="Order assembled"/>
    <x v="0"/>
    <x v="0"/>
    <x v="0"/>
    <n v="246"/>
    <n v="351.78"/>
  </r>
  <r>
    <s v="AD01-9362"/>
    <x v="1"/>
    <s v="Mar"/>
    <x v="0"/>
    <x v="0"/>
    <s v="Order assembled"/>
    <x v="0"/>
    <x v="0"/>
    <x v="0"/>
    <n v="273"/>
    <n v="390.39"/>
  </r>
  <r>
    <s v="AD01-9364"/>
    <x v="1"/>
    <s v="Mar"/>
    <x v="0"/>
    <x v="0"/>
    <s v="Order assembled"/>
    <x v="0"/>
    <x v="0"/>
    <x v="0"/>
    <n v="315"/>
    <n v="450.45"/>
  </r>
  <r>
    <s v="AD01-9362"/>
    <x v="1"/>
    <s v="Mar"/>
    <x v="0"/>
    <x v="0"/>
    <s v="Order assembled"/>
    <x v="0"/>
    <x v="0"/>
    <x v="0"/>
    <n v="243"/>
    <n v="347.49"/>
  </r>
  <r>
    <s v="AD01-9361"/>
    <x v="1"/>
    <s v="Mar"/>
    <x v="0"/>
    <x v="0"/>
    <s v="Order assembled"/>
    <x v="0"/>
    <x v="0"/>
    <x v="0"/>
    <n v="780"/>
    <n v="1115.4000000000001"/>
  </r>
  <r>
    <s v="AD01-9364"/>
    <x v="1"/>
    <s v="Mar"/>
    <x v="0"/>
    <x v="0"/>
    <s v="Order assembled"/>
    <x v="0"/>
    <x v="0"/>
    <x v="0"/>
    <n v="813"/>
    <n v="1162.5899999999999"/>
  </r>
  <r>
    <s v="AD01-9362"/>
    <x v="1"/>
    <s v="Mar"/>
    <x v="0"/>
    <x v="0"/>
    <s v="Order assembled"/>
    <x v="0"/>
    <x v="0"/>
    <x v="0"/>
    <n v="867"/>
    <n v="1239.81"/>
  </r>
  <r>
    <s v="AD01-9362"/>
    <x v="1"/>
    <s v="Mar"/>
    <x v="0"/>
    <x v="0"/>
    <s v="Order assembled"/>
    <x v="0"/>
    <x v="0"/>
    <x v="0"/>
    <n v="269"/>
    <n v="384.67"/>
  </r>
  <r>
    <s v="AD01-9361"/>
    <x v="1"/>
    <s v="Mar"/>
    <x v="0"/>
    <x v="0"/>
    <s v="Order assembled"/>
    <x v="0"/>
    <x v="0"/>
    <x v="0"/>
    <n v="317"/>
    <n v="453.31"/>
  </r>
  <r>
    <s v="AD01-9361"/>
    <x v="1"/>
    <s v="Mar"/>
    <x v="0"/>
    <x v="0"/>
    <s v="Order assembled"/>
    <x v="0"/>
    <x v="0"/>
    <x v="0"/>
    <n v="245"/>
    <n v="350.35"/>
  </r>
  <r>
    <s v="AD01-9361"/>
    <x v="1"/>
    <s v="May"/>
    <x v="0"/>
    <x v="0"/>
    <s v="Order assembled"/>
    <x v="0"/>
    <x v="0"/>
    <x v="0"/>
    <n v="260"/>
    <n v="371.8"/>
  </r>
  <r>
    <s v="AD01-9361"/>
    <x v="1"/>
    <s v="May"/>
    <x v="0"/>
    <x v="0"/>
    <s v="Order assembled"/>
    <x v="0"/>
    <x v="0"/>
    <x v="0"/>
    <n v="308"/>
    <n v="440.44"/>
  </r>
  <r>
    <s v="AD01-9364"/>
    <x v="1"/>
    <s v="May"/>
    <x v="0"/>
    <x v="0"/>
    <s v="Order assembled"/>
    <x v="0"/>
    <x v="0"/>
    <x v="0"/>
    <n v="262"/>
    <n v="526.24"/>
  </r>
  <r>
    <s v="AD01-9363"/>
    <x v="1"/>
    <s v="May"/>
    <x v="0"/>
    <x v="0"/>
    <s v="Order assembled"/>
    <x v="0"/>
    <x v="0"/>
    <x v="0"/>
    <n v="304"/>
    <n v="526.24"/>
  </r>
  <r>
    <s v="AD01-9362"/>
    <x v="1"/>
    <s v="May"/>
    <x v="0"/>
    <x v="0"/>
    <s v="Order assembled"/>
    <x v="0"/>
    <x v="0"/>
    <x v="0"/>
    <n v="232"/>
    <n v="526.24"/>
  </r>
  <r>
    <s v="AD01-9362"/>
    <x v="1"/>
    <s v="May"/>
    <x v="0"/>
    <x v="0"/>
    <s v="Order assembled"/>
    <x v="0"/>
    <x v="0"/>
    <x v="0"/>
    <n v="1001"/>
    <n v="1431.43"/>
  </r>
  <r>
    <s v="AD01-9362"/>
    <x v="1"/>
    <s v="May"/>
    <x v="0"/>
    <x v="0"/>
    <s v="Order assembled"/>
    <x v="0"/>
    <x v="0"/>
    <x v="0"/>
    <n v="1034"/>
    <n v="1478.62"/>
  </r>
  <r>
    <s v="AD01-9361"/>
    <x v="1"/>
    <s v="May"/>
    <x v="0"/>
    <x v="0"/>
    <s v="Order assembled"/>
    <x v="0"/>
    <x v="0"/>
    <x v="0"/>
    <n v="234"/>
    <n v="334.62"/>
  </r>
  <r>
    <s v="AD01-9361"/>
    <x v="1"/>
    <s v="May"/>
    <x v="0"/>
    <x v="0"/>
    <s v="Order assembled"/>
    <x v="0"/>
    <x v="0"/>
    <x v="0"/>
    <n v="261"/>
    <n v="373.23"/>
  </r>
  <r>
    <s v="AD01-9364"/>
    <x v="1"/>
    <s v="May"/>
    <x v="0"/>
    <x v="0"/>
    <s v="Order assembled"/>
    <x v="0"/>
    <x v="0"/>
    <x v="0"/>
    <n v="309"/>
    <n v="441.87"/>
  </r>
  <r>
    <s v="AD01-9362"/>
    <x v="1"/>
    <s v="May"/>
    <x v="0"/>
    <x v="0"/>
    <s v="Order assembled"/>
    <x v="0"/>
    <x v="0"/>
    <x v="0"/>
    <n v="231"/>
    <n v="330.33"/>
  </r>
  <r>
    <s v="AD01-9362"/>
    <x v="1"/>
    <s v="May"/>
    <x v="0"/>
    <x v="0"/>
    <s v="Order assembled"/>
    <x v="0"/>
    <x v="0"/>
    <x v="0"/>
    <n v="782"/>
    <n v="1118.26"/>
  </r>
  <r>
    <s v="AD01-9361"/>
    <x v="1"/>
    <s v="May"/>
    <x v="0"/>
    <x v="0"/>
    <s v="Order assembled"/>
    <x v="0"/>
    <x v="0"/>
    <x v="0"/>
    <n v="815"/>
    <n v="1165.45"/>
  </r>
  <r>
    <s v="AD01-9364"/>
    <x v="1"/>
    <s v="May"/>
    <x v="0"/>
    <x v="0"/>
    <s v="Order assembled"/>
    <x v="0"/>
    <x v="0"/>
    <x v="0"/>
    <n v="868"/>
    <n v="1241.24"/>
  </r>
  <r>
    <s v="AD01-9361"/>
    <x v="1"/>
    <s v="May"/>
    <x v="0"/>
    <x v="0"/>
    <s v="Order assembled"/>
    <x v="0"/>
    <x v="0"/>
    <x v="0"/>
    <n v="305"/>
    <n v="436.15"/>
  </r>
  <r>
    <s v="AD01-9361"/>
    <x v="1"/>
    <s v="May"/>
    <x v="0"/>
    <x v="0"/>
    <s v="Order assembled"/>
    <x v="0"/>
    <x v="0"/>
    <x v="0"/>
    <n v="233"/>
    <n v="333.19"/>
  </r>
  <r>
    <s v="AD01-9362"/>
    <x v="1"/>
    <s v="Nov"/>
    <x v="1"/>
    <x v="0"/>
    <s v="Order assembled"/>
    <x v="0"/>
    <x v="0"/>
    <x v="1"/>
    <n v="266"/>
    <n v="380.38"/>
  </r>
  <r>
    <s v="AD01-9362"/>
    <x v="1"/>
    <s v="Nov"/>
    <x v="1"/>
    <x v="0"/>
    <s v="Order assembled"/>
    <x v="0"/>
    <x v="0"/>
    <x v="1"/>
    <n v="260"/>
    <n v="371.8"/>
  </r>
  <r>
    <s v="AD01-9361"/>
    <x v="1"/>
    <s v="Nov"/>
    <x v="1"/>
    <x v="0"/>
    <s v="Order assembled"/>
    <x v="0"/>
    <x v="0"/>
    <x v="1"/>
    <n v="254"/>
    <n v="363.22"/>
  </r>
  <r>
    <s v="AD01-9361"/>
    <x v="1"/>
    <s v="Nov"/>
    <x v="1"/>
    <x v="0"/>
    <s v="Order assembled"/>
    <x v="0"/>
    <x v="0"/>
    <x v="0"/>
    <n v="230"/>
    <n v="328.9"/>
  </r>
  <r>
    <s v="AD01-9361"/>
    <x v="1"/>
    <s v="Nov"/>
    <x v="1"/>
    <x v="0"/>
    <s v="Order assembled"/>
    <x v="0"/>
    <x v="0"/>
    <x v="0"/>
    <n v="272"/>
    <n v="388.96"/>
  </r>
  <r>
    <s v="AD01-9364"/>
    <x v="1"/>
    <s v="Nov"/>
    <x v="1"/>
    <x v="0"/>
    <s v="Order assembled"/>
    <x v="0"/>
    <x v="0"/>
    <x v="0"/>
    <n v="262"/>
    <n v="374.66"/>
  </r>
  <r>
    <s v="AD01-9362"/>
    <x v="1"/>
    <s v="Nov"/>
    <x v="1"/>
    <x v="0"/>
    <s v="Order assembled"/>
    <x v="0"/>
    <x v="0"/>
    <x v="0"/>
    <n v="256"/>
    <n v="366.08"/>
  </r>
  <r>
    <s v="AD01-9364"/>
    <x v="1"/>
    <s v="Nov"/>
    <x v="1"/>
    <x v="0"/>
    <s v="Order assembled"/>
    <x v="0"/>
    <x v="0"/>
    <x v="0"/>
    <n v="226"/>
    <n v="526.24"/>
  </r>
  <r>
    <s v="AD01-9364"/>
    <x v="1"/>
    <s v="Nov"/>
    <x v="1"/>
    <x v="0"/>
    <s v="Order assembled"/>
    <x v="0"/>
    <x v="0"/>
    <x v="0"/>
    <n v="274"/>
    <n v="526.24"/>
  </r>
  <r>
    <s v="AD01-9365"/>
    <x v="1"/>
    <s v="Nov"/>
    <x v="1"/>
    <x v="0"/>
    <s v="Order assembled"/>
    <x v="0"/>
    <x v="0"/>
    <x v="0"/>
    <n v="1006"/>
    <n v="1438.58"/>
  </r>
  <r>
    <s v="AD01-9363"/>
    <x v="1"/>
    <s v="Nov"/>
    <x v="1"/>
    <x v="0"/>
    <s v="Order assembled"/>
    <x v="0"/>
    <x v="0"/>
    <x v="0"/>
    <n v="1039"/>
    <n v="1485.77"/>
  </r>
  <r>
    <s v="AD01-9363"/>
    <x v="1"/>
    <s v="Nov"/>
    <x v="1"/>
    <x v="0"/>
    <s v="Order assembled"/>
    <x v="0"/>
    <x v="0"/>
    <x v="0"/>
    <n v="273"/>
    <n v="390.39"/>
  </r>
  <r>
    <s v="AD01-9361"/>
    <x v="1"/>
    <s v="Nov"/>
    <x v="1"/>
    <x v="0"/>
    <s v="Order assembled"/>
    <x v="0"/>
    <x v="0"/>
    <x v="0"/>
    <n v="265"/>
    <n v="378.95"/>
  </r>
  <r>
    <s v="AD01-9365"/>
    <x v="1"/>
    <s v="Nov"/>
    <x v="1"/>
    <x v="0"/>
    <s v="Order assembled"/>
    <x v="0"/>
    <x v="0"/>
    <x v="0"/>
    <n v="259"/>
    <n v="370.37"/>
  </r>
  <r>
    <s v="AD01-9364"/>
    <x v="1"/>
    <s v="Nov"/>
    <x v="1"/>
    <x v="0"/>
    <s v="Order assembled"/>
    <x v="0"/>
    <x v="0"/>
    <x v="0"/>
    <n v="253"/>
    <n v="361.79"/>
  </r>
  <r>
    <s v="AD01-9364"/>
    <x v="1"/>
    <s v="Nov"/>
    <x v="1"/>
    <x v="0"/>
    <s v="Order assembled"/>
    <x v="0"/>
    <x v="0"/>
    <x v="0"/>
    <n v="787"/>
    <n v="1125.4100000000001"/>
  </r>
  <r>
    <s v="AD01-9364"/>
    <x v="1"/>
    <s v="Nov"/>
    <x v="1"/>
    <x v="0"/>
    <s v="Order assembled"/>
    <x v="0"/>
    <x v="0"/>
    <x v="0"/>
    <n v="820"/>
    <n v="1172.5999999999999"/>
  </r>
  <r>
    <s v="AD01-9361"/>
    <x v="1"/>
    <s v="Nov"/>
    <x v="1"/>
    <x v="0"/>
    <s v="Order assembled"/>
    <x v="0"/>
    <x v="0"/>
    <x v="1"/>
    <n v="263"/>
    <n v="376.09"/>
  </r>
  <r>
    <s v="AD01-9362"/>
    <x v="1"/>
    <s v="Nov"/>
    <x v="1"/>
    <x v="0"/>
    <s v="Order assembled"/>
    <x v="0"/>
    <x v="0"/>
    <x v="1"/>
    <n v="257"/>
    <n v="367.51"/>
  </r>
  <r>
    <s v="AD01-9361"/>
    <x v="1"/>
    <s v="Nov"/>
    <x v="1"/>
    <x v="0"/>
    <s v="Order assembled"/>
    <x v="0"/>
    <x v="0"/>
    <x v="1"/>
    <n v="251"/>
    <n v="358.93"/>
  </r>
  <r>
    <s v="AD01-9362"/>
    <x v="1"/>
    <s v="Nov"/>
    <x v="1"/>
    <x v="0"/>
    <s v="Order assembled"/>
    <x v="0"/>
    <x v="0"/>
    <x v="0"/>
    <n v="227"/>
    <n v="324.61"/>
  </r>
  <r>
    <s v="AD01-9362"/>
    <x v="1"/>
    <s v="Nov"/>
    <x v="1"/>
    <x v="0"/>
    <s v="Order assembled"/>
    <x v="0"/>
    <x v="0"/>
    <x v="0"/>
    <n v="275"/>
    <n v="393.25"/>
  </r>
  <r>
    <s v="AD01-9364"/>
    <x v="1"/>
    <s v="Oct"/>
    <x v="1"/>
    <x v="0"/>
    <s v="Order assembled"/>
    <x v="0"/>
    <x v="0"/>
    <x v="1"/>
    <n v="278"/>
    <n v="397.54"/>
  </r>
  <r>
    <s v="AD01-9362"/>
    <x v="1"/>
    <s v="Oct"/>
    <x v="1"/>
    <x v="0"/>
    <s v="Order assembled"/>
    <x v="0"/>
    <x v="0"/>
    <x v="1"/>
    <n v="272"/>
    <n v="388.96"/>
  </r>
  <r>
    <s v="AD01-9361"/>
    <x v="1"/>
    <s v="Oct"/>
    <x v="1"/>
    <x v="0"/>
    <s v="Order assembled"/>
    <x v="0"/>
    <x v="0"/>
    <x v="0"/>
    <n v="278"/>
    <n v="397.54"/>
  </r>
  <r>
    <s v="AD01-9362"/>
    <x v="1"/>
    <s v="Oct"/>
    <x v="1"/>
    <x v="0"/>
    <s v="Order assembled"/>
    <x v="0"/>
    <x v="0"/>
    <x v="0"/>
    <n v="280"/>
    <n v="400.4"/>
  </r>
  <r>
    <s v="AD01-9362"/>
    <x v="1"/>
    <s v="Oct"/>
    <x v="1"/>
    <x v="0"/>
    <s v="Order assembled"/>
    <x v="0"/>
    <x v="0"/>
    <x v="0"/>
    <n v="274"/>
    <n v="391.82"/>
  </r>
  <r>
    <s v="AD01-9361"/>
    <x v="1"/>
    <s v="Oct"/>
    <x v="1"/>
    <x v="0"/>
    <s v="Order assembled"/>
    <x v="0"/>
    <x v="0"/>
    <x v="0"/>
    <n v="268"/>
    <n v="383.24"/>
  </r>
  <r>
    <s v="AD01-9364"/>
    <x v="1"/>
    <s v="Oct"/>
    <x v="1"/>
    <x v="0"/>
    <s v="Order assembled"/>
    <x v="0"/>
    <x v="0"/>
    <x v="0"/>
    <n v="232"/>
    <n v="526.24"/>
  </r>
  <r>
    <s v="AD01-9361"/>
    <x v="1"/>
    <s v="Oct"/>
    <x v="1"/>
    <x v="0"/>
    <s v="Order assembled"/>
    <x v="0"/>
    <x v="0"/>
    <x v="0"/>
    <n v="280"/>
    <n v="526.24"/>
  </r>
  <r>
    <s v="AD01-9363"/>
    <x v="1"/>
    <s v="Oct"/>
    <x v="1"/>
    <x v="0"/>
    <s v="Order assembled"/>
    <x v="0"/>
    <x v="0"/>
    <x v="0"/>
    <n v="1005"/>
    <n v="1437.15"/>
  </r>
  <r>
    <s v="AD01-9362"/>
    <x v="1"/>
    <s v="Oct"/>
    <x v="1"/>
    <x v="0"/>
    <s v="Order assembled"/>
    <x v="0"/>
    <x v="0"/>
    <x v="0"/>
    <n v="1038"/>
    <n v="1484.34"/>
  </r>
  <r>
    <s v="AD01-9361"/>
    <x v="1"/>
    <s v="Oct"/>
    <x v="1"/>
    <x v="0"/>
    <s v="Order assembled"/>
    <x v="0"/>
    <x v="0"/>
    <x v="0"/>
    <n v="231"/>
    <n v="330.33"/>
  </r>
  <r>
    <s v="AD01-9362"/>
    <x v="1"/>
    <s v="Oct"/>
    <x v="1"/>
    <x v="0"/>
    <s v="Order assembled"/>
    <x v="0"/>
    <x v="0"/>
    <x v="0"/>
    <n v="279"/>
    <n v="398.97"/>
  </r>
  <r>
    <s v="AD01-9363"/>
    <x v="1"/>
    <s v="Oct"/>
    <x v="1"/>
    <x v="0"/>
    <s v="Order assembled"/>
    <x v="0"/>
    <x v="0"/>
    <x v="0"/>
    <n v="277"/>
    <n v="396.11"/>
  </r>
  <r>
    <s v="AD01-9364"/>
    <x v="1"/>
    <s v="Oct"/>
    <x v="1"/>
    <x v="0"/>
    <s v="Order assembled"/>
    <x v="0"/>
    <x v="0"/>
    <x v="0"/>
    <n v="271"/>
    <n v="387.53"/>
  </r>
  <r>
    <s v="AD01-9362"/>
    <x v="1"/>
    <s v="Oct"/>
    <x v="1"/>
    <x v="0"/>
    <s v="Order assembled"/>
    <x v="0"/>
    <x v="0"/>
    <x v="0"/>
    <n v="786"/>
    <n v="1123.98"/>
  </r>
  <r>
    <s v="AD01-9362"/>
    <x v="1"/>
    <s v="Oct"/>
    <x v="1"/>
    <x v="0"/>
    <s v="Order assembled"/>
    <x v="0"/>
    <x v="0"/>
    <x v="1"/>
    <n v="281"/>
    <n v="401.83"/>
  </r>
  <r>
    <s v="AD01-9362"/>
    <x v="1"/>
    <s v="Oct"/>
    <x v="1"/>
    <x v="0"/>
    <s v="Order assembled"/>
    <x v="0"/>
    <x v="0"/>
    <x v="1"/>
    <n v="275"/>
    <n v="393.25"/>
  </r>
  <r>
    <s v="AD01-9365"/>
    <x v="1"/>
    <s v="Oct"/>
    <x v="1"/>
    <x v="0"/>
    <s v="Order assembled"/>
    <x v="0"/>
    <x v="0"/>
    <x v="1"/>
    <n v="269"/>
    <n v="384.67"/>
  </r>
  <r>
    <s v="AD01-9362"/>
    <x v="1"/>
    <s v="Oct"/>
    <x v="1"/>
    <x v="0"/>
    <s v="Order assembled"/>
    <x v="0"/>
    <x v="0"/>
    <x v="0"/>
    <n v="233"/>
    <n v="333.19"/>
  </r>
  <r>
    <s v="AD01-9364"/>
    <x v="1"/>
    <s v="Oct"/>
    <x v="1"/>
    <x v="0"/>
    <s v="Order assembled"/>
    <x v="0"/>
    <x v="0"/>
    <x v="0"/>
    <n v="281"/>
    <n v="401.83"/>
  </r>
  <r>
    <s v="AD01-9364"/>
    <x v="1"/>
    <s v="Sep"/>
    <x v="1"/>
    <x v="0"/>
    <s v="Order assembled"/>
    <x v="0"/>
    <x v="0"/>
    <x v="1"/>
    <n v="284"/>
    <n v="406.12"/>
  </r>
  <r>
    <s v="AD01-9361"/>
    <x v="1"/>
    <s v="Sep"/>
    <x v="1"/>
    <x v="0"/>
    <s v="Order assembled"/>
    <x v="0"/>
    <x v="0"/>
    <x v="0"/>
    <n v="236"/>
    <n v="337.48"/>
  </r>
  <r>
    <s v="AD01-9361"/>
    <x v="1"/>
    <s v="Sep"/>
    <x v="1"/>
    <x v="0"/>
    <s v="Order assembled"/>
    <x v="0"/>
    <x v="0"/>
    <x v="0"/>
    <n v="284"/>
    <n v="406.12"/>
  </r>
  <r>
    <s v="AD01-9362"/>
    <x v="1"/>
    <s v="Sep"/>
    <x v="1"/>
    <x v="0"/>
    <s v="Order assembled"/>
    <x v="0"/>
    <x v="0"/>
    <x v="0"/>
    <n v="212"/>
    <n v="303.16000000000003"/>
  </r>
  <r>
    <s v="AD01-9364"/>
    <x v="1"/>
    <s v="Sep"/>
    <x v="1"/>
    <x v="0"/>
    <s v="Order assembled"/>
    <x v="0"/>
    <x v="0"/>
    <x v="0"/>
    <n v="286"/>
    <n v="408.98"/>
  </r>
  <r>
    <s v="AD01-9364"/>
    <x v="1"/>
    <s v="Sep"/>
    <x v="1"/>
    <x v="0"/>
    <s v="Order assembled"/>
    <x v="0"/>
    <x v="0"/>
    <x v="0"/>
    <n v="238"/>
    <n v="526.24"/>
  </r>
  <r>
    <s v="AD01-9364"/>
    <x v="1"/>
    <s v="Sep"/>
    <x v="1"/>
    <x v="0"/>
    <s v="Order assembled"/>
    <x v="0"/>
    <x v="0"/>
    <x v="0"/>
    <n v="286"/>
    <n v="526.24"/>
  </r>
  <r>
    <s v="AD01-9361"/>
    <x v="1"/>
    <s v="Sep"/>
    <x v="1"/>
    <x v="0"/>
    <s v="Order assembled"/>
    <x v="0"/>
    <x v="0"/>
    <x v="0"/>
    <n v="214"/>
    <n v="526.24"/>
  </r>
  <r>
    <s v="AD01-9361"/>
    <x v="1"/>
    <s v="Sep"/>
    <x v="1"/>
    <x v="0"/>
    <s v="Order assembled"/>
    <x v="0"/>
    <x v="0"/>
    <x v="0"/>
    <n v="1004"/>
    <n v="1435.72"/>
  </r>
  <r>
    <s v="AD01-9364"/>
    <x v="1"/>
    <s v="Sep"/>
    <x v="1"/>
    <x v="0"/>
    <s v="Order assembled"/>
    <x v="0"/>
    <x v="0"/>
    <x v="0"/>
    <n v="237"/>
    <n v="338.91"/>
  </r>
  <r>
    <s v="AD01-9364"/>
    <x v="1"/>
    <s v="Sep"/>
    <x v="1"/>
    <x v="0"/>
    <s v="Order assembled"/>
    <x v="0"/>
    <x v="1"/>
    <x v="0"/>
    <n v="285"/>
    <n v="407.55"/>
  </r>
  <r>
    <s v="AD01-9361"/>
    <x v="1"/>
    <s v="Sep"/>
    <x v="1"/>
    <x v="0"/>
    <s v="Order assembled"/>
    <x v="0"/>
    <x v="1"/>
    <x v="0"/>
    <n v="213"/>
    <n v="304.58999999999997"/>
  </r>
  <r>
    <s v="AD01-9361"/>
    <x v="1"/>
    <s v="Sep"/>
    <x v="1"/>
    <x v="0"/>
    <s v="Order assembled"/>
    <x v="0"/>
    <x v="1"/>
    <x v="0"/>
    <n v="283"/>
    <n v="404.69"/>
  </r>
  <r>
    <s v="AD01-9361"/>
    <x v="1"/>
    <s v="Sep"/>
    <x v="1"/>
    <x v="0"/>
    <s v="Order assembled"/>
    <x v="0"/>
    <x v="1"/>
    <x v="0"/>
    <n v="785"/>
    <n v="1122.55"/>
  </r>
  <r>
    <s v="AD01-9361"/>
    <x v="1"/>
    <s v="Sep"/>
    <x v="1"/>
    <x v="0"/>
    <s v="Order assembled"/>
    <x v="0"/>
    <x v="1"/>
    <x v="0"/>
    <n v="819"/>
    <n v="1171.17"/>
  </r>
  <r>
    <s v="AD01-9364"/>
    <x v="1"/>
    <s v="Sep"/>
    <x v="1"/>
    <x v="0"/>
    <s v="Order assembled"/>
    <x v="0"/>
    <x v="1"/>
    <x v="0"/>
    <n v="872"/>
    <n v="1246.96"/>
  </r>
  <r>
    <s v="AD01-9362"/>
    <x v="1"/>
    <s v="Sep"/>
    <x v="1"/>
    <x v="0"/>
    <s v="Order assembled"/>
    <x v="0"/>
    <x v="1"/>
    <x v="1"/>
    <n v="287"/>
    <n v="410.41"/>
  </r>
  <r>
    <s v="AD01-9362"/>
    <x v="1"/>
    <s v="Sep"/>
    <x v="1"/>
    <x v="0"/>
    <s v="Order assembled"/>
    <x v="0"/>
    <x v="1"/>
    <x v="0"/>
    <n v="239"/>
    <n v="341.77"/>
  </r>
  <r>
    <s v="AD01-9361"/>
    <x v="1"/>
    <s v="Sep"/>
    <x v="1"/>
    <x v="0"/>
    <s v="Order assembled"/>
    <x v="0"/>
    <x v="1"/>
    <x v="0"/>
    <n v="287"/>
    <n v="410.41"/>
  </r>
  <r>
    <s v="AD01-9362"/>
    <x v="1"/>
    <s v="Apr"/>
    <x v="0"/>
    <x v="1"/>
    <s v="Cancelld"/>
    <x v="1"/>
    <x v="1"/>
    <x v="2"/>
    <n v="160"/>
    <n v="228.8"/>
  </r>
  <r>
    <s v="AD01-9361"/>
    <x v="1"/>
    <s v="Apr"/>
    <x v="0"/>
    <x v="1"/>
    <s v="Cancelld"/>
    <x v="1"/>
    <x v="1"/>
    <x v="2"/>
    <n v="154"/>
    <n v="220.22"/>
  </r>
  <r>
    <s v="AD01-9362"/>
    <x v="1"/>
    <s v="Apr"/>
    <x v="0"/>
    <x v="1"/>
    <s v="Cancelld"/>
    <x v="1"/>
    <x v="1"/>
    <x v="2"/>
    <n v="148"/>
    <n v="211.64"/>
  </r>
  <r>
    <s v="AD01-9362"/>
    <x v="1"/>
    <s v="Apr"/>
    <x v="0"/>
    <x v="1"/>
    <s v="Cancelld"/>
    <x v="1"/>
    <x v="1"/>
    <x v="2"/>
    <n v="157"/>
    <n v="224.51"/>
  </r>
  <r>
    <s v="AD01-9362"/>
    <x v="1"/>
    <s v="Apr"/>
    <x v="0"/>
    <x v="1"/>
    <s v="Cancelld"/>
    <x v="1"/>
    <x v="1"/>
    <x v="2"/>
    <n v="151"/>
    <n v="215.93"/>
  </r>
  <r>
    <s v="AD01-9362"/>
    <x v="1"/>
    <s v="Aug"/>
    <x v="0"/>
    <x v="1"/>
    <s v="Cancelld"/>
    <x v="1"/>
    <x v="1"/>
    <x v="2"/>
    <n v="343"/>
    <n v="490.49"/>
  </r>
  <r>
    <s v="AD01-9364"/>
    <x v="1"/>
    <s v="Dec"/>
    <x v="0"/>
    <x v="1"/>
    <s v="Cancelld"/>
    <x v="1"/>
    <x v="1"/>
    <x v="0"/>
    <n v="280"/>
    <n v="400.4"/>
  </r>
  <r>
    <s v="AD01-9362"/>
    <x v="1"/>
    <s v="Dec"/>
    <x v="0"/>
    <x v="1"/>
    <s v="Cancelld"/>
    <x v="1"/>
    <x v="1"/>
    <x v="0"/>
    <n v="274"/>
    <n v="391.82"/>
  </r>
  <r>
    <s v="AD01-9362"/>
    <x v="1"/>
    <s v="Dec"/>
    <x v="0"/>
    <x v="1"/>
    <s v="Cancelld"/>
    <x v="1"/>
    <x v="1"/>
    <x v="0"/>
    <n v="268"/>
    <n v="383.24"/>
  </r>
  <r>
    <s v="AD01-9362"/>
    <x v="1"/>
    <s v="Dec"/>
    <x v="0"/>
    <x v="1"/>
    <s v="Cancelld"/>
    <x v="1"/>
    <x v="1"/>
    <x v="0"/>
    <n v="277"/>
    <n v="396.11"/>
  </r>
  <r>
    <s v="AD01-9362"/>
    <x v="1"/>
    <s v="Dec"/>
    <x v="0"/>
    <x v="1"/>
    <s v="Cancelld"/>
    <x v="1"/>
    <x v="1"/>
    <x v="0"/>
    <n v="271"/>
    <n v="387.53"/>
  </r>
  <r>
    <s v="AD01-9361"/>
    <x v="1"/>
    <s v="Dec"/>
    <x v="0"/>
    <x v="1"/>
    <s v="Cancelld"/>
    <x v="1"/>
    <x v="0"/>
    <x v="0"/>
    <n v="265"/>
    <n v="378.95"/>
  </r>
  <r>
    <s v="AD01-9364"/>
    <x v="1"/>
    <s v="Feb"/>
    <x v="0"/>
    <x v="1"/>
    <s v="Cancelld"/>
    <x v="1"/>
    <x v="0"/>
    <x v="0"/>
    <n v="190"/>
    <n v="271.7"/>
  </r>
  <r>
    <s v="AD01-9361"/>
    <x v="1"/>
    <s v="Feb"/>
    <x v="0"/>
    <x v="1"/>
    <s v="Cancelld"/>
    <x v="1"/>
    <x v="0"/>
    <x v="0"/>
    <n v="184"/>
    <n v="263.12"/>
  </r>
  <r>
    <s v="AD01-9364"/>
    <x v="1"/>
    <s v="Feb"/>
    <x v="0"/>
    <x v="1"/>
    <s v="Cancelld"/>
    <x v="1"/>
    <x v="0"/>
    <x v="0"/>
    <n v="193"/>
    <n v="275.99"/>
  </r>
  <r>
    <s v="AD01-9364"/>
    <x v="1"/>
    <s v="Feb"/>
    <x v="0"/>
    <x v="1"/>
    <s v="Cancelld"/>
    <x v="1"/>
    <x v="0"/>
    <x v="0"/>
    <n v="187"/>
    <n v="267.41000000000003"/>
  </r>
  <r>
    <s v="AD01-9361"/>
    <x v="1"/>
    <s v="Feb"/>
    <x v="0"/>
    <x v="1"/>
    <s v="Cancelld"/>
    <x v="1"/>
    <x v="0"/>
    <x v="0"/>
    <n v="181"/>
    <n v="258.83"/>
  </r>
  <r>
    <s v="AD01-9362"/>
    <x v="1"/>
    <s v="Jan"/>
    <x v="0"/>
    <x v="1"/>
    <s v="Cancelld"/>
    <x v="1"/>
    <x v="0"/>
    <x v="0"/>
    <n v="208"/>
    <n v="297.44"/>
  </r>
  <r>
    <s v="AD01-9361"/>
    <x v="1"/>
    <s v="Jan"/>
    <x v="0"/>
    <x v="1"/>
    <s v="Cancelld"/>
    <x v="1"/>
    <x v="0"/>
    <x v="0"/>
    <n v="202"/>
    <n v="288.86"/>
  </r>
  <r>
    <s v="AD01-9364"/>
    <x v="1"/>
    <s v="Jan"/>
    <x v="0"/>
    <x v="1"/>
    <s v="Cancelld"/>
    <x v="1"/>
    <x v="0"/>
    <x v="0"/>
    <n v="196"/>
    <n v="280.27999999999997"/>
  </r>
  <r>
    <s v="AD01-9362"/>
    <x v="1"/>
    <s v="Jan"/>
    <x v="0"/>
    <x v="1"/>
    <s v="Cancelld"/>
    <x v="1"/>
    <x v="0"/>
    <x v="0"/>
    <n v="205"/>
    <n v="293.14999999999998"/>
  </r>
  <r>
    <s v="AD01-9361"/>
    <x v="1"/>
    <s v="Jan"/>
    <x v="0"/>
    <x v="1"/>
    <s v="Cancelld"/>
    <x v="1"/>
    <x v="0"/>
    <x v="0"/>
    <n v="199"/>
    <n v="284.57"/>
  </r>
  <r>
    <s v="AD01-9363"/>
    <x v="1"/>
    <s v="Jul"/>
    <x v="0"/>
    <x v="1"/>
    <s v="Cancelld"/>
    <x v="1"/>
    <x v="0"/>
    <x v="2"/>
    <n v="358"/>
    <n v="511.94"/>
  </r>
  <r>
    <s v="AD01-9361"/>
    <x v="1"/>
    <s v="Jul"/>
    <x v="0"/>
    <x v="1"/>
    <s v="Cancelld"/>
    <x v="1"/>
    <x v="0"/>
    <x v="2"/>
    <n v="352"/>
    <n v="503.36"/>
  </r>
  <r>
    <s v="AD01-9362"/>
    <x v="1"/>
    <s v="Jul"/>
    <x v="0"/>
    <x v="1"/>
    <s v="Cancelld"/>
    <x v="1"/>
    <x v="0"/>
    <x v="2"/>
    <n v="346"/>
    <n v="494.78"/>
  </r>
  <r>
    <s v="AD01-9362"/>
    <x v="1"/>
    <s v="Jul"/>
    <x v="0"/>
    <x v="1"/>
    <s v="Cancelld"/>
    <x v="1"/>
    <x v="0"/>
    <x v="2"/>
    <n v="355"/>
    <n v="507.65"/>
  </r>
  <r>
    <s v="AD01-9364"/>
    <x v="1"/>
    <s v="Jul"/>
    <x v="0"/>
    <x v="1"/>
    <s v="Cancelld"/>
    <x v="1"/>
    <x v="0"/>
    <x v="2"/>
    <n v="349"/>
    <n v="499.07"/>
  </r>
  <r>
    <s v="AD01-9362"/>
    <x v="1"/>
    <s v="Jun"/>
    <x v="0"/>
    <x v="1"/>
    <s v="Cancelld"/>
    <x v="1"/>
    <x v="0"/>
    <x v="2"/>
    <n v="130"/>
    <n v="185.9"/>
  </r>
  <r>
    <s v="AD01-9362"/>
    <x v="1"/>
    <s v="Jun"/>
    <x v="0"/>
    <x v="1"/>
    <s v="Cancelld"/>
    <x v="1"/>
    <x v="0"/>
    <x v="2"/>
    <n v="370"/>
    <n v="529.1"/>
  </r>
  <r>
    <s v="AD01-9361"/>
    <x v="1"/>
    <s v="Jun"/>
    <x v="0"/>
    <x v="1"/>
    <s v="Cancelld"/>
    <x v="1"/>
    <x v="0"/>
    <x v="2"/>
    <n v="364"/>
    <n v="520.52"/>
  </r>
  <r>
    <s v="AD01-9361"/>
    <x v="1"/>
    <s v="Jun"/>
    <x v="0"/>
    <x v="1"/>
    <s v="Cancelld"/>
    <x v="1"/>
    <x v="0"/>
    <x v="2"/>
    <n v="127"/>
    <n v="181.61"/>
  </r>
  <r>
    <s v="AD01-9362"/>
    <x v="1"/>
    <s v="Jun"/>
    <x v="0"/>
    <x v="1"/>
    <s v="Cancelld"/>
    <x v="1"/>
    <x v="0"/>
    <x v="2"/>
    <n v="367"/>
    <n v="524.80999999999995"/>
  </r>
  <r>
    <s v="AD01-9361"/>
    <x v="1"/>
    <s v="Jun"/>
    <x v="0"/>
    <x v="1"/>
    <s v="Cancelld"/>
    <x v="1"/>
    <x v="0"/>
    <x v="2"/>
    <n v="361"/>
    <n v="516.23"/>
  </r>
  <r>
    <s v="AD01-9362"/>
    <x v="1"/>
    <s v="Mar"/>
    <x v="0"/>
    <x v="1"/>
    <s v="Cancelld"/>
    <x v="1"/>
    <x v="0"/>
    <x v="0"/>
    <n v="178"/>
    <n v="254.54"/>
  </r>
  <r>
    <s v="AD01-9362"/>
    <x v="1"/>
    <s v="Mar"/>
    <x v="0"/>
    <x v="1"/>
    <s v="Cancelld"/>
    <x v="1"/>
    <x v="0"/>
    <x v="0"/>
    <n v="172"/>
    <n v="245.96"/>
  </r>
  <r>
    <s v="AD01-9363"/>
    <x v="1"/>
    <s v="Mar"/>
    <x v="0"/>
    <x v="1"/>
    <s v="Cancelld"/>
    <x v="1"/>
    <x v="0"/>
    <x v="0"/>
    <n v="166"/>
    <n v="237.38"/>
  </r>
  <r>
    <s v="AD01-9362"/>
    <x v="1"/>
    <s v="Mar"/>
    <x v="0"/>
    <x v="1"/>
    <s v="Cancelld"/>
    <x v="1"/>
    <x v="0"/>
    <x v="0"/>
    <n v="175"/>
    <n v="250.25"/>
  </r>
  <r>
    <s v="AD01-9361"/>
    <x v="1"/>
    <s v="Mar"/>
    <x v="0"/>
    <x v="1"/>
    <s v="Cancelld"/>
    <x v="1"/>
    <x v="0"/>
    <x v="0"/>
    <n v="169"/>
    <n v="241.67"/>
  </r>
  <r>
    <s v="AD01-9362"/>
    <x v="1"/>
    <s v="Mar"/>
    <x v="0"/>
    <x v="1"/>
    <s v="Cancelld"/>
    <x v="1"/>
    <x v="0"/>
    <x v="2"/>
    <n v="163"/>
    <n v="233.09"/>
  </r>
  <r>
    <s v="AD01-9363"/>
    <x v="1"/>
    <s v="May"/>
    <x v="0"/>
    <x v="1"/>
    <s v="Cancelld"/>
    <x v="1"/>
    <x v="0"/>
    <x v="2"/>
    <n v="142"/>
    <n v="203.06"/>
  </r>
  <r>
    <s v="AD01-9362"/>
    <x v="1"/>
    <s v="May"/>
    <x v="0"/>
    <x v="1"/>
    <s v="Cancelld"/>
    <x v="1"/>
    <x v="0"/>
    <x v="2"/>
    <n v="136"/>
    <n v="194.48"/>
  </r>
  <r>
    <s v="AD01-9361"/>
    <x v="1"/>
    <s v="May"/>
    <x v="0"/>
    <x v="1"/>
    <s v="Cancelld"/>
    <x v="1"/>
    <x v="0"/>
    <x v="2"/>
    <n v="145"/>
    <n v="207.35"/>
  </r>
  <r>
    <s v="AD01-9361"/>
    <x v="1"/>
    <s v="May"/>
    <x v="0"/>
    <x v="1"/>
    <s v="Cancelld"/>
    <x v="1"/>
    <x v="0"/>
    <x v="2"/>
    <n v="139"/>
    <n v="198.77"/>
  </r>
  <r>
    <s v="AD01-9361"/>
    <x v="1"/>
    <s v="May"/>
    <x v="0"/>
    <x v="1"/>
    <s v="Cancelld"/>
    <x v="1"/>
    <x v="0"/>
    <x v="2"/>
    <n v="133"/>
    <n v="190.19"/>
  </r>
  <r>
    <s v="AD01-9362"/>
    <x v="1"/>
    <s v="Nov"/>
    <x v="0"/>
    <x v="1"/>
    <s v="Cancelld"/>
    <x v="1"/>
    <x v="0"/>
    <x v="0"/>
    <n v="292"/>
    <n v="417.56"/>
  </r>
  <r>
    <s v="AD01-9362"/>
    <x v="1"/>
    <s v="Nov"/>
    <x v="0"/>
    <x v="1"/>
    <s v="Cancelld"/>
    <x v="1"/>
    <x v="0"/>
    <x v="0"/>
    <n v="286"/>
    <n v="408.98"/>
  </r>
  <r>
    <s v="AD01-9362"/>
    <x v="1"/>
    <s v="Nov"/>
    <x v="0"/>
    <x v="1"/>
    <s v="Cancelld"/>
    <x v="1"/>
    <x v="0"/>
    <x v="0"/>
    <n v="295"/>
    <n v="421.85"/>
  </r>
  <r>
    <s v="AD01-9361"/>
    <x v="1"/>
    <s v="Nov"/>
    <x v="0"/>
    <x v="1"/>
    <s v="Cancelld"/>
    <x v="1"/>
    <x v="0"/>
    <x v="0"/>
    <n v="289"/>
    <n v="413.27"/>
  </r>
  <r>
    <s v="AD01-9362"/>
    <x v="1"/>
    <s v="Nov"/>
    <x v="0"/>
    <x v="1"/>
    <s v="Cancelld"/>
    <x v="1"/>
    <x v="0"/>
    <x v="0"/>
    <n v="283"/>
    <n v="404.69"/>
  </r>
  <r>
    <s v="AD01-9362"/>
    <x v="1"/>
    <s v="Oct"/>
    <x v="0"/>
    <x v="1"/>
    <s v="Cancelld"/>
    <x v="1"/>
    <x v="0"/>
    <x v="0"/>
    <n v="310"/>
    <n v="443.3"/>
  </r>
  <r>
    <s v="AD01-9364"/>
    <x v="1"/>
    <s v="Oct"/>
    <x v="0"/>
    <x v="1"/>
    <s v="Cancelld"/>
    <x v="1"/>
    <x v="0"/>
    <x v="0"/>
    <n v="304"/>
    <n v="434.72"/>
  </r>
  <r>
    <s v="AD01-9361"/>
    <x v="1"/>
    <s v="Oct"/>
    <x v="0"/>
    <x v="1"/>
    <s v="Cancelld"/>
    <x v="1"/>
    <x v="0"/>
    <x v="0"/>
    <n v="298"/>
    <n v="426.14"/>
  </r>
  <r>
    <s v="AD01-9361"/>
    <x v="1"/>
    <s v="Oct"/>
    <x v="0"/>
    <x v="1"/>
    <s v="Cancelld"/>
    <x v="1"/>
    <x v="0"/>
    <x v="0"/>
    <n v="307"/>
    <n v="439.01"/>
  </r>
  <r>
    <s v="AD01-9365"/>
    <x v="1"/>
    <s v="Oct"/>
    <x v="0"/>
    <x v="1"/>
    <s v="Cancelld"/>
    <x v="1"/>
    <x v="0"/>
    <x v="0"/>
    <n v="301"/>
    <n v="430.43"/>
  </r>
  <r>
    <s v="AD01-9361"/>
    <x v="1"/>
    <s v="Apr"/>
    <x v="1"/>
    <x v="1"/>
    <s v="Cancelld"/>
    <x v="1"/>
    <x v="0"/>
    <x v="2"/>
    <n v="344"/>
    <n v="491.92"/>
  </r>
  <r>
    <s v="AD01-9362"/>
    <x v="1"/>
    <s v="Apr"/>
    <x v="1"/>
    <x v="1"/>
    <s v="Cancelld"/>
    <x v="1"/>
    <x v="0"/>
    <x v="2"/>
    <n v="314"/>
    <n v="449.02"/>
  </r>
  <r>
    <s v="AD01-9361"/>
    <x v="1"/>
    <s v="Apr"/>
    <x v="1"/>
    <x v="1"/>
    <s v="Cancelld"/>
    <x v="1"/>
    <x v="0"/>
    <x v="2"/>
    <n v="340"/>
    <n v="486.2"/>
  </r>
  <r>
    <s v="AD01-9362"/>
    <x v="1"/>
    <s v="Apr"/>
    <x v="1"/>
    <x v="1"/>
    <s v="Cancelld"/>
    <x v="1"/>
    <x v="0"/>
    <x v="2"/>
    <n v="142"/>
    <n v="203.06"/>
  </r>
  <r>
    <s v="AD01-9362"/>
    <x v="1"/>
    <s v="Apr"/>
    <x v="1"/>
    <x v="1"/>
    <s v="Cancelld"/>
    <x v="1"/>
    <x v="0"/>
    <x v="2"/>
    <n v="316"/>
    <n v="451.88"/>
  </r>
  <r>
    <s v="AD01-9364"/>
    <x v="1"/>
    <s v="Apr"/>
    <x v="1"/>
    <x v="1"/>
    <s v="Cancelld"/>
    <x v="1"/>
    <x v="0"/>
    <x v="2"/>
    <n v="823"/>
    <n v="1176.8900000000001"/>
  </r>
  <r>
    <s v="AD01-9362"/>
    <x v="1"/>
    <s v="Apr"/>
    <x v="1"/>
    <x v="1"/>
    <s v="Cancelld"/>
    <x v="1"/>
    <x v="0"/>
    <x v="2"/>
    <n v="856"/>
    <n v="1224.08"/>
  </r>
  <r>
    <s v="AD01-9362"/>
    <x v="1"/>
    <s v="Apr"/>
    <x v="1"/>
    <x v="1"/>
    <s v="Cancelld"/>
    <x v="1"/>
    <x v="0"/>
    <x v="2"/>
    <n v="909"/>
    <n v="1299.8699999999999"/>
  </r>
  <r>
    <s v="AD01-9362"/>
    <x v="1"/>
    <s v="Apr"/>
    <x v="1"/>
    <x v="1"/>
    <s v="Cancelld"/>
    <x v="1"/>
    <x v="0"/>
    <x v="2"/>
    <n v="862"/>
    <n v="526.24"/>
  </r>
  <r>
    <s v="AD01-9362"/>
    <x v="1"/>
    <s v="Apr"/>
    <x v="1"/>
    <x v="1"/>
    <s v="Cancelld"/>
    <x v="1"/>
    <x v="0"/>
    <x v="2"/>
    <n v="141"/>
    <n v="526.24"/>
  </r>
  <r>
    <s v="AD01-9364"/>
    <x v="1"/>
    <s v="Apr"/>
    <x v="1"/>
    <x v="1"/>
    <s v="Cancelld"/>
    <x v="1"/>
    <x v="0"/>
    <x v="2"/>
    <n v="315"/>
    <n v="450.45"/>
  </r>
  <r>
    <s v="AD01-9362"/>
    <x v="1"/>
    <s v="Apr"/>
    <x v="1"/>
    <x v="1"/>
    <s v="Cancelld"/>
    <x v="1"/>
    <x v="0"/>
    <x v="2"/>
    <n v="343"/>
    <n v="490.49"/>
  </r>
  <r>
    <s v="AD01-9362"/>
    <x v="1"/>
    <s v="Apr"/>
    <x v="1"/>
    <x v="1"/>
    <s v="Cancelld"/>
    <x v="1"/>
    <x v="0"/>
    <x v="2"/>
    <n v="145"/>
    <n v="207.35"/>
  </r>
  <r>
    <s v="AD01-9361"/>
    <x v="1"/>
    <s v="Apr"/>
    <x v="1"/>
    <x v="1"/>
    <s v="Cancelld"/>
    <x v="1"/>
    <x v="0"/>
    <x v="2"/>
    <n v="313"/>
    <n v="447.59"/>
  </r>
  <r>
    <s v="AD01-9362"/>
    <x v="1"/>
    <s v="Apr"/>
    <x v="1"/>
    <x v="1"/>
    <s v="Cancelld"/>
    <x v="1"/>
    <x v="0"/>
    <x v="2"/>
    <n v="832"/>
    <n v="1189.76"/>
  </r>
  <r>
    <s v="AD01-9361"/>
    <x v="1"/>
    <s v="Apr"/>
    <x v="1"/>
    <x v="1"/>
    <s v="Cancelld"/>
    <x v="1"/>
    <x v="0"/>
    <x v="2"/>
    <n v="865"/>
    <n v="1236.95"/>
  </r>
  <r>
    <s v="AD01-9361"/>
    <x v="1"/>
    <s v="Apr"/>
    <x v="1"/>
    <x v="1"/>
    <s v="Cancelld"/>
    <x v="1"/>
    <x v="0"/>
    <x v="2"/>
    <n v="317"/>
    <n v="453.31"/>
  </r>
  <r>
    <s v="AD01-9361"/>
    <x v="1"/>
    <s v="Aug"/>
    <x v="1"/>
    <x v="1"/>
    <s v="Cancelld"/>
    <x v="1"/>
    <x v="0"/>
    <x v="2"/>
    <n v="320"/>
    <n v="457.6"/>
  </r>
  <r>
    <s v="AD01-9362"/>
    <x v="1"/>
    <s v="Aug"/>
    <x v="1"/>
    <x v="1"/>
    <s v="Cancelld"/>
    <x v="1"/>
    <x v="0"/>
    <x v="2"/>
    <n v="368"/>
    <n v="526.24"/>
  </r>
  <r>
    <s v="AD01-9362"/>
    <x v="1"/>
    <s v="Aug"/>
    <x v="1"/>
    <x v="1"/>
    <s v="Cancelld"/>
    <x v="1"/>
    <x v="0"/>
    <x v="2"/>
    <n v="296"/>
    <n v="423.28"/>
  </r>
  <r>
    <s v="AD01-9365"/>
    <x v="1"/>
    <s v="Aug"/>
    <x v="0"/>
    <x v="1"/>
    <s v="Cancelld"/>
    <x v="1"/>
    <x v="0"/>
    <x v="2"/>
    <n v="322"/>
    <n v="460.46"/>
  </r>
  <r>
    <s v="AD01-9362"/>
    <x v="1"/>
    <s v="Aug"/>
    <x v="0"/>
    <x v="1"/>
    <s v="Cancelld"/>
    <x v="1"/>
    <x v="0"/>
    <x v="2"/>
    <n v="370"/>
    <n v="529.1"/>
  </r>
  <r>
    <s v="AD01-9362"/>
    <x v="1"/>
    <s v="Aug"/>
    <x v="0"/>
    <x v="1"/>
    <s v="Cancelld"/>
    <x v="1"/>
    <x v="0"/>
    <x v="2"/>
    <n v="292"/>
    <n v="417.56"/>
  </r>
  <r>
    <s v="AD01-9364"/>
    <x v="1"/>
    <s v="Aug"/>
    <x v="0"/>
    <x v="1"/>
    <s v="Cancelld"/>
    <x v="1"/>
    <x v="1"/>
    <x v="2"/>
    <n v="860"/>
    <n v="1229.8"/>
  </r>
  <r>
    <s v="AD01-9362"/>
    <x v="1"/>
    <s v="Aug"/>
    <x v="0"/>
    <x v="1"/>
    <s v="Cancelld"/>
    <x v="1"/>
    <x v="1"/>
    <x v="2"/>
    <n v="913"/>
    <n v="1305.5899999999999"/>
  </r>
  <r>
    <s v="AD01-9362"/>
    <x v="1"/>
    <s v="Aug"/>
    <x v="0"/>
    <x v="1"/>
    <s v="Cancelld"/>
    <x v="1"/>
    <x v="1"/>
    <x v="2"/>
    <n v="866"/>
    <n v="526.24"/>
  </r>
  <r>
    <s v="AD01-9364"/>
    <x v="1"/>
    <s v="Aug"/>
    <x v="0"/>
    <x v="1"/>
    <s v="Cancelld"/>
    <x v="1"/>
    <x v="1"/>
    <x v="2"/>
    <n v="369"/>
    <n v="526.24"/>
  </r>
  <r>
    <s v="AD01-9362"/>
    <x v="1"/>
    <s v="Aug"/>
    <x v="0"/>
    <x v="1"/>
    <s v="Cancelld"/>
    <x v="1"/>
    <x v="1"/>
    <x v="2"/>
    <n v="319"/>
    <n v="456.17"/>
  </r>
  <r>
    <s v="AD01-9362"/>
    <x v="1"/>
    <s v="Aug"/>
    <x v="0"/>
    <x v="1"/>
    <s v="Cancelld"/>
    <x v="1"/>
    <x v="1"/>
    <x v="2"/>
    <n v="367"/>
    <n v="524.80999999999995"/>
  </r>
  <r>
    <s v="AD01-9365"/>
    <x v="1"/>
    <s v="Aug"/>
    <x v="0"/>
    <x v="1"/>
    <s v="Cancelld"/>
    <x v="1"/>
    <x v="1"/>
    <x v="2"/>
    <n v="295"/>
    <n v="421.85"/>
  </r>
  <r>
    <s v="AD01-9362"/>
    <x v="1"/>
    <s v="Aug"/>
    <x v="0"/>
    <x v="1"/>
    <s v="Cancelld"/>
    <x v="1"/>
    <x v="1"/>
    <x v="2"/>
    <n v="835"/>
    <n v="1194.05"/>
  </r>
  <r>
    <s v="AD01-9361"/>
    <x v="1"/>
    <s v="Aug"/>
    <x v="0"/>
    <x v="1"/>
    <s v="Cancelld"/>
    <x v="1"/>
    <x v="1"/>
    <x v="2"/>
    <n v="293"/>
    <n v="418.99"/>
  </r>
  <r>
    <s v="AD01-9364"/>
    <x v="1"/>
    <s v="Dec"/>
    <x v="0"/>
    <x v="1"/>
    <s v="Cancelld"/>
    <x v="1"/>
    <x v="1"/>
    <x v="2"/>
    <n v="302"/>
    <n v="431.86"/>
  </r>
  <r>
    <s v="AD01-9361"/>
    <x v="1"/>
    <s v="Dec"/>
    <x v="0"/>
    <x v="1"/>
    <s v="Cancelld"/>
    <x v="1"/>
    <x v="1"/>
    <x v="2"/>
    <n v="344"/>
    <n v="491.92"/>
  </r>
  <r>
    <s v="AD01-9363"/>
    <x v="1"/>
    <s v="Dec"/>
    <x v="0"/>
    <x v="1"/>
    <s v="Cancelld"/>
    <x v="1"/>
    <x v="1"/>
    <x v="2"/>
    <n v="298"/>
    <n v="426.14"/>
  </r>
  <r>
    <s v="AD01-9362"/>
    <x v="1"/>
    <s v="Dec"/>
    <x v="0"/>
    <x v="1"/>
    <s v="Cancelld"/>
    <x v="1"/>
    <x v="1"/>
    <x v="2"/>
    <n v="346"/>
    <n v="494.78"/>
  </r>
  <r>
    <s v="AD01-9361"/>
    <x v="1"/>
    <s v="Dec"/>
    <x v="0"/>
    <x v="1"/>
    <s v="Cancelld"/>
    <x v="1"/>
    <x v="1"/>
    <x v="2"/>
    <n v="830"/>
    <n v="1186.9000000000001"/>
  </r>
  <r>
    <s v="AD01-9362"/>
    <x v="1"/>
    <s v="Dec"/>
    <x v="0"/>
    <x v="1"/>
    <s v="Cancelld"/>
    <x v="1"/>
    <x v="1"/>
    <x v="2"/>
    <n v="863"/>
    <n v="1234.0899999999999"/>
  </r>
  <r>
    <s v="AD01-9364"/>
    <x v="1"/>
    <s v="Dec"/>
    <x v="0"/>
    <x v="1"/>
    <s v="Cancelld"/>
    <x v="1"/>
    <x v="1"/>
    <x v="2"/>
    <n v="921"/>
    <n v="1317.03"/>
  </r>
  <r>
    <s v="AD01-9362"/>
    <x v="1"/>
    <s v="Dec"/>
    <x v="0"/>
    <x v="1"/>
    <s v="Cancelld"/>
    <x v="1"/>
    <x v="1"/>
    <x v="2"/>
    <n v="922"/>
    <n v="1318.46"/>
  </r>
  <r>
    <s v="AD01-9362"/>
    <x v="1"/>
    <s v="Dec"/>
    <x v="0"/>
    <x v="1"/>
    <s v="Cancelld"/>
    <x v="1"/>
    <x v="1"/>
    <x v="2"/>
    <n v="345"/>
    <n v="493.35"/>
  </r>
  <r>
    <s v="AD01-9364"/>
    <x v="1"/>
    <s v="Dec"/>
    <x v="0"/>
    <x v="1"/>
    <s v="Cancelld"/>
    <x v="1"/>
    <x v="1"/>
    <x v="2"/>
    <n v="249"/>
    <n v="356.07"/>
  </r>
  <r>
    <s v="AD01-9361"/>
    <x v="1"/>
    <s v="Dec"/>
    <x v="0"/>
    <x v="1"/>
    <s v="Cancelld"/>
    <x v="1"/>
    <x v="1"/>
    <x v="2"/>
    <n v="243"/>
    <n v="347.49"/>
  </r>
  <r>
    <s v="AD01-9363"/>
    <x v="1"/>
    <s v="Dec"/>
    <x v="0"/>
    <x v="1"/>
    <s v="Cancelld"/>
    <x v="1"/>
    <x v="1"/>
    <x v="2"/>
    <n v="237"/>
    <n v="338.91"/>
  </r>
  <r>
    <s v="AD01-9364"/>
    <x v="1"/>
    <s v="Dec"/>
    <x v="0"/>
    <x v="1"/>
    <s v="Cancelld"/>
    <x v="1"/>
    <x v="1"/>
    <x v="2"/>
    <n v="301"/>
    <n v="430.43"/>
  </r>
  <r>
    <s v="AD01-9364"/>
    <x v="1"/>
    <s v="Dec"/>
    <x v="0"/>
    <x v="1"/>
    <s v="Cancelld"/>
    <x v="1"/>
    <x v="1"/>
    <x v="2"/>
    <n v="349"/>
    <n v="499.07"/>
  </r>
  <r>
    <s v="AD01-9362"/>
    <x v="1"/>
    <s v="Dec"/>
    <x v="0"/>
    <x v="1"/>
    <s v="Cancelld"/>
    <x v="1"/>
    <x v="1"/>
    <x v="2"/>
    <n v="839"/>
    <n v="1199.77"/>
  </r>
  <r>
    <s v="AD01-9362"/>
    <x v="1"/>
    <s v="Dec"/>
    <x v="0"/>
    <x v="1"/>
    <s v="Cancelld"/>
    <x v="1"/>
    <x v="1"/>
    <x v="2"/>
    <n v="872"/>
    <n v="1246.96"/>
  </r>
  <r>
    <s v="AD01-9361"/>
    <x v="1"/>
    <s v="Feb"/>
    <x v="0"/>
    <x v="1"/>
    <s v="Cancelld"/>
    <x v="1"/>
    <x v="1"/>
    <x v="2"/>
    <n v="152"/>
    <n v="217.36"/>
  </r>
  <r>
    <s v="AD01-9361"/>
    <x v="1"/>
    <s v="Feb"/>
    <x v="0"/>
    <x v="1"/>
    <s v="Cancelld"/>
    <x v="1"/>
    <x v="1"/>
    <x v="2"/>
    <n v="326"/>
    <n v="466.18"/>
  </r>
  <r>
    <s v="AD01-9362"/>
    <x v="1"/>
    <s v="Feb"/>
    <x v="0"/>
    <x v="1"/>
    <s v="Cancelld"/>
    <x v="1"/>
    <x v="1"/>
    <x v="2"/>
    <n v="352"/>
    <n v="503.36"/>
  </r>
  <r>
    <s v="AD01-9364"/>
    <x v="1"/>
    <s v="Feb"/>
    <x v="0"/>
    <x v="1"/>
    <s v="Cancelld"/>
    <x v="1"/>
    <x v="1"/>
    <x v="2"/>
    <n v="154"/>
    <n v="220.22"/>
  </r>
  <r>
    <s v="AD01-9361"/>
    <x v="1"/>
    <s v="Feb"/>
    <x v="0"/>
    <x v="1"/>
    <s v="Cancelld"/>
    <x v="1"/>
    <x v="1"/>
    <x v="2"/>
    <n v="328"/>
    <n v="469.04"/>
  </r>
  <r>
    <s v="AD01-9362"/>
    <x v="1"/>
    <s v="Feb"/>
    <x v="0"/>
    <x v="1"/>
    <s v="Cancelld"/>
    <x v="1"/>
    <x v="1"/>
    <x v="2"/>
    <n v="821"/>
    <n v="1174.03"/>
  </r>
  <r>
    <s v="AD01-9364"/>
    <x v="1"/>
    <s v="Feb"/>
    <x v="0"/>
    <x v="1"/>
    <s v="Cancelld"/>
    <x v="1"/>
    <x v="1"/>
    <x v="2"/>
    <n v="854"/>
    <n v="1221.22"/>
  </r>
  <r>
    <s v="AD01-9363"/>
    <x v="1"/>
    <s v="Feb"/>
    <x v="0"/>
    <x v="1"/>
    <s v="Cancelld"/>
    <x v="1"/>
    <x v="1"/>
    <x v="2"/>
    <n v="908"/>
    <n v="1298.44"/>
  </r>
  <r>
    <s v="AD01-9363"/>
    <x v="1"/>
    <s v="Feb"/>
    <x v="0"/>
    <x v="1"/>
    <s v="Cancelld"/>
    <x v="1"/>
    <x v="1"/>
    <x v="2"/>
    <n v="861"/>
    <n v="526.24"/>
  </r>
  <r>
    <s v="AD01-9361"/>
    <x v="1"/>
    <s v="Feb"/>
    <x v="0"/>
    <x v="1"/>
    <s v="Cancelld"/>
    <x v="1"/>
    <x v="1"/>
    <x v="2"/>
    <n v="153"/>
    <n v="526.24"/>
  </r>
  <r>
    <s v="AD01-9362"/>
    <x v="1"/>
    <s v="Feb"/>
    <x v="0"/>
    <x v="1"/>
    <s v="Cancelld"/>
    <x v="1"/>
    <x v="1"/>
    <x v="2"/>
    <n v="327"/>
    <n v="467.61"/>
  </r>
  <r>
    <s v="AD01-9361"/>
    <x v="1"/>
    <s v="Feb"/>
    <x v="0"/>
    <x v="1"/>
    <s v="Cancelld"/>
    <x v="1"/>
    <x v="1"/>
    <x v="2"/>
    <n v="355"/>
    <n v="507.65"/>
  </r>
  <r>
    <s v="AD01-9362"/>
    <x v="1"/>
    <s v="Feb"/>
    <x v="0"/>
    <x v="1"/>
    <s v="Cancelld"/>
    <x v="1"/>
    <x v="0"/>
    <x v="2"/>
    <n v="325"/>
    <n v="464.75"/>
  </r>
  <r>
    <s v="AD01-9361"/>
    <x v="1"/>
    <s v="Feb"/>
    <x v="0"/>
    <x v="1"/>
    <s v="Cancelld"/>
    <x v="1"/>
    <x v="0"/>
    <x v="2"/>
    <n v="830"/>
    <n v="1186.9000000000001"/>
  </r>
  <r>
    <s v="AD01-9364"/>
    <x v="1"/>
    <s v="Feb"/>
    <x v="0"/>
    <x v="1"/>
    <s v="Cancelld"/>
    <x v="1"/>
    <x v="0"/>
    <x v="2"/>
    <n v="863"/>
    <n v="1234.0899999999999"/>
  </r>
  <r>
    <s v="AD01-9362"/>
    <x v="1"/>
    <s v="Jan"/>
    <x v="0"/>
    <x v="1"/>
    <s v="Cancelld"/>
    <x v="1"/>
    <x v="0"/>
    <x v="2"/>
    <n v="356"/>
    <n v="509.08"/>
  </r>
  <r>
    <s v="AD01-9361"/>
    <x v="1"/>
    <s v="Jan"/>
    <x v="0"/>
    <x v="1"/>
    <s v="Cancelld"/>
    <x v="1"/>
    <x v="0"/>
    <x v="2"/>
    <n v="158"/>
    <n v="225.94"/>
  </r>
  <r>
    <s v="AD01-9362"/>
    <x v="1"/>
    <s v="Jan"/>
    <x v="0"/>
    <x v="1"/>
    <s v="Cancelld"/>
    <x v="1"/>
    <x v="0"/>
    <x v="2"/>
    <n v="332"/>
    <n v="474.76"/>
  </r>
  <r>
    <s v="AD01-9362"/>
    <x v="1"/>
    <s v="Jan"/>
    <x v="0"/>
    <x v="1"/>
    <s v="Cancelld"/>
    <x v="1"/>
    <x v="0"/>
    <x v="2"/>
    <n v="358"/>
    <n v="511.94"/>
  </r>
  <r>
    <s v="AD01-9362"/>
    <x v="1"/>
    <s v="Jan"/>
    <x v="0"/>
    <x v="1"/>
    <s v="Cancelld"/>
    <x v="1"/>
    <x v="0"/>
    <x v="2"/>
    <n v="160"/>
    <n v="228.8"/>
  </r>
  <r>
    <s v="AD01-9363"/>
    <x v="1"/>
    <s v="Jan"/>
    <x v="0"/>
    <x v="1"/>
    <s v="Cancelld"/>
    <x v="1"/>
    <x v="0"/>
    <x v="2"/>
    <n v="334"/>
    <n v="477.62"/>
  </r>
  <r>
    <s v="AD01-9362"/>
    <x v="1"/>
    <s v="Jan"/>
    <x v="0"/>
    <x v="1"/>
    <s v="Cancelld"/>
    <x v="1"/>
    <x v="0"/>
    <x v="2"/>
    <n v="820"/>
    <n v="1172.5999999999999"/>
  </r>
  <r>
    <s v="AD01-9362"/>
    <x v="1"/>
    <s v="Jan"/>
    <x v="0"/>
    <x v="1"/>
    <s v="Cancelld"/>
    <x v="1"/>
    <x v="0"/>
    <x v="2"/>
    <n v="907"/>
    <n v="1297.01"/>
  </r>
  <r>
    <s v="AD01-9362"/>
    <x v="1"/>
    <s v="Jan"/>
    <x v="0"/>
    <x v="1"/>
    <s v="Cancelld"/>
    <x v="1"/>
    <x v="0"/>
    <x v="2"/>
    <n v="860"/>
    <n v="526.24"/>
  </r>
  <r>
    <s v="AD01-9361"/>
    <x v="1"/>
    <s v="Jan"/>
    <x v="0"/>
    <x v="1"/>
    <s v="Cancelld"/>
    <x v="1"/>
    <x v="0"/>
    <x v="2"/>
    <n v="159"/>
    <n v="526.24"/>
  </r>
  <r>
    <s v="AD01-9362"/>
    <x v="1"/>
    <s v="Jan"/>
    <x v="0"/>
    <x v="1"/>
    <s v="Cancelld"/>
    <x v="1"/>
    <x v="0"/>
    <x v="2"/>
    <n v="333"/>
    <n v="476.19"/>
  </r>
  <r>
    <s v="AD01-9363"/>
    <x v="1"/>
    <s v="Jan"/>
    <x v="0"/>
    <x v="1"/>
    <s v="Cancelld"/>
    <x v="1"/>
    <x v="0"/>
    <x v="2"/>
    <n v="361"/>
    <n v="516.23"/>
  </r>
  <r>
    <s v="AD01-9364"/>
    <x v="1"/>
    <s v="Jan"/>
    <x v="0"/>
    <x v="1"/>
    <s v="Cancelld"/>
    <x v="1"/>
    <x v="0"/>
    <x v="2"/>
    <n v="157"/>
    <n v="224.51"/>
  </r>
  <r>
    <s v="AD01-9362"/>
    <x v="1"/>
    <s v="Jan"/>
    <x v="0"/>
    <x v="1"/>
    <s v="Cancelld"/>
    <x v="1"/>
    <x v="0"/>
    <x v="2"/>
    <n v="331"/>
    <n v="473.33"/>
  </r>
  <r>
    <s v="AD01-9362"/>
    <x v="1"/>
    <s v="Jan"/>
    <x v="0"/>
    <x v="1"/>
    <s v="Cancelld"/>
    <x v="1"/>
    <x v="0"/>
    <x v="2"/>
    <n v="829"/>
    <n v="1185.47"/>
  </r>
  <r>
    <s v="AD01-9362"/>
    <x v="1"/>
    <s v="Jan"/>
    <x v="0"/>
    <x v="1"/>
    <s v="Cancelld"/>
    <x v="1"/>
    <x v="0"/>
    <x v="2"/>
    <n v="862"/>
    <n v="1232.6600000000001"/>
  </r>
  <r>
    <s v="AD01-9362"/>
    <x v="1"/>
    <s v="Jan"/>
    <x v="0"/>
    <x v="1"/>
    <s v="Cancelld"/>
    <x v="1"/>
    <x v="0"/>
    <x v="2"/>
    <n v="329"/>
    <n v="470.47"/>
  </r>
  <r>
    <s v="AD01-9362"/>
    <x v="1"/>
    <s v="Jul"/>
    <x v="0"/>
    <x v="1"/>
    <s v="Cancelld"/>
    <x v="1"/>
    <x v="0"/>
    <x v="2"/>
    <n v="326"/>
    <n v="466.18"/>
  </r>
  <r>
    <s v="AD01-9362"/>
    <x v="1"/>
    <s v="Jul"/>
    <x v="0"/>
    <x v="1"/>
    <s v="Cancelld"/>
    <x v="1"/>
    <x v="0"/>
    <x v="2"/>
    <n v="128"/>
    <n v="183.04"/>
  </r>
  <r>
    <s v="AD01-9361"/>
    <x v="1"/>
    <s v="Jul"/>
    <x v="0"/>
    <x v="1"/>
    <s v="Cancelld"/>
    <x v="1"/>
    <x v="0"/>
    <x v="2"/>
    <n v="302"/>
    <n v="431.86"/>
  </r>
  <r>
    <s v="AD01-9362"/>
    <x v="1"/>
    <s v="Jul"/>
    <x v="0"/>
    <x v="1"/>
    <s v="Cancelld"/>
    <x v="1"/>
    <x v="0"/>
    <x v="2"/>
    <n v="328"/>
    <n v="469.04"/>
  </r>
  <r>
    <s v="AD01-9364"/>
    <x v="1"/>
    <s v="Jul"/>
    <x v="0"/>
    <x v="1"/>
    <s v="Cancelld"/>
    <x v="1"/>
    <x v="0"/>
    <x v="2"/>
    <n v="298"/>
    <n v="426.14"/>
  </r>
  <r>
    <s v="AD01-9362"/>
    <x v="1"/>
    <s v="Jul"/>
    <x v="0"/>
    <x v="1"/>
    <s v="Cancelld"/>
    <x v="1"/>
    <x v="0"/>
    <x v="2"/>
    <n v="826"/>
    <n v="1181.18"/>
  </r>
  <r>
    <s v="AD01-9364"/>
    <x v="1"/>
    <s v="Jul"/>
    <x v="0"/>
    <x v="1"/>
    <s v="Cancelld"/>
    <x v="1"/>
    <x v="0"/>
    <x v="2"/>
    <n v="859"/>
    <n v="1228.3699999999999"/>
  </r>
  <r>
    <s v="AD01-9364"/>
    <x v="1"/>
    <s v="Jul"/>
    <x v="0"/>
    <x v="1"/>
    <s v="Cancelld"/>
    <x v="1"/>
    <x v="0"/>
    <x v="2"/>
    <n v="912"/>
    <n v="1304.1600000000001"/>
  </r>
  <r>
    <s v="AD01-9364"/>
    <x v="1"/>
    <s v="Jul"/>
    <x v="0"/>
    <x v="1"/>
    <s v="Cancelld"/>
    <x v="1"/>
    <x v="0"/>
    <x v="2"/>
    <n v="865"/>
    <n v="526.24"/>
  </r>
  <r>
    <s v="AD01-9363"/>
    <x v="1"/>
    <s v="Jul"/>
    <x v="0"/>
    <x v="1"/>
    <s v="Cancelld"/>
    <x v="1"/>
    <x v="0"/>
    <x v="2"/>
    <n v="129"/>
    <n v="526.24"/>
  </r>
  <r>
    <s v="AD01-9362"/>
    <x v="1"/>
    <s v="Jul"/>
    <x v="0"/>
    <x v="1"/>
    <s v="Cancelld"/>
    <x v="1"/>
    <x v="0"/>
    <x v="2"/>
    <n v="297"/>
    <n v="424.71"/>
  </r>
  <r>
    <s v="AD01-9364"/>
    <x v="1"/>
    <s v="Jul"/>
    <x v="0"/>
    <x v="1"/>
    <s v="Cancelld"/>
    <x v="1"/>
    <x v="0"/>
    <x v="2"/>
    <n v="325"/>
    <n v="464.75"/>
  </r>
  <r>
    <s v="AD01-9361"/>
    <x v="1"/>
    <s v="Jul"/>
    <x v="0"/>
    <x v="1"/>
    <s v="Cancelld"/>
    <x v="1"/>
    <x v="0"/>
    <x v="2"/>
    <n v="127"/>
    <n v="181.61"/>
  </r>
  <r>
    <s v="AD01-9362"/>
    <x v="1"/>
    <s v="Jul"/>
    <x v="0"/>
    <x v="1"/>
    <s v="Cancelld"/>
    <x v="1"/>
    <x v="0"/>
    <x v="2"/>
    <n v="301"/>
    <n v="430.43"/>
  </r>
  <r>
    <s v="AD01-9361"/>
    <x v="1"/>
    <s v="Jul"/>
    <x v="0"/>
    <x v="1"/>
    <s v="Cancelld"/>
    <x v="1"/>
    <x v="0"/>
    <x v="2"/>
    <n v="834"/>
    <n v="1192.6199999999999"/>
  </r>
  <r>
    <s v="AD01-9362"/>
    <x v="1"/>
    <s v="Jul"/>
    <x v="0"/>
    <x v="1"/>
    <s v="Cancelld"/>
    <x v="1"/>
    <x v="0"/>
    <x v="2"/>
    <n v="868"/>
    <n v="1241.24"/>
  </r>
  <r>
    <s v="AD01-9362"/>
    <x v="1"/>
    <s v="Jul"/>
    <x v="0"/>
    <x v="1"/>
    <s v="Cancelld"/>
    <x v="1"/>
    <x v="0"/>
    <x v="2"/>
    <n v="299"/>
    <n v="427.57"/>
  </r>
  <r>
    <s v="AD01-9365"/>
    <x v="1"/>
    <s v="Jun"/>
    <x v="0"/>
    <x v="1"/>
    <s v="Cancelld"/>
    <x v="1"/>
    <x v="0"/>
    <x v="2"/>
    <n v="332"/>
    <n v="474.76"/>
  </r>
  <r>
    <s v="AD01-9361"/>
    <x v="1"/>
    <s v="Jun"/>
    <x v="0"/>
    <x v="1"/>
    <s v="Cancelld"/>
    <x v="1"/>
    <x v="0"/>
    <x v="2"/>
    <n v="134"/>
    <n v="191.62"/>
  </r>
  <r>
    <s v="AD01-9363"/>
    <x v="1"/>
    <s v="Jun"/>
    <x v="0"/>
    <x v="1"/>
    <s v="Cancelld"/>
    <x v="1"/>
    <x v="0"/>
    <x v="2"/>
    <n v="334"/>
    <n v="477.62"/>
  </r>
  <r>
    <s v="AD01-9361"/>
    <x v="1"/>
    <s v="Jun"/>
    <x v="0"/>
    <x v="1"/>
    <s v="Cancelld"/>
    <x v="1"/>
    <x v="0"/>
    <x v="2"/>
    <n v="130"/>
    <n v="185.9"/>
  </r>
  <r>
    <s v="AD01-9362"/>
    <x v="1"/>
    <s v="Jun"/>
    <x v="0"/>
    <x v="1"/>
    <s v="Cancelld"/>
    <x v="1"/>
    <x v="0"/>
    <x v="2"/>
    <n v="304"/>
    <n v="434.72"/>
  </r>
  <r>
    <s v="AD01-9364"/>
    <x v="1"/>
    <s v="Jun"/>
    <x v="0"/>
    <x v="1"/>
    <s v="Cancelld"/>
    <x v="1"/>
    <x v="0"/>
    <x v="2"/>
    <n v="825"/>
    <n v="1179.75"/>
  </r>
  <r>
    <s v="AD01-9362"/>
    <x v="1"/>
    <s v="Jun"/>
    <x v="0"/>
    <x v="1"/>
    <s v="Cancelld"/>
    <x v="1"/>
    <x v="0"/>
    <x v="2"/>
    <n v="858"/>
    <n v="1226.94"/>
  </r>
  <r>
    <s v="AD01-9361"/>
    <x v="1"/>
    <s v="Jun"/>
    <x v="0"/>
    <x v="1"/>
    <s v="Cancelld"/>
    <x v="1"/>
    <x v="0"/>
    <x v="2"/>
    <n v="911"/>
    <n v="1302.73"/>
  </r>
  <r>
    <s v="AD01-9361"/>
    <x v="1"/>
    <s v="Jun"/>
    <x v="0"/>
    <x v="1"/>
    <s v="Cancelld"/>
    <x v="1"/>
    <x v="0"/>
    <x v="2"/>
    <n v="864"/>
    <n v="526.24"/>
  </r>
  <r>
    <s v="AD01-9362"/>
    <x v="1"/>
    <s v="Jun"/>
    <x v="0"/>
    <x v="1"/>
    <s v="Cancelld"/>
    <x v="1"/>
    <x v="0"/>
    <x v="2"/>
    <n v="135"/>
    <n v="526.24"/>
  </r>
  <r>
    <s v="AD01-9364"/>
    <x v="1"/>
    <s v="Jun"/>
    <x v="0"/>
    <x v="1"/>
    <s v="Cancelld"/>
    <x v="1"/>
    <x v="0"/>
    <x v="2"/>
    <n v="303"/>
    <n v="433.29"/>
  </r>
  <r>
    <s v="AD01-9362"/>
    <x v="1"/>
    <s v="Jun"/>
    <x v="0"/>
    <x v="1"/>
    <s v="Cancelld"/>
    <x v="1"/>
    <x v="0"/>
    <x v="2"/>
    <n v="331"/>
    <n v="473.33"/>
  </r>
  <r>
    <s v="AD01-9362"/>
    <x v="1"/>
    <s v="Jun"/>
    <x v="0"/>
    <x v="1"/>
    <s v="Cancelld"/>
    <x v="1"/>
    <x v="0"/>
    <x v="2"/>
    <n v="133"/>
    <n v="190.19"/>
  </r>
  <r>
    <s v="AD01-9363"/>
    <x v="1"/>
    <s v="Jun"/>
    <x v="0"/>
    <x v="1"/>
    <s v="Cancelld"/>
    <x v="1"/>
    <x v="0"/>
    <x v="2"/>
    <n v="307"/>
    <n v="439.01"/>
  </r>
  <r>
    <s v="AD01-9361"/>
    <x v="1"/>
    <s v="Jun"/>
    <x v="0"/>
    <x v="1"/>
    <s v="Cancelld"/>
    <x v="1"/>
    <x v="0"/>
    <x v="2"/>
    <n v="867"/>
    <n v="1239.81"/>
  </r>
  <r>
    <s v="AD01-9365"/>
    <x v="1"/>
    <s v="Jun"/>
    <x v="0"/>
    <x v="1"/>
    <s v="Cancelld"/>
    <x v="1"/>
    <x v="0"/>
    <x v="2"/>
    <n v="305"/>
    <n v="436.15"/>
  </r>
  <r>
    <s v="AD01-9365"/>
    <x v="1"/>
    <s v="Mar"/>
    <x v="0"/>
    <x v="1"/>
    <s v="Cancelld"/>
    <x v="1"/>
    <x v="0"/>
    <x v="2"/>
    <n v="350"/>
    <n v="500.5"/>
  </r>
  <r>
    <s v="AD01-9362"/>
    <x v="1"/>
    <s v="Mar"/>
    <x v="0"/>
    <x v="1"/>
    <s v="Cancelld"/>
    <x v="1"/>
    <x v="0"/>
    <x v="2"/>
    <n v="146"/>
    <n v="208.78"/>
  </r>
  <r>
    <s v="AD01-9364"/>
    <x v="1"/>
    <s v="Mar"/>
    <x v="0"/>
    <x v="1"/>
    <s v="Cancelld"/>
    <x v="1"/>
    <x v="0"/>
    <x v="2"/>
    <n v="320"/>
    <n v="457.6"/>
  </r>
  <r>
    <s v="AD01-9361"/>
    <x v="1"/>
    <s v="Mar"/>
    <x v="0"/>
    <x v="1"/>
    <s v="Cancelld"/>
    <x v="1"/>
    <x v="0"/>
    <x v="2"/>
    <n v="346"/>
    <n v="494.78"/>
  </r>
  <r>
    <s v="AD01-9361"/>
    <x v="1"/>
    <s v="Mar"/>
    <x v="0"/>
    <x v="1"/>
    <s v="Cancelld"/>
    <x v="1"/>
    <x v="0"/>
    <x v="2"/>
    <n v="148"/>
    <n v="211.64"/>
  </r>
  <r>
    <s v="AD01-9362"/>
    <x v="1"/>
    <s v="Mar"/>
    <x v="0"/>
    <x v="1"/>
    <s v="Cancelld"/>
    <x v="1"/>
    <x v="0"/>
    <x v="2"/>
    <n v="322"/>
    <n v="460.46"/>
  </r>
  <r>
    <s v="AD01-9362"/>
    <x v="1"/>
    <s v="Mar"/>
    <x v="0"/>
    <x v="1"/>
    <s v="Cancelld"/>
    <x v="1"/>
    <x v="1"/>
    <x v="2"/>
    <n v="822"/>
    <n v="1175.46"/>
  </r>
  <r>
    <s v="AD01-9362"/>
    <x v="1"/>
    <s v="Mar"/>
    <x v="0"/>
    <x v="1"/>
    <s v="Cancelld"/>
    <x v="1"/>
    <x v="1"/>
    <x v="2"/>
    <n v="855"/>
    <n v="1222.6500000000001"/>
  </r>
  <r>
    <s v="AD01-9363"/>
    <x v="1"/>
    <s v="Mar"/>
    <x v="0"/>
    <x v="1"/>
    <s v="Cancelld"/>
    <x v="1"/>
    <x v="1"/>
    <x v="2"/>
    <n v="147"/>
    <n v="526.24"/>
  </r>
  <r>
    <s v="AD01-9362"/>
    <x v="1"/>
    <s v="Mar"/>
    <x v="0"/>
    <x v="1"/>
    <s v="Cancelld"/>
    <x v="1"/>
    <x v="1"/>
    <x v="2"/>
    <n v="321"/>
    <n v="459.03"/>
  </r>
  <r>
    <s v="AD01-9362"/>
    <x v="1"/>
    <s v="Mar"/>
    <x v="0"/>
    <x v="1"/>
    <s v="Cancelld"/>
    <x v="1"/>
    <x v="1"/>
    <x v="2"/>
    <n v="349"/>
    <n v="499.07"/>
  </r>
  <r>
    <s v="AD01-9362"/>
    <x v="1"/>
    <s v="Mar"/>
    <x v="0"/>
    <x v="1"/>
    <s v="Cancelld"/>
    <x v="1"/>
    <x v="1"/>
    <x v="2"/>
    <n v="151"/>
    <n v="215.93"/>
  </r>
  <r>
    <s v="AD01-9361"/>
    <x v="1"/>
    <s v="Mar"/>
    <x v="0"/>
    <x v="1"/>
    <s v="Cancelld"/>
    <x v="1"/>
    <x v="1"/>
    <x v="2"/>
    <n v="319"/>
    <n v="456.17"/>
  </r>
  <r>
    <s v="AD01-9364"/>
    <x v="1"/>
    <s v="Mar"/>
    <x v="0"/>
    <x v="1"/>
    <s v="Cancelld"/>
    <x v="1"/>
    <x v="1"/>
    <x v="2"/>
    <n v="831"/>
    <n v="1188.33"/>
  </r>
  <r>
    <s v="AD01-9362"/>
    <x v="1"/>
    <s v="Mar"/>
    <x v="0"/>
    <x v="1"/>
    <s v="Cancelld"/>
    <x v="1"/>
    <x v="1"/>
    <x v="2"/>
    <n v="864"/>
    <n v="1235.52"/>
  </r>
  <r>
    <s v="AD01-9365"/>
    <x v="1"/>
    <s v="Mar"/>
    <x v="0"/>
    <x v="1"/>
    <s v="Cancelld"/>
    <x v="1"/>
    <x v="1"/>
    <x v="2"/>
    <n v="323"/>
    <n v="461.89"/>
  </r>
  <r>
    <s v="AD01-9362"/>
    <x v="1"/>
    <s v="May"/>
    <x v="0"/>
    <x v="1"/>
    <s v="Cancelld"/>
    <x v="1"/>
    <x v="1"/>
    <x v="2"/>
    <n v="338"/>
    <n v="483.34"/>
  </r>
  <r>
    <s v="AD01-9361"/>
    <x v="1"/>
    <s v="May"/>
    <x v="0"/>
    <x v="1"/>
    <s v="Cancelld"/>
    <x v="1"/>
    <x v="1"/>
    <x v="2"/>
    <n v="140"/>
    <n v="200.2"/>
  </r>
  <r>
    <s v="AD01-9361"/>
    <x v="1"/>
    <s v="May"/>
    <x v="0"/>
    <x v="1"/>
    <s v="Cancelld"/>
    <x v="1"/>
    <x v="1"/>
    <x v="2"/>
    <n v="308"/>
    <n v="440.44"/>
  </r>
  <r>
    <s v="AD01-9361"/>
    <x v="1"/>
    <s v="May"/>
    <x v="0"/>
    <x v="1"/>
    <s v="Cancelld"/>
    <x v="1"/>
    <x v="1"/>
    <x v="2"/>
    <n v="136"/>
    <n v="194.48"/>
  </r>
  <r>
    <s v="AD01-9364"/>
    <x v="1"/>
    <s v="May"/>
    <x v="0"/>
    <x v="1"/>
    <s v="Cancelld"/>
    <x v="1"/>
    <x v="1"/>
    <x v="2"/>
    <n v="310"/>
    <n v="443.3"/>
  </r>
  <r>
    <s v="AD01-9364"/>
    <x v="1"/>
    <s v="May"/>
    <x v="0"/>
    <x v="1"/>
    <s v="Cancelld"/>
    <x v="1"/>
    <x v="1"/>
    <x v="2"/>
    <n v="824"/>
    <n v="1178.32"/>
  </r>
  <r>
    <s v="AD01-9361"/>
    <x v="1"/>
    <s v="May"/>
    <x v="0"/>
    <x v="1"/>
    <s v="Cancelld"/>
    <x v="1"/>
    <x v="1"/>
    <x v="2"/>
    <n v="857"/>
    <n v="1225.51"/>
  </r>
  <r>
    <s v="AD01-9362"/>
    <x v="1"/>
    <s v="May"/>
    <x v="0"/>
    <x v="1"/>
    <s v="Cancelld"/>
    <x v="1"/>
    <x v="1"/>
    <x v="2"/>
    <n v="910"/>
    <n v="1301.3"/>
  </r>
  <r>
    <s v="AD01-9362"/>
    <x v="1"/>
    <s v="May"/>
    <x v="0"/>
    <x v="1"/>
    <s v="Cancelld"/>
    <x v="1"/>
    <x v="1"/>
    <x v="2"/>
    <n v="863"/>
    <n v="526.24"/>
  </r>
  <r>
    <s v="AD01-9364"/>
    <x v="1"/>
    <s v="May"/>
    <x v="0"/>
    <x v="1"/>
    <s v="Cancelld"/>
    <x v="1"/>
    <x v="1"/>
    <x v="2"/>
    <n v="309"/>
    <n v="441.87"/>
  </r>
  <r>
    <s v="AD01-9364"/>
    <x v="1"/>
    <s v="May"/>
    <x v="0"/>
    <x v="1"/>
    <s v="Cancelld"/>
    <x v="1"/>
    <x v="1"/>
    <x v="2"/>
    <n v="337"/>
    <n v="481.91"/>
  </r>
  <r>
    <s v="AD01-9363"/>
    <x v="1"/>
    <s v="May"/>
    <x v="0"/>
    <x v="1"/>
    <s v="Cancelld"/>
    <x v="1"/>
    <x v="1"/>
    <x v="2"/>
    <n v="139"/>
    <n v="198.77"/>
  </r>
  <r>
    <s v="AD01-9361"/>
    <x v="1"/>
    <s v="May"/>
    <x v="0"/>
    <x v="1"/>
    <s v="Cancelld"/>
    <x v="1"/>
    <x v="1"/>
    <x v="2"/>
    <n v="833"/>
    <n v="1191.19"/>
  </r>
  <r>
    <s v="AD01-9362"/>
    <x v="1"/>
    <s v="May"/>
    <x v="0"/>
    <x v="1"/>
    <s v="Cancelld"/>
    <x v="1"/>
    <x v="1"/>
    <x v="2"/>
    <n v="866"/>
    <n v="1238.3800000000001"/>
  </r>
  <r>
    <s v="AD01-9362"/>
    <x v="1"/>
    <s v="May"/>
    <x v="0"/>
    <x v="1"/>
    <s v="Cancelld"/>
    <x v="1"/>
    <x v="1"/>
    <x v="2"/>
    <n v="311"/>
    <n v="444.73"/>
  </r>
  <r>
    <s v="AD01-9362"/>
    <x v="1"/>
    <s v="Nov"/>
    <x v="1"/>
    <x v="1"/>
    <s v="Cancelld"/>
    <x v="1"/>
    <x v="1"/>
    <x v="2"/>
    <n v="350"/>
    <n v="500.5"/>
  </r>
  <r>
    <s v="AD01-9361"/>
    <x v="1"/>
    <s v="Nov"/>
    <x v="1"/>
    <x v="1"/>
    <s v="Cancelld"/>
    <x v="1"/>
    <x v="1"/>
    <x v="2"/>
    <n v="304"/>
    <n v="434.72"/>
  </r>
  <r>
    <s v="AD01-9361"/>
    <x v="1"/>
    <s v="Nov"/>
    <x v="1"/>
    <x v="1"/>
    <s v="Cancelld"/>
    <x v="1"/>
    <x v="1"/>
    <x v="2"/>
    <n v="352"/>
    <n v="503.36"/>
  </r>
  <r>
    <s v="AD01-9361"/>
    <x v="1"/>
    <s v="Nov"/>
    <x v="1"/>
    <x v="1"/>
    <s v="Cancelld"/>
    <x v="1"/>
    <x v="1"/>
    <x v="2"/>
    <n v="829"/>
    <n v="1185.47"/>
  </r>
  <r>
    <s v="AD01-9362"/>
    <x v="1"/>
    <s v="Nov"/>
    <x v="1"/>
    <x v="1"/>
    <s v="Cancelld"/>
    <x v="1"/>
    <x v="1"/>
    <x v="2"/>
    <n v="862"/>
    <n v="1232.6600000000001"/>
  </r>
  <r>
    <s v="AD01-9361"/>
    <x v="1"/>
    <s v="Nov"/>
    <x v="1"/>
    <x v="1"/>
    <s v="Cancelld"/>
    <x v="1"/>
    <x v="1"/>
    <x v="2"/>
    <n v="918"/>
    <n v="1312.74"/>
  </r>
  <r>
    <s v="AD01-9361"/>
    <x v="1"/>
    <s v="Nov"/>
    <x v="1"/>
    <x v="1"/>
    <s v="Cancelld"/>
    <x v="1"/>
    <x v="1"/>
    <x v="2"/>
    <n v="919"/>
    <n v="1314.17"/>
  </r>
  <r>
    <s v="AD01-9362"/>
    <x v="1"/>
    <s v="Nov"/>
    <x v="1"/>
    <x v="1"/>
    <s v="Cancelld"/>
    <x v="1"/>
    <x v="1"/>
    <x v="2"/>
    <n v="920"/>
    <n v="1315.6"/>
  </r>
  <r>
    <s v="AD01-9362"/>
    <x v="1"/>
    <s v="Nov"/>
    <x v="1"/>
    <x v="1"/>
    <s v="Cancelld"/>
    <x v="1"/>
    <x v="1"/>
    <x v="2"/>
    <n v="869"/>
    <n v="526.24"/>
  </r>
  <r>
    <s v="AD01-9362"/>
    <x v="1"/>
    <s v="Nov"/>
    <x v="1"/>
    <x v="1"/>
    <s v="Cancelld"/>
    <x v="1"/>
    <x v="1"/>
    <x v="2"/>
    <n v="351"/>
    <n v="501.93"/>
  </r>
  <r>
    <s v="AD01-9361"/>
    <x v="1"/>
    <s v="Nov"/>
    <x v="1"/>
    <x v="1"/>
    <s v="Cancelld"/>
    <x v="1"/>
    <x v="1"/>
    <x v="2"/>
    <n v="261"/>
    <n v="373.23"/>
  </r>
  <r>
    <s v="AD01-9361"/>
    <x v="1"/>
    <s v="Nov"/>
    <x v="1"/>
    <x v="1"/>
    <s v="Cancelld"/>
    <x v="1"/>
    <x v="1"/>
    <x v="2"/>
    <n v="255"/>
    <n v="364.65"/>
  </r>
  <r>
    <s v="AD01-9361"/>
    <x v="1"/>
    <s v="Nov"/>
    <x v="1"/>
    <x v="1"/>
    <s v="Cancelld"/>
    <x v="1"/>
    <x v="1"/>
    <x v="2"/>
    <n v="307"/>
    <n v="439.01"/>
  </r>
  <r>
    <s v="AD01-9361"/>
    <x v="1"/>
    <s v="Nov"/>
    <x v="1"/>
    <x v="1"/>
    <s v="Cancelld"/>
    <x v="1"/>
    <x v="1"/>
    <x v="2"/>
    <n v="838"/>
    <n v="1198.3399999999999"/>
  </r>
  <r>
    <s v="AD01-9362"/>
    <x v="1"/>
    <s v="Nov"/>
    <x v="1"/>
    <x v="1"/>
    <s v="Cancelld"/>
    <x v="1"/>
    <x v="1"/>
    <x v="2"/>
    <n v="871"/>
    <n v="1245.53"/>
  </r>
  <r>
    <s v="AD01-9362"/>
    <x v="1"/>
    <s v="Oct"/>
    <x v="1"/>
    <x v="1"/>
    <s v="Cancelld"/>
    <x v="1"/>
    <x v="1"/>
    <x v="2"/>
    <n v="308"/>
    <n v="440.44"/>
  </r>
  <r>
    <s v="AD01-9365"/>
    <x v="1"/>
    <s v="Oct"/>
    <x v="1"/>
    <x v="1"/>
    <s v="Cancelld"/>
    <x v="1"/>
    <x v="1"/>
    <x v="2"/>
    <n v="356"/>
    <n v="509.08"/>
  </r>
  <r>
    <s v="AD01-9362"/>
    <x v="1"/>
    <s v="Oct"/>
    <x v="1"/>
    <x v="1"/>
    <s v="Cancelld"/>
    <x v="1"/>
    <x v="1"/>
    <x v="2"/>
    <n v="310"/>
    <n v="443.3"/>
  </r>
  <r>
    <s v="AD01-9361"/>
    <x v="1"/>
    <s v="Oct"/>
    <x v="1"/>
    <x v="1"/>
    <s v="Cancelld"/>
    <x v="1"/>
    <x v="1"/>
    <x v="2"/>
    <n v="358"/>
    <n v="511.94"/>
  </r>
  <r>
    <s v="AD01-9361"/>
    <x v="1"/>
    <s v="Oct"/>
    <x v="1"/>
    <x v="1"/>
    <s v="Cancelld"/>
    <x v="1"/>
    <x v="1"/>
    <x v="2"/>
    <n v="828"/>
    <n v="1184.04"/>
  </r>
  <r>
    <s v="AD01-9363"/>
    <x v="1"/>
    <s v="Oct"/>
    <x v="1"/>
    <x v="1"/>
    <s v="Cancelld"/>
    <x v="1"/>
    <x v="1"/>
    <x v="2"/>
    <n v="915"/>
    <n v="1308.45"/>
  </r>
  <r>
    <s v="AD01-9362"/>
    <x v="1"/>
    <s v="Oct"/>
    <x v="1"/>
    <x v="1"/>
    <s v="Cancelld"/>
    <x v="1"/>
    <x v="1"/>
    <x v="2"/>
    <n v="916"/>
    <n v="1309.8800000000001"/>
  </r>
  <r>
    <s v="AD01-9362"/>
    <x v="1"/>
    <s v="Oct"/>
    <x v="1"/>
    <x v="1"/>
    <s v="Cancelld"/>
    <x v="1"/>
    <x v="1"/>
    <x v="2"/>
    <n v="917"/>
    <n v="1311.31"/>
  </r>
  <r>
    <s v="AD01-9362"/>
    <x v="1"/>
    <s v="Oct"/>
    <x v="1"/>
    <x v="1"/>
    <s v="Cancelld"/>
    <x v="1"/>
    <x v="1"/>
    <x v="2"/>
    <n v="868"/>
    <n v="526.24"/>
  </r>
  <r>
    <s v="AD01-9364"/>
    <x v="1"/>
    <s v="Oct"/>
    <x v="1"/>
    <x v="1"/>
    <s v="Cancelld"/>
    <x v="1"/>
    <x v="1"/>
    <x v="2"/>
    <n v="357"/>
    <n v="526.24"/>
  </r>
  <r>
    <s v="AD01-9361"/>
    <x v="1"/>
    <s v="Oct"/>
    <x v="1"/>
    <x v="1"/>
    <s v="Cancelld"/>
    <x v="1"/>
    <x v="1"/>
    <x v="2"/>
    <n v="279"/>
    <n v="398.97"/>
  </r>
  <r>
    <s v="AD01-9362"/>
    <x v="1"/>
    <s v="Oct"/>
    <x v="1"/>
    <x v="1"/>
    <s v="Cancelld"/>
    <x v="1"/>
    <x v="1"/>
    <x v="2"/>
    <n v="273"/>
    <n v="390.39"/>
  </r>
  <r>
    <s v="AD01-9362"/>
    <x v="1"/>
    <s v="Oct"/>
    <x v="1"/>
    <x v="1"/>
    <s v="Cancelld"/>
    <x v="1"/>
    <x v="1"/>
    <x v="2"/>
    <n v="267"/>
    <n v="381.81"/>
  </r>
  <r>
    <s v="AD01-9363"/>
    <x v="1"/>
    <s v="Oct"/>
    <x v="1"/>
    <x v="1"/>
    <s v="Cancelld"/>
    <x v="1"/>
    <x v="1"/>
    <x v="2"/>
    <n v="313"/>
    <n v="447.59"/>
  </r>
  <r>
    <s v="AD01-9361"/>
    <x v="1"/>
    <s v="Oct"/>
    <x v="1"/>
    <x v="1"/>
    <s v="Cancelld"/>
    <x v="1"/>
    <x v="1"/>
    <x v="2"/>
    <n v="355"/>
    <n v="507.65"/>
  </r>
  <r>
    <s v="AD01-9362"/>
    <x v="1"/>
    <s v="Oct"/>
    <x v="1"/>
    <x v="1"/>
    <s v="Cancelld"/>
    <x v="1"/>
    <x v="1"/>
    <x v="2"/>
    <n v="837"/>
    <n v="1196.9100000000001"/>
  </r>
  <r>
    <s v="AD01-9362"/>
    <x v="1"/>
    <s v="Oct"/>
    <x v="1"/>
    <x v="1"/>
    <s v="Cancelld"/>
    <x v="1"/>
    <x v="1"/>
    <x v="2"/>
    <n v="870"/>
    <n v="1244.0999999999999"/>
  </r>
  <r>
    <s v="AD01-9361"/>
    <x v="1"/>
    <s v="Sep"/>
    <x v="1"/>
    <x v="1"/>
    <s v="Cancelld"/>
    <x v="1"/>
    <x v="1"/>
    <x v="2"/>
    <n v="314"/>
    <n v="449.02"/>
  </r>
  <r>
    <s v="AD01-9364"/>
    <x v="1"/>
    <s v="Sep"/>
    <x v="1"/>
    <x v="1"/>
    <s v="Cancelld"/>
    <x v="1"/>
    <x v="1"/>
    <x v="2"/>
    <n v="362"/>
    <n v="517.66"/>
  </r>
  <r>
    <s v="AD01-9361"/>
    <x v="1"/>
    <s v="Sep"/>
    <x v="1"/>
    <x v="1"/>
    <s v="Cancelld"/>
    <x v="1"/>
    <x v="1"/>
    <x v="2"/>
    <n v="290"/>
    <n v="414.7"/>
  </r>
  <r>
    <s v="AD01-9361"/>
    <x v="1"/>
    <s v="Sep"/>
    <x v="1"/>
    <x v="1"/>
    <s v="Cancelld"/>
    <x v="1"/>
    <x v="1"/>
    <x v="2"/>
    <n v="316"/>
    <n v="451.88"/>
  </r>
  <r>
    <s v="AD01-9362"/>
    <x v="1"/>
    <s v="Sep"/>
    <x v="1"/>
    <x v="1"/>
    <s v="Cancelld"/>
    <x v="1"/>
    <x v="1"/>
    <x v="2"/>
    <n v="364"/>
    <n v="520.52"/>
  </r>
  <r>
    <s v="AD01-9362"/>
    <x v="1"/>
    <s v="Sep"/>
    <x v="1"/>
    <x v="1"/>
    <s v="Cancelld"/>
    <x v="1"/>
    <x v="1"/>
    <x v="2"/>
    <n v="827"/>
    <n v="1182.6099999999999"/>
  </r>
  <r>
    <s v="AD01-9361"/>
    <x v="1"/>
    <s v="Sep"/>
    <x v="1"/>
    <x v="1"/>
    <s v="Cancelld"/>
    <x v="1"/>
    <x v="1"/>
    <x v="2"/>
    <n v="861"/>
    <n v="1231.23"/>
  </r>
  <r>
    <s v="AD01-9361"/>
    <x v="1"/>
    <s v="Sep"/>
    <x v="1"/>
    <x v="1"/>
    <s v="Cancelld"/>
    <x v="1"/>
    <x v="1"/>
    <x v="2"/>
    <n v="914"/>
    <n v="1307.02"/>
  </r>
  <r>
    <s v="AD01-9361"/>
    <x v="1"/>
    <s v="Sep"/>
    <x v="1"/>
    <x v="1"/>
    <s v="Cancelld"/>
    <x v="1"/>
    <x v="1"/>
    <x v="2"/>
    <n v="867"/>
    <n v="526.24"/>
  </r>
  <r>
    <s v="AD01-9362"/>
    <x v="1"/>
    <s v="Sep"/>
    <x v="1"/>
    <x v="1"/>
    <s v="Cancelld"/>
    <x v="1"/>
    <x v="1"/>
    <x v="2"/>
    <n v="363"/>
    <n v="526.24"/>
  </r>
  <r>
    <s v="AD01-9362"/>
    <x v="1"/>
    <s v="Sep"/>
    <x v="1"/>
    <x v="1"/>
    <s v="Cancelld"/>
    <x v="1"/>
    <x v="1"/>
    <x v="2"/>
    <n v="291"/>
    <n v="416.13"/>
  </r>
  <r>
    <s v="AD01-9361"/>
    <x v="1"/>
    <s v="Sep"/>
    <x v="1"/>
    <x v="1"/>
    <s v="Cancelld"/>
    <x v="1"/>
    <x v="1"/>
    <x v="2"/>
    <n v="285"/>
    <n v="407.55"/>
  </r>
  <r>
    <s v="AD01-9361"/>
    <x v="1"/>
    <s v="Sep"/>
    <x v="1"/>
    <x v="1"/>
    <s v="Cancelld"/>
    <x v="1"/>
    <x v="1"/>
    <x v="2"/>
    <n v="361"/>
    <n v="516.23"/>
  </r>
  <r>
    <s v="AD01-9361"/>
    <x v="1"/>
    <s v="Sep"/>
    <x v="1"/>
    <x v="1"/>
    <s v="Cancelld"/>
    <x v="1"/>
    <x v="1"/>
    <x v="2"/>
    <n v="289"/>
    <n v="413.27"/>
  </r>
  <r>
    <s v="AD01-9361"/>
    <x v="1"/>
    <s v="Sep"/>
    <x v="1"/>
    <x v="1"/>
    <s v="Cancelld"/>
    <x v="1"/>
    <x v="1"/>
    <x v="2"/>
    <n v="836"/>
    <n v="1195.48"/>
  </r>
  <r>
    <s v="AD01-9361"/>
    <x v="1"/>
    <s v="Sep"/>
    <x v="1"/>
    <x v="1"/>
    <s v="Cancelld"/>
    <x v="1"/>
    <x v="1"/>
    <x v="2"/>
    <n v="869"/>
    <n v="1242.67"/>
  </r>
  <r>
    <s v="AD01-9364"/>
    <x v="1"/>
    <s v="Aug"/>
    <x v="0"/>
    <x v="1"/>
    <s v="Cancelld"/>
    <x v="0"/>
    <x v="1"/>
    <x v="0"/>
    <n v="340"/>
    <n v="486.2"/>
  </r>
  <r>
    <s v="AD01-9362"/>
    <x v="1"/>
    <s v="Aug"/>
    <x v="0"/>
    <x v="1"/>
    <s v="Cancelld"/>
    <x v="0"/>
    <x v="1"/>
    <x v="0"/>
    <n v="334"/>
    <n v="477.62"/>
  </r>
  <r>
    <s v="AD01-9362"/>
    <x v="1"/>
    <s v="Aug"/>
    <x v="0"/>
    <x v="1"/>
    <s v="Cancelld"/>
    <x v="0"/>
    <x v="1"/>
    <x v="0"/>
    <n v="337"/>
    <n v="481.91"/>
  </r>
  <r>
    <s v="AD01-9364"/>
    <x v="1"/>
    <s v="Aug"/>
    <x v="0"/>
    <x v="1"/>
    <s v="Cancelld"/>
    <x v="0"/>
    <x v="1"/>
    <x v="0"/>
    <n v="331"/>
    <n v="473.33"/>
  </r>
  <r>
    <s v="AD01-9361"/>
    <x v="1"/>
    <s v="Sep"/>
    <x v="0"/>
    <x v="1"/>
    <s v="Cancelld"/>
    <x v="0"/>
    <x v="1"/>
    <x v="0"/>
    <n v="328"/>
    <n v="469.04"/>
  </r>
  <r>
    <s v="AD01-9362"/>
    <x v="1"/>
    <s v="Sep"/>
    <x v="0"/>
    <x v="1"/>
    <s v="Cancelld"/>
    <x v="0"/>
    <x v="1"/>
    <x v="0"/>
    <n v="322"/>
    <n v="460.46"/>
  </r>
  <r>
    <s v="AD01-9361"/>
    <x v="1"/>
    <s v="Sep"/>
    <x v="0"/>
    <x v="1"/>
    <s v="Cancelld"/>
    <x v="0"/>
    <x v="1"/>
    <x v="0"/>
    <n v="316"/>
    <n v="451.88"/>
  </r>
  <r>
    <s v="AD01-9362"/>
    <x v="1"/>
    <s v="Sep"/>
    <x v="0"/>
    <x v="1"/>
    <s v="Cancelld"/>
    <x v="0"/>
    <x v="1"/>
    <x v="0"/>
    <n v="325"/>
    <n v="464.75"/>
  </r>
  <r>
    <s v="AD01-9364"/>
    <x v="1"/>
    <s v="Sep"/>
    <x v="0"/>
    <x v="1"/>
    <s v="Cancelld"/>
    <x v="0"/>
    <x v="1"/>
    <x v="0"/>
    <n v="319"/>
    <n v="456.17"/>
  </r>
  <r>
    <s v="AD01-9361"/>
    <x v="1"/>
    <s v="Sep"/>
    <x v="0"/>
    <x v="1"/>
    <s v="Cancelld"/>
    <x v="0"/>
    <x v="1"/>
    <x v="0"/>
    <n v="313"/>
    <n v="447.59"/>
  </r>
  <r>
    <s v="AD01-9364"/>
    <x v="2"/>
    <s v="Apr"/>
    <x v="0"/>
    <x v="0"/>
    <s v="Order assembled"/>
    <x v="1"/>
    <x v="0"/>
    <x v="0"/>
    <n v="212"/>
    <n v="303.16000000000003"/>
  </r>
  <r>
    <s v="AD01-9362"/>
    <x v="2"/>
    <s v="Apr"/>
    <x v="0"/>
    <x v="0"/>
    <s v="Order assembled"/>
    <x v="1"/>
    <x v="0"/>
    <x v="0"/>
    <n v="206"/>
    <n v="294.58"/>
  </r>
  <r>
    <s v="AD01-9364"/>
    <x v="2"/>
    <s v="Apr"/>
    <x v="0"/>
    <x v="0"/>
    <s v="Order assembled"/>
    <x v="1"/>
    <x v="0"/>
    <x v="1"/>
    <n v="216"/>
    <n v="308.88"/>
  </r>
  <r>
    <s v="AD01-9362"/>
    <x v="2"/>
    <s v="Apr"/>
    <x v="0"/>
    <x v="0"/>
    <s v="Order assembled"/>
    <x v="1"/>
    <x v="0"/>
    <x v="1"/>
    <n v="210"/>
    <n v="300.3"/>
  </r>
  <r>
    <s v="AD01-9364"/>
    <x v="2"/>
    <s v="Apr"/>
    <x v="0"/>
    <x v="0"/>
    <s v="Order assembled"/>
    <x v="1"/>
    <x v="0"/>
    <x v="1"/>
    <n v="204"/>
    <n v="291.72000000000003"/>
  </r>
  <r>
    <s v="AD01-9364"/>
    <x v="2"/>
    <s v="Apr"/>
    <x v="0"/>
    <x v="0"/>
    <s v="Order assembled"/>
    <x v="1"/>
    <x v="0"/>
    <x v="1"/>
    <n v="213"/>
    <n v="304.58999999999997"/>
  </r>
  <r>
    <s v="AD01-9361"/>
    <x v="2"/>
    <s v="Apr"/>
    <x v="0"/>
    <x v="0"/>
    <s v="Order assembled"/>
    <x v="1"/>
    <x v="0"/>
    <x v="1"/>
    <n v="207"/>
    <n v="296.01"/>
  </r>
  <r>
    <s v="AD01-9362"/>
    <x v="2"/>
    <s v="Apr"/>
    <x v="0"/>
    <x v="0"/>
    <s v="Order assembled"/>
    <x v="1"/>
    <x v="0"/>
    <x v="1"/>
    <n v="201"/>
    <n v="287.43"/>
  </r>
  <r>
    <s v="AD01-9362"/>
    <x v="2"/>
    <s v="Apr"/>
    <x v="0"/>
    <x v="0"/>
    <s v="Order assembled"/>
    <x v="1"/>
    <x v="0"/>
    <x v="0"/>
    <n v="215"/>
    <n v="307.45"/>
  </r>
  <r>
    <s v="AD01-9362"/>
    <x v="2"/>
    <s v="Apr"/>
    <x v="0"/>
    <x v="0"/>
    <s v="Order assembled"/>
    <x v="1"/>
    <x v="0"/>
    <x v="0"/>
    <n v="209"/>
    <n v="298.87"/>
  </r>
  <r>
    <s v="AD01-9363"/>
    <x v="2"/>
    <s v="Apr"/>
    <x v="0"/>
    <x v="0"/>
    <s v="Order assembled"/>
    <x v="1"/>
    <x v="0"/>
    <x v="0"/>
    <n v="203"/>
    <n v="290.29000000000002"/>
  </r>
  <r>
    <s v="AD01-9362"/>
    <x v="2"/>
    <s v="Aug"/>
    <x v="0"/>
    <x v="0"/>
    <s v="Order assembled"/>
    <x v="1"/>
    <x v="0"/>
    <x v="1"/>
    <n v="158"/>
    <n v="225.94"/>
  </r>
  <r>
    <s v="AD01-9362"/>
    <x v="2"/>
    <s v="Aug"/>
    <x v="0"/>
    <x v="0"/>
    <s v="Order assembled"/>
    <x v="1"/>
    <x v="0"/>
    <x v="1"/>
    <n v="160"/>
    <n v="228.8"/>
  </r>
  <r>
    <s v="AD01-9365"/>
    <x v="2"/>
    <s v="Aug"/>
    <x v="0"/>
    <x v="0"/>
    <s v="Order assembled"/>
    <x v="1"/>
    <x v="0"/>
    <x v="1"/>
    <n v="162"/>
    <n v="231.66"/>
  </r>
  <r>
    <s v="AD01-9361"/>
    <x v="2"/>
    <s v="Aug"/>
    <x v="0"/>
    <x v="0"/>
    <s v="Order assembled"/>
    <x v="1"/>
    <x v="0"/>
    <x v="1"/>
    <n v="159"/>
    <n v="227.37"/>
  </r>
  <r>
    <s v="AD01-9362"/>
    <x v="2"/>
    <s v="Aug"/>
    <x v="0"/>
    <x v="0"/>
    <s v="Order assembled"/>
    <x v="1"/>
    <x v="0"/>
    <x v="1"/>
    <n v="161"/>
    <n v="230.23"/>
  </r>
  <r>
    <s v="AD01-9363"/>
    <x v="2"/>
    <s v="Feb"/>
    <x v="0"/>
    <x v="0"/>
    <s v="Order assembled"/>
    <x v="1"/>
    <x v="0"/>
    <x v="0"/>
    <n v="248"/>
    <n v="354.64"/>
  </r>
  <r>
    <s v="AD01-9362"/>
    <x v="2"/>
    <s v="Feb"/>
    <x v="0"/>
    <x v="0"/>
    <s v="Order assembled"/>
    <x v="1"/>
    <x v="0"/>
    <x v="0"/>
    <n v="242"/>
    <n v="346.06"/>
  </r>
  <r>
    <s v="AD01-9364"/>
    <x v="2"/>
    <s v="Feb"/>
    <x v="0"/>
    <x v="0"/>
    <s v="Order assembled"/>
    <x v="1"/>
    <x v="0"/>
    <x v="0"/>
    <n v="236"/>
    <n v="337.48"/>
  </r>
  <r>
    <s v="AD01-9364"/>
    <x v="2"/>
    <s v="Feb"/>
    <x v="0"/>
    <x v="0"/>
    <s v="Order assembled"/>
    <x v="1"/>
    <x v="0"/>
    <x v="1"/>
    <n v="246"/>
    <n v="351.78"/>
  </r>
  <r>
    <s v="AD01-9361"/>
    <x v="2"/>
    <s v="Feb"/>
    <x v="0"/>
    <x v="0"/>
    <s v="Order assembled"/>
    <x v="1"/>
    <x v="0"/>
    <x v="1"/>
    <n v="240"/>
    <n v="343.2"/>
  </r>
  <r>
    <s v="AD01-9364"/>
    <x v="2"/>
    <s v="Feb"/>
    <x v="0"/>
    <x v="0"/>
    <s v="Order assembled"/>
    <x v="1"/>
    <x v="0"/>
    <x v="1"/>
    <n v="234"/>
    <n v="334.62"/>
  </r>
  <r>
    <s v="AD01-9361"/>
    <x v="2"/>
    <s v="Feb"/>
    <x v="0"/>
    <x v="0"/>
    <s v="Order assembled"/>
    <x v="1"/>
    <x v="0"/>
    <x v="1"/>
    <n v="243"/>
    <n v="347.49"/>
  </r>
  <r>
    <s v="AD01-9362"/>
    <x v="2"/>
    <s v="Feb"/>
    <x v="0"/>
    <x v="0"/>
    <s v="Order assembled"/>
    <x v="1"/>
    <x v="0"/>
    <x v="1"/>
    <n v="237"/>
    <n v="338.91"/>
  </r>
  <r>
    <s v="AD01-9364"/>
    <x v="2"/>
    <s v="Feb"/>
    <x v="0"/>
    <x v="0"/>
    <s v="Order assembled"/>
    <x v="1"/>
    <x v="0"/>
    <x v="0"/>
    <n v="245"/>
    <n v="350.35"/>
  </r>
  <r>
    <s v="AD01-9362"/>
    <x v="2"/>
    <s v="Feb"/>
    <x v="0"/>
    <x v="0"/>
    <s v="Order assembled"/>
    <x v="1"/>
    <x v="0"/>
    <x v="0"/>
    <n v="239"/>
    <n v="341.77"/>
  </r>
  <r>
    <s v="AD01-9362"/>
    <x v="2"/>
    <s v="Feb"/>
    <x v="0"/>
    <x v="0"/>
    <s v="Order assembled"/>
    <x v="1"/>
    <x v="0"/>
    <x v="0"/>
    <n v="233"/>
    <n v="333.19"/>
  </r>
  <r>
    <s v="AD01-9362"/>
    <x v="2"/>
    <s v="Jan"/>
    <x v="0"/>
    <x v="0"/>
    <s v="Order assembled"/>
    <x v="1"/>
    <x v="0"/>
    <x v="0"/>
    <n v="260"/>
    <n v="371.8"/>
  </r>
  <r>
    <s v="AD01-9364"/>
    <x v="2"/>
    <s v="Jan"/>
    <x v="0"/>
    <x v="0"/>
    <s v="Order assembled"/>
    <x v="1"/>
    <x v="0"/>
    <x v="0"/>
    <n v="254"/>
    <n v="363.22"/>
  </r>
  <r>
    <s v="AD01-9361"/>
    <x v="2"/>
    <s v="Jan"/>
    <x v="0"/>
    <x v="0"/>
    <s v="Order assembled"/>
    <x v="1"/>
    <x v="0"/>
    <x v="0"/>
    <n v="264"/>
    <n v="526.24"/>
  </r>
  <r>
    <s v="AD01-9364"/>
    <x v="2"/>
    <s v="Jan"/>
    <x v="0"/>
    <x v="0"/>
    <s v="Order assembled"/>
    <x v="1"/>
    <x v="0"/>
    <x v="1"/>
    <n v="258"/>
    <n v="526.24"/>
  </r>
  <r>
    <s v="AD01-9362"/>
    <x v="2"/>
    <s v="Jan"/>
    <x v="0"/>
    <x v="0"/>
    <s v="Order assembled"/>
    <x v="1"/>
    <x v="0"/>
    <x v="1"/>
    <n v="252"/>
    <n v="360.36"/>
  </r>
  <r>
    <s v="AD01-9361"/>
    <x v="2"/>
    <s v="Jan"/>
    <x v="0"/>
    <x v="0"/>
    <s v="Order assembled"/>
    <x v="1"/>
    <x v="0"/>
    <x v="0"/>
    <n v="261"/>
    <n v="373.23"/>
  </r>
  <r>
    <s v="AD01-9362"/>
    <x v="2"/>
    <s v="Jan"/>
    <x v="0"/>
    <x v="0"/>
    <s v="Order assembled"/>
    <x v="1"/>
    <x v="0"/>
    <x v="1"/>
    <n v="255"/>
    <n v="364.65"/>
  </r>
  <r>
    <s v="AD01-9361"/>
    <x v="2"/>
    <s v="Jan"/>
    <x v="0"/>
    <x v="0"/>
    <s v="Order assembled"/>
    <x v="1"/>
    <x v="0"/>
    <x v="1"/>
    <n v="249"/>
    <n v="356.07"/>
  </r>
  <r>
    <s v="AD01-9363"/>
    <x v="2"/>
    <s v="Jan"/>
    <x v="0"/>
    <x v="0"/>
    <s v="Order assembled"/>
    <x v="1"/>
    <x v="0"/>
    <x v="0"/>
    <n v="263"/>
    <n v="376.09"/>
  </r>
  <r>
    <s v="AD01-9362"/>
    <x v="2"/>
    <s v="Jan"/>
    <x v="0"/>
    <x v="0"/>
    <s v="Order assembled"/>
    <x v="1"/>
    <x v="0"/>
    <x v="0"/>
    <n v="257"/>
    <n v="367.51"/>
  </r>
  <r>
    <s v="AD01-9361"/>
    <x v="2"/>
    <s v="Jan"/>
    <x v="0"/>
    <x v="0"/>
    <s v="Order assembled"/>
    <x v="1"/>
    <x v="0"/>
    <x v="0"/>
    <n v="251"/>
    <n v="358.93"/>
  </r>
  <r>
    <s v="AD01-9365"/>
    <x v="2"/>
    <s v="Jul"/>
    <x v="0"/>
    <x v="0"/>
    <s v="Order assembled"/>
    <x v="1"/>
    <x v="0"/>
    <x v="1"/>
    <n v="164"/>
    <n v="234.52"/>
  </r>
  <r>
    <s v="AD01-9362"/>
    <x v="2"/>
    <s v="Jul"/>
    <x v="0"/>
    <x v="0"/>
    <s v="Order assembled"/>
    <x v="1"/>
    <x v="0"/>
    <x v="1"/>
    <n v="166"/>
    <n v="237.38"/>
  </r>
  <r>
    <s v="AD01-9362"/>
    <x v="2"/>
    <s v="Jul"/>
    <x v="0"/>
    <x v="0"/>
    <s v="Order assembled"/>
    <x v="1"/>
    <x v="0"/>
    <x v="1"/>
    <n v="168"/>
    <n v="240.24"/>
  </r>
  <r>
    <s v="AD01-9364"/>
    <x v="2"/>
    <s v="Jul"/>
    <x v="0"/>
    <x v="0"/>
    <s v="Order assembled"/>
    <x v="1"/>
    <x v="0"/>
    <x v="1"/>
    <n v="165"/>
    <n v="235.95"/>
  </r>
  <r>
    <s v="AD01-9362"/>
    <x v="2"/>
    <s v="Jul"/>
    <x v="0"/>
    <x v="0"/>
    <s v="Order assembled"/>
    <x v="1"/>
    <x v="0"/>
    <x v="1"/>
    <n v="163"/>
    <n v="233.09"/>
  </r>
  <r>
    <s v="AD01-9365"/>
    <x v="2"/>
    <s v="Jul"/>
    <x v="0"/>
    <x v="0"/>
    <s v="Order assembled"/>
    <x v="1"/>
    <x v="0"/>
    <x v="1"/>
    <n v="167"/>
    <n v="238.81"/>
  </r>
  <r>
    <s v="AD01-9362"/>
    <x v="2"/>
    <s v="Jun"/>
    <x v="0"/>
    <x v="0"/>
    <s v="Order assembled"/>
    <x v="1"/>
    <x v="0"/>
    <x v="0"/>
    <n v="182"/>
    <n v="260.26"/>
  </r>
  <r>
    <s v="AD01-9362"/>
    <x v="2"/>
    <s v="Jun"/>
    <x v="0"/>
    <x v="0"/>
    <s v="Order assembled"/>
    <x v="1"/>
    <x v="0"/>
    <x v="0"/>
    <n v="176"/>
    <n v="251.68"/>
  </r>
  <r>
    <s v="AD01-9362"/>
    <x v="2"/>
    <s v="Jun"/>
    <x v="0"/>
    <x v="0"/>
    <s v="Order assembled"/>
    <x v="1"/>
    <x v="0"/>
    <x v="0"/>
    <n v="170"/>
    <n v="243.1"/>
  </r>
  <r>
    <s v="AD01-9362"/>
    <x v="2"/>
    <s v="Jun"/>
    <x v="0"/>
    <x v="0"/>
    <s v="Order assembled"/>
    <x v="1"/>
    <x v="0"/>
    <x v="1"/>
    <n v="180"/>
    <n v="257.39999999999998"/>
  </r>
  <r>
    <s v="AD01-9361"/>
    <x v="2"/>
    <s v="Jun"/>
    <x v="0"/>
    <x v="0"/>
    <s v="Order assembled"/>
    <x v="1"/>
    <x v="0"/>
    <x v="1"/>
    <n v="174"/>
    <n v="248.82"/>
  </r>
  <r>
    <s v="AD01-9361"/>
    <x v="2"/>
    <s v="Jun"/>
    <x v="0"/>
    <x v="0"/>
    <s v="Order assembled"/>
    <x v="1"/>
    <x v="0"/>
    <x v="1"/>
    <n v="183"/>
    <n v="261.69"/>
  </r>
  <r>
    <s v="AD01-9362"/>
    <x v="2"/>
    <s v="Jun"/>
    <x v="0"/>
    <x v="0"/>
    <s v="Order assembled"/>
    <x v="1"/>
    <x v="0"/>
    <x v="1"/>
    <n v="177"/>
    <n v="253.11"/>
  </r>
  <r>
    <s v="AD01-9362"/>
    <x v="2"/>
    <s v="Jun"/>
    <x v="0"/>
    <x v="0"/>
    <s v="Order assembled"/>
    <x v="1"/>
    <x v="0"/>
    <x v="1"/>
    <n v="171"/>
    <n v="244.53"/>
  </r>
  <r>
    <s v="AD01-9363"/>
    <x v="2"/>
    <s v="Jun"/>
    <x v="0"/>
    <x v="0"/>
    <s v="Order assembled"/>
    <x v="1"/>
    <x v="0"/>
    <x v="0"/>
    <n v="179"/>
    <n v="255.97"/>
  </r>
  <r>
    <s v="AD01-9361"/>
    <x v="2"/>
    <s v="Jun"/>
    <x v="0"/>
    <x v="0"/>
    <s v="Order assembled"/>
    <x v="1"/>
    <x v="0"/>
    <x v="0"/>
    <n v="173"/>
    <n v="247.39"/>
  </r>
  <r>
    <s v="AD01-9361"/>
    <x v="2"/>
    <s v="Mar"/>
    <x v="0"/>
    <x v="0"/>
    <s v="Order assembled"/>
    <x v="1"/>
    <x v="0"/>
    <x v="0"/>
    <n v="230"/>
    <n v="328.9"/>
  </r>
  <r>
    <s v="AD01-9362"/>
    <x v="2"/>
    <s v="Mar"/>
    <x v="0"/>
    <x v="0"/>
    <s v="Order assembled"/>
    <x v="1"/>
    <x v="0"/>
    <x v="0"/>
    <n v="224"/>
    <n v="320.32"/>
  </r>
  <r>
    <s v="AD01-9363"/>
    <x v="2"/>
    <s v="Mar"/>
    <x v="0"/>
    <x v="0"/>
    <s v="Order assembled"/>
    <x v="1"/>
    <x v="0"/>
    <x v="0"/>
    <n v="218"/>
    <n v="311.74"/>
  </r>
  <r>
    <s v="AD01-9362"/>
    <x v="2"/>
    <s v="Mar"/>
    <x v="0"/>
    <x v="0"/>
    <s v="Order assembled"/>
    <x v="1"/>
    <x v="0"/>
    <x v="1"/>
    <n v="228"/>
    <n v="326.04000000000002"/>
  </r>
  <r>
    <s v="AD01-9362"/>
    <x v="2"/>
    <s v="Mar"/>
    <x v="0"/>
    <x v="0"/>
    <s v="Order assembled"/>
    <x v="1"/>
    <x v="0"/>
    <x v="1"/>
    <n v="222"/>
    <n v="317.45999999999998"/>
  </r>
  <r>
    <s v="AD01-9363"/>
    <x v="2"/>
    <s v="Mar"/>
    <x v="0"/>
    <x v="0"/>
    <s v="Order assembled"/>
    <x v="1"/>
    <x v="0"/>
    <x v="1"/>
    <n v="231"/>
    <n v="330.33"/>
  </r>
  <r>
    <s v="AD01-9364"/>
    <x v="2"/>
    <s v="Mar"/>
    <x v="0"/>
    <x v="0"/>
    <s v="Order assembled"/>
    <x v="1"/>
    <x v="0"/>
    <x v="1"/>
    <n v="225"/>
    <n v="321.75"/>
  </r>
  <r>
    <s v="AD01-9365"/>
    <x v="2"/>
    <s v="Mar"/>
    <x v="0"/>
    <x v="0"/>
    <s v="Order assembled"/>
    <x v="1"/>
    <x v="0"/>
    <x v="1"/>
    <n v="219"/>
    <n v="526.24"/>
  </r>
  <r>
    <s v="AD01-9361"/>
    <x v="2"/>
    <s v="Mar"/>
    <x v="0"/>
    <x v="0"/>
    <s v="Order assembled"/>
    <x v="1"/>
    <x v="0"/>
    <x v="0"/>
    <n v="227"/>
    <n v="324.61"/>
  </r>
  <r>
    <s v="AD01-9361"/>
    <x v="2"/>
    <s v="Mar"/>
    <x v="0"/>
    <x v="0"/>
    <s v="Order assembled"/>
    <x v="1"/>
    <x v="0"/>
    <x v="0"/>
    <n v="221"/>
    <n v="316.02999999999997"/>
  </r>
  <r>
    <s v="AD01-9361"/>
    <x v="2"/>
    <s v="May"/>
    <x v="0"/>
    <x v="0"/>
    <s v="Order assembled"/>
    <x v="1"/>
    <x v="0"/>
    <x v="0"/>
    <n v="200"/>
    <n v="286"/>
  </r>
  <r>
    <s v="AD01-9362"/>
    <x v="2"/>
    <s v="May"/>
    <x v="0"/>
    <x v="0"/>
    <s v="Order assembled"/>
    <x v="1"/>
    <x v="0"/>
    <x v="0"/>
    <n v="194"/>
    <n v="277.42"/>
  </r>
  <r>
    <s v="AD01-9362"/>
    <x v="2"/>
    <s v="May"/>
    <x v="0"/>
    <x v="0"/>
    <s v="Order assembled"/>
    <x v="1"/>
    <x v="0"/>
    <x v="0"/>
    <n v="188"/>
    <n v="268.83999999999997"/>
  </r>
  <r>
    <s v="AD01-9362"/>
    <x v="2"/>
    <s v="May"/>
    <x v="0"/>
    <x v="0"/>
    <s v="Order assembled"/>
    <x v="1"/>
    <x v="0"/>
    <x v="1"/>
    <n v="198"/>
    <n v="283.14"/>
  </r>
  <r>
    <s v="AD01-9362"/>
    <x v="2"/>
    <s v="May"/>
    <x v="0"/>
    <x v="0"/>
    <s v="Order assembled"/>
    <x v="1"/>
    <x v="0"/>
    <x v="1"/>
    <n v="192"/>
    <n v="274.56"/>
  </r>
  <r>
    <s v="AD01-9362"/>
    <x v="2"/>
    <s v="May"/>
    <x v="0"/>
    <x v="0"/>
    <s v="Order assembled"/>
    <x v="1"/>
    <x v="0"/>
    <x v="1"/>
    <n v="186"/>
    <n v="265.98"/>
  </r>
  <r>
    <s v="AD01-9361"/>
    <x v="2"/>
    <s v="May"/>
    <x v="0"/>
    <x v="0"/>
    <s v="Order assembled"/>
    <x v="1"/>
    <x v="0"/>
    <x v="1"/>
    <n v="195"/>
    <n v="278.85000000000002"/>
  </r>
  <r>
    <s v="AD01-9364"/>
    <x v="2"/>
    <s v="May"/>
    <x v="0"/>
    <x v="0"/>
    <s v="Order assembled"/>
    <x v="1"/>
    <x v="0"/>
    <x v="1"/>
    <n v="189"/>
    <n v="270.27"/>
  </r>
  <r>
    <s v="AD01-9364"/>
    <x v="2"/>
    <s v="May"/>
    <x v="0"/>
    <x v="0"/>
    <s v="Order assembled"/>
    <x v="1"/>
    <x v="0"/>
    <x v="0"/>
    <n v="197"/>
    <n v="281.70999999999998"/>
  </r>
  <r>
    <s v="AD01-9364"/>
    <x v="2"/>
    <s v="May"/>
    <x v="0"/>
    <x v="0"/>
    <s v="Order assembled"/>
    <x v="1"/>
    <x v="0"/>
    <x v="0"/>
    <n v="191"/>
    <n v="273.13"/>
  </r>
  <r>
    <s v="AD01-9364"/>
    <x v="2"/>
    <s v="May"/>
    <x v="0"/>
    <x v="0"/>
    <s v="Order assembled"/>
    <x v="1"/>
    <x v="0"/>
    <x v="0"/>
    <n v="185"/>
    <n v="264.55"/>
  </r>
  <r>
    <s v="AD01-9361"/>
    <x v="2"/>
    <s v="Sep"/>
    <x v="0"/>
    <x v="0"/>
    <s v="Order assembled"/>
    <x v="1"/>
    <x v="0"/>
    <x v="1"/>
    <n v="154"/>
    <n v="220.22"/>
  </r>
  <r>
    <s v="AD01-9362"/>
    <x v="2"/>
    <s v="Sep"/>
    <x v="0"/>
    <x v="0"/>
    <s v="Order assembled"/>
    <x v="1"/>
    <x v="0"/>
    <x v="1"/>
    <n v="156"/>
    <n v="223.08"/>
  </r>
  <r>
    <s v="AD01-9362"/>
    <x v="2"/>
    <s v="Sep"/>
    <x v="0"/>
    <x v="0"/>
    <s v="Order assembled"/>
    <x v="1"/>
    <x v="0"/>
    <x v="1"/>
    <n v="153"/>
    <n v="218.79"/>
  </r>
  <r>
    <s v="AD01-9361"/>
    <x v="2"/>
    <s v="Sep"/>
    <x v="0"/>
    <x v="0"/>
    <s v="Order assembled"/>
    <x v="1"/>
    <x v="0"/>
    <x v="1"/>
    <n v="157"/>
    <n v="224.51"/>
  </r>
  <r>
    <s v="AD01-9363"/>
    <x v="2"/>
    <s v="Sep"/>
    <x v="0"/>
    <x v="0"/>
    <s v="Order assembled"/>
    <x v="1"/>
    <x v="0"/>
    <x v="1"/>
    <n v="155"/>
    <n v="221.65"/>
  </r>
  <r>
    <s v="AD01-9361"/>
    <x v="2"/>
    <s v="Sep"/>
    <x v="0"/>
    <x v="0"/>
    <s v="Order assembled"/>
    <x v="1"/>
    <x v="0"/>
    <x v="0"/>
    <n v="341"/>
    <n v="487.63"/>
  </r>
  <r>
    <s v="AD01-9361"/>
    <x v="2"/>
    <s v="Aug"/>
    <x v="1"/>
    <x v="0"/>
    <s v="Order assembled"/>
    <x v="1"/>
    <x v="0"/>
    <x v="0"/>
    <n v="254"/>
    <n v="363.22"/>
  </r>
  <r>
    <s v="AD01-9362"/>
    <x v="2"/>
    <s v="Aug"/>
    <x v="1"/>
    <x v="0"/>
    <s v="Order assembled"/>
    <x v="1"/>
    <x v="0"/>
    <x v="0"/>
    <n v="256"/>
    <n v="366.08"/>
  </r>
  <r>
    <s v="AD01-9362"/>
    <x v="2"/>
    <s v="Aug"/>
    <x v="1"/>
    <x v="0"/>
    <s v="Order assembled"/>
    <x v="1"/>
    <x v="0"/>
    <x v="0"/>
    <n v="961"/>
    <n v="1374.23"/>
  </r>
  <r>
    <s v="AD01-9362"/>
    <x v="2"/>
    <s v="Aug"/>
    <x v="1"/>
    <x v="0"/>
    <s v="Order assembled"/>
    <x v="1"/>
    <x v="0"/>
    <x v="0"/>
    <n v="255"/>
    <n v="364.65"/>
  </r>
  <r>
    <s v="AD01-9364"/>
    <x v="2"/>
    <s v="Aug"/>
    <x v="1"/>
    <x v="0"/>
    <s v="Order assembled"/>
    <x v="1"/>
    <x v="0"/>
    <x v="0"/>
    <n v="253"/>
    <n v="361.79"/>
  </r>
  <r>
    <s v="AD01-9364"/>
    <x v="2"/>
    <s v="Aug"/>
    <x v="1"/>
    <x v="0"/>
    <s v="Order assembled"/>
    <x v="1"/>
    <x v="0"/>
    <x v="0"/>
    <n v="251"/>
    <n v="358.93"/>
  </r>
  <r>
    <s v="AD01-9362"/>
    <x v="2"/>
    <s v="Jul"/>
    <x v="1"/>
    <x v="0"/>
    <s v="Order assembled"/>
    <x v="1"/>
    <x v="0"/>
    <x v="0"/>
    <n v="260"/>
    <n v="371.8"/>
  </r>
  <r>
    <s v="AD01-9362"/>
    <x v="2"/>
    <s v="Jul"/>
    <x v="1"/>
    <x v="0"/>
    <s v="Order assembled"/>
    <x v="1"/>
    <x v="0"/>
    <x v="0"/>
    <n v="960"/>
    <n v="1372.8"/>
  </r>
  <r>
    <s v="AD01-9363"/>
    <x v="2"/>
    <s v="Jul"/>
    <x v="1"/>
    <x v="0"/>
    <s v="Order assembled"/>
    <x v="1"/>
    <x v="0"/>
    <x v="0"/>
    <n v="261"/>
    <n v="373.23"/>
  </r>
  <r>
    <s v="AD01-9362"/>
    <x v="2"/>
    <s v="Jul"/>
    <x v="1"/>
    <x v="0"/>
    <s v="Order assembled"/>
    <x v="1"/>
    <x v="0"/>
    <x v="0"/>
    <n v="259"/>
    <n v="370.37"/>
  </r>
  <r>
    <s v="AD01-9362"/>
    <x v="2"/>
    <s v="Jul"/>
    <x v="1"/>
    <x v="0"/>
    <s v="Order assembled"/>
    <x v="1"/>
    <x v="0"/>
    <x v="0"/>
    <n v="257"/>
    <n v="367.51"/>
  </r>
  <r>
    <s v="AD01-9361"/>
    <x v="2"/>
    <s v="Sep"/>
    <x v="1"/>
    <x v="0"/>
    <s v="Order assembled"/>
    <x v="1"/>
    <x v="0"/>
    <x v="0"/>
    <n v="248"/>
    <n v="354.64"/>
  </r>
  <r>
    <s v="AD01-9364"/>
    <x v="2"/>
    <s v="Sep"/>
    <x v="1"/>
    <x v="0"/>
    <s v="Order assembled"/>
    <x v="1"/>
    <x v="0"/>
    <x v="0"/>
    <n v="250"/>
    <n v="526.24"/>
  </r>
  <r>
    <s v="AD01-9362"/>
    <x v="2"/>
    <s v="Sep"/>
    <x v="1"/>
    <x v="0"/>
    <s v="Order assembled"/>
    <x v="1"/>
    <x v="0"/>
    <x v="0"/>
    <n v="249"/>
    <n v="356.07"/>
  </r>
  <r>
    <s v="AD01-9361"/>
    <x v="2"/>
    <s v="Sep"/>
    <x v="1"/>
    <x v="0"/>
    <s v="Order assembled"/>
    <x v="1"/>
    <x v="0"/>
    <x v="0"/>
    <n v="247"/>
    <n v="353.21"/>
  </r>
  <r>
    <s v="AD01-9361"/>
    <x v="2"/>
    <s v="Apr"/>
    <x v="0"/>
    <x v="0"/>
    <s v="Order assembled"/>
    <x v="0"/>
    <x v="0"/>
    <x v="1"/>
    <n v="356"/>
    <n v="484.16"/>
  </r>
  <r>
    <s v="AD01-9362"/>
    <x v="2"/>
    <s v="Apr"/>
    <x v="0"/>
    <x v="0"/>
    <s v="Order assembled"/>
    <x v="0"/>
    <x v="0"/>
    <x v="1"/>
    <n v="152"/>
    <n v="217.36"/>
  </r>
  <r>
    <s v="AD01-9364"/>
    <x v="2"/>
    <s v="Apr"/>
    <x v="0"/>
    <x v="1"/>
    <s v="Order assembled"/>
    <x v="0"/>
    <x v="0"/>
    <x v="1"/>
    <n v="352"/>
    <n v="503.36"/>
  </r>
  <r>
    <s v="AD01-9361"/>
    <x v="2"/>
    <s v="Apr"/>
    <x v="0"/>
    <x v="1"/>
    <s v="Order assembled"/>
    <x v="0"/>
    <x v="0"/>
    <x v="1"/>
    <n v="154"/>
    <n v="220.22"/>
  </r>
  <r>
    <s v="AD01-9365"/>
    <x v="2"/>
    <s v="Apr"/>
    <x v="0"/>
    <x v="1"/>
    <s v="Order assembled"/>
    <x v="0"/>
    <x v="0"/>
    <x v="1"/>
    <n v="698"/>
    <n v="998.14"/>
  </r>
  <r>
    <s v="AD01-9364"/>
    <x v="2"/>
    <s v="Apr"/>
    <x v="0"/>
    <x v="1"/>
    <s v="Order assembled"/>
    <x v="0"/>
    <x v="0"/>
    <x v="1"/>
    <n v="731"/>
    <n v="1045.33"/>
  </r>
  <r>
    <s v="AD01-9364"/>
    <x v="2"/>
    <s v="Apr"/>
    <x v="0"/>
    <x v="1"/>
    <s v="Order assembled"/>
    <x v="0"/>
    <x v="0"/>
    <x v="1"/>
    <n v="771"/>
    <n v="526.24"/>
  </r>
  <r>
    <s v="AD01-9364"/>
    <x v="2"/>
    <s v="Apr"/>
    <x v="0"/>
    <x v="1"/>
    <s v="Order assembled"/>
    <x v="0"/>
    <x v="0"/>
    <x v="1"/>
    <n v="355"/>
    <n v="507.65"/>
  </r>
  <r>
    <s v="AD01-9364"/>
    <x v="2"/>
    <s v="Apr"/>
    <x v="0"/>
    <x v="1"/>
    <s v="Order assembled"/>
    <x v="0"/>
    <x v="0"/>
    <x v="1"/>
    <n v="157"/>
    <n v="224.51"/>
  </r>
  <r>
    <s v="AD01-9362"/>
    <x v="2"/>
    <s v="Apr"/>
    <x v="0"/>
    <x v="1"/>
    <s v="Order assembled"/>
    <x v="0"/>
    <x v="0"/>
    <x v="1"/>
    <n v="353"/>
    <n v="504.79"/>
  </r>
  <r>
    <s v="AD01-9362"/>
    <x v="2"/>
    <s v="Apr"/>
    <x v="0"/>
    <x v="1"/>
    <s v="Order assembled"/>
    <x v="0"/>
    <x v="0"/>
    <x v="1"/>
    <n v="155"/>
    <n v="221.65"/>
  </r>
  <r>
    <s v="AD01-9362"/>
    <x v="2"/>
    <s v="Aug"/>
    <x v="0"/>
    <x v="1"/>
    <s v="Order assembled"/>
    <x v="0"/>
    <x v="0"/>
    <x v="1"/>
    <n v="332"/>
    <n v="451.52"/>
  </r>
  <r>
    <s v="AD01-9362"/>
    <x v="2"/>
    <s v="Aug"/>
    <x v="0"/>
    <x v="1"/>
    <s v="Order assembled"/>
    <x v="0"/>
    <x v="0"/>
    <x v="1"/>
    <n v="134"/>
    <n v="191.62"/>
  </r>
  <r>
    <s v="AD01-9361"/>
    <x v="2"/>
    <s v="Aug"/>
    <x v="0"/>
    <x v="1"/>
    <s v="Order assembled"/>
    <x v="0"/>
    <x v="0"/>
    <x v="1"/>
    <n v="334"/>
    <n v="477.62"/>
  </r>
  <r>
    <s v="AD01-9362"/>
    <x v="2"/>
    <s v="Aug"/>
    <x v="0"/>
    <x v="1"/>
    <s v="Order assembled"/>
    <x v="0"/>
    <x v="0"/>
    <x v="1"/>
    <n v="702"/>
    <n v="1003.86"/>
  </r>
  <r>
    <s v="AD01-9361"/>
    <x v="2"/>
    <s v="Aug"/>
    <x v="0"/>
    <x v="1"/>
    <s v="Order assembled"/>
    <x v="0"/>
    <x v="0"/>
    <x v="1"/>
    <n v="735"/>
    <n v="1051.05"/>
  </r>
  <r>
    <s v="AD01-9362"/>
    <x v="2"/>
    <s v="Aug"/>
    <x v="0"/>
    <x v="1"/>
    <s v="Order assembled"/>
    <x v="0"/>
    <x v="0"/>
    <x v="1"/>
    <n v="333"/>
    <n v="526.24"/>
  </r>
  <r>
    <s v="AD01-9365"/>
    <x v="2"/>
    <s v="Aug"/>
    <x v="0"/>
    <x v="1"/>
    <s v="Order assembled"/>
    <x v="0"/>
    <x v="0"/>
    <x v="1"/>
    <n v="774"/>
    <n v="526.24"/>
  </r>
  <r>
    <s v="AD01-9362"/>
    <x v="2"/>
    <s v="Aug"/>
    <x v="0"/>
    <x v="1"/>
    <s v="Order assembled"/>
    <x v="0"/>
    <x v="0"/>
    <x v="1"/>
    <n v="331"/>
    <n v="473.33"/>
  </r>
  <r>
    <s v="AD01-9362"/>
    <x v="2"/>
    <s v="Aug"/>
    <x v="0"/>
    <x v="1"/>
    <s v="Order assembled"/>
    <x v="0"/>
    <x v="0"/>
    <x v="1"/>
    <n v="133"/>
    <n v="190.19"/>
  </r>
  <r>
    <s v="AD01-9363"/>
    <x v="2"/>
    <s v="Aug"/>
    <x v="0"/>
    <x v="1"/>
    <s v="Order assembled"/>
    <x v="0"/>
    <x v="0"/>
    <x v="1"/>
    <n v="335"/>
    <n v="479.05"/>
  </r>
  <r>
    <s v="AD01-9362"/>
    <x v="2"/>
    <s v="Aug"/>
    <x v="0"/>
    <x v="1"/>
    <s v="Order assembled"/>
    <x v="0"/>
    <x v="0"/>
    <x v="1"/>
    <n v="131"/>
    <n v="187.33"/>
  </r>
  <r>
    <s v="AD01-9363"/>
    <x v="2"/>
    <s v="Dec"/>
    <x v="0"/>
    <x v="1"/>
    <s v="Order assembled"/>
    <x v="0"/>
    <x v="0"/>
    <x v="1"/>
    <n v="140"/>
    <n v="200.2"/>
  </r>
  <r>
    <s v="AD01-9362"/>
    <x v="2"/>
    <s v="Dec"/>
    <x v="0"/>
    <x v="1"/>
    <s v="Order assembled"/>
    <x v="0"/>
    <x v="0"/>
    <x v="1"/>
    <n v="356"/>
    <n v="509.08"/>
  </r>
  <r>
    <s v="AD01-9362"/>
    <x v="2"/>
    <s v="Dec"/>
    <x v="0"/>
    <x v="1"/>
    <s v="Order assembled"/>
    <x v="0"/>
    <x v="0"/>
    <x v="1"/>
    <n v="310"/>
    <n v="443.3"/>
  </r>
  <r>
    <s v="AD01-9361"/>
    <x v="2"/>
    <s v="Dec"/>
    <x v="0"/>
    <x v="1"/>
    <s v="Order assembled"/>
    <x v="0"/>
    <x v="0"/>
    <x v="1"/>
    <n v="358"/>
    <n v="511.94"/>
  </r>
  <r>
    <s v="AD01-9365"/>
    <x v="2"/>
    <s v="Dec"/>
    <x v="0"/>
    <x v="1"/>
    <s v="Order assembled"/>
    <x v="0"/>
    <x v="0"/>
    <x v="1"/>
    <n v="138"/>
    <n v="197.34"/>
  </r>
  <r>
    <s v="AD01-9364"/>
    <x v="2"/>
    <s v="Dec"/>
    <x v="0"/>
    <x v="1"/>
    <s v="Order assembled"/>
    <x v="0"/>
    <x v="0"/>
    <x v="1"/>
    <n v="705"/>
    <n v="1008.15"/>
  </r>
  <r>
    <s v="AD01-9361"/>
    <x v="2"/>
    <s v="Dec"/>
    <x v="0"/>
    <x v="1"/>
    <s v="Order assembled"/>
    <x v="0"/>
    <x v="0"/>
    <x v="1"/>
    <n v="738"/>
    <n v="1055.3399999999999"/>
  </r>
  <r>
    <s v="AD01-9361"/>
    <x v="2"/>
    <s v="Dec"/>
    <x v="0"/>
    <x v="1"/>
    <s v="Order assembled"/>
    <x v="0"/>
    <x v="0"/>
    <x v="1"/>
    <n v="141"/>
    <n v="201.63"/>
  </r>
  <r>
    <s v="AD01-9364"/>
    <x v="2"/>
    <s v="Dec"/>
    <x v="0"/>
    <x v="1"/>
    <s v="Order assembled"/>
    <x v="0"/>
    <x v="0"/>
    <x v="1"/>
    <n v="309"/>
    <n v="526.24"/>
  </r>
  <r>
    <s v="AD01-9365"/>
    <x v="2"/>
    <s v="Dec"/>
    <x v="0"/>
    <x v="1"/>
    <s v="Order assembled"/>
    <x v="0"/>
    <x v="0"/>
    <x v="1"/>
    <n v="778"/>
    <n v="526.24"/>
  </r>
  <r>
    <s v="AD01-9361"/>
    <x v="2"/>
    <s v="Dec"/>
    <x v="0"/>
    <x v="1"/>
    <s v="Order assembled"/>
    <x v="0"/>
    <x v="0"/>
    <x v="1"/>
    <n v="139"/>
    <n v="198.77"/>
  </r>
  <r>
    <s v="AD01-9362"/>
    <x v="2"/>
    <s v="Dec"/>
    <x v="0"/>
    <x v="1"/>
    <s v="Order assembled"/>
    <x v="0"/>
    <x v="0"/>
    <x v="1"/>
    <n v="313"/>
    <n v="447.59"/>
  </r>
  <r>
    <s v="AD01-9362"/>
    <x v="2"/>
    <s v="Dec"/>
    <x v="0"/>
    <x v="1"/>
    <s v="Order assembled"/>
    <x v="0"/>
    <x v="0"/>
    <x v="1"/>
    <n v="137"/>
    <n v="195.91"/>
  </r>
  <r>
    <s v="AD01-9361"/>
    <x v="2"/>
    <s v="Dec"/>
    <x v="0"/>
    <x v="1"/>
    <s v="Order assembled"/>
    <x v="0"/>
    <x v="0"/>
    <x v="1"/>
    <n v="311"/>
    <n v="444.73"/>
  </r>
  <r>
    <s v="AD01-9363"/>
    <x v="2"/>
    <s v="Dec"/>
    <x v="0"/>
    <x v="1"/>
    <s v="Order assembled"/>
    <x v="0"/>
    <x v="0"/>
    <x v="1"/>
    <n v="747"/>
    <n v="1068.21"/>
  </r>
  <r>
    <s v="AD01-9361"/>
    <x v="2"/>
    <s v="Feb"/>
    <x v="0"/>
    <x v="1"/>
    <s v="Order assembled"/>
    <x v="0"/>
    <x v="0"/>
    <x v="1"/>
    <n v="362"/>
    <n v="492.32"/>
  </r>
  <r>
    <s v="AD01-9362"/>
    <x v="2"/>
    <s v="Feb"/>
    <x v="0"/>
    <x v="1"/>
    <s v="Order assembled"/>
    <x v="0"/>
    <x v="0"/>
    <x v="1"/>
    <n v="164"/>
    <n v="234.52"/>
  </r>
  <r>
    <s v="AD01-9364"/>
    <x v="2"/>
    <s v="Feb"/>
    <x v="0"/>
    <x v="1"/>
    <s v="Order assembled"/>
    <x v="0"/>
    <x v="0"/>
    <x v="1"/>
    <n v="364"/>
    <n v="520.52"/>
  </r>
  <r>
    <s v="AD01-9361"/>
    <x v="2"/>
    <s v="Feb"/>
    <x v="0"/>
    <x v="1"/>
    <s v="Order assembled"/>
    <x v="0"/>
    <x v="0"/>
    <x v="1"/>
    <n v="166"/>
    <n v="237.38"/>
  </r>
  <r>
    <s v="AD01-9361"/>
    <x v="2"/>
    <s v="Feb"/>
    <x v="0"/>
    <x v="1"/>
    <s v="Order assembled"/>
    <x v="0"/>
    <x v="0"/>
    <x v="1"/>
    <n v="696"/>
    <n v="995.28"/>
  </r>
  <r>
    <s v="AD01-9364"/>
    <x v="2"/>
    <s v="Feb"/>
    <x v="0"/>
    <x v="1"/>
    <s v="Order assembled"/>
    <x v="0"/>
    <x v="0"/>
    <x v="1"/>
    <n v="363"/>
    <n v="519.09"/>
  </r>
  <r>
    <s v="AD01-9361"/>
    <x v="2"/>
    <s v="Feb"/>
    <x v="0"/>
    <x v="1"/>
    <s v="Order assembled"/>
    <x v="0"/>
    <x v="0"/>
    <x v="1"/>
    <n v="769"/>
    <n v="526.24"/>
  </r>
  <r>
    <s v="AD01-9361"/>
    <x v="2"/>
    <s v="Feb"/>
    <x v="0"/>
    <x v="1"/>
    <s v="Order assembled"/>
    <x v="0"/>
    <x v="0"/>
    <x v="1"/>
    <n v="367"/>
    <n v="524.80999999999995"/>
  </r>
  <r>
    <s v="AD01-9364"/>
    <x v="2"/>
    <s v="Feb"/>
    <x v="0"/>
    <x v="1"/>
    <s v="Order assembled"/>
    <x v="0"/>
    <x v="0"/>
    <x v="1"/>
    <n v="163"/>
    <n v="233.09"/>
  </r>
  <r>
    <s v="AD01-9362"/>
    <x v="2"/>
    <s v="Feb"/>
    <x v="0"/>
    <x v="1"/>
    <s v="Order assembled"/>
    <x v="0"/>
    <x v="0"/>
    <x v="1"/>
    <n v="365"/>
    <n v="521.95000000000005"/>
  </r>
  <r>
    <s v="AD01-9364"/>
    <x v="2"/>
    <s v="Feb"/>
    <x v="0"/>
    <x v="1"/>
    <s v="Order assembled"/>
    <x v="0"/>
    <x v="0"/>
    <x v="1"/>
    <n v="167"/>
    <n v="238.81"/>
  </r>
  <r>
    <s v="AD01-9361"/>
    <x v="2"/>
    <s v="Jan"/>
    <x v="0"/>
    <x v="1"/>
    <s v="Order assembled"/>
    <x v="0"/>
    <x v="0"/>
    <x v="1"/>
    <n v="368"/>
    <n v="500.48"/>
  </r>
  <r>
    <s v="AD01-9362"/>
    <x v="2"/>
    <s v="Jan"/>
    <x v="0"/>
    <x v="1"/>
    <s v="Order assembled"/>
    <x v="0"/>
    <x v="0"/>
    <x v="1"/>
    <n v="170"/>
    <n v="243.1"/>
  </r>
  <r>
    <s v="AD01-9362"/>
    <x v="2"/>
    <s v="Jan"/>
    <x v="0"/>
    <x v="1"/>
    <s v="Order assembled"/>
    <x v="0"/>
    <x v="0"/>
    <x v="1"/>
    <n v="370"/>
    <n v="529.1"/>
  </r>
  <r>
    <s v="AD01-9361"/>
    <x v="2"/>
    <s v="Jan"/>
    <x v="0"/>
    <x v="1"/>
    <s v="Order assembled"/>
    <x v="0"/>
    <x v="0"/>
    <x v="1"/>
    <n v="172"/>
    <n v="245.96"/>
  </r>
  <r>
    <s v="AD01-9362"/>
    <x v="2"/>
    <s v="Jan"/>
    <x v="0"/>
    <x v="1"/>
    <s v="Order assembled"/>
    <x v="0"/>
    <x v="0"/>
    <x v="1"/>
    <n v="695"/>
    <n v="993.85"/>
  </r>
  <r>
    <s v="AD01-9361"/>
    <x v="2"/>
    <s v="Jan"/>
    <x v="0"/>
    <x v="1"/>
    <s v="Order assembled"/>
    <x v="0"/>
    <x v="0"/>
    <x v="1"/>
    <n v="729"/>
    <n v="1042.47"/>
  </r>
  <r>
    <s v="AD01-9361"/>
    <x v="2"/>
    <s v="Jan"/>
    <x v="0"/>
    <x v="1"/>
    <s v="Order assembled"/>
    <x v="0"/>
    <x v="0"/>
    <x v="1"/>
    <n v="369"/>
    <n v="527.66999999999996"/>
  </r>
  <r>
    <s v="AD01-9364"/>
    <x v="2"/>
    <s v="Jan"/>
    <x v="0"/>
    <x v="1"/>
    <s v="Order assembled"/>
    <x v="0"/>
    <x v="0"/>
    <x v="1"/>
    <n v="768"/>
    <n v="526.24"/>
  </r>
  <r>
    <s v="AD01-9362"/>
    <x v="2"/>
    <s v="Jan"/>
    <x v="0"/>
    <x v="1"/>
    <s v="Order assembled"/>
    <x v="0"/>
    <x v="0"/>
    <x v="1"/>
    <n v="169"/>
    <n v="241.67"/>
  </r>
  <r>
    <s v="AD01-9362"/>
    <x v="2"/>
    <s v="Jan"/>
    <x v="0"/>
    <x v="1"/>
    <s v="Order assembled"/>
    <x v="0"/>
    <x v="0"/>
    <x v="1"/>
    <n v="371"/>
    <n v="530.53"/>
  </r>
  <r>
    <s v="AD01-9361"/>
    <x v="2"/>
    <s v="Jan"/>
    <x v="0"/>
    <x v="1"/>
    <s v="Order assembled"/>
    <x v="0"/>
    <x v="0"/>
    <x v="1"/>
    <n v="173"/>
    <n v="247.39"/>
  </r>
  <r>
    <s v="AD01-9361"/>
    <x v="2"/>
    <s v="Jul"/>
    <x v="0"/>
    <x v="1"/>
    <s v="Order assembled"/>
    <x v="0"/>
    <x v="0"/>
    <x v="1"/>
    <n v="338"/>
    <n v="459.68"/>
  </r>
  <r>
    <s v="AD01-9365"/>
    <x v="2"/>
    <s v="Jul"/>
    <x v="0"/>
    <x v="1"/>
    <s v="Order assembled"/>
    <x v="0"/>
    <x v="0"/>
    <x v="1"/>
    <n v="140"/>
    <n v="200.2"/>
  </r>
  <r>
    <s v="AD01-9362"/>
    <x v="2"/>
    <s v="Jul"/>
    <x v="0"/>
    <x v="1"/>
    <s v="Order assembled"/>
    <x v="0"/>
    <x v="0"/>
    <x v="1"/>
    <n v="340"/>
    <n v="486.2"/>
  </r>
  <r>
    <s v="AD01-9362"/>
    <x v="2"/>
    <s v="Jul"/>
    <x v="0"/>
    <x v="1"/>
    <s v="Order assembled"/>
    <x v="0"/>
    <x v="0"/>
    <x v="1"/>
    <n v="136"/>
    <n v="194.48"/>
  </r>
  <r>
    <s v="AD01-9361"/>
    <x v="2"/>
    <s v="Jul"/>
    <x v="0"/>
    <x v="1"/>
    <s v="Order assembled"/>
    <x v="0"/>
    <x v="0"/>
    <x v="1"/>
    <n v="701"/>
    <n v="1002.43"/>
  </r>
  <r>
    <s v="AD01-9364"/>
    <x v="2"/>
    <s v="Jul"/>
    <x v="0"/>
    <x v="1"/>
    <s v="Order assembled"/>
    <x v="0"/>
    <x v="0"/>
    <x v="1"/>
    <n v="734"/>
    <n v="1049.6199999999999"/>
  </r>
  <r>
    <s v="AD01-9361"/>
    <x v="2"/>
    <s v="Jul"/>
    <x v="0"/>
    <x v="1"/>
    <s v="Order assembled"/>
    <x v="0"/>
    <x v="0"/>
    <x v="1"/>
    <n v="339"/>
    <n v="526.24"/>
  </r>
  <r>
    <s v="AD01-9362"/>
    <x v="2"/>
    <s v="Jul"/>
    <x v="0"/>
    <x v="1"/>
    <s v="Order assembled"/>
    <x v="0"/>
    <x v="0"/>
    <x v="1"/>
    <n v="773"/>
    <n v="526.24"/>
  </r>
  <r>
    <s v="AD01-9361"/>
    <x v="2"/>
    <s v="Jul"/>
    <x v="0"/>
    <x v="1"/>
    <s v="Order assembled"/>
    <x v="0"/>
    <x v="0"/>
    <x v="1"/>
    <n v="337"/>
    <n v="481.91"/>
  </r>
  <r>
    <s v="AD01-9362"/>
    <x v="2"/>
    <s v="Jul"/>
    <x v="0"/>
    <x v="1"/>
    <s v="Order assembled"/>
    <x v="0"/>
    <x v="0"/>
    <x v="1"/>
    <n v="139"/>
    <n v="198.77"/>
  </r>
  <r>
    <s v="AD01-9365"/>
    <x v="2"/>
    <s v="Jul"/>
    <x v="0"/>
    <x v="1"/>
    <s v="Order assembled"/>
    <x v="0"/>
    <x v="0"/>
    <x v="1"/>
    <n v="137"/>
    <n v="195.91"/>
  </r>
  <r>
    <s v="AD01-9365"/>
    <x v="2"/>
    <s v="Jun"/>
    <x v="0"/>
    <x v="1"/>
    <s v="Order assembled"/>
    <x v="0"/>
    <x v="0"/>
    <x v="1"/>
    <n v="344"/>
    <n v="467.84"/>
  </r>
  <r>
    <s v="AD01-9361"/>
    <x v="2"/>
    <s v="Jun"/>
    <x v="0"/>
    <x v="1"/>
    <s v="Order assembled"/>
    <x v="0"/>
    <x v="0"/>
    <x v="1"/>
    <n v="146"/>
    <n v="208.78"/>
  </r>
  <r>
    <s v="AD01-9362"/>
    <x v="2"/>
    <s v="Jun"/>
    <x v="0"/>
    <x v="1"/>
    <s v="Order assembled"/>
    <x v="0"/>
    <x v="0"/>
    <x v="1"/>
    <n v="142"/>
    <n v="203.06"/>
  </r>
  <r>
    <s v="AD01-9361"/>
    <x v="2"/>
    <s v="Jun"/>
    <x v="0"/>
    <x v="1"/>
    <s v="Order assembled"/>
    <x v="0"/>
    <x v="0"/>
    <x v="1"/>
    <n v="700"/>
    <n v="1001"/>
  </r>
  <r>
    <s v="AD01-9362"/>
    <x v="2"/>
    <s v="Jun"/>
    <x v="0"/>
    <x v="1"/>
    <s v="Order assembled"/>
    <x v="0"/>
    <x v="0"/>
    <x v="1"/>
    <n v="733"/>
    <n v="1048.19"/>
  </r>
  <r>
    <s v="AD01-9362"/>
    <x v="2"/>
    <s v="Jun"/>
    <x v="0"/>
    <x v="1"/>
    <s v="Order assembled"/>
    <x v="0"/>
    <x v="0"/>
    <x v="1"/>
    <n v="345"/>
    <n v="526.24"/>
  </r>
  <r>
    <s v="AD01-9362"/>
    <x v="2"/>
    <s v="Jun"/>
    <x v="0"/>
    <x v="1"/>
    <s v="Order assembled"/>
    <x v="0"/>
    <x v="0"/>
    <x v="1"/>
    <n v="343"/>
    <n v="490.49"/>
  </r>
  <r>
    <s v="AD01-9362"/>
    <x v="2"/>
    <s v="Jun"/>
    <x v="0"/>
    <x v="1"/>
    <s v="Order assembled"/>
    <x v="0"/>
    <x v="0"/>
    <x v="1"/>
    <n v="145"/>
    <n v="207.35"/>
  </r>
  <r>
    <s v="AD01-9362"/>
    <x v="2"/>
    <s v="Jun"/>
    <x v="0"/>
    <x v="1"/>
    <s v="Order assembled"/>
    <x v="0"/>
    <x v="0"/>
    <x v="1"/>
    <n v="341"/>
    <n v="487.63"/>
  </r>
  <r>
    <s v="AD01-9361"/>
    <x v="2"/>
    <s v="Jun"/>
    <x v="0"/>
    <x v="1"/>
    <s v="Order assembled"/>
    <x v="0"/>
    <x v="0"/>
    <x v="1"/>
    <n v="143"/>
    <n v="204.49"/>
  </r>
  <r>
    <s v="AD01-9365"/>
    <x v="2"/>
    <s v="Mar"/>
    <x v="0"/>
    <x v="1"/>
    <s v="Order assembled"/>
    <x v="0"/>
    <x v="0"/>
    <x v="1"/>
    <n v="158"/>
    <n v="225.94"/>
  </r>
  <r>
    <s v="AD01-9364"/>
    <x v="2"/>
    <s v="Mar"/>
    <x v="0"/>
    <x v="1"/>
    <s v="Order assembled"/>
    <x v="0"/>
    <x v="0"/>
    <x v="1"/>
    <n v="358"/>
    <n v="511.94"/>
  </r>
  <r>
    <s v="AD01-9364"/>
    <x v="2"/>
    <s v="Mar"/>
    <x v="0"/>
    <x v="1"/>
    <s v="Order assembled"/>
    <x v="0"/>
    <x v="0"/>
    <x v="1"/>
    <n v="160"/>
    <n v="228.8"/>
  </r>
  <r>
    <s v="AD01-9363"/>
    <x v="2"/>
    <s v="Mar"/>
    <x v="0"/>
    <x v="1"/>
    <s v="Order assembled"/>
    <x v="0"/>
    <x v="0"/>
    <x v="1"/>
    <n v="697"/>
    <n v="996.71"/>
  </r>
  <r>
    <s v="AD01-9363"/>
    <x v="2"/>
    <s v="Mar"/>
    <x v="0"/>
    <x v="1"/>
    <s v="Order assembled"/>
    <x v="0"/>
    <x v="0"/>
    <x v="1"/>
    <n v="730"/>
    <n v="1043.9000000000001"/>
  </r>
  <r>
    <s v="AD01-9361"/>
    <x v="2"/>
    <s v="Mar"/>
    <x v="0"/>
    <x v="1"/>
    <s v="Order assembled"/>
    <x v="0"/>
    <x v="0"/>
    <x v="1"/>
    <n v="357"/>
    <n v="510.51"/>
  </r>
  <r>
    <s v="AD01-9362"/>
    <x v="2"/>
    <s v="Mar"/>
    <x v="0"/>
    <x v="1"/>
    <s v="Order assembled"/>
    <x v="0"/>
    <x v="0"/>
    <x v="1"/>
    <n v="770"/>
    <n v="526.24"/>
  </r>
  <r>
    <s v="AD01-9362"/>
    <x v="2"/>
    <s v="Mar"/>
    <x v="0"/>
    <x v="1"/>
    <s v="Order assembled"/>
    <x v="0"/>
    <x v="0"/>
    <x v="1"/>
    <n v="361"/>
    <n v="516.23"/>
  </r>
  <r>
    <s v="AD01-9362"/>
    <x v="2"/>
    <s v="Mar"/>
    <x v="0"/>
    <x v="1"/>
    <s v="Order assembled"/>
    <x v="0"/>
    <x v="0"/>
    <x v="1"/>
    <n v="359"/>
    <n v="513.37"/>
  </r>
  <r>
    <s v="AD01-9362"/>
    <x v="2"/>
    <s v="Mar"/>
    <x v="0"/>
    <x v="1"/>
    <s v="Order assembled"/>
    <x v="0"/>
    <x v="0"/>
    <x v="1"/>
    <n v="161"/>
    <n v="230.23"/>
  </r>
  <r>
    <s v="AD01-9362"/>
    <x v="2"/>
    <s v="May"/>
    <x v="0"/>
    <x v="1"/>
    <s v="Order assembled"/>
    <x v="0"/>
    <x v="0"/>
    <x v="1"/>
    <n v="350"/>
    <n v="476"/>
  </r>
  <r>
    <s v="AD01-9362"/>
    <x v="2"/>
    <s v="May"/>
    <x v="0"/>
    <x v="1"/>
    <s v="Order assembled"/>
    <x v="0"/>
    <x v="0"/>
    <x v="1"/>
    <n v="346"/>
    <n v="494.78"/>
  </r>
  <r>
    <s v="AD01-9364"/>
    <x v="2"/>
    <s v="May"/>
    <x v="0"/>
    <x v="1"/>
    <s v="Order assembled"/>
    <x v="0"/>
    <x v="0"/>
    <x v="1"/>
    <n v="148"/>
    <n v="211.64"/>
  </r>
  <r>
    <s v="AD01-9362"/>
    <x v="2"/>
    <s v="May"/>
    <x v="0"/>
    <x v="1"/>
    <s v="Order assembled"/>
    <x v="0"/>
    <x v="0"/>
    <x v="1"/>
    <n v="699"/>
    <n v="999.57"/>
  </r>
  <r>
    <s v="AD01-9361"/>
    <x v="2"/>
    <s v="May"/>
    <x v="0"/>
    <x v="1"/>
    <s v="Order assembled"/>
    <x v="0"/>
    <x v="0"/>
    <x v="1"/>
    <n v="732"/>
    <n v="1046.76"/>
  </r>
  <r>
    <s v="AD01-9361"/>
    <x v="2"/>
    <s v="May"/>
    <x v="0"/>
    <x v="1"/>
    <s v="Order assembled"/>
    <x v="0"/>
    <x v="0"/>
    <x v="1"/>
    <n v="351"/>
    <n v="526.24"/>
  </r>
  <r>
    <s v="AD01-9362"/>
    <x v="2"/>
    <s v="May"/>
    <x v="0"/>
    <x v="1"/>
    <s v="Order assembled"/>
    <x v="0"/>
    <x v="0"/>
    <x v="1"/>
    <n v="772"/>
    <n v="526.24"/>
  </r>
  <r>
    <s v="AD01-9364"/>
    <x v="2"/>
    <s v="May"/>
    <x v="0"/>
    <x v="1"/>
    <s v="Order assembled"/>
    <x v="0"/>
    <x v="0"/>
    <x v="1"/>
    <n v="349"/>
    <n v="499.07"/>
  </r>
  <r>
    <s v="AD01-9362"/>
    <x v="2"/>
    <s v="May"/>
    <x v="0"/>
    <x v="1"/>
    <s v="Order assembled"/>
    <x v="0"/>
    <x v="0"/>
    <x v="1"/>
    <n v="151"/>
    <n v="215.93"/>
  </r>
  <r>
    <s v="AD01-9364"/>
    <x v="2"/>
    <s v="May"/>
    <x v="0"/>
    <x v="1"/>
    <s v="Order assembled"/>
    <x v="0"/>
    <x v="0"/>
    <x v="1"/>
    <n v="347"/>
    <n v="496.21"/>
  </r>
  <r>
    <s v="AD01-9362"/>
    <x v="2"/>
    <s v="May"/>
    <x v="0"/>
    <x v="1"/>
    <s v="Order assembled"/>
    <x v="0"/>
    <x v="0"/>
    <x v="1"/>
    <n v="149"/>
    <n v="213.07"/>
  </r>
  <r>
    <s v="AD01-9364"/>
    <x v="2"/>
    <s v="Nov"/>
    <x v="0"/>
    <x v="1"/>
    <s v="Order assembled"/>
    <x v="0"/>
    <x v="0"/>
    <x v="1"/>
    <n v="146"/>
    <n v="208.78"/>
  </r>
  <r>
    <s v="AD01-9365"/>
    <x v="2"/>
    <s v="Nov"/>
    <x v="0"/>
    <x v="1"/>
    <s v="Order assembled"/>
    <x v="0"/>
    <x v="0"/>
    <x v="1"/>
    <n v="314"/>
    <n v="449.02"/>
  </r>
  <r>
    <s v="AD01-9361"/>
    <x v="2"/>
    <s v="Nov"/>
    <x v="0"/>
    <x v="1"/>
    <s v="Order assembled"/>
    <x v="0"/>
    <x v="0"/>
    <x v="1"/>
    <n v="362"/>
    <n v="517.66"/>
  </r>
  <r>
    <s v="AD01-9364"/>
    <x v="2"/>
    <s v="Nov"/>
    <x v="0"/>
    <x v="1"/>
    <s v="Order assembled"/>
    <x v="0"/>
    <x v="0"/>
    <x v="1"/>
    <n v="142"/>
    <n v="203.06"/>
  </r>
  <r>
    <s v="AD01-9361"/>
    <x v="2"/>
    <s v="Nov"/>
    <x v="0"/>
    <x v="1"/>
    <s v="Order assembled"/>
    <x v="0"/>
    <x v="0"/>
    <x v="1"/>
    <n v="316"/>
    <n v="451.88"/>
  </r>
  <r>
    <s v="AD01-9362"/>
    <x v="2"/>
    <s v="Nov"/>
    <x v="0"/>
    <x v="1"/>
    <s v="Order assembled"/>
    <x v="0"/>
    <x v="0"/>
    <x v="1"/>
    <n v="364"/>
    <n v="520.52"/>
  </r>
  <r>
    <s v="AD01-9361"/>
    <x v="2"/>
    <s v="Nov"/>
    <x v="0"/>
    <x v="1"/>
    <s v="Order assembled"/>
    <x v="0"/>
    <x v="0"/>
    <x v="1"/>
    <n v="144"/>
    <n v="205.92"/>
  </r>
  <r>
    <s v="AD01-9364"/>
    <x v="2"/>
    <s v="Nov"/>
    <x v="0"/>
    <x v="1"/>
    <s v="Order assembled"/>
    <x v="0"/>
    <x v="0"/>
    <x v="1"/>
    <n v="704"/>
    <n v="1006.72"/>
  </r>
  <r>
    <s v="AD01-9364"/>
    <x v="2"/>
    <s v="Nov"/>
    <x v="0"/>
    <x v="1"/>
    <s v="Order assembled"/>
    <x v="0"/>
    <x v="0"/>
    <x v="1"/>
    <n v="315"/>
    <n v="526.24"/>
  </r>
  <r>
    <s v="AD01-9361"/>
    <x v="2"/>
    <s v="Nov"/>
    <x v="0"/>
    <x v="1"/>
    <s v="Order assembled"/>
    <x v="0"/>
    <x v="0"/>
    <x v="1"/>
    <n v="777"/>
    <n v="526.24"/>
  </r>
  <r>
    <s v="AD01-9362"/>
    <x v="2"/>
    <s v="Nov"/>
    <x v="0"/>
    <x v="1"/>
    <s v="Order assembled"/>
    <x v="0"/>
    <x v="0"/>
    <x v="1"/>
    <n v="145"/>
    <n v="207.35"/>
  </r>
  <r>
    <s v="AD01-9362"/>
    <x v="2"/>
    <s v="Nov"/>
    <x v="0"/>
    <x v="1"/>
    <s v="Order assembled"/>
    <x v="0"/>
    <x v="0"/>
    <x v="1"/>
    <n v="319"/>
    <n v="456.17"/>
  </r>
  <r>
    <s v="AD01-9364"/>
    <x v="2"/>
    <s v="Nov"/>
    <x v="0"/>
    <x v="1"/>
    <s v="Order assembled"/>
    <x v="0"/>
    <x v="0"/>
    <x v="1"/>
    <n v="361"/>
    <n v="516.23"/>
  </r>
  <r>
    <s v="AD01-9361"/>
    <x v="2"/>
    <s v="Nov"/>
    <x v="0"/>
    <x v="1"/>
    <s v="Order assembled"/>
    <x v="0"/>
    <x v="0"/>
    <x v="1"/>
    <n v="143"/>
    <n v="204.49"/>
  </r>
  <r>
    <s v="AD01-9361"/>
    <x v="2"/>
    <s v="Nov"/>
    <x v="0"/>
    <x v="1"/>
    <s v="Order assembled"/>
    <x v="0"/>
    <x v="0"/>
    <x v="1"/>
    <n v="317"/>
    <n v="453.31"/>
  </r>
  <r>
    <s v="AD01-9364"/>
    <x v="2"/>
    <s v="Nov"/>
    <x v="0"/>
    <x v="1"/>
    <s v="Order assembled"/>
    <x v="0"/>
    <x v="0"/>
    <x v="1"/>
    <n v="746"/>
    <n v="1066.78"/>
  </r>
  <r>
    <s v="AD01-9362"/>
    <x v="2"/>
    <s v="Oct"/>
    <x v="0"/>
    <x v="1"/>
    <s v="Order assembled"/>
    <x v="0"/>
    <x v="0"/>
    <x v="1"/>
    <n v="152"/>
    <n v="217.36"/>
  </r>
  <r>
    <s v="AD01-9363"/>
    <x v="2"/>
    <s v="Oct"/>
    <x v="0"/>
    <x v="1"/>
    <s v="Order assembled"/>
    <x v="0"/>
    <x v="0"/>
    <x v="1"/>
    <n v="320"/>
    <n v="457.6"/>
  </r>
  <r>
    <s v="AD01-9364"/>
    <x v="2"/>
    <s v="Oct"/>
    <x v="0"/>
    <x v="1"/>
    <s v="Order assembled"/>
    <x v="0"/>
    <x v="0"/>
    <x v="1"/>
    <n v="368"/>
    <n v="526.24"/>
  </r>
  <r>
    <s v="AD01-9361"/>
    <x v="2"/>
    <s v="Oct"/>
    <x v="0"/>
    <x v="1"/>
    <s v="Order assembled"/>
    <x v="0"/>
    <x v="0"/>
    <x v="1"/>
    <n v="148"/>
    <n v="211.64"/>
  </r>
  <r>
    <s v="AD01-9361"/>
    <x v="2"/>
    <s v="Oct"/>
    <x v="0"/>
    <x v="1"/>
    <s v="Order assembled"/>
    <x v="0"/>
    <x v="0"/>
    <x v="1"/>
    <n v="322"/>
    <n v="460.46"/>
  </r>
  <r>
    <s v="AD01-9362"/>
    <x v="2"/>
    <s v="Oct"/>
    <x v="0"/>
    <x v="1"/>
    <s v="Order assembled"/>
    <x v="0"/>
    <x v="0"/>
    <x v="1"/>
    <n v="370"/>
    <n v="529.1"/>
  </r>
  <r>
    <s v="AD01-9361"/>
    <x v="2"/>
    <s v="Oct"/>
    <x v="0"/>
    <x v="1"/>
    <s v="Order assembled"/>
    <x v="0"/>
    <x v="0"/>
    <x v="1"/>
    <n v="150"/>
    <n v="214.5"/>
  </r>
  <r>
    <s v="AD01-9364"/>
    <x v="2"/>
    <s v="Oct"/>
    <x v="0"/>
    <x v="1"/>
    <s v="Order assembled"/>
    <x v="0"/>
    <x v="0"/>
    <x v="1"/>
    <n v="703"/>
    <n v="1005.29"/>
  </r>
  <r>
    <s v="AD01-9365"/>
    <x v="2"/>
    <s v="Oct"/>
    <x v="0"/>
    <x v="1"/>
    <s v="Order assembled"/>
    <x v="0"/>
    <x v="0"/>
    <x v="1"/>
    <n v="737"/>
    <n v="1053.9100000000001"/>
  </r>
  <r>
    <s v="AD01-9365"/>
    <x v="2"/>
    <s v="Oct"/>
    <x v="0"/>
    <x v="1"/>
    <s v="Order assembled"/>
    <x v="0"/>
    <x v="0"/>
    <x v="1"/>
    <n v="147"/>
    <n v="210.21"/>
  </r>
  <r>
    <s v="AD01-9362"/>
    <x v="2"/>
    <s v="Oct"/>
    <x v="0"/>
    <x v="1"/>
    <s v="Order assembled"/>
    <x v="0"/>
    <x v="0"/>
    <x v="1"/>
    <n v="321"/>
    <n v="526.24"/>
  </r>
  <r>
    <s v="AD01-9361"/>
    <x v="2"/>
    <s v="Oct"/>
    <x v="0"/>
    <x v="1"/>
    <s v="Order assembled"/>
    <x v="0"/>
    <x v="0"/>
    <x v="1"/>
    <n v="776"/>
    <n v="526.24"/>
  </r>
  <r>
    <s v="AD01-9362"/>
    <x v="2"/>
    <s v="Oct"/>
    <x v="0"/>
    <x v="1"/>
    <s v="Order assembled"/>
    <x v="0"/>
    <x v="0"/>
    <x v="1"/>
    <n v="151"/>
    <n v="215.93"/>
  </r>
  <r>
    <s v="AD01-9361"/>
    <x v="2"/>
    <s v="Oct"/>
    <x v="0"/>
    <x v="1"/>
    <s v="Order assembled"/>
    <x v="0"/>
    <x v="0"/>
    <x v="1"/>
    <n v="367"/>
    <n v="524.80999999999995"/>
  </r>
  <r>
    <s v="AD01-9364"/>
    <x v="2"/>
    <s v="Oct"/>
    <x v="0"/>
    <x v="1"/>
    <s v="Order assembled"/>
    <x v="0"/>
    <x v="0"/>
    <x v="1"/>
    <n v="149"/>
    <n v="213.07"/>
  </r>
  <r>
    <s v="AD01-9364"/>
    <x v="2"/>
    <s v="Oct"/>
    <x v="0"/>
    <x v="1"/>
    <s v="Order assembled"/>
    <x v="0"/>
    <x v="0"/>
    <x v="1"/>
    <n v="323"/>
    <n v="461.89"/>
  </r>
  <r>
    <s v="AD01-9362"/>
    <x v="2"/>
    <s v="Oct"/>
    <x v="0"/>
    <x v="1"/>
    <s v="Order assembled"/>
    <x v="0"/>
    <x v="0"/>
    <x v="1"/>
    <n v="371"/>
    <n v="530.53"/>
  </r>
  <r>
    <s v="AD01-9361"/>
    <x v="2"/>
    <s v="Sep"/>
    <x v="0"/>
    <x v="1"/>
    <s v="Order assembled"/>
    <x v="0"/>
    <x v="0"/>
    <x v="1"/>
    <n v="326"/>
    <n v="443.36"/>
  </r>
  <r>
    <s v="AD01-9363"/>
    <x v="2"/>
    <s v="Sep"/>
    <x v="0"/>
    <x v="1"/>
    <s v="Order assembled"/>
    <x v="0"/>
    <x v="0"/>
    <x v="1"/>
    <n v="128"/>
    <n v="183.04"/>
  </r>
  <r>
    <s v="AD01-9361"/>
    <x v="2"/>
    <s v="Sep"/>
    <x v="0"/>
    <x v="1"/>
    <s v="Order assembled"/>
    <x v="0"/>
    <x v="0"/>
    <x v="1"/>
    <n v="328"/>
    <n v="469.04"/>
  </r>
  <r>
    <s v="AD01-9361"/>
    <x v="2"/>
    <s v="Sep"/>
    <x v="0"/>
    <x v="1"/>
    <s v="Order assembled"/>
    <x v="0"/>
    <x v="0"/>
    <x v="1"/>
    <n v="130"/>
    <n v="185.9"/>
  </r>
  <r>
    <s v="AD01-9362"/>
    <x v="2"/>
    <s v="Sep"/>
    <x v="0"/>
    <x v="1"/>
    <s v="Order assembled"/>
    <x v="0"/>
    <x v="0"/>
    <x v="1"/>
    <n v="736"/>
    <n v="1052.48"/>
  </r>
  <r>
    <s v="AD01-9361"/>
    <x v="2"/>
    <s v="Sep"/>
    <x v="0"/>
    <x v="1"/>
    <s v="Order assembled"/>
    <x v="0"/>
    <x v="0"/>
    <x v="1"/>
    <n v="327"/>
    <n v="526.24"/>
  </r>
  <r>
    <s v="AD01-9362"/>
    <x v="2"/>
    <s v="Sep"/>
    <x v="0"/>
    <x v="1"/>
    <s v="Order assembled"/>
    <x v="0"/>
    <x v="0"/>
    <x v="1"/>
    <n v="775"/>
    <n v="526.24"/>
  </r>
  <r>
    <s v="AD01-9362"/>
    <x v="2"/>
    <s v="Sep"/>
    <x v="0"/>
    <x v="1"/>
    <s v="Order assembled"/>
    <x v="0"/>
    <x v="0"/>
    <x v="1"/>
    <n v="325"/>
    <n v="464.75"/>
  </r>
  <r>
    <s v="AD01-9361"/>
    <x v="2"/>
    <s v="Sep"/>
    <x v="0"/>
    <x v="1"/>
    <s v="Order assembled"/>
    <x v="0"/>
    <x v="0"/>
    <x v="1"/>
    <n v="127"/>
    <n v="181.61"/>
  </r>
  <r>
    <s v="AD01-9361"/>
    <x v="2"/>
    <s v="Sep"/>
    <x v="0"/>
    <x v="1"/>
    <s v="Order assembled"/>
    <x v="0"/>
    <x v="0"/>
    <x v="1"/>
    <n v="329"/>
    <n v="470.47"/>
  </r>
  <r>
    <s v="AD01-9364"/>
    <x v="2"/>
    <s v="Apr"/>
    <x v="1"/>
    <x v="0"/>
    <s v="Order assembled"/>
    <x v="0"/>
    <x v="0"/>
    <x v="1"/>
    <n v="182"/>
    <n v="260.26"/>
  </r>
  <r>
    <s v="AD01-9362"/>
    <x v="2"/>
    <s v="Apr"/>
    <x v="1"/>
    <x v="0"/>
    <s v="Order assembled"/>
    <x v="0"/>
    <x v="0"/>
    <x v="1"/>
    <n v="176"/>
    <n v="251.68"/>
  </r>
  <r>
    <s v="AD01-9361"/>
    <x v="2"/>
    <s v="Apr"/>
    <x v="1"/>
    <x v="0"/>
    <s v="Order assembled"/>
    <x v="0"/>
    <x v="0"/>
    <x v="0"/>
    <n v="200"/>
    <n v="286"/>
  </r>
  <r>
    <s v="AD01-9362"/>
    <x v="2"/>
    <s v="Apr"/>
    <x v="1"/>
    <x v="0"/>
    <s v="Order assembled"/>
    <x v="0"/>
    <x v="0"/>
    <x v="0"/>
    <n v="248"/>
    <n v="354.64"/>
  </r>
  <r>
    <s v="AD01-9361"/>
    <x v="2"/>
    <s v="Apr"/>
    <x v="1"/>
    <x v="0"/>
    <s v="Order assembled"/>
    <x v="0"/>
    <x v="0"/>
    <x v="0"/>
    <n v="184"/>
    <n v="263.12"/>
  </r>
  <r>
    <s v="AD01-9361"/>
    <x v="2"/>
    <s v="Apr"/>
    <x v="1"/>
    <x v="0"/>
    <s v="Order assembled"/>
    <x v="0"/>
    <x v="0"/>
    <x v="0"/>
    <n v="178"/>
    <n v="254.54"/>
  </r>
  <r>
    <s v="AD01-9362"/>
    <x v="2"/>
    <s v="Apr"/>
    <x v="1"/>
    <x v="0"/>
    <s v="Order assembled"/>
    <x v="0"/>
    <x v="0"/>
    <x v="0"/>
    <n v="172"/>
    <n v="245.96"/>
  </r>
  <r>
    <s v="AD01-9361"/>
    <x v="2"/>
    <s v="Apr"/>
    <x v="1"/>
    <x v="0"/>
    <s v="Order assembled"/>
    <x v="0"/>
    <x v="0"/>
    <x v="0"/>
    <n v="202"/>
    <n v="526.24"/>
  </r>
  <r>
    <s v="AD01-9362"/>
    <x v="2"/>
    <s v="Apr"/>
    <x v="1"/>
    <x v="0"/>
    <s v="Order assembled"/>
    <x v="0"/>
    <x v="0"/>
    <x v="0"/>
    <n v="250"/>
    <n v="526.24"/>
  </r>
  <r>
    <s v="AD01-9363"/>
    <x v="2"/>
    <s v="Apr"/>
    <x v="1"/>
    <x v="0"/>
    <s v="Order assembled"/>
    <x v="0"/>
    <x v="0"/>
    <x v="0"/>
    <n v="246"/>
    <n v="351.78"/>
  </r>
  <r>
    <s v="AD01-9361"/>
    <x v="2"/>
    <s v="Apr"/>
    <x v="1"/>
    <x v="0"/>
    <s v="Order assembled"/>
    <x v="0"/>
    <x v="0"/>
    <x v="0"/>
    <n v="201"/>
    <n v="287.43"/>
  </r>
  <r>
    <s v="AD01-9364"/>
    <x v="2"/>
    <s v="Apr"/>
    <x v="1"/>
    <x v="0"/>
    <s v="Order assembled"/>
    <x v="0"/>
    <x v="0"/>
    <x v="0"/>
    <n v="249"/>
    <n v="356.07"/>
  </r>
  <r>
    <s v="AD01-9361"/>
    <x v="2"/>
    <s v="Apr"/>
    <x v="1"/>
    <x v="0"/>
    <s v="Order assembled"/>
    <x v="0"/>
    <x v="0"/>
    <x v="0"/>
    <n v="181"/>
    <n v="258.83"/>
  </r>
  <r>
    <s v="AD01-9361"/>
    <x v="2"/>
    <s v="Apr"/>
    <x v="1"/>
    <x v="0"/>
    <s v="Order assembled"/>
    <x v="0"/>
    <x v="0"/>
    <x v="0"/>
    <n v="175"/>
    <n v="250.25"/>
  </r>
  <r>
    <s v="AD01-9362"/>
    <x v="2"/>
    <s v="Apr"/>
    <x v="1"/>
    <x v="0"/>
    <s v="Order assembled"/>
    <x v="0"/>
    <x v="0"/>
    <x v="0"/>
    <n v="792"/>
    <n v="1132.56"/>
  </r>
  <r>
    <s v="AD01-9362"/>
    <x v="2"/>
    <s v="Apr"/>
    <x v="1"/>
    <x v="0"/>
    <s v="Order assembled"/>
    <x v="0"/>
    <x v="0"/>
    <x v="0"/>
    <n v="825"/>
    <n v="1179.75"/>
  </r>
  <r>
    <s v="AD01-9361"/>
    <x v="2"/>
    <s v="Apr"/>
    <x v="1"/>
    <x v="0"/>
    <s v="Order assembled"/>
    <x v="0"/>
    <x v="0"/>
    <x v="1"/>
    <n v="185"/>
    <n v="264.55"/>
  </r>
  <r>
    <s v="AD01-9365"/>
    <x v="2"/>
    <s v="Apr"/>
    <x v="1"/>
    <x v="0"/>
    <s v="Order assembled"/>
    <x v="0"/>
    <x v="0"/>
    <x v="1"/>
    <n v="179"/>
    <n v="255.97"/>
  </r>
  <r>
    <s v="AD01-9364"/>
    <x v="2"/>
    <s v="Apr"/>
    <x v="1"/>
    <x v="0"/>
    <s v="Order assembled"/>
    <x v="0"/>
    <x v="0"/>
    <x v="1"/>
    <n v="173"/>
    <n v="247.39"/>
  </r>
  <r>
    <s v="AD01-9361"/>
    <x v="2"/>
    <s v="Apr"/>
    <x v="1"/>
    <x v="0"/>
    <s v="Order assembled"/>
    <x v="0"/>
    <x v="0"/>
    <x v="0"/>
    <n v="203"/>
    <n v="290.29000000000002"/>
  </r>
  <r>
    <s v="AD01-9363"/>
    <x v="2"/>
    <s v="Aug"/>
    <x v="1"/>
    <x v="0"/>
    <s v="Order assembled"/>
    <x v="0"/>
    <x v="0"/>
    <x v="1"/>
    <n v="368"/>
    <n v="526.24"/>
  </r>
  <r>
    <s v="AD01-9362"/>
    <x v="2"/>
    <s v="Aug"/>
    <x v="1"/>
    <x v="0"/>
    <s v="Order assembled"/>
    <x v="0"/>
    <x v="0"/>
    <x v="1"/>
    <n v="362"/>
    <n v="517.66"/>
  </r>
  <r>
    <s v="AD01-9362"/>
    <x v="2"/>
    <s v="Aug"/>
    <x v="1"/>
    <x v="0"/>
    <s v="Order assembled"/>
    <x v="0"/>
    <x v="0"/>
    <x v="1"/>
    <n v="356"/>
    <n v="509.08"/>
  </r>
  <r>
    <s v="AD01-9362"/>
    <x v="2"/>
    <s v="Aug"/>
    <x v="1"/>
    <x v="0"/>
    <s v="Order assembled"/>
    <x v="0"/>
    <x v="0"/>
    <x v="0"/>
    <n v="182"/>
    <n v="260.26"/>
  </r>
  <r>
    <s v="AD01-9364"/>
    <x v="2"/>
    <s v="Aug"/>
    <x v="1"/>
    <x v="0"/>
    <s v="Order assembled"/>
    <x v="0"/>
    <x v="0"/>
    <x v="0"/>
    <n v="224"/>
    <n v="320.32"/>
  </r>
  <r>
    <s v="AD01-9364"/>
    <x v="2"/>
    <s v="Aug"/>
    <x v="1"/>
    <x v="0"/>
    <s v="Order assembled"/>
    <x v="0"/>
    <x v="0"/>
    <x v="0"/>
    <n v="364"/>
    <n v="520.52"/>
  </r>
  <r>
    <s v="AD01-9362"/>
    <x v="2"/>
    <s v="Aug"/>
    <x v="1"/>
    <x v="0"/>
    <s v="Order assembled"/>
    <x v="0"/>
    <x v="0"/>
    <x v="0"/>
    <n v="358"/>
    <n v="511.94"/>
  </r>
  <r>
    <s v="AD01-9365"/>
    <x v="2"/>
    <s v="Aug"/>
    <x v="1"/>
    <x v="0"/>
    <s v="Order assembled"/>
    <x v="0"/>
    <x v="0"/>
    <x v="0"/>
    <n v="178"/>
    <n v="526.24"/>
  </r>
  <r>
    <s v="AD01-9364"/>
    <x v="2"/>
    <s v="Aug"/>
    <x v="1"/>
    <x v="0"/>
    <s v="Order assembled"/>
    <x v="0"/>
    <x v="0"/>
    <x v="0"/>
    <n v="226"/>
    <n v="526.24"/>
  </r>
  <r>
    <s v="AD01-9362"/>
    <x v="2"/>
    <s v="Aug"/>
    <x v="1"/>
    <x v="0"/>
    <s v="Order assembled"/>
    <x v="0"/>
    <x v="0"/>
    <x v="0"/>
    <n v="1014"/>
    <n v="1450.02"/>
  </r>
  <r>
    <s v="AD01-9362"/>
    <x v="2"/>
    <s v="Aug"/>
    <x v="1"/>
    <x v="0"/>
    <s v="Order assembled"/>
    <x v="0"/>
    <x v="0"/>
    <x v="0"/>
    <n v="228"/>
    <n v="326.04000000000002"/>
  </r>
  <r>
    <s v="AD01-9362"/>
    <x v="2"/>
    <s v="Aug"/>
    <x v="1"/>
    <x v="0"/>
    <s v="Order assembled"/>
    <x v="0"/>
    <x v="0"/>
    <x v="0"/>
    <n v="225"/>
    <n v="321.75"/>
  </r>
  <r>
    <s v="AD01-9362"/>
    <x v="2"/>
    <s v="Aug"/>
    <x v="1"/>
    <x v="0"/>
    <s v="Order assembled"/>
    <x v="0"/>
    <x v="0"/>
    <x v="0"/>
    <n v="367"/>
    <n v="524.80999999999995"/>
  </r>
  <r>
    <s v="AD01-9362"/>
    <x v="2"/>
    <s v="Aug"/>
    <x v="1"/>
    <x v="0"/>
    <s v="Order assembled"/>
    <x v="0"/>
    <x v="0"/>
    <x v="0"/>
    <n v="361"/>
    <n v="516.23"/>
  </r>
  <r>
    <s v="AD01-9365"/>
    <x v="2"/>
    <s v="Aug"/>
    <x v="1"/>
    <x v="0"/>
    <s v="Order assembled"/>
    <x v="0"/>
    <x v="0"/>
    <x v="0"/>
    <n v="355"/>
    <n v="507.65"/>
  </r>
  <r>
    <s v="AD01-9364"/>
    <x v="2"/>
    <s v="Aug"/>
    <x v="1"/>
    <x v="0"/>
    <s v="Order assembled"/>
    <x v="0"/>
    <x v="0"/>
    <x v="0"/>
    <n v="795"/>
    <n v="1136.8499999999999"/>
  </r>
  <r>
    <s v="AD01-9362"/>
    <x v="2"/>
    <s v="Aug"/>
    <x v="1"/>
    <x v="0"/>
    <s v="Order assembled"/>
    <x v="0"/>
    <x v="0"/>
    <x v="0"/>
    <n v="828"/>
    <n v="1184.04"/>
  </r>
  <r>
    <s v="AD01-9361"/>
    <x v="2"/>
    <s v="Aug"/>
    <x v="1"/>
    <x v="0"/>
    <s v="Order assembled"/>
    <x v="0"/>
    <x v="0"/>
    <x v="1"/>
    <n v="365"/>
    <n v="521.95000000000005"/>
  </r>
  <r>
    <s v="AD01-9362"/>
    <x v="2"/>
    <s v="Aug"/>
    <x v="1"/>
    <x v="0"/>
    <s v="Order assembled"/>
    <x v="0"/>
    <x v="0"/>
    <x v="1"/>
    <n v="359"/>
    <n v="513.37"/>
  </r>
  <r>
    <s v="AD01-9362"/>
    <x v="2"/>
    <s v="Aug"/>
    <x v="1"/>
    <x v="0"/>
    <s v="Order assembled"/>
    <x v="0"/>
    <x v="0"/>
    <x v="1"/>
    <n v="353"/>
    <n v="504.79"/>
  </r>
  <r>
    <s v="AD01-9362"/>
    <x v="2"/>
    <s v="Aug"/>
    <x v="1"/>
    <x v="0"/>
    <s v="Order assembled"/>
    <x v="0"/>
    <x v="0"/>
    <x v="0"/>
    <n v="179"/>
    <n v="255.97"/>
  </r>
  <r>
    <s v="AD01-9361"/>
    <x v="2"/>
    <s v="Aug"/>
    <x v="1"/>
    <x v="0"/>
    <s v="Order assembled"/>
    <x v="0"/>
    <x v="0"/>
    <x v="0"/>
    <n v="227"/>
    <n v="324.61"/>
  </r>
  <r>
    <s v="AD01-9362"/>
    <x v="2"/>
    <s v="Dec"/>
    <x v="1"/>
    <x v="0"/>
    <s v="Order assembled"/>
    <x v="0"/>
    <x v="0"/>
    <x v="1"/>
    <n v="302"/>
    <n v="431.86"/>
  </r>
  <r>
    <s v="AD01-9361"/>
    <x v="2"/>
    <s v="Dec"/>
    <x v="1"/>
    <x v="0"/>
    <s v="Order assembled"/>
    <x v="0"/>
    <x v="0"/>
    <x v="1"/>
    <n v="296"/>
    <n v="423.28"/>
  </r>
  <r>
    <s v="AD01-9364"/>
    <x v="2"/>
    <s v="Dec"/>
    <x v="1"/>
    <x v="0"/>
    <s v="Order assembled"/>
    <x v="0"/>
    <x v="0"/>
    <x v="1"/>
    <n v="290"/>
    <n v="414.7"/>
  </r>
  <r>
    <s v="AD01-9362"/>
    <x v="2"/>
    <s v="Dec"/>
    <x v="1"/>
    <x v="0"/>
    <s v="Order assembled"/>
    <x v="0"/>
    <x v="0"/>
    <x v="0"/>
    <n v="230"/>
    <n v="328.9"/>
  </r>
  <r>
    <s v="AD01-9364"/>
    <x v="2"/>
    <s v="Dec"/>
    <x v="1"/>
    <x v="0"/>
    <s v="Order assembled"/>
    <x v="0"/>
    <x v="0"/>
    <x v="0"/>
    <n v="158"/>
    <n v="225.94"/>
  </r>
  <r>
    <s v="AD01-9361"/>
    <x v="2"/>
    <s v="Dec"/>
    <x v="1"/>
    <x v="0"/>
    <s v="Order assembled"/>
    <x v="0"/>
    <x v="0"/>
    <x v="0"/>
    <n v="206"/>
    <n v="294.58"/>
  </r>
  <r>
    <s v="AD01-9361"/>
    <x v="2"/>
    <s v="Dec"/>
    <x v="1"/>
    <x v="0"/>
    <s v="Order assembled"/>
    <x v="0"/>
    <x v="0"/>
    <x v="0"/>
    <n v="304"/>
    <n v="434.72"/>
  </r>
  <r>
    <s v="AD01-9362"/>
    <x v="2"/>
    <s v="Dec"/>
    <x v="1"/>
    <x v="0"/>
    <s v="Order assembled"/>
    <x v="0"/>
    <x v="0"/>
    <x v="0"/>
    <n v="298"/>
    <n v="426.14"/>
  </r>
  <r>
    <s v="AD01-9364"/>
    <x v="2"/>
    <s v="Dec"/>
    <x v="1"/>
    <x v="0"/>
    <s v="Order assembled"/>
    <x v="0"/>
    <x v="0"/>
    <x v="0"/>
    <n v="292"/>
    <n v="417.56"/>
  </r>
  <r>
    <s v="AD01-9362"/>
    <x v="2"/>
    <s v="Dec"/>
    <x v="1"/>
    <x v="0"/>
    <s v="Order assembled"/>
    <x v="0"/>
    <x v="0"/>
    <x v="0"/>
    <n v="232"/>
    <n v="526.24"/>
  </r>
  <r>
    <s v="AD01-9361"/>
    <x v="2"/>
    <s v="Dec"/>
    <x v="1"/>
    <x v="0"/>
    <s v="Order assembled"/>
    <x v="0"/>
    <x v="0"/>
    <x v="0"/>
    <n v="160"/>
    <n v="526.24"/>
  </r>
  <r>
    <s v="AD01-9362"/>
    <x v="2"/>
    <s v="Dec"/>
    <x v="1"/>
    <x v="0"/>
    <s v="Order assembled"/>
    <x v="0"/>
    <x v="0"/>
    <x v="0"/>
    <n v="964"/>
    <n v="1378.52"/>
  </r>
  <r>
    <s v="AD01-9361"/>
    <x v="2"/>
    <s v="Dec"/>
    <x v="1"/>
    <x v="0"/>
    <s v="Order assembled"/>
    <x v="0"/>
    <x v="0"/>
    <x v="0"/>
    <n v="1018"/>
    <n v="1455.74"/>
  </r>
  <r>
    <s v="AD01-9364"/>
    <x v="2"/>
    <s v="Dec"/>
    <x v="1"/>
    <x v="0"/>
    <s v="Order assembled"/>
    <x v="0"/>
    <x v="0"/>
    <x v="0"/>
    <n v="204"/>
    <n v="291.72000000000003"/>
  </r>
  <r>
    <s v="AD01-9364"/>
    <x v="2"/>
    <s v="Dec"/>
    <x v="1"/>
    <x v="0"/>
    <s v="Order assembled"/>
    <x v="0"/>
    <x v="0"/>
    <x v="0"/>
    <n v="231"/>
    <n v="330.33"/>
  </r>
  <r>
    <s v="AD01-9362"/>
    <x v="2"/>
    <s v="Dec"/>
    <x v="1"/>
    <x v="0"/>
    <s v="Order assembled"/>
    <x v="0"/>
    <x v="0"/>
    <x v="0"/>
    <n v="159"/>
    <n v="227.37"/>
  </r>
  <r>
    <s v="AD01-9362"/>
    <x v="2"/>
    <s v="Dec"/>
    <x v="1"/>
    <x v="0"/>
    <s v="Order assembled"/>
    <x v="0"/>
    <x v="0"/>
    <x v="0"/>
    <n v="207"/>
    <n v="296.01"/>
  </r>
  <r>
    <s v="AD01-9361"/>
    <x v="2"/>
    <s v="Dec"/>
    <x v="1"/>
    <x v="0"/>
    <s v="Order assembled"/>
    <x v="0"/>
    <x v="0"/>
    <x v="0"/>
    <n v="301"/>
    <n v="430.43"/>
  </r>
  <r>
    <s v="AD01-9364"/>
    <x v="2"/>
    <s v="Dec"/>
    <x v="1"/>
    <x v="0"/>
    <s v="Order assembled"/>
    <x v="0"/>
    <x v="0"/>
    <x v="0"/>
    <n v="295"/>
    <n v="421.85"/>
  </r>
  <r>
    <s v="AD01-9361"/>
    <x v="2"/>
    <s v="Dec"/>
    <x v="1"/>
    <x v="0"/>
    <s v="Order assembled"/>
    <x v="0"/>
    <x v="0"/>
    <x v="0"/>
    <n v="289"/>
    <n v="413.27"/>
  </r>
  <r>
    <s v="AD01-9364"/>
    <x v="2"/>
    <s v="Dec"/>
    <x v="1"/>
    <x v="0"/>
    <s v="Order assembled"/>
    <x v="0"/>
    <x v="0"/>
    <x v="0"/>
    <n v="799"/>
    <n v="1142.57"/>
  </r>
  <r>
    <s v="AD01-9362"/>
    <x v="2"/>
    <s v="Dec"/>
    <x v="1"/>
    <x v="0"/>
    <s v="Order assembled"/>
    <x v="0"/>
    <x v="0"/>
    <x v="0"/>
    <n v="832"/>
    <n v="1189.76"/>
  </r>
  <r>
    <s v="AD01-9364"/>
    <x v="2"/>
    <s v="Dec"/>
    <x v="1"/>
    <x v="0"/>
    <s v="Order assembled"/>
    <x v="0"/>
    <x v="0"/>
    <x v="1"/>
    <n v="299"/>
    <n v="427.57"/>
  </r>
  <r>
    <s v="AD01-9362"/>
    <x v="2"/>
    <s v="Dec"/>
    <x v="1"/>
    <x v="0"/>
    <s v="Order assembled"/>
    <x v="0"/>
    <x v="0"/>
    <x v="1"/>
    <n v="293"/>
    <n v="418.99"/>
  </r>
  <r>
    <s v="AD01-9361"/>
    <x v="2"/>
    <s v="Dec"/>
    <x v="1"/>
    <x v="0"/>
    <s v="Order assembled"/>
    <x v="0"/>
    <x v="0"/>
    <x v="0"/>
    <n v="233"/>
    <n v="333.19"/>
  </r>
  <r>
    <s v="AD01-9361"/>
    <x v="2"/>
    <s v="Dec"/>
    <x v="1"/>
    <x v="0"/>
    <s v="Order assembled"/>
    <x v="0"/>
    <x v="0"/>
    <x v="0"/>
    <n v="161"/>
    <n v="230.23"/>
  </r>
  <r>
    <s v="AD01-9362"/>
    <x v="2"/>
    <s v="Dec"/>
    <x v="1"/>
    <x v="0"/>
    <s v="Order assembled"/>
    <x v="0"/>
    <x v="0"/>
    <x v="0"/>
    <n v="203"/>
    <n v="290.29000000000002"/>
  </r>
  <r>
    <s v="AD01-9361"/>
    <x v="2"/>
    <s v="Feb"/>
    <x v="1"/>
    <x v="0"/>
    <s v="Order assembled"/>
    <x v="0"/>
    <x v="0"/>
    <x v="1"/>
    <n v="218"/>
    <n v="311.74"/>
  </r>
  <r>
    <s v="AD01-9362"/>
    <x v="2"/>
    <s v="Feb"/>
    <x v="1"/>
    <x v="0"/>
    <s v="Order assembled"/>
    <x v="0"/>
    <x v="0"/>
    <x v="1"/>
    <n v="212"/>
    <n v="303.16000000000003"/>
  </r>
  <r>
    <s v="AD01-9364"/>
    <x v="2"/>
    <s v="Feb"/>
    <x v="1"/>
    <x v="0"/>
    <s v="Order assembled"/>
    <x v="0"/>
    <x v="0"/>
    <x v="1"/>
    <n v="206"/>
    <n v="294.58"/>
  </r>
  <r>
    <s v="AD01-9361"/>
    <x v="2"/>
    <s v="Feb"/>
    <x v="1"/>
    <x v="0"/>
    <s v="Order assembled"/>
    <x v="0"/>
    <x v="0"/>
    <x v="0"/>
    <n v="212"/>
    <n v="303.16000000000003"/>
  </r>
  <r>
    <s v="AD01-9364"/>
    <x v="2"/>
    <s v="Feb"/>
    <x v="1"/>
    <x v="0"/>
    <s v="Order assembled"/>
    <x v="0"/>
    <x v="0"/>
    <x v="0"/>
    <n v="260"/>
    <n v="371.8"/>
  </r>
  <r>
    <s v="AD01-9361"/>
    <x v="2"/>
    <s v="Feb"/>
    <x v="1"/>
    <x v="0"/>
    <s v="Order assembled"/>
    <x v="0"/>
    <x v="0"/>
    <x v="0"/>
    <n v="214"/>
    <n v="306.02"/>
  </r>
  <r>
    <s v="AD01-9361"/>
    <x v="2"/>
    <s v="Feb"/>
    <x v="1"/>
    <x v="0"/>
    <s v="Order assembled"/>
    <x v="0"/>
    <x v="0"/>
    <x v="0"/>
    <n v="208"/>
    <n v="297.44"/>
  </r>
  <r>
    <s v="AD01-9362"/>
    <x v="2"/>
    <s v="Feb"/>
    <x v="1"/>
    <x v="0"/>
    <s v="Order assembled"/>
    <x v="0"/>
    <x v="0"/>
    <x v="0"/>
    <n v="214"/>
    <n v="526.24"/>
  </r>
  <r>
    <s v="AD01-9362"/>
    <x v="2"/>
    <s v="Feb"/>
    <x v="1"/>
    <x v="0"/>
    <s v="Order assembled"/>
    <x v="0"/>
    <x v="0"/>
    <x v="0"/>
    <n v="256"/>
    <n v="526.24"/>
  </r>
  <r>
    <s v="AD01-9361"/>
    <x v="2"/>
    <s v="Feb"/>
    <x v="1"/>
    <x v="0"/>
    <s v="Order assembled"/>
    <x v="0"/>
    <x v="0"/>
    <x v="0"/>
    <n v="1009"/>
    <n v="1442.87"/>
  </r>
  <r>
    <s v="AD01-9362"/>
    <x v="2"/>
    <s v="Feb"/>
    <x v="1"/>
    <x v="0"/>
    <s v="Order assembled"/>
    <x v="0"/>
    <x v="0"/>
    <x v="0"/>
    <n v="258"/>
    <n v="368.94"/>
  </r>
  <r>
    <s v="AD01-9361"/>
    <x v="2"/>
    <s v="Feb"/>
    <x v="1"/>
    <x v="0"/>
    <s v="Order assembled"/>
    <x v="0"/>
    <x v="0"/>
    <x v="0"/>
    <n v="213"/>
    <n v="304.58999999999997"/>
  </r>
  <r>
    <s v="AD01-9363"/>
    <x v="2"/>
    <s v="Feb"/>
    <x v="1"/>
    <x v="0"/>
    <s v="Order assembled"/>
    <x v="0"/>
    <x v="0"/>
    <x v="0"/>
    <n v="261"/>
    <n v="373.23"/>
  </r>
  <r>
    <s v="AD01-9362"/>
    <x v="2"/>
    <s v="Feb"/>
    <x v="1"/>
    <x v="0"/>
    <s v="Order assembled"/>
    <x v="0"/>
    <x v="0"/>
    <x v="0"/>
    <n v="217"/>
    <n v="310.31"/>
  </r>
  <r>
    <s v="AD01-9361"/>
    <x v="2"/>
    <s v="Feb"/>
    <x v="1"/>
    <x v="0"/>
    <s v="Order assembled"/>
    <x v="0"/>
    <x v="0"/>
    <x v="0"/>
    <n v="211"/>
    <n v="301.73"/>
  </r>
  <r>
    <s v="AD01-9361"/>
    <x v="2"/>
    <s v="Feb"/>
    <x v="1"/>
    <x v="0"/>
    <s v="Order assembled"/>
    <x v="0"/>
    <x v="0"/>
    <x v="0"/>
    <n v="205"/>
    <n v="293.14999999999998"/>
  </r>
  <r>
    <s v="AD01-9361"/>
    <x v="2"/>
    <s v="Feb"/>
    <x v="1"/>
    <x v="0"/>
    <s v="Order assembled"/>
    <x v="0"/>
    <x v="0"/>
    <x v="0"/>
    <n v="790"/>
    <n v="1129.7"/>
  </r>
  <r>
    <s v="AD01-9362"/>
    <x v="2"/>
    <s v="Feb"/>
    <x v="1"/>
    <x v="0"/>
    <s v="Order assembled"/>
    <x v="0"/>
    <x v="0"/>
    <x v="0"/>
    <n v="823"/>
    <n v="1176.8900000000001"/>
  </r>
  <r>
    <s v="AD01-9361"/>
    <x v="2"/>
    <s v="Feb"/>
    <x v="1"/>
    <x v="0"/>
    <s v="Order assembled"/>
    <x v="0"/>
    <x v="0"/>
    <x v="1"/>
    <n v="215"/>
    <n v="307.45"/>
  </r>
  <r>
    <s v="AD01-9364"/>
    <x v="2"/>
    <s v="Feb"/>
    <x v="1"/>
    <x v="0"/>
    <s v="Order assembled"/>
    <x v="0"/>
    <x v="0"/>
    <x v="1"/>
    <n v="209"/>
    <n v="298.87"/>
  </r>
  <r>
    <s v="AD01-9361"/>
    <x v="2"/>
    <s v="Feb"/>
    <x v="1"/>
    <x v="0"/>
    <s v="Order assembled"/>
    <x v="0"/>
    <x v="0"/>
    <x v="1"/>
    <n v="203"/>
    <n v="290.29000000000002"/>
  </r>
  <r>
    <s v="AD01-9364"/>
    <x v="2"/>
    <s v="Feb"/>
    <x v="1"/>
    <x v="0"/>
    <s v="Order assembled"/>
    <x v="0"/>
    <x v="0"/>
    <x v="0"/>
    <n v="257"/>
    <n v="367.51"/>
  </r>
  <r>
    <s v="AD01-9362"/>
    <x v="2"/>
    <s v="Jan"/>
    <x v="1"/>
    <x v="0"/>
    <s v="Order assembled"/>
    <x v="0"/>
    <x v="0"/>
    <x v="1"/>
    <n v="230"/>
    <n v="328.9"/>
  </r>
  <r>
    <s v="AD01-9361"/>
    <x v="2"/>
    <s v="Jan"/>
    <x v="1"/>
    <x v="0"/>
    <s v="Order assembled"/>
    <x v="0"/>
    <x v="0"/>
    <x v="1"/>
    <n v="224"/>
    <n v="320.32"/>
  </r>
  <r>
    <s v="AD01-9365"/>
    <x v="2"/>
    <s v="Jan"/>
    <x v="1"/>
    <x v="0"/>
    <s v="Order assembled"/>
    <x v="0"/>
    <x v="0"/>
    <x v="0"/>
    <n v="218"/>
    <n v="311.74"/>
  </r>
  <r>
    <s v="AD01-9363"/>
    <x v="2"/>
    <s v="Jan"/>
    <x v="1"/>
    <x v="0"/>
    <s v="Order assembled"/>
    <x v="0"/>
    <x v="0"/>
    <x v="0"/>
    <n v="266"/>
    <n v="380.38"/>
  </r>
  <r>
    <s v="AD01-9362"/>
    <x v="2"/>
    <s v="Jan"/>
    <x v="1"/>
    <x v="0"/>
    <s v="Order assembled"/>
    <x v="0"/>
    <x v="0"/>
    <x v="0"/>
    <n v="232"/>
    <n v="331.76"/>
  </r>
  <r>
    <s v="AD01-9362"/>
    <x v="2"/>
    <s v="Jan"/>
    <x v="1"/>
    <x v="0"/>
    <s v="Order assembled"/>
    <x v="0"/>
    <x v="0"/>
    <x v="0"/>
    <n v="226"/>
    <n v="323.18"/>
  </r>
  <r>
    <s v="AD01-9362"/>
    <x v="2"/>
    <s v="Jan"/>
    <x v="1"/>
    <x v="0"/>
    <s v="Order assembled"/>
    <x v="0"/>
    <x v="0"/>
    <x v="0"/>
    <n v="220"/>
    <n v="314.60000000000002"/>
  </r>
  <r>
    <s v="AD01-9361"/>
    <x v="2"/>
    <s v="Jan"/>
    <x v="1"/>
    <x v="0"/>
    <s v="Order assembled"/>
    <x v="0"/>
    <x v="0"/>
    <x v="0"/>
    <n v="262"/>
    <n v="526.24"/>
  </r>
  <r>
    <s v="AD01-9361"/>
    <x v="2"/>
    <s v="Jan"/>
    <x v="1"/>
    <x v="0"/>
    <s v="Order assembled"/>
    <x v="0"/>
    <x v="0"/>
    <x v="0"/>
    <n v="1008"/>
    <n v="1441.44"/>
  </r>
  <r>
    <s v="AD01-9362"/>
    <x v="2"/>
    <s v="Jan"/>
    <x v="1"/>
    <x v="0"/>
    <s v="Order assembled"/>
    <x v="0"/>
    <x v="0"/>
    <x v="0"/>
    <n v="1041"/>
    <n v="1488.63"/>
  </r>
  <r>
    <s v="AD01-9362"/>
    <x v="2"/>
    <s v="Jan"/>
    <x v="1"/>
    <x v="0"/>
    <s v="Order assembled"/>
    <x v="0"/>
    <x v="0"/>
    <x v="0"/>
    <n v="219"/>
    <n v="313.17"/>
  </r>
  <r>
    <s v="AD01-9365"/>
    <x v="2"/>
    <s v="Jan"/>
    <x v="1"/>
    <x v="0"/>
    <s v="Order assembled"/>
    <x v="0"/>
    <x v="0"/>
    <x v="0"/>
    <n v="229"/>
    <n v="327.47000000000003"/>
  </r>
  <r>
    <s v="AD01-9361"/>
    <x v="2"/>
    <s v="Jan"/>
    <x v="1"/>
    <x v="0"/>
    <s v="Order assembled"/>
    <x v="0"/>
    <x v="0"/>
    <x v="0"/>
    <n v="223"/>
    <n v="318.89"/>
  </r>
  <r>
    <s v="AD01-9362"/>
    <x v="2"/>
    <s v="Jan"/>
    <x v="1"/>
    <x v="0"/>
    <s v="Order assembled"/>
    <x v="0"/>
    <x v="0"/>
    <x v="0"/>
    <n v="789"/>
    <n v="1128.27"/>
  </r>
  <r>
    <s v="AD01-9362"/>
    <x v="2"/>
    <s v="Jan"/>
    <x v="1"/>
    <x v="0"/>
    <s v="Order assembled"/>
    <x v="0"/>
    <x v="0"/>
    <x v="0"/>
    <n v="822"/>
    <n v="1175.46"/>
  </r>
  <r>
    <s v="AD01-9362"/>
    <x v="2"/>
    <s v="Jan"/>
    <x v="1"/>
    <x v="0"/>
    <s v="Order assembled"/>
    <x v="0"/>
    <x v="0"/>
    <x v="1"/>
    <n v="233"/>
    <n v="333.19"/>
  </r>
  <r>
    <s v="AD01-9362"/>
    <x v="2"/>
    <s v="Jan"/>
    <x v="1"/>
    <x v="0"/>
    <s v="Order assembled"/>
    <x v="0"/>
    <x v="0"/>
    <x v="1"/>
    <n v="227"/>
    <n v="324.61"/>
  </r>
  <r>
    <s v="AD01-9361"/>
    <x v="2"/>
    <s v="Jan"/>
    <x v="1"/>
    <x v="0"/>
    <s v="Order assembled"/>
    <x v="0"/>
    <x v="0"/>
    <x v="1"/>
    <n v="221"/>
    <n v="316.02999999999997"/>
  </r>
  <r>
    <s v="AD01-9362"/>
    <x v="2"/>
    <s v="Jan"/>
    <x v="1"/>
    <x v="0"/>
    <s v="Order assembled"/>
    <x v="0"/>
    <x v="0"/>
    <x v="0"/>
    <n v="215"/>
    <n v="307.45"/>
  </r>
  <r>
    <s v="AD01-9364"/>
    <x v="2"/>
    <s v="Jan"/>
    <x v="1"/>
    <x v="0"/>
    <s v="Order assembled"/>
    <x v="0"/>
    <x v="0"/>
    <x v="0"/>
    <n v="263"/>
    <n v="376.09"/>
  </r>
  <r>
    <s v="AD01-9361"/>
    <x v="2"/>
    <s v="Jul"/>
    <x v="1"/>
    <x v="0"/>
    <s v="Order assembled"/>
    <x v="0"/>
    <x v="0"/>
    <x v="1"/>
    <n v="134"/>
    <n v="191.62"/>
  </r>
  <r>
    <s v="AD01-9361"/>
    <x v="2"/>
    <s v="Jul"/>
    <x v="1"/>
    <x v="0"/>
    <s v="Order assembled"/>
    <x v="0"/>
    <x v="0"/>
    <x v="1"/>
    <n v="128"/>
    <n v="183.04"/>
  </r>
  <r>
    <s v="AD01-9362"/>
    <x v="2"/>
    <s v="Jul"/>
    <x v="1"/>
    <x v="0"/>
    <s v="Order assembled"/>
    <x v="0"/>
    <x v="0"/>
    <x v="0"/>
    <n v="230"/>
    <n v="328.9"/>
  </r>
  <r>
    <s v="AD01-9362"/>
    <x v="2"/>
    <s v="Jul"/>
    <x v="1"/>
    <x v="0"/>
    <s v="Order assembled"/>
    <x v="0"/>
    <x v="0"/>
    <x v="0"/>
    <n v="136"/>
    <n v="194.48"/>
  </r>
  <r>
    <s v="AD01-9361"/>
    <x v="2"/>
    <s v="Jul"/>
    <x v="1"/>
    <x v="0"/>
    <s v="Order assembled"/>
    <x v="0"/>
    <x v="0"/>
    <x v="0"/>
    <n v="130"/>
    <n v="185.9"/>
  </r>
  <r>
    <s v="AD01-9364"/>
    <x v="2"/>
    <s v="Jul"/>
    <x v="1"/>
    <x v="0"/>
    <s v="Order assembled"/>
    <x v="0"/>
    <x v="0"/>
    <x v="0"/>
    <n v="370"/>
    <n v="529.1"/>
  </r>
  <r>
    <s v="AD01-9362"/>
    <x v="2"/>
    <s v="Jul"/>
    <x v="1"/>
    <x v="0"/>
    <s v="Order assembled"/>
    <x v="0"/>
    <x v="0"/>
    <x v="0"/>
    <n v="184"/>
    <n v="526.24"/>
  </r>
  <r>
    <s v="AD01-9362"/>
    <x v="2"/>
    <s v="Jul"/>
    <x v="1"/>
    <x v="0"/>
    <s v="Order assembled"/>
    <x v="0"/>
    <x v="0"/>
    <x v="0"/>
    <n v="232"/>
    <n v="526.24"/>
  </r>
  <r>
    <s v="AD01-9364"/>
    <x v="2"/>
    <s v="Jul"/>
    <x v="1"/>
    <x v="0"/>
    <s v="Order assembled"/>
    <x v="0"/>
    <x v="0"/>
    <x v="0"/>
    <n v="1013"/>
    <n v="1448.59"/>
  </r>
  <r>
    <s v="AD01-9363"/>
    <x v="2"/>
    <s v="Jul"/>
    <x v="1"/>
    <x v="0"/>
    <s v="Order assembled"/>
    <x v="0"/>
    <x v="0"/>
    <x v="0"/>
    <n v="234"/>
    <n v="334.62"/>
  </r>
  <r>
    <s v="AD01-9364"/>
    <x v="2"/>
    <s v="Jul"/>
    <x v="1"/>
    <x v="0"/>
    <s v="Order assembled"/>
    <x v="0"/>
    <x v="0"/>
    <x v="0"/>
    <n v="183"/>
    <n v="261.69"/>
  </r>
  <r>
    <s v="AD01-9362"/>
    <x v="2"/>
    <s v="Jul"/>
    <x v="1"/>
    <x v="0"/>
    <s v="Order assembled"/>
    <x v="0"/>
    <x v="0"/>
    <x v="0"/>
    <n v="231"/>
    <n v="330.33"/>
  </r>
  <r>
    <s v="AD01-9364"/>
    <x v="2"/>
    <s v="Jul"/>
    <x v="1"/>
    <x v="0"/>
    <s v="Order assembled"/>
    <x v="0"/>
    <x v="0"/>
    <x v="0"/>
    <n v="133"/>
    <n v="190.19"/>
  </r>
  <r>
    <s v="AD01-9362"/>
    <x v="2"/>
    <s v="Jul"/>
    <x v="1"/>
    <x v="0"/>
    <s v="Order assembled"/>
    <x v="0"/>
    <x v="0"/>
    <x v="0"/>
    <n v="127"/>
    <n v="181.61"/>
  </r>
  <r>
    <s v="AD01-9362"/>
    <x v="2"/>
    <s v="Jul"/>
    <x v="1"/>
    <x v="0"/>
    <s v="Order assembled"/>
    <x v="0"/>
    <x v="0"/>
    <x v="0"/>
    <n v="794"/>
    <n v="1135.42"/>
  </r>
  <r>
    <s v="AD01-9362"/>
    <x v="2"/>
    <s v="Jul"/>
    <x v="1"/>
    <x v="0"/>
    <s v="Order assembled"/>
    <x v="0"/>
    <x v="0"/>
    <x v="1"/>
    <n v="137"/>
    <n v="195.91"/>
  </r>
  <r>
    <s v="AD01-9361"/>
    <x v="2"/>
    <s v="Jul"/>
    <x v="1"/>
    <x v="0"/>
    <s v="Order assembled"/>
    <x v="0"/>
    <x v="0"/>
    <x v="1"/>
    <n v="131"/>
    <n v="187.33"/>
  </r>
  <r>
    <s v="AD01-9361"/>
    <x v="2"/>
    <s v="Jul"/>
    <x v="1"/>
    <x v="0"/>
    <s v="Order assembled"/>
    <x v="0"/>
    <x v="0"/>
    <x v="1"/>
    <n v="371"/>
    <n v="530.53"/>
  </r>
  <r>
    <s v="AD01-9361"/>
    <x v="2"/>
    <s v="Jul"/>
    <x v="1"/>
    <x v="0"/>
    <s v="Order assembled"/>
    <x v="0"/>
    <x v="0"/>
    <x v="0"/>
    <n v="185"/>
    <n v="264.55"/>
  </r>
  <r>
    <s v="AD01-9362"/>
    <x v="2"/>
    <s v="Jul"/>
    <x v="1"/>
    <x v="0"/>
    <s v="Order assembled"/>
    <x v="0"/>
    <x v="0"/>
    <x v="0"/>
    <n v="233"/>
    <n v="333.19"/>
  </r>
  <r>
    <s v="AD01-9362"/>
    <x v="2"/>
    <s v="Jun"/>
    <x v="1"/>
    <x v="0"/>
    <s v="Order assembled"/>
    <x v="0"/>
    <x v="0"/>
    <x v="1"/>
    <n v="152"/>
    <n v="217.36"/>
  </r>
  <r>
    <s v="AD01-9362"/>
    <x v="2"/>
    <s v="Jun"/>
    <x v="1"/>
    <x v="0"/>
    <s v="Order assembled"/>
    <x v="0"/>
    <x v="0"/>
    <x v="1"/>
    <n v="146"/>
    <n v="208.78"/>
  </r>
  <r>
    <s v="AD01-9362"/>
    <x v="2"/>
    <s v="Jun"/>
    <x v="1"/>
    <x v="0"/>
    <s v="Order assembled"/>
    <x v="0"/>
    <x v="0"/>
    <x v="1"/>
    <n v="140"/>
    <n v="200.2"/>
  </r>
  <r>
    <s v="AD01-9365"/>
    <x v="2"/>
    <s v="Jun"/>
    <x v="1"/>
    <x v="0"/>
    <s v="Order assembled"/>
    <x v="0"/>
    <x v="0"/>
    <x v="0"/>
    <n v="188"/>
    <n v="268.83999999999997"/>
  </r>
  <r>
    <s v="AD01-9361"/>
    <x v="2"/>
    <s v="Jun"/>
    <x v="1"/>
    <x v="0"/>
    <s v="Order assembled"/>
    <x v="0"/>
    <x v="0"/>
    <x v="0"/>
    <n v="236"/>
    <n v="337.48"/>
  </r>
  <r>
    <s v="AD01-9362"/>
    <x v="2"/>
    <s v="Jun"/>
    <x v="1"/>
    <x v="0"/>
    <s v="Order assembled"/>
    <x v="0"/>
    <x v="0"/>
    <x v="0"/>
    <n v="154"/>
    <n v="220.22"/>
  </r>
  <r>
    <s v="AD01-9361"/>
    <x v="2"/>
    <s v="Jun"/>
    <x v="1"/>
    <x v="0"/>
    <s v="Order assembled"/>
    <x v="0"/>
    <x v="0"/>
    <x v="0"/>
    <n v="148"/>
    <n v="211.64"/>
  </r>
  <r>
    <s v="AD01-9364"/>
    <x v="2"/>
    <s v="Jun"/>
    <x v="1"/>
    <x v="0"/>
    <s v="Order assembled"/>
    <x v="0"/>
    <x v="0"/>
    <x v="0"/>
    <n v="142"/>
    <n v="203.06"/>
  </r>
  <r>
    <s v="AD01-9361"/>
    <x v="2"/>
    <s v="Jun"/>
    <x v="1"/>
    <x v="0"/>
    <s v="Order assembled"/>
    <x v="0"/>
    <x v="0"/>
    <x v="0"/>
    <n v="190"/>
    <n v="526.24"/>
  </r>
  <r>
    <s v="AD01-9363"/>
    <x v="2"/>
    <s v="Jun"/>
    <x v="1"/>
    <x v="0"/>
    <s v="Order assembled"/>
    <x v="0"/>
    <x v="0"/>
    <x v="0"/>
    <n v="238"/>
    <n v="526.24"/>
  </r>
  <r>
    <s v="AD01-9364"/>
    <x v="2"/>
    <s v="Jun"/>
    <x v="1"/>
    <x v="0"/>
    <s v="Order assembled"/>
    <x v="0"/>
    <x v="0"/>
    <x v="0"/>
    <n v="1012"/>
    <n v="1447.16"/>
  </r>
  <r>
    <s v="AD01-9364"/>
    <x v="2"/>
    <s v="Jun"/>
    <x v="1"/>
    <x v="0"/>
    <s v="Order assembled"/>
    <x v="0"/>
    <x v="0"/>
    <x v="0"/>
    <n v="189"/>
    <n v="270.27"/>
  </r>
  <r>
    <s v="AD01-9362"/>
    <x v="2"/>
    <s v="Jun"/>
    <x v="1"/>
    <x v="0"/>
    <s v="Order assembled"/>
    <x v="0"/>
    <x v="0"/>
    <x v="0"/>
    <n v="237"/>
    <n v="338.91"/>
  </r>
  <r>
    <s v="AD01-9364"/>
    <x v="2"/>
    <s v="Jun"/>
    <x v="1"/>
    <x v="0"/>
    <s v="Order assembled"/>
    <x v="0"/>
    <x v="0"/>
    <x v="0"/>
    <n v="151"/>
    <n v="215.93"/>
  </r>
  <r>
    <s v="AD01-9361"/>
    <x v="2"/>
    <s v="Jun"/>
    <x v="1"/>
    <x v="0"/>
    <s v="Order assembled"/>
    <x v="0"/>
    <x v="0"/>
    <x v="0"/>
    <n v="145"/>
    <n v="207.35"/>
  </r>
  <r>
    <s v="AD01-9365"/>
    <x v="2"/>
    <s v="Jun"/>
    <x v="1"/>
    <x v="0"/>
    <s v="Order assembled"/>
    <x v="0"/>
    <x v="0"/>
    <x v="0"/>
    <n v="139"/>
    <n v="198.77"/>
  </r>
  <r>
    <s v="AD01-9362"/>
    <x v="2"/>
    <s v="Jun"/>
    <x v="1"/>
    <x v="0"/>
    <s v="Order assembled"/>
    <x v="0"/>
    <x v="0"/>
    <x v="0"/>
    <n v="793"/>
    <n v="1133.99"/>
  </r>
  <r>
    <s v="AD01-9362"/>
    <x v="2"/>
    <s v="Jun"/>
    <x v="1"/>
    <x v="0"/>
    <s v="Order assembled"/>
    <x v="0"/>
    <x v="0"/>
    <x v="0"/>
    <n v="827"/>
    <n v="1182.6099999999999"/>
  </r>
  <r>
    <s v="AD01-9365"/>
    <x v="2"/>
    <s v="Jun"/>
    <x v="1"/>
    <x v="0"/>
    <s v="Order assembled"/>
    <x v="0"/>
    <x v="0"/>
    <x v="1"/>
    <n v="149"/>
    <n v="213.07"/>
  </r>
  <r>
    <s v="AD01-9361"/>
    <x v="2"/>
    <s v="Jun"/>
    <x v="1"/>
    <x v="0"/>
    <s v="Order assembled"/>
    <x v="0"/>
    <x v="0"/>
    <x v="1"/>
    <n v="143"/>
    <n v="204.49"/>
  </r>
  <r>
    <s v="AD01-9361"/>
    <x v="2"/>
    <s v="Jun"/>
    <x v="1"/>
    <x v="0"/>
    <s v="Order assembled"/>
    <x v="0"/>
    <x v="0"/>
    <x v="0"/>
    <n v="191"/>
    <n v="273.13"/>
  </r>
  <r>
    <s v="AD01-9362"/>
    <x v="2"/>
    <s v="Jun"/>
    <x v="1"/>
    <x v="0"/>
    <s v="Order assembled"/>
    <x v="0"/>
    <x v="0"/>
    <x v="0"/>
    <n v="239"/>
    <n v="341.77"/>
  </r>
  <r>
    <s v="AD01-9362"/>
    <x v="2"/>
    <s v="Mar"/>
    <x v="1"/>
    <x v="0"/>
    <s v="Order assembled"/>
    <x v="0"/>
    <x v="0"/>
    <x v="1"/>
    <n v="200"/>
    <n v="286"/>
  </r>
  <r>
    <s v="AD01-9362"/>
    <x v="2"/>
    <s v="Mar"/>
    <x v="1"/>
    <x v="0"/>
    <s v="Order assembled"/>
    <x v="0"/>
    <x v="0"/>
    <x v="1"/>
    <n v="194"/>
    <n v="277.42"/>
  </r>
  <r>
    <s v="AD01-9361"/>
    <x v="2"/>
    <s v="Mar"/>
    <x v="1"/>
    <x v="0"/>
    <s v="Order assembled"/>
    <x v="0"/>
    <x v="0"/>
    <x v="1"/>
    <n v="188"/>
    <n v="268.83999999999997"/>
  </r>
  <r>
    <s v="AD01-9362"/>
    <x v="2"/>
    <s v="Mar"/>
    <x v="1"/>
    <x v="0"/>
    <s v="Order assembled"/>
    <x v="0"/>
    <x v="0"/>
    <x v="0"/>
    <n v="206"/>
    <n v="294.58"/>
  </r>
  <r>
    <s v="AD01-9361"/>
    <x v="2"/>
    <s v="Mar"/>
    <x v="1"/>
    <x v="0"/>
    <s v="Order assembled"/>
    <x v="0"/>
    <x v="0"/>
    <x v="0"/>
    <n v="254"/>
    <n v="363.22"/>
  </r>
  <r>
    <s v="AD01-9363"/>
    <x v="2"/>
    <s v="Mar"/>
    <x v="1"/>
    <x v="0"/>
    <s v="Order assembled"/>
    <x v="0"/>
    <x v="0"/>
    <x v="0"/>
    <n v="202"/>
    <n v="288.86"/>
  </r>
  <r>
    <s v="AD01-9362"/>
    <x v="2"/>
    <s v="Mar"/>
    <x v="1"/>
    <x v="0"/>
    <s v="Order assembled"/>
    <x v="0"/>
    <x v="0"/>
    <x v="0"/>
    <n v="196"/>
    <n v="280.27999999999997"/>
  </r>
  <r>
    <s v="AD01-9362"/>
    <x v="2"/>
    <s v="Mar"/>
    <x v="1"/>
    <x v="0"/>
    <s v="Order assembled"/>
    <x v="0"/>
    <x v="0"/>
    <x v="0"/>
    <n v="190"/>
    <n v="271.7"/>
  </r>
  <r>
    <s v="AD01-9361"/>
    <x v="2"/>
    <s v="Mar"/>
    <x v="1"/>
    <x v="0"/>
    <s v="Order assembled"/>
    <x v="0"/>
    <x v="0"/>
    <x v="0"/>
    <n v="208"/>
    <n v="526.24"/>
  </r>
  <r>
    <s v="AD01-9362"/>
    <x v="2"/>
    <s v="Mar"/>
    <x v="1"/>
    <x v="0"/>
    <s v="Order assembled"/>
    <x v="0"/>
    <x v="0"/>
    <x v="0"/>
    <n v="1010"/>
    <n v="1444.3"/>
  </r>
  <r>
    <s v="AD01-9361"/>
    <x v="2"/>
    <s v="Mar"/>
    <x v="1"/>
    <x v="0"/>
    <s v="Order assembled"/>
    <x v="0"/>
    <x v="0"/>
    <x v="0"/>
    <n v="252"/>
    <n v="360.36"/>
  </r>
  <r>
    <s v="AD01-9362"/>
    <x v="2"/>
    <s v="Mar"/>
    <x v="1"/>
    <x v="0"/>
    <s v="Order assembled"/>
    <x v="0"/>
    <x v="0"/>
    <x v="0"/>
    <n v="207"/>
    <n v="296.01"/>
  </r>
  <r>
    <s v="AD01-9361"/>
    <x v="2"/>
    <s v="Mar"/>
    <x v="1"/>
    <x v="0"/>
    <s v="Order assembled"/>
    <x v="0"/>
    <x v="0"/>
    <x v="0"/>
    <n v="255"/>
    <n v="364.65"/>
  </r>
  <r>
    <s v="AD01-9361"/>
    <x v="2"/>
    <s v="Mar"/>
    <x v="1"/>
    <x v="0"/>
    <s v="Order assembled"/>
    <x v="0"/>
    <x v="0"/>
    <x v="0"/>
    <n v="199"/>
    <n v="284.57"/>
  </r>
  <r>
    <s v="AD01-9362"/>
    <x v="2"/>
    <s v="Mar"/>
    <x v="1"/>
    <x v="0"/>
    <s v="Order assembled"/>
    <x v="0"/>
    <x v="0"/>
    <x v="0"/>
    <n v="193"/>
    <n v="275.99"/>
  </r>
  <r>
    <s v="AD01-9362"/>
    <x v="2"/>
    <s v="Mar"/>
    <x v="1"/>
    <x v="0"/>
    <s v="Order assembled"/>
    <x v="0"/>
    <x v="0"/>
    <x v="0"/>
    <n v="187"/>
    <n v="267.41000000000003"/>
  </r>
  <r>
    <s v="AD01-9362"/>
    <x v="2"/>
    <s v="Mar"/>
    <x v="1"/>
    <x v="0"/>
    <s v="Order assembled"/>
    <x v="0"/>
    <x v="0"/>
    <x v="0"/>
    <n v="791"/>
    <n v="1131.1300000000001"/>
  </r>
  <r>
    <s v="AD01-9362"/>
    <x v="2"/>
    <s v="Mar"/>
    <x v="1"/>
    <x v="0"/>
    <s v="Order assembled"/>
    <x v="0"/>
    <x v="0"/>
    <x v="0"/>
    <n v="824"/>
    <n v="1178.32"/>
  </r>
  <r>
    <s v="AD01-9363"/>
    <x v="2"/>
    <s v="Mar"/>
    <x v="1"/>
    <x v="0"/>
    <s v="Order assembled"/>
    <x v="0"/>
    <x v="0"/>
    <x v="1"/>
    <n v="197"/>
    <n v="281.70999999999998"/>
  </r>
  <r>
    <s v="AD01-9364"/>
    <x v="2"/>
    <s v="Mar"/>
    <x v="1"/>
    <x v="0"/>
    <s v="Order assembled"/>
    <x v="0"/>
    <x v="0"/>
    <x v="1"/>
    <n v="191"/>
    <n v="273.13"/>
  </r>
  <r>
    <s v="AD01-9363"/>
    <x v="2"/>
    <s v="Mar"/>
    <x v="1"/>
    <x v="0"/>
    <s v="Order assembled"/>
    <x v="0"/>
    <x v="0"/>
    <x v="0"/>
    <n v="209"/>
    <n v="298.87"/>
  </r>
  <r>
    <s v="AD01-9363"/>
    <x v="2"/>
    <s v="Mar"/>
    <x v="1"/>
    <x v="0"/>
    <s v="Order assembled"/>
    <x v="0"/>
    <x v="0"/>
    <x v="0"/>
    <n v="251"/>
    <n v="358.93"/>
  </r>
  <r>
    <s v="AD01-9361"/>
    <x v="2"/>
    <s v="May"/>
    <x v="1"/>
    <x v="0"/>
    <s v="Order assembled"/>
    <x v="0"/>
    <x v="0"/>
    <x v="1"/>
    <n v="170"/>
    <n v="243.1"/>
  </r>
  <r>
    <s v="AD01-9364"/>
    <x v="2"/>
    <s v="May"/>
    <x v="1"/>
    <x v="0"/>
    <s v="Order assembled"/>
    <x v="0"/>
    <x v="0"/>
    <x v="1"/>
    <n v="164"/>
    <n v="234.52"/>
  </r>
  <r>
    <s v="AD01-9364"/>
    <x v="2"/>
    <s v="May"/>
    <x v="1"/>
    <x v="0"/>
    <s v="Order assembled"/>
    <x v="0"/>
    <x v="0"/>
    <x v="1"/>
    <n v="158"/>
    <n v="225.94"/>
  </r>
  <r>
    <s v="AD01-9363"/>
    <x v="2"/>
    <s v="May"/>
    <x v="1"/>
    <x v="0"/>
    <s v="Order assembled"/>
    <x v="0"/>
    <x v="0"/>
    <x v="0"/>
    <n v="194"/>
    <n v="277.42"/>
  </r>
  <r>
    <s v="AD01-9364"/>
    <x v="2"/>
    <s v="May"/>
    <x v="1"/>
    <x v="0"/>
    <s v="Order assembled"/>
    <x v="0"/>
    <x v="0"/>
    <x v="0"/>
    <n v="242"/>
    <n v="346.06"/>
  </r>
  <r>
    <s v="AD01-9364"/>
    <x v="2"/>
    <s v="May"/>
    <x v="1"/>
    <x v="0"/>
    <s v="Order assembled"/>
    <x v="0"/>
    <x v="0"/>
    <x v="0"/>
    <n v="166"/>
    <n v="237.38"/>
  </r>
  <r>
    <s v="AD01-9362"/>
    <x v="2"/>
    <s v="May"/>
    <x v="1"/>
    <x v="0"/>
    <s v="Order assembled"/>
    <x v="0"/>
    <x v="0"/>
    <x v="0"/>
    <n v="160"/>
    <n v="228.8"/>
  </r>
  <r>
    <s v="AD01-9361"/>
    <x v="2"/>
    <s v="May"/>
    <x v="1"/>
    <x v="0"/>
    <s v="Order assembled"/>
    <x v="0"/>
    <x v="0"/>
    <x v="0"/>
    <n v="196"/>
    <n v="526.24"/>
  </r>
  <r>
    <s v="AD01-9364"/>
    <x v="2"/>
    <s v="May"/>
    <x v="1"/>
    <x v="0"/>
    <s v="Order assembled"/>
    <x v="0"/>
    <x v="0"/>
    <x v="0"/>
    <n v="244"/>
    <n v="526.24"/>
  </r>
  <r>
    <s v="AD01-9364"/>
    <x v="2"/>
    <s v="May"/>
    <x v="1"/>
    <x v="0"/>
    <s v="Order assembled"/>
    <x v="0"/>
    <x v="0"/>
    <x v="0"/>
    <n v="1011"/>
    <n v="1445.73"/>
  </r>
  <r>
    <s v="AD01-9364"/>
    <x v="2"/>
    <s v="May"/>
    <x v="1"/>
    <x v="0"/>
    <s v="Order assembled"/>
    <x v="0"/>
    <x v="0"/>
    <x v="0"/>
    <n v="240"/>
    <n v="343.2"/>
  </r>
  <r>
    <s v="AD01-9362"/>
    <x v="2"/>
    <s v="May"/>
    <x v="1"/>
    <x v="0"/>
    <s v="Order assembled"/>
    <x v="0"/>
    <x v="0"/>
    <x v="0"/>
    <n v="195"/>
    <n v="278.85000000000002"/>
  </r>
  <r>
    <s v="AD01-9362"/>
    <x v="2"/>
    <s v="May"/>
    <x v="1"/>
    <x v="0"/>
    <s v="Order assembled"/>
    <x v="0"/>
    <x v="0"/>
    <x v="0"/>
    <n v="243"/>
    <n v="347.49"/>
  </r>
  <r>
    <s v="AD01-9364"/>
    <x v="2"/>
    <s v="May"/>
    <x v="1"/>
    <x v="0"/>
    <s v="Order assembled"/>
    <x v="0"/>
    <x v="0"/>
    <x v="0"/>
    <n v="169"/>
    <n v="241.67"/>
  </r>
  <r>
    <s v="AD01-9361"/>
    <x v="2"/>
    <s v="May"/>
    <x v="1"/>
    <x v="0"/>
    <s v="Order assembled"/>
    <x v="0"/>
    <x v="0"/>
    <x v="0"/>
    <n v="163"/>
    <n v="233.09"/>
  </r>
  <r>
    <s v="AD01-9363"/>
    <x v="2"/>
    <s v="May"/>
    <x v="1"/>
    <x v="0"/>
    <s v="Order assembled"/>
    <x v="0"/>
    <x v="0"/>
    <x v="0"/>
    <n v="157"/>
    <n v="224.51"/>
  </r>
  <r>
    <s v="AD01-9362"/>
    <x v="2"/>
    <s v="May"/>
    <x v="1"/>
    <x v="0"/>
    <s v="Order assembled"/>
    <x v="0"/>
    <x v="0"/>
    <x v="0"/>
    <n v="826"/>
    <n v="1181.18"/>
  </r>
  <r>
    <s v="AD01-9362"/>
    <x v="2"/>
    <s v="May"/>
    <x v="1"/>
    <x v="0"/>
    <s v="Order assembled"/>
    <x v="0"/>
    <x v="0"/>
    <x v="1"/>
    <n v="167"/>
    <n v="238.81"/>
  </r>
  <r>
    <s v="AD01-9362"/>
    <x v="2"/>
    <s v="May"/>
    <x v="1"/>
    <x v="0"/>
    <s v="Order assembled"/>
    <x v="0"/>
    <x v="0"/>
    <x v="1"/>
    <n v="161"/>
    <n v="230.23"/>
  </r>
  <r>
    <s v="AD01-9362"/>
    <x v="2"/>
    <s v="May"/>
    <x v="1"/>
    <x v="0"/>
    <s v="Order assembled"/>
    <x v="0"/>
    <x v="0"/>
    <x v="1"/>
    <n v="155"/>
    <n v="221.65"/>
  </r>
  <r>
    <s v="AD01-9364"/>
    <x v="2"/>
    <s v="May"/>
    <x v="1"/>
    <x v="0"/>
    <s v="Order assembled"/>
    <x v="0"/>
    <x v="0"/>
    <x v="0"/>
    <n v="197"/>
    <n v="281.70999999999998"/>
  </r>
  <r>
    <s v="AD01-9361"/>
    <x v="2"/>
    <s v="May"/>
    <x v="1"/>
    <x v="0"/>
    <s v="Order assembled"/>
    <x v="0"/>
    <x v="0"/>
    <x v="0"/>
    <n v="245"/>
    <n v="350.35"/>
  </r>
  <r>
    <s v="AD01-9362"/>
    <x v="2"/>
    <s v="Nov"/>
    <x v="1"/>
    <x v="0"/>
    <s v="Order assembled"/>
    <x v="0"/>
    <x v="0"/>
    <x v="1"/>
    <n v="320"/>
    <n v="457.6"/>
  </r>
  <r>
    <s v="AD01-9361"/>
    <x v="2"/>
    <s v="Nov"/>
    <x v="1"/>
    <x v="0"/>
    <s v="Order assembled"/>
    <x v="0"/>
    <x v="0"/>
    <x v="1"/>
    <n v="314"/>
    <n v="449.02"/>
  </r>
  <r>
    <s v="AD01-9364"/>
    <x v="2"/>
    <s v="Nov"/>
    <x v="1"/>
    <x v="0"/>
    <s v="Order assembled"/>
    <x v="0"/>
    <x v="0"/>
    <x v="1"/>
    <n v="308"/>
    <n v="440.44"/>
  </r>
  <r>
    <s v="AD01-9361"/>
    <x v="2"/>
    <s v="Nov"/>
    <x v="1"/>
    <x v="0"/>
    <s v="Order assembled"/>
    <x v="0"/>
    <x v="0"/>
    <x v="0"/>
    <n v="236"/>
    <n v="337.48"/>
  </r>
  <r>
    <s v="AD01-9362"/>
    <x v="2"/>
    <s v="Nov"/>
    <x v="1"/>
    <x v="0"/>
    <s v="Order assembled"/>
    <x v="0"/>
    <x v="0"/>
    <x v="0"/>
    <n v="164"/>
    <n v="234.52"/>
  </r>
  <r>
    <s v="AD01-9361"/>
    <x v="2"/>
    <s v="Nov"/>
    <x v="1"/>
    <x v="0"/>
    <s v="Order assembled"/>
    <x v="0"/>
    <x v="0"/>
    <x v="0"/>
    <n v="212"/>
    <n v="303.16000000000003"/>
  </r>
  <r>
    <s v="AD01-9362"/>
    <x v="2"/>
    <s v="Nov"/>
    <x v="1"/>
    <x v="0"/>
    <s v="Order assembled"/>
    <x v="0"/>
    <x v="0"/>
    <x v="0"/>
    <n v="316"/>
    <n v="451.88"/>
  </r>
  <r>
    <s v="AD01-9361"/>
    <x v="2"/>
    <s v="Nov"/>
    <x v="1"/>
    <x v="0"/>
    <s v="Order assembled"/>
    <x v="0"/>
    <x v="0"/>
    <x v="0"/>
    <n v="310"/>
    <n v="443.3"/>
  </r>
  <r>
    <s v="AD01-9362"/>
    <x v="2"/>
    <s v="Nov"/>
    <x v="1"/>
    <x v="0"/>
    <s v="Order assembled"/>
    <x v="0"/>
    <x v="0"/>
    <x v="0"/>
    <n v="238"/>
    <n v="526.24"/>
  </r>
  <r>
    <s v="AD01-9362"/>
    <x v="2"/>
    <s v="Nov"/>
    <x v="1"/>
    <x v="0"/>
    <s v="Order assembled"/>
    <x v="0"/>
    <x v="0"/>
    <x v="0"/>
    <n v="166"/>
    <n v="526.24"/>
  </r>
  <r>
    <s v="AD01-9361"/>
    <x v="2"/>
    <s v="Nov"/>
    <x v="1"/>
    <x v="0"/>
    <s v="Order assembled"/>
    <x v="0"/>
    <x v="0"/>
    <x v="0"/>
    <n v="208"/>
    <n v="526.24"/>
  </r>
  <r>
    <s v="AD01-9364"/>
    <x v="2"/>
    <s v="Nov"/>
    <x v="1"/>
    <x v="0"/>
    <s v="Order assembled"/>
    <x v="0"/>
    <x v="0"/>
    <x v="0"/>
    <n v="963"/>
    <n v="1377.09"/>
  </r>
  <r>
    <s v="AD01-9361"/>
    <x v="2"/>
    <s v="Nov"/>
    <x v="1"/>
    <x v="0"/>
    <s v="Order assembled"/>
    <x v="0"/>
    <x v="0"/>
    <x v="0"/>
    <n v="1017"/>
    <n v="1454.31"/>
  </r>
  <r>
    <s v="AD01-9361"/>
    <x v="2"/>
    <s v="Nov"/>
    <x v="1"/>
    <x v="0"/>
    <s v="Order assembled"/>
    <x v="0"/>
    <x v="0"/>
    <x v="0"/>
    <n v="210"/>
    <n v="300.3"/>
  </r>
  <r>
    <s v="AD01-9361"/>
    <x v="2"/>
    <s v="Nov"/>
    <x v="1"/>
    <x v="0"/>
    <s v="Order assembled"/>
    <x v="0"/>
    <x v="0"/>
    <x v="0"/>
    <n v="237"/>
    <n v="338.91"/>
  </r>
  <r>
    <s v="AD01-9362"/>
    <x v="2"/>
    <s v="Nov"/>
    <x v="1"/>
    <x v="0"/>
    <s v="Order assembled"/>
    <x v="0"/>
    <x v="0"/>
    <x v="0"/>
    <n v="165"/>
    <n v="235.95"/>
  </r>
  <r>
    <s v="AD01-9364"/>
    <x v="2"/>
    <s v="Nov"/>
    <x v="1"/>
    <x v="0"/>
    <s v="Order assembled"/>
    <x v="0"/>
    <x v="0"/>
    <x v="0"/>
    <n v="213"/>
    <n v="304.58999999999997"/>
  </r>
  <r>
    <s v="AD01-9362"/>
    <x v="2"/>
    <s v="Nov"/>
    <x v="1"/>
    <x v="0"/>
    <s v="Order assembled"/>
    <x v="0"/>
    <x v="0"/>
    <x v="0"/>
    <n v="319"/>
    <n v="456.17"/>
  </r>
  <r>
    <s v="AD01-9362"/>
    <x v="2"/>
    <s v="Nov"/>
    <x v="1"/>
    <x v="0"/>
    <s v="Order assembled"/>
    <x v="0"/>
    <x v="0"/>
    <x v="0"/>
    <n v="313"/>
    <n v="447.59"/>
  </r>
  <r>
    <s v="AD01-9361"/>
    <x v="2"/>
    <s v="Nov"/>
    <x v="1"/>
    <x v="0"/>
    <s v="Order assembled"/>
    <x v="0"/>
    <x v="0"/>
    <x v="0"/>
    <n v="307"/>
    <n v="439.01"/>
  </r>
  <r>
    <s v="AD01-9361"/>
    <x v="2"/>
    <s v="Nov"/>
    <x v="1"/>
    <x v="0"/>
    <s v="Order assembled"/>
    <x v="0"/>
    <x v="0"/>
    <x v="0"/>
    <n v="235"/>
    <n v="336.05"/>
  </r>
  <r>
    <s v="AD01-9361"/>
    <x v="2"/>
    <s v="Nov"/>
    <x v="1"/>
    <x v="0"/>
    <s v="Order assembled"/>
    <x v="0"/>
    <x v="0"/>
    <x v="0"/>
    <n v="798"/>
    <n v="1141.1400000000001"/>
  </r>
  <r>
    <s v="AD01-9362"/>
    <x v="2"/>
    <s v="Nov"/>
    <x v="1"/>
    <x v="0"/>
    <s v="Order assembled"/>
    <x v="0"/>
    <x v="0"/>
    <x v="0"/>
    <n v="831"/>
    <n v="1188.33"/>
  </r>
  <r>
    <s v="AD01-9364"/>
    <x v="2"/>
    <s v="Nov"/>
    <x v="1"/>
    <x v="0"/>
    <s v="Order assembled"/>
    <x v="0"/>
    <x v="0"/>
    <x v="1"/>
    <n v="317"/>
    <n v="453.31"/>
  </r>
  <r>
    <s v="AD01-9361"/>
    <x v="2"/>
    <s v="Nov"/>
    <x v="1"/>
    <x v="0"/>
    <s v="Order assembled"/>
    <x v="0"/>
    <x v="0"/>
    <x v="1"/>
    <n v="311"/>
    <n v="444.73"/>
  </r>
  <r>
    <s v="AD01-9365"/>
    <x v="2"/>
    <s v="Nov"/>
    <x v="1"/>
    <x v="0"/>
    <s v="Order assembled"/>
    <x v="0"/>
    <x v="0"/>
    <x v="1"/>
    <n v="305"/>
    <n v="436.15"/>
  </r>
  <r>
    <s v="AD01-9361"/>
    <x v="2"/>
    <s v="Nov"/>
    <x v="1"/>
    <x v="0"/>
    <s v="Order assembled"/>
    <x v="0"/>
    <x v="0"/>
    <x v="0"/>
    <n v="239"/>
    <n v="341.77"/>
  </r>
  <r>
    <s v="AD01-9361"/>
    <x v="2"/>
    <s v="Nov"/>
    <x v="1"/>
    <x v="0"/>
    <s v="Order assembled"/>
    <x v="0"/>
    <x v="0"/>
    <x v="0"/>
    <n v="209"/>
    <n v="298.87"/>
  </r>
  <r>
    <s v="AD01-9364"/>
    <x v="2"/>
    <s v="Oct"/>
    <x v="1"/>
    <x v="0"/>
    <s v="Order assembled"/>
    <x v="0"/>
    <x v="0"/>
    <x v="1"/>
    <n v="332"/>
    <n v="474.76"/>
  </r>
  <r>
    <s v="AD01-9362"/>
    <x v="2"/>
    <s v="Oct"/>
    <x v="1"/>
    <x v="0"/>
    <s v="Order assembled"/>
    <x v="0"/>
    <x v="0"/>
    <x v="1"/>
    <n v="326"/>
    <n v="466.18"/>
  </r>
  <r>
    <s v="AD01-9361"/>
    <x v="2"/>
    <s v="Oct"/>
    <x v="1"/>
    <x v="0"/>
    <s v="Order assembled"/>
    <x v="0"/>
    <x v="0"/>
    <x v="0"/>
    <n v="242"/>
    <n v="346.06"/>
  </r>
  <r>
    <s v="AD01-9361"/>
    <x v="2"/>
    <s v="Oct"/>
    <x v="1"/>
    <x v="0"/>
    <s v="Order assembled"/>
    <x v="0"/>
    <x v="0"/>
    <x v="0"/>
    <n v="170"/>
    <n v="243.1"/>
  </r>
  <r>
    <s v="AD01-9361"/>
    <x v="2"/>
    <s v="Oct"/>
    <x v="1"/>
    <x v="0"/>
    <s v="Order assembled"/>
    <x v="0"/>
    <x v="0"/>
    <x v="0"/>
    <n v="218"/>
    <n v="311.74"/>
  </r>
  <r>
    <s v="AD01-9361"/>
    <x v="2"/>
    <s v="Oct"/>
    <x v="1"/>
    <x v="0"/>
    <s v="Order assembled"/>
    <x v="0"/>
    <x v="0"/>
    <x v="0"/>
    <n v="334"/>
    <n v="477.62"/>
  </r>
  <r>
    <s v="AD01-9363"/>
    <x v="2"/>
    <s v="Oct"/>
    <x v="1"/>
    <x v="0"/>
    <s v="Order assembled"/>
    <x v="0"/>
    <x v="0"/>
    <x v="0"/>
    <n v="328"/>
    <n v="469.04"/>
  </r>
  <r>
    <s v="AD01-9362"/>
    <x v="2"/>
    <s v="Oct"/>
    <x v="1"/>
    <x v="0"/>
    <s v="Order assembled"/>
    <x v="0"/>
    <x v="0"/>
    <x v="0"/>
    <n v="322"/>
    <n v="460.46"/>
  </r>
  <r>
    <s v="AD01-9362"/>
    <x v="2"/>
    <s v="Oct"/>
    <x v="1"/>
    <x v="0"/>
    <s v="Order assembled"/>
    <x v="0"/>
    <x v="0"/>
    <x v="0"/>
    <n v="244"/>
    <n v="526.24"/>
  </r>
  <r>
    <s v="AD01-9362"/>
    <x v="2"/>
    <s v="Oct"/>
    <x v="1"/>
    <x v="0"/>
    <s v="Order assembled"/>
    <x v="0"/>
    <x v="0"/>
    <x v="0"/>
    <n v="214"/>
    <n v="526.24"/>
  </r>
  <r>
    <s v="AD01-9361"/>
    <x v="2"/>
    <s v="Oct"/>
    <x v="1"/>
    <x v="0"/>
    <s v="Order assembled"/>
    <x v="0"/>
    <x v="0"/>
    <x v="0"/>
    <n v="1016"/>
    <n v="1452.88"/>
  </r>
  <r>
    <s v="AD01-9362"/>
    <x v="2"/>
    <s v="Oct"/>
    <x v="1"/>
    <x v="0"/>
    <s v="Order assembled"/>
    <x v="0"/>
    <x v="0"/>
    <x v="0"/>
    <n v="216"/>
    <n v="308.88"/>
  </r>
  <r>
    <s v="AD01-9362"/>
    <x v="2"/>
    <s v="Oct"/>
    <x v="1"/>
    <x v="0"/>
    <s v="Order assembled"/>
    <x v="0"/>
    <x v="0"/>
    <x v="0"/>
    <n v="243"/>
    <n v="347.49"/>
  </r>
  <r>
    <s v="AD01-9361"/>
    <x v="2"/>
    <s v="Oct"/>
    <x v="1"/>
    <x v="0"/>
    <s v="Order assembled"/>
    <x v="0"/>
    <x v="0"/>
    <x v="0"/>
    <n v="171"/>
    <n v="244.53"/>
  </r>
  <r>
    <s v="AD01-9361"/>
    <x v="2"/>
    <s v="Oct"/>
    <x v="1"/>
    <x v="0"/>
    <s v="Order assembled"/>
    <x v="0"/>
    <x v="0"/>
    <x v="0"/>
    <n v="331"/>
    <n v="473.33"/>
  </r>
  <r>
    <s v="AD01-9361"/>
    <x v="2"/>
    <s v="Oct"/>
    <x v="1"/>
    <x v="0"/>
    <s v="Order assembled"/>
    <x v="0"/>
    <x v="0"/>
    <x v="0"/>
    <n v="325"/>
    <n v="464.75"/>
  </r>
  <r>
    <s v="AD01-9362"/>
    <x v="2"/>
    <s v="Oct"/>
    <x v="1"/>
    <x v="0"/>
    <s v="Order assembled"/>
    <x v="0"/>
    <x v="0"/>
    <x v="0"/>
    <n v="241"/>
    <n v="344.63"/>
  </r>
  <r>
    <s v="AD01-9363"/>
    <x v="2"/>
    <s v="Oct"/>
    <x v="1"/>
    <x v="0"/>
    <s v="Order assembled"/>
    <x v="0"/>
    <x v="0"/>
    <x v="0"/>
    <n v="797"/>
    <n v="1139.71"/>
  </r>
  <r>
    <s v="AD01-9362"/>
    <x v="2"/>
    <s v="Oct"/>
    <x v="1"/>
    <x v="0"/>
    <s v="Order assembled"/>
    <x v="0"/>
    <x v="0"/>
    <x v="0"/>
    <n v="830"/>
    <n v="1186.9000000000001"/>
  </r>
  <r>
    <s v="AD01-9364"/>
    <x v="2"/>
    <s v="Oct"/>
    <x v="1"/>
    <x v="0"/>
    <s v="Order assembled"/>
    <x v="0"/>
    <x v="0"/>
    <x v="1"/>
    <n v="335"/>
    <n v="479.05"/>
  </r>
  <r>
    <s v="AD01-9361"/>
    <x v="2"/>
    <s v="Oct"/>
    <x v="1"/>
    <x v="0"/>
    <s v="Order assembled"/>
    <x v="0"/>
    <x v="0"/>
    <x v="1"/>
    <n v="329"/>
    <n v="470.47"/>
  </r>
  <r>
    <s v="AD01-9363"/>
    <x v="2"/>
    <s v="Oct"/>
    <x v="1"/>
    <x v="0"/>
    <s v="Order assembled"/>
    <x v="0"/>
    <x v="0"/>
    <x v="1"/>
    <n v="323"/>
    <n v="461.89"/>
  </r>
  <r>
    <s v="AD01-9361"/>
    <x v="2"/>
    <s v="Oct"/>
    <x v="1"/>
    <x v="0"/>
    <s v="Order assembled"/>
    <x v="0"/>
    <x v="0"/>
    <x v="0"/>
    <n v="245"/>
    <n v="350.35"/>
  </r>
  <r>
    <s v="AD01-9362"/>
    <x v="2"/>
    <s v="Oct"/>
    <x v="1"/>
    <x v="0"/>
    <s v="Order assembled"/>
    <x v="0"/>
    <x v="0"/>
    <x v="0"/>
    <n v="167"/>
    <n v="238.81"/>
  </r>
  <r>
    <s v="AD01-9361"/>
    <x v="2"/>
    <s v="Oct"/>
    <x v="1"/>
    <x v="0"/>
    <s v="Order assembled"/>
    <x v="0"/>
    <x v="0"/>
    <x v="0"/>
    <n v="215"/>
    <n v="307.45"/>
  </r>
  <r>
    <s v="AD01-9361"/>
    <x v="2"/>
    <s v="Sep"/>
    <x v="1"/>
    <x v="0"/>
    <s v="Order assembled"/>
    <x v="0"/>
    <x v="0"/>
    <x v="1"/>
    <n v="350"/>
    <n v="500.5"/>
  </r>
  <r>
    <s v="AD01-9361"/>
    <x v="2"/>
    <s v="Sep"/>
    <x v="1"/>
    <x v="0"/>
    <s v="Order assembled"/>
    <x v="0"/>
    <x v="0"/>
    <x v="1"/>
    <n v="344"/>
    <n v="491.92"/>
  </r>
  <r>
    <s v="AD01-9362"/>
    <x v="2"/>
    <s v="Sep"/>
    <x v="1"/>
    <x v="0"/>
    <s v="Order assembled"/>
    <x v="0"/>
    <x v="0"/>
    <x v="1"/>
    <n v="338"/>
    <n v="483.34"/>
  </r>
  <r>
    <s v="AD01-9361"/>
    <x v="2"/>
    <s v="Sep"/>
    <x v="1"/>
    <x v="0"/>
    <s v="Order assembled"/>
    <x v="0"/>
    <x v="0"/>
    <x v="0"/>
    <n v="176"/>
    <n v="251.68"/>
  </r>
  <r>
    <s v="AD01-9362"/>
    <x v="2"/>
    <s v="Sep"/>
    <x v="1"/>
    <x v="0"/>
    <s v="Order assembled"/>
    <x v="0"/>
    <x v="0"/>
    <x v="0"/>
    <n v="352"/>
    <n v="503.36"/>
  </r>
  <r>
    <s v="AD01-9362"/>
    <x v="2"/>
    <s v="Sep"/>
    <x v="1"/>
    <x v="0"/>
    <s v="Order assembled"/>
    <x v="0"/>
    <x v="0"/>
    <x v="0"/>
    <n v="346"/>
    <n v="494.78"/>
  </r>
  <r>
    <s v="AD01-9361"/>
    <x v="2"/>
    <s v="Sep"/>
    <x v="1"/>
    <x v="0"/>
    <s v="Order assembled"/>
    <x v="0"/>
    <x v="0"/>
    <x v="0"/>
    <n v="340"/>
    <n v="486.2"/>
  </r>
  <r>
    <s v="AD01-9361"/>
    <x v="2"/>
    <s v="Sep"/>
    <x v="1"/>
    <x v="0"/>
    <s v="Order assembled"/>
    <x v="0"/>
    <x v="0"/>
    <x v="0"/>
    <n v="172"/>
    <n v="526.24"/>
  </r>
  <r>
    <s v="AD01-9361"/>
    <x v="2"/>
    <s v="Sep"/>
    <x v="1"/>
    <x v="0"/>
    <s v="Order assembled"/>
    <x v="0"/>
    <x v="0"/>
    <x v="0"/>
    <n v="220"/>
    <n v="526.24"/>
  </r>
  <r>
    <s v="AD01-9362"/>
    <x v="2"/>
    <s v="Sep"/>
    <x v="1"/>
    <x v="0"/>
    <s v="Order assembled"/>
    <x v="0"/>
    <x v="0"/>
    <x v="0"/>
    <n v="962"/>
    <n v="1375.66"/>
  </r>
  <r>
    <s v="AD01-9362"/>
    <x v="2"/>
    <s v="Sep"/>
    <x v="1"/>
    <x v="0"/>
    <s v="Order assembled"/>
    <x v="0"/>
    <x v="0"/>
    <x v="0"/>
    <n v="1015"/>
    <n v="1451.45"/>
  </r>
  <r>
    <s v="AD01-9362"/>
    <x v="2"/>
    <s v="Sep"/>
    <x v="1"/>
    <x v="0"/>
    <s v="Order assembled"/>
    <x v="0"/>
    <x v="0"/>
    <x v="0"/>
    <n v="222"/>
    <n v="317.45999999999998"/>
  </r>
  <r>
    <s v="AD01-9362"/>
    <x v="2"/>
    <s v="Sep"/>
    <x v="1"/>
    <x v="0"/>
    <s v="Order assembled"/>
    <x v="0"/>
    <x v="0"/>
    <x v="0"/>
    <n v="177"/>
    <n v="253.11"/>
  </r>
  <r>
    <s v="AD01-9362"/>
    <x v="2"/>
    <s v="Sep"/>
    <x v="1"/>
    <x v="0"/>
    <s v="Order assembled"/>
    <x v="0"/>
    <x v="0"/>
    <x v="0"/>
    <n v="219"/>
    <n v="313.17"/>
  </r>
  <r>
    <s v="AD01-9361"/>
    <x v="2"/>
    <s v="Sep"/>
    <x v="1"/>
    <x v="0"/>
    <s v="Order assembled"/>
    <x v="0"/>
    <x v="0"/>
    <x v="0"/>
    <n v="349"/>
    <n v="499.07"/>
  </r>
  <r>
    <s v="AD01-9362"/>
    <x v="2"/>
    <s v="Sep"/>
    <x v="1"/>
    <x v="0"/>
    <s v="Order assembled"/>
    <x v="0"/>
    <x v="0"/>
    <x v="0"/>
    <n v="343"/>
    <n v="490.49"/>
  </r>
  <r>
    <s v="AD01-9361"/>
    <x v="2"/>
    <s v="Sep"/>
    <x v="1"/>
    <x v="0"/>
    <s v="Order assembled"/>
    <x v="0"/>
    <x v="0"/>
    <x v="0"/>
    <n v="337"/>
    <n v="481.91"/>
  </r>
  <r>
    <s v="AD01-9362"/>
    <x v="2"/>
    <s v="Sep"/>
    <x v="1"/>
    <x v="0"/>
    <s v="Order assembled"/>
    <x v="0"/>
    <x v="0"/>
    <x v="0"/>
    <n v="796"/>
    <n v="1138.28"/>
  </r>
  <r>
    <s v="AD01-9364"/>
    <x v="2"/>
    <s v="Sep"/>
    <x v="1"/>
    <x v="0"/>
    <s v="Order assembled"/>
    <x v="0"/>
    <x v="0"/>
    <x v="0"/>
    <n v="829"/>
    <n v="1185.47"/>
  </r>
  <r>
    <s v="AD01-9361"/>
    <x v="2"/>
    <s v="Sep"/>
    <x v="1"/>
    <x v="0"/>
    <s v="Order assembled"/>
    <x v="0"/>
    <x v="0"/>
    <x v="1"/>
    <n v="347"/>
    <n v="496.21"/>
  </r>
  <r>
    <s v="AD01-9361"/>
    <x v="2"/>
    <s v="Sep"/>
    <x v="1"/>
    <x v="0"/>
    <s v="Order assembled"/>
    <x v="0"/>
    <x v="0"/>
    <x v="1"/>
    <n v="341"/>
    <n v="487.63"/>
  </r>
  <r>
    <s v="AD01-9361"/>
    <x v="2"/>
    <s v="Sep"/>
    <x v="1"/>
    <x v="0"/>
    <s v="Order assembled"/>
    <x v="0"/>
    <x v="0"/>
    <x v="0"/>
    <n v="173"/>
    <n v="247.39"/>
  </r>
  <r>
    <s v="AD01-9361"/>
    <x v="2"/>
    <s v="Sep"/>
    <x v="1"/>
    <x v="0"/>
    <s v="Order assembled"/>
    <x v="0"/>
    <x v="0"/>
    <x v="0"/>
    <n v="221"/>
    <n v="316.02999999999997"/>
  </r>
  <r>
    <s v="AD01-9361"/>
    <x v="2"/>
    <s v="Apr"/>
    <x v="0"/>
    <x v="1"/>
    <s v="Cancelld"/>
    <x v="1"/>
    <x v="0"/>
    <x v="2"/>
    <n v="214"/>
    <n v="306.02"/>
  </r>
  <r>
    <s v="AD01-9364"/>
    <x v="2"/>
    <s v="Apr"/>
    <x v="0"/>
    <x v="1"/>
    <s v="Cancelld"/>
    <x v="1"/>
    <x v="0"/>
    <x v="2"/>
    <n v="208"/>
    <n v="297.44"/>
  </r>
  <r>
    <s v="AD01-9362"/>
    <x v="2"/>
    <s v="Apr"/>
    <x v="0"/>
    <x v="1"/>
    <s v="Cancelld"/>
    <x v="1"/>
    <x v="0"/>
    <x v="2"/>
    <n v="202"/>
    <n v="288.86"/>
  </r>
  <r>
    <s v="AD01-9365"/>
    <x v="2"/>
    <s v="Apr"/>
    <x v="0"/>
    <x v="1"/>
    <s v="Cancelld"/>
    <x v="1"/>
    <x v="0"/>
    <x v="2"/>
    <n v="211"/>
    <n v="301.73"/>
  </r>
  <r>
    <s v="AD01-9361"/>
    <x v="2"/>
    <s v="Apr"/>
    <x v="0"/>
    <x v="1"/>
    <s v="Cancelld"/>
    <x v="1"/>
    <x v="0"/>
    <x v="2"/>
    <n v="205"/>
    <n v="293.14999999999998"/>
  </r>
  <r>
    <s v="AD01-9362"/>
    <x v="2"/>
    <s v="Feb"/>
    <x v="0"/>
    <x v="1"/>
    <s v="Cancelld"/>
    <x v="1"/>
    <x v="0"/>
    <x v="2"/>
    <n v="244"/>
    <n v="348.92"/>
  </r>
  <r>
    <s v="AD01-9361"/>
    <x v="2"/>
    <s v="Feb"/>
    <x v="0"/>
    <x v="1"/>
    <s v="Cancelld"/>
    <x v="1"/>
    <x v="0"/>
    <x v="2"/>
    <n v="238"/>
    <n v="340.34"/>
  </r>
  <r>
    <s v="AD01-9361"/>
    <x v="2"/>
    <s v="Feb"/>
    <x v="0"/>
    <x v="1"/>
    <s v="Cancelld"/>
    <x v="1"/>
    <x v="0"/>
    <x v="2"/>
    <n v="247"/>
    <n v="353.21"/>
  </r>
  <r>
    <s v="AD01-9362"/>
    <x v="2"/>
    <s v="Feb"/>
    <x v="0"/>
    <x v="1"/>
    <s v="Cancelld"/>
    <x v="1"/>
    <x v="0"/>
    <x v="2"/>
    <n v="241"/>
    <n v="344.63"/>
  </r>
  <r>
    <s v="AD01-9364"/>
    <x v="2"/>
    <s v="Feb"/>
    <x v="0"/>
    <x v="1"/>
    <s v="Cancelld"/>
    <x v="1"/>
    <x v="0"/>
    <x v="2"/>
    <n v="235"/>
    <n v="336.05"/>
  </r>
  <r>
    <s v="AD01-9362"/>
    <x v="2"/>
    <s v="Jan"/>
    <x v="0"/>
    <x v="1"/>
    <s v="Cancelld"/>
    <x v="1"/>
    <x v="0"/>
    <x v="0"/>
    <n v="262"/>
    <n v="374.66"/>
  </r>
  <r>
    <s v="AD01-9362"/>
    <x v="2"/>
    <s v="Jan"/>
    <x v="0"/>
    <x v="1"/>
    <s v="Cancelld"/>
    <x v="1"/>
    <x v="0"/>
    <x v="2"/>
    <n v="256"/>
    <n v="366.08"/>
  </r>
  <r>
    <s v="AD01-9362"/>
    <x v="2"/>
    <s v="Jan"/>
    <x v="0"/>
    <x v="1"/>
    <s v="Cancelld"/>
    <x v="1"/>
    <x v="0"/>
    <x v="2"/>
    <n v="250"/>
    <n v="357.5"/>
  </r>
  <r>
    <s v="AD01-9362"/>
    <x v="2"/>
    <s v="Jan"/>
    <x v="0"/>
    <x v="1"/>
    <s v="Cancelld"/>
    <x v="1"/>
    <x v="0"/>
    <x v="2"/>
    <n v="259"/>
    <n v="370.37"/>
  </r>
  <r>
    <s v="AD01-9364"/>
    <x v="2"/>
    <s v="Jan"/>
    <x v="0"/>
    <x v="1"/>
    <s v="Cancelld"/>
    <x v="1"/>
    <x v="0"/>
    <x v="2"/>
    <n v="253"/>
    <n v="361.79"/>
  </r>
  <r>
    <s v="AD01-9362"/>
    <x v="2"/>
    <s v="Jun"/>
    <x v="0"/>
    <x v="1"/>
    <s v="Cancelld"/>
    <x v="1"/>
    <x v="0"/>
    <x v="2"/>
    <n v="184"/>
    <n v="263.12"/>
  </r>
  <r>
    <s v="AD01-9363"/>
    <x v="2"/>
    <s v="Jun"/>
    <x v="0"/>
    <x v="1"/>
    <s v="Cancelld"/>
    <x v="1"/>
    <x v="0"/>
    <x v="2"/>
    <n v="178"/>
    <n v="254.54"/>
  </r>
  <r>
    <s v="AD01-9364"/>
    <x v="2"/>
    <s v="Jun"/>
    <x v="0"/>
    <x v="1"/>
    <s v="Cancelld"/>
    <x v="1"/>
    <x v="0"/>
    <x v="2"/>
    <n v="172"/>
    <n v="245.96"/>
  </r>
  <r>
    <s v="AD01-9361"/>
    <x v="2"/>
    <s v="Jun"/>
    <x v="0"/>
    <x v="1"/>
    <s v="Cancelld"/>
    <x v="1"/>
    <x v="0"/>
    <x v="2"/>
    <n v="181"/>
    <n v="258.83"/>
  </r>
  <r>
    <s v="AD01-9363"/>
    <x v="2"/>
    <s v="Jun"/>
    <x v="0"/>
    <x v="1"/>
    <s v="Cancelld"/>
    <x v="1"/>
    <x v="0"/>
    <x v="2"/>
    <n v="175"/>
    <n v="250.25"/>
  </r>
  <r>
    <s v="AD01-9362"/>
    <x v="2"/>
    <s v="Jun"/>
    <x v="0"/>
    <x v="1"/>
    <s v="Cancelld"/>
    <x v="1"/>
    <x v="0"/>
    <x v="2"/>
    <n v="169"/>
    <n v="241.67"/>
  </r>
  <r>
    <s v="AD01-9361"/>
    <x v="2"/>
    <s v="Mar"/>
    <x v="0"/>
    <x v="1"/>
    <s v="Cancelld"/>
    <x v="1"/>
    <x v="0"/>
    <x v="2"/>
    <n v="232"/>
    <n v="331.76"/>
  </r>
  <r>
    <s v="AD01-9362"/>
    <x v="2"/>
    <s v="Mar"/>
    <x v="0"/>
    <x v="1"/>
    <s v="Cancelld"/>
    <x v="1"/>
    <x v="0"/>
    <x v="2"/>
    <n v="226"/>
    <n v="323.18"/>
  </r>
  <r>
    <s v="AD01-9362"/>
    <x v="2"/>
    <s v="Mar"/>
    <x v="0"/>
    <x v="1"/>
    <s v="Cancelld"/>
    <x v="1"/>
    <x v="0"/>
    <x v="2"/>
    <n v="220"/>
    <n v="314.60000000000002"/>
  </r>
  <r>
    <s v="AD01-9364"/>
    <x v="2"/>
    <s v="Mar"/>
    <x v="0"/>
    <x v="1"/>
    <s v="Cancelld"/>
    <x v="1"/>
    <x v="0"/>
    <x v="2"/>
    <n v="229"/>
    <n v="327.47000000000003"/>
  </r>
  <r>
    <s v="AD01-9361"/>
    <x v="2"/>
    <s v="Mar"/>
    <x v="0"/>
    <x v="1"/>
    <s v="Cancelld"/>
    <x v="1"/>
    <x v="0"/>
    <x v="2"/>
    <n v="223"/>
    <n v="318.89"/>
  </r>
  <r>
    <s v="AD01-9361"/>
    <x v="2"/>
    <s v="Mar"/>
    <x v="0"/>
    <x v="1"/>
    <s v="Cancelld"/>
    <x v="1"/>
    <x v="0"/>
    <x v="2"/>
    <n v="217"/>
    <n v="310.31"/>
  </r>
  <r>
    <s v="AD01-9362"/>
    <x v="2"/>
    <s v="May"/>
    <x v="0"/>
    <x v="1"/>
    <s v="Cancelld"/>
    <x v="1"/>
    <x v="0"/>
    <x v="2"/>
    <n v="196"/>
    <n v="280.27999999999997"/>
  </r>
  <r>
    <s v="AD01-9361"/>
    <x v="2"/>
    <s v="May"/>
    <x v="0"/>
    <x v="1"/>
    <s v="Cancelld"/>
    <x v="1"/>
    <x v="0"/>
    <x v="2"/>
    <n v="190"/>
    <n v="271.7"/>
  </r>
  <r>
    <s v="AD01-9361"/>
    <x v="2"/>
    <s v="May"/>
    <x v="0"/>
    <x v="1"/>
    <s v="Cancelld"/>
    <x v="1"/>
    <x v="0"/>
    <x v="2"/>
    <n v="199"/>
    <n v="284.57"/>
  </r>
  <r>
    <s v="AD01-9361"/>
    <x v="2"/>
    <s v="May"/>
    <x v="0"/>
    <x v="1"/>
    <s v="Cancelld"/>
    <x v="1"/>
    <x v="0"/>
    <x v="2"/>
    <n v="193"/>
    <n v="275.99"/>
  </r>
  <r>
    <s v="AD01-9361"/>
    <x v="2"/>
    <s v="May"/>
    <x v="0"/>
    <x v="1"/>
    <s v="Cancelld"/>
    <x v="1"/>
    <x v="0"/>
    <x v="2"/>
    <n v="187"/>
    <n v="267.41000000000003"/>
  </r>
  <r>
    <s v="AD01-9362"/>
    <x v="2"/>
    <s v="Apr"/>
    <x v="1"/>
    <x v="1"/>
    <s v="Cancelld"/>
    <x v="1"/>
    <x v="0"/>
    <x v="2"/>
    <n v="278"/>
    <n v="397.54"/>
  </r>
  <r>
    <s v="AD01-9365"/>
    <x v="2"/>
    <s v="Apr"/>
    <x v="1"/>
    <x v="1"/>
    <s v="Cancelld"/>
    <x v="1"/>
    <x v="0"/>
    <x v="2"/>
    <n v="326"/>
    <n v="466.18"/>
  </r>
  <r>
    <s v="AD01-9361"/>
    <x v="2"/>
    <s v="Apr"/>
    <x v="1"/>
    <x v="1"/>
    <s v="Cancelld"/>
    <x v="1"/>
    <x v="0"/>
    <x v="2"/>
    <n v="280"/>
    <n v="400.4"/>
  </r>
  <r>
    <s v="AD01-9361"/>
    <x v="2"/>
    <s v="Apr"/>
    <x v="1"/>
    <x v="1"/>
    <s v="Cancelld"/>
    <x v="1"/>
    <x v="0"/>
    <x v="2"/>
    <n v="834"/>
    <n v="1192.6199999999999"/>
  </r>
  <r>
    <s v="AD01-9361"/>
    <x v="2"/>
    <s v="Apr"/>
    <x v="1"/>
    <x v="1"/>
    <s v="Cancelld"/>
    <x v="1"/>
    <x v="0"/>
    <x v="2"/>
    <n v="867"/>
    <n v="1239.81"/>
  </r>
  <r>
    <s v="AD01-9362"/>
    <x v="2"/>
    <s v="Apr"/>
    <x v="1"/>
    <x v="1"/>
    <s v="Cancelld"/>
    <x v="1"/>
    <x v="0"/>
    <x v="2"/>
    <n v="931"/>
    <n v="1331.33"/>
  </r>
  <r>
    <s v="AD01-9362"/>
    <x v="2"/>
    <s v="Apr"/>
    <x v="1"/>
    <x v="1"/>
    <s v="Cancelld"/>
    <x v="1"/>
    <x v="0"/>
    <x v="2"/>
    <n v="932"/>
    <n v="1332.76"/>
  </r>
  <r>
    <s v="AD01-9361"/>
    <x v="2"/>
    <s v="Apr"/>
    <x v="1"/>
    <x v="1"/>
    <s v="Cancelld"/>
    <x v="1"/>
    <x v="0"/>
    <x v="2"/>
    <n v="933"/>
    <n v="1334.19"/>
  </r>
  <r>
    <s v="AD01-9362"/>
    <x v="2"/>
    <s v="Apr"/>
    <x v="1"/>
    <x v="1"/>
    <s v="Cancelld"/>
    <x v="1"/>
    <x v="0"/>
    <x v="2"/>
    <n v="873"/>
    <n v="526.24"/>
  </r>
  <r>
    <s v="AD01-9361"/>
    <x v="2"/>
    <s v="Apr"/>
    <x v="1"/>
    <x v="1"/>
    <s v="Cancelld"/>
    <x v="1"/>
    <x v="0"/>
    <x v="2"/>
    <n v="327"/>
    <n v="467.61"/>
  </r>
  <r>
    <s v="AD01-9361"/>
    <x v="2"/>
    <s v="Apr"/>
    <x v="1"/>
    <x v="1"/>
    <s v="Cancelld"/>
    <x v="1"/>
    <x v="0"/>
    <x v="2"/>
    <n v="183"/>
    <n v="261.69"/>
  </r>
  <r>
    <s v="AD01-9362"/>
    <x v="2"/>
    <s v="Apr"/>
    <x v="1"/>
    <x v="1"/>
    <s v="Cancelld"/>
    <x v="1"/>
    <x v="0"/>
    <x v="2"/>
    <n v="177"/>
    <n v="253.11"/>
  </r>
  <r>
    <s v="AD01-9361"/>
    <x v="2"/>
    <s v="Apr"/>
    <x v="1"/>
    <x v="1"/>
    <s v="Cancelld"/>
    <x v="1"/>
    <x v="0"/>
    <x v="2"/>
    <n v="171"/>
    <n v="244.53"/>
  </r>
  <r>
    <s v="AD01-9361"/>
    <x v="2"/>
    <s v="Apr"/>
    <x v="1"/>
    <x v="1"/>
    <s v="Cancelld"/>
    <x v="1"/>
    <x v="0"/>
    <x v="2"/>
    <n v="277"/>
    <n v="396.11"/>
  </r>
  <r>
    <s v="AD01-9364"/>
    <x v="2"/>
    <s v="Apr"/>
    <x v="1"/>
    <x v="1"/>
    <s v="Cancelld"/>
    <x v="1"/>
    <x v="0"/>
    <x v="2"/>
    <n v="325"/>
    <n v="464.75"/>
  </r>
  <r>
    <s v="AD01-9362"/>
    <x v="2"/>
    <s v="Apr"/>
    <x v="1"/>
    <x v="1"/>
    <s v="Cancelld"/>
    <x v="1"/>
    <x v="0"/>
    <x v="2"/>
    <n v="842"/>
    <n v="1204.06"/>
  </r>
  <r>
    <s v="AD01-9362"/>
    <x v="2"/>
    <s v="Apr"/>
    <x v="1"/>
    <x v="1"/>
    <s v="Cancelld"/>
    <x v="1"/>
    <x v="0"/>
    <x v="2"/>
    <n v="876"/>
    <n v="1252.68"/>
  </r>
  <r>
    <s v="AD01-9362"/>
    <x v="2"/>
    <s v="Aug"/>
    <x v="1"/>
    <x v="1"/>
    <s v="Cancelld"/>
    <x v="1"/>
    <x v="0"/>
    <x v="2"/>
    <n v="332"/>
    <n v="474.76"/>
  </r>
  <r>
    <s v="AD01-9362"/>
    <x v="2"/>
    <s v="Aug"/>
    <x v="1"/>
    <x v="1"/>
    <s v="Cancelld"/>
    <x v="1"/>
    <x v="0"/>
    <x v="2"/>
    <n v="302"/>
    <n v="431.86"/>
  </r>
  <r>
    <s v="AD01-9364"/>
    <x v="2"/>
    <s v="Aug"/>
    <x v="1"/>
    <x v="1"/>
    <s v="Cancelld"/>
    <x v="1"/>
    <x v="0"/>
    <x v="2"/>
    <n v="256"/>
    <n v="366.08"/>
  </r>
  <r>
    <s v="AD01-9363"/>
    <x v="2"/>
    <s v="Aug"/>
    <x v="1"/>
    <x v="1"/>
    <s v="Cancelld"/>
    <x v="1"/>
    <x v="0"/>
    <x v="2"/>
    <n v="304"/>
    <n v="434.72"/>
  </r>
  <r>
    <s v="AD01-9361"/>
    <x v="2"/>
    <s v="Aug"/>
    <x v="1"/>
    <x v="1"/>
    <s v="Cancelld"/>
    <x v="1"/>
    <x v="0"/>
    <x v="2"/>
    <n v="784"/>
    <n v="1121.1199999999999"/>
  </r>
  <r>
    <s v="AD01-9363"/>
    <x v="2"/>
    <s v="Aug"/>
    <x v="1"/>
    <x v="1"/>
    <s v="Cancelld"/>
    <x v="1"/>
    <x v="0"/>
    <x v="2"/>
    <n v="837"/>
    <n v="1196.9100000000001"/>
  </r>
  <r>
    <s v="AD01-9362"/>
    <x v="2"/>
    <s v="Aug"/>
    <x v="1"/>
    <x v="1"/>
    <s v="Cancelld"/>
    <x v="1"/>
    <x v="0"/>
    <x v="2"/>
    <n v="870"/>
    <n v="1244.0999999999999"/>
  </r>
  <r>
    <s v="AD01-9362"/>
    <x v="2"/>
    <s v="Aug"/>
    <x v="1"/>
    <x v="1"/>
    <s v="Cancelld"/>
    <x v="1"/>
    <x v="0"/>
    <x v="2"/>
    <n v="942"/>
    <n v="1347.06"/>
  </r>
  <r>
    <s v="AD01-9362"/>
    <x v="2"/>
    <s v="Aug"/>
    <x v="1"/>
    <x v="1"/>
    <s v="Cancelld"/>
    <x v="1"/>
    <x v="0"/>
    <x v="2"/>
    <n v="943"/>
    <n v="1348.49"/>
  </r>
  <r>
    <s v="AD01-9361"/>
    <x v="2"/>
    <s v="Aug"/>
    <x v="1"/>
    <x v="1"/>
    <s v="Cancelld"/>
    <x v="1"/>
    <x v="0"/>
    <x v="2"/>
    <n v="944"/>
    <n v="1349.92"/>
  </r>
  <r>
    <s v="AD01-9362"/>
    <x v="2"/>
    <s v="Aug"/>
    <x v="1"/>
    <x v="1"/>
    <s v="Cancelld"/>
    <x v="1"/>
    <x v="0"/>
    <x v="2"/>
    <n v="823"/>
    <n v="526.24"/>
  </r>
  <r>
    <s v="AD01-9361"/>
    <x v="2"/>
    <s v="Aug"/>
    <x v="1"/>
    <x v="1"/>
    <s v="Cancelld"/>
    <x v="1"/>
    <x v="0"/>
    <x v="2"/>
    <n v="877"/>
    <n v="526.24"/>
  </r>
  <r>
    <s v="AD01-9361"/>
    <x v="2"/>
    <s v="Aug"/>
    <x v="1"/>
    <x v="1"/>
    <s v="Cancelld"/>
    <x v="1"/>
    <x v="0"/>
    <x v="2"/>
    <n v="303"/>
    <n v="433.29"/>
  </r>
  <r>
    <s v="AD01-9363"/>
    <x v="2"/>
    <s v="Aug"/>
    <x v="1"/>
    <x v="1"/>
    <s v="Cancelld"/>
    <x v="1"/>
    <x v="0"/>
    <x v="2"/>
    <n v="363"/>
    <n v="519.09"/>
  </r>
  <r>
    <s v="AD01-9364"/>
    <x v="2"/>
    <s v="Aug"/>
    <x v="1"/>
    <x v="1"/>
    <s v="Cancelld"/>
    <x v="1"/>
    <x v="0"/>
    <x v="2"/>
    <n v="357"/>
    <n v="510.51"/>
  </r>
  <r>
    <s v="AD01-9363"/>
    <x v="2"/>
    <s v="Aug"/>
    <x v="1"/>
    <x v="1"/>
    <s v="Cancelld"/>
    <x v="1"/>
    <x v="0"/>
    <x v="2"/>
    <n v="331"/>
    <n v="473.33"/>
  </r>
  <r>
    <s v="AD01-9362"/>
    <x v="2"/>
    <s v="Aug"/>
    <x v="1"/>
    <x v="1"/>
    <s v="Cancelld"/>
    <x v="1"/>
    <x v="0"/>
    <x v="2"/>
    <n v="259"/>
    <n v="370.37"/>
  </r>
  <r>
    <s v="AD01-9362"/>
    <x v="2"/>
    <s v="Aug"/>
    <x v="1"/>
    <x v="1"/>
    <s v="Cancelld"/>
    <x v="1"/>
    <x v="0"/>
    <x v="2"/>
    <n v="793"/>
    <n v="1133.99"/>
  </r>
  <r>
    <s v="AD01-9362"/>
    <x v="2"/>
    <s v="Aug"/>
    <x v="1"/>
    <x v="1"/>
    <s v="Cancelld"/>
    <x v="1"/>
    <x v="0"/>
    <x v="2"/>
    <n v="846"/>
    <n v="1209.78"/>
  </r>
  <r>
    <s v="AD01-9362"/>
    <x v="2"/>
    <s v="Aug"/>
    <x v="1"/>
    <x v="1"/>
    <s v="Cancelld"/>
    <x v="1"/>
    <x v="0"/>
    <x v="2"/>
    <n v="879"/>
    <n v="1256.97"/>
  </r>
  <r>
    <s v="AD01-9362"/>
    <x v="2"/>
    <s v="Dec"/>
    <x v="1"/>
    <x v="1"/>
    <s v="Cancelld"/>
    <x v="1"/>
    <x v="0"/>
    <x v="2"/>
    <n v="308"/>
    <n v="440.44"/>
  </r>
  <r>
    <s v="AD01-9361"/>
    <x v="2"/>
    <s v="Dec"/>
    <x v="1"/>
    <x v="1"/>
    <s v="Cancelld"/>
    <x v="1"/>
    <x v="0"/>
    <x v="2"/>
    <n v="236"/>
    <n v="337.48"/>
  </r>
  <r>
    <s v="AD01-9362"/>
    <x v="2"/>
    <s v="Dec"/>
    <x v="1"/>
    <x v="1"/>
    <s v="Cancelld"/>
    <x v="1"/>
    <x v="0"/>
    <x v="2"/>
    <n v="284"/>
    <n v="406.12"/>
  </r>
  <r>
    <s v="AD01-9362"/>
    <x v="2"/>
    <s v="Dec"/>
    <x v="1"/>
    <x v="1"/>
    <s v="Cancelld"/>
    <x v="1"/>
    <x v="0"/>
    <x v="2"/>
    <n v="310"/>
    <n v="443.3"/>
  </r>
  <r>
    <s v="AD01-9362"/>
    <x v="2"/>
    <s v="Dec"/>
    <x v="1"/>
    <x v="1"/>
    <s v="Cancelld"/>
    <x v="1"/>
    <x v="0"/>
    <x v="2"/>
    <n v="238"/>
    <n v="340.34"/>
  </r>
  <r>
    <s v="AD01-9362"/>
    <x v="2"/>
    <s v="Dec"/>
    <x v="1"/>
    <x v="1"/>
    <s v="Cancelld"/>
    <x v="1"/>
    <x v="0"/>
    <x v="2"/>
    <n v="280"/>
    <n v="400.4"/>
  </r>
  <r>
    <s v="AD01-9361"/>
    <x v="2"/>
    <s v="Dec"/>
    <x v="1"/>
    <x v="1"/>
    <s v="Cancelld"/>
    <x v="1"/>
    <x v="0"/>
    <x v="2"/>
    <n v="787"/>
    <n v="1125.4100000000001"/>
  </r>
  <r>
    <s v="AD01-9361"/>
    <x v="2"/>
    <s v="Dec"/>
    <x v="1"/>
    <x v="1"/>
    <s v="Cancelld"/>
    <x v="1"/>
    <x v="0"/>
    <x v="2"/>
    <n v="841"/>
    <n v="1202.6300000000001"/>
  </r>
  <r>
    <s v="AD01-9364"/>
    <x v="2"/>
    <s v="Dec"/>
    <x v="1"/>
    <x v="1"/>
    <s v="Cancelld"/>
    <x v="1"/>
    <x v="0"/>
    <x v="2"/>
    <n v="874"/>
    <n v="1249.82"/>
  </r>
  <r>
    <s v="AD01-9361"/>
    <x v="2"/>
    <s v="Dec"/>
    <x v="1"/>
    <x v="1"/>
    <s v="Cancelld"/>
    <x v="1"/>
    <x v="0"/>
    <x v="2"/>
    <n v="953"/>
    <n v="1362.79"/>
  </r>
  <r>
    <s v="AD01-9361"/>
    <x v="2"/>
    <s v="Dec"/>
    <x v="1"/>
    <x v="1"/>
    <s v="Cancelld"/>
    <x v="1"/>
    <x v="0"/>
    <x v="2"/>
    <n v="954"/>
    <n v="1364.22"/>
  </r>
  <r>
    <s v="AD01-9364"/>
    <x v="2"/>
    <s v="Dec"/>
    <x v="1"/>
    <x v="1"/>
    <s v="Cancelld"/>
    <x v="1"/>
    <x v="0"/>
    <x v="2"/>
    <n v="827"/>
    <n v="526.24"/>
  </r>
  <r>
    <s v="AD01-9361"/>
    <x v="2"/>
    <s v="Dec"/>
    <x v="1"/>
    <x v="1"/>
    <s v="Cancelld"/>
    <x v="1"/>
    <x v="0"/>
    <x v="2"/>
    <n v="880"/>
    <n v="526.24"/>
  </r>
  <r>
    <s v="AD01-9361"/>
    <x v="2"/>
    <s v="Dec"/>
    <x v="1"/>
    <x v="1"/>
    <s v="Cancelld"/>
    <x v="1"/>
    <x v="0"/>
    <x v="2"/>
    <n v="285"/>
    <n v="407.55"/>
  </r>
  <r>
    <s v="AD01-9362"/>
    <x v="2"/>
    <s v="Dec"/>
    <x v="1"/>
    <x v="1"/>
    <s v="Cancelld"/>
    <x v="1"/>
    <x v="0"/>
    <x v="2"/>
    <n v="303"/>
    <n v="433.29"/>
  </r>
  <r>
    <s v="AD01-9361"/>
    <x v="2"/>
    <s v="Dec"/>
    <x v="1"/>
    <x v="1"/>
    <s v="Cancelld"/>
    <x v="1"/>
    <x v="0"/>
    <x v="2"/>
    <n v="297"/>
    <n v="424.71"/>
  </r>
  <r>
    <s v="AD01-9361"/>
    <x v="2"/>
    <s v="Dec"/>
    <x v="1"/>
    <x v="1"/>
    <s v="Cancelld"/>
    <x v="1"/>
    <x v="0"/>
    <x v="2"/>
    <n v="291"/>
    <n v="416.13"/>
  </r>
  <r>
    <s v="AD01-9362"/>
    <x v="2"/>
    <s v="Dec"/>
    <x v="1"/>
    <x v="1"/>
    <s v="Cancelld"/>
    <x v="1"/>
    <x v="0"/>
    <x v="2"/>
    <n v="307"/>
    <n v="439.01"/>
  </r>
  <r>
    <s v="AD01-9361"/>
    <x v="2"/>
    <s v="Dec"/>
    <x v="1"/>
    <x v="1"/>
    <s v="Cancelld"/>
    <x v="1"/>
    <x v="0"/>
    <x v="2"/>
    <n v="235"/>
    <n v="336.05"/>
  </r>
  <r>
    <s v="AD01-9362"/>
    <x v="2"/>
    <s v="Dec"/>
    <x v="1"/>
    <x v="1"/>
    <s v="Cancelld"/>
    <x v="1"/>
    <x v="0"/>
    <x v="2"/>
    <n v="283"/>
    <n v="404.69"/>
  </r>
  <r>
    <s v="AD01-9362"/>
    <x v="2"/>
    <s v="Dec"/>
    <x v="1"/>
    <x v="1"/>
    <s v="Cancelld"/>
    <x v="1"/>
    <x v="0"/>
    <x v="2"/>
    <n v="796"/>
    <n v="1138.28"/>
  </r>
  <r>
    <s v="AD01-9362"/>
    <x v="2"/>
    <s v="Dec"/>
    <x v="1"/>
    <x v="1"/>
    <s v="Cancelld"/>
    <x v="1"/>
    <x v="0"/>
    <x v="2"/>
    <n v="883"/>
    <n v="1262.69"/>
  </r>
  <r>
    <s v="AD01-9364"/>
    <x v="2"/>
    <s v="Feb"/>
    <x v="1"/>
    <x v="1"/>
    <s v="Cancelld"/>
    <x v="1"/>
    <x v="0"/>
    <x v="2"/>
    <n v="290"/>
    <n v="414.7"/>
  </r>
  <r>
    <s v="AD01-9361"/>
    <x v="2"/>
    <s v="Feb"/>
    <x v="1"/>
    <x v="1"/>
    <s v="Cancelld"/>
    <x v="1"/>
    <x v="0"/>
    <x v="2"/>
    <n v="338"/>
    <n v="483.34"/>
  </r>
  <r>
    <s v="AD01-9364"/>
    <x v="2"/>
    <s v="Feb"/>
    <x v="1"/>
    <x v="1"/>
    <s v="Cancelld"/>
    <x v="1"/>
    <x v="0"/>
    <x v="2"/>
    <n v="334"/>
    <n v="477.62"/>
  </r>
  <r>
    <s v="AD01-9362"/>
    <x v="2"/>
    <s v="Feb"/>
    <x v="1"/>
    <x v="1"/>
    <s v="Cancelld"/>
    <x v="1"/>
    <x v="0"/>
    <x v="2"/>
    <n v="832"/>
    <n v="1189.76"/>
  </r>
  <r>
    <s v="AD01-9362"/>
    <x v="2"/>
    <s v="Feb"/>
    <x v="1"/>
    <x v="1"/>
    <s v="Cancelld"/>
    <x v="1"/>
    <x v="0"/>
    <x v="2"/>
    <n v="865"/>
    <n v="1236.95"/>
  </r>
  <r>
    <s v="AD01-9362"/>
    <x v="2"/>
    <s v="Feb"/>
    <x v="1"/>
    <x v="1"/>
    <s v="Cancelld"/>
    <x v="1"/>
    <x v="0"/>
    <x v="2"/>
    <n v="926"/>
    <n v="1324.18"/>
  </r>
  <r>
    <s v="AD01-9361"/>
    <x v="2"/>
    <s v="Feb"/>
    <x v="1"/>
    <x v="1"/>
    <s v="Cancelld"/>
    <x v="1"/>
    <x v="0"/>
    <x v="2"/>
    <n v="927"/>
    <n v="1325.61"/>
  </r>
  <r>
    <s v="AD01-9364"/>
    <x v="2"/>
    <s v="Feb"/>
    <x v="1"/>
    <x v="1"/>
    <s v="Cancelld"/>
    <x v="1"/>
    <x v="0"/>
    <x v="2"/>
    <n v="928"/>
    <n v="1327.04"/>
  </r>
  <r>
    <s v="AD01-9362"/>
    <x v="2"/>
    <s v="Feb"/>
    <x v="1"/>
    <x v="1"/>
    <s v="Cancelld"/>
    <x v="1"/>
    <x v="0"/>
    <x v="2"/>
    <n v="871"/>
    <n v="526.24"/>
  </r>
  <r>
    <s v="AD01-9364"/>
    <x v="2"/>
    <s v="Feb"/>
    <x v="1"/>
    <x v="1"/>
    <s v="Cancelld"/>
    <x v="1"/>
    <x v="0"/>
    <x v="2"/>
    <n v="213"/>
    <n v="304.58999999999997"/>
  </r>
  <r>
    <s v="AD01-9362"/>
    <x v="2"/>
    <s v="Feb"/>
    <x v="1"/>
    <x v="1"/>
    <s v="Cancelld"/>
    <x v="1"/>
    <x v="0"/>
    <x v="2"/>
    <n v="207"/>
    <n v="296.01"/>
  </r>
  <r>
    <s v="AD01-9361"/>
    <x v="2"/>
    <s v="Feb"/>
    <x v="1"/>
    <x v="1"/>
    <s v="Cancelld"/>
    <x v="1"/>
    <x v="0"/>
    <x v="2"/>
    <n v="289"/>
    <n v="413.27"/>
  </r>
  <r>
    <s v="AD01-9362"/>
    <x v="2"/>
    <s v="Feb"/>
    <x v="1"/>
    <x v="1"/>
    <s v="Cancelld"/>
    <x v="1"/>
    <x v="0"/>
    <x v="2"/>
    <n v="337"/>
    <n v="481.91"/>
  </r>
  <r>
    <s v="AD01-9364"/>
    <x v="2"/>
    <s v="Feb"/>
    <x v="1"/>
    <x v="1"/>
    <s v="Cancelld"/>
    <x v="1"/>
    <x v="0"/>
    <x v="2"/>
    <n v="841"/>
    <n v="1202.6300000000001"/>
  </r>
  <r>
    <s v="AD01-9361"/>
    <x v="2"/>
    <s v="Feb"/>
    <x v="1"/>
    <x v="1"/>
    <s v="Cancelld"/>
    <x v="1"/>
    <x v="0"/>
    <x v="2"/>
    <n v="874"/>
    <n v="1249.82"/>
  </r>
  <r>
    <s v="AD01-9364"/>
    <x v="2"/>
    <s v="Jan"/>
    <x v="1"/>
    <x v="1"/>
    <s v="Cancelld"/>
    <x v="1"/>
    <x v="0"/>
    <x v="2"/>
    <n v="296"/>
    <n v="423.28"/>
  </r>
  <r>
    <s v="AD01-9365"/>
    <x v="2"/>
    <s v="Jan"/>
    <x v="1"/>
    <x v="1"/>
    <s v="Cancelld"/>
    <x v="1"/>
    <x v="0"/>
    <x v="2"/>
    <n v="292"/>
    <n v="417.56"/>
  </r>
  <r>
    <s v="AD01-9364"/>
    <x v="2"/>
    <s v="Jan"/>
    <x v="1"/>
    <x v="1"/>
    <s v="Cancelld"/>
    <x v="1"/>
    <x v="0"/>
    <x v="2"/>
    <n v="340"/>
    <n v="486.2"/>
  </r>
  <r>
    <s v="AD01-9361"/>
    <x v="2"/>
    <s v="Jan"/>
    <x v="1"/>
    <x v="1"/>
    <s v="Cancelld"/>
    <x v="1"/>
    <x v="0"/>
    <x v="2"/>
    <n v="831"/>
    <n v="1188.33"/>
  </r>
  <r>
    <s v="AD01-9362"/>
    <x v="2"/>
    <s v="Jan"/>
    <x v="1"/>
    <x v="1"/>
    <s v="Cancelld"/>
    <x v="1"/>
    <x v="0"/>
    <x v="2"/>
    <n v="864"/>
    <n v="1235.52"/>
  </r>
  <r>
    <s v="AD01-9362"/>
    <x v="2"/>
    <s v="Jan"/>
    <x v="1"/>
    <x v="1"/>
    <s v="Cancelld"/>
    <x v="1"/>
    <x v="0"/>
    <x v="2"/>
    <n v="923"/>
    <n v="1319.89"/>
  </r>
  <r>
    <s v="AD01-9361"/>
    <x v="2"/>
    <s v="Jan"/>
    <x v="1"/>
    <x v="1"/>
    <s v="Cancelld"/>
    <x v="1"/>
    <x v="0"/>
    <x v="2"/>
    <n v="924"/>
    <n v="1321.32"/>
  </r>
  <r>
    <s v="AD01-9364"/>
    <x v="2"/>
    <s v="Jan"/>
    <x v="1"/>
    <x v="1"/>
    <s v="Cancelld"/>
    <x v="1"/>
    <x v="0"/>
    <x v="2"/>
    <n v="925"/>
    <n v="1322.75"/>
  </r>
  <r>
    <s v="AD01-9362"/>
    <x v="2"/>
    <s v="Jan"/>
    <x v="1"/>
    <x v="1"/>
    <s v="Cancelld"/>
    <x v="1"/>
    <x v="0"/>
    <x v="2"/>
    <n v="870"/>
    <n v="526.24"/>
  </r>
  <r>
    <s v="AD01-9362"/>
    <x v="2"/>
    <s v="Jan"/>
    <x v="1"/>
    <x v="1"/>
    <s v="Cancelld"/>
    <x v="1"/>
    <x v="0"/>
    <x v="2"/>
    <n v="339"/>
    <n v="484.77"/>
  </r>
  <r>
    <s v="AD01-9364"/>
    <x v="2"/>
    <s v="Jan"/>
    <x v="1"/>
    <x v="1"/>
    <s v="Cancelld"/>
    <x v="1"/>
    <x v="0"/>
    <x v="2"/>
    <n v="231"/>
    <n v="330.33"/>
  </r>
  <r>
    <s v="AD01-9361"/>
    <x v="2"/>
    <s v="Jan"/>
    <x v="1"/>
    <x v="1"/>
    <s v="Cancelld"/>
    <x v="1"/>
    <x v="0"/>
    <x v="2"/>
    <n v="225"/>
    <n v="321.75"/>
  </r>
  <r>
    <s v="AD01-9365"/>
    <x v="2"/>
    <s v="Jan"/>
    <x v="1"/>
    <x v="1"/>
    <s v="Cancelld"/>
    <x v="1"/>
    <x v="0"/>
    <x v="2"/>
    <n v="219"/>
    <n v="313.17"/>
  </r>
  <r>
    <s v="AD01-9361"/>
    <x v="2"/>
    <s v="Jan"/>
    <x v="1"/>
    <x v="1"/>
    <s v="Cancelld"/>
    <x v="1"/>
    <x v="0"/>
    <x v="2"/>
    <n v="295"/>
    <n v="421.85"/>
  </r>
  <r>
    <s v="AD01-9362"/>
    <x v="2"/>
    <s v="Jan"/>
    <x v="1"/>
    <x v="1"/>
    <s v="Cancelld"/>
    <x v="1"/>
    <x v="0"/>
    <x v="2"/>
    <n v="343"/>
    <n v="490.49"/>
  </r>
  <r>
    <s v="AD01-9364"/>
    <x v="2"/>
    <s v="Jan"/>
    <x v="1"/>
    <x v="1"/>
    <s v="Cancelld"/>
    <x v="1"/>
    <x v="0"/>
    <x v="2"/>
    <n v="840"/>
    <n v="1201.2"/>
  </r>
  <r>
    <s v="AD01-9362"/>
    <x v="2"/>
    <s v="Jan"/>
    <x v="1"/>
    <x v="1"/>
    <s v="Cancelld"/>
    <x v="1"/>
    <x v="1"/>
    <x v="2"/>
    <n v="873"/>
    <n v="1248.3900000000001"/>
  </r>
  <r>
    <s v="AD01-9363"/>
    <x v="2"/>
    <s v="Jul"/>
    <x v="1"/>
    <x v="1"/>
    <s v="Cancelld"/>
    <x v="1"/>
    <x v="1"/>
    <x v="2"/>
    <n v="338"/>
    <n v="483.34"/>
  </r>
  <r>
    <s v="AD01-9361"/>
    <x v="2"/>
    <s v="Jul"/>
    <x v="1"/>
    <x v="1"/>
    <s v="Cancelld"/>
    <x v="1"/>
    <x v="1"/>
    <x v="2"/>
    <n v="260"/>
    <n v="371.8"/>
  </r>
  <r>
    <s v="AD01-9364"/>
    <x v="2"/>
    <s v="Jul"/>
    <x v="1"/>
    <x v="1"/>
    <s v="Cancelld"/>
    <x v="1"/>
    <x v="1"/>
    <x v="2"/>
    <n v="308"/>
    <n v="440.44"/>
  </r>
  <r>
    <s v="AD01-9365"/>
    <x v="2"/>
    <s v="Jul"/>
    <x v="1"/>
    <x v="1"/>
    <s v="Cancelld"/>
    <x v="1"/>
    <x v="1"/>
    <x v="2"/>
    <n v="334"/>
    <n v="477.62"/>
  </r>
  <r>
    <s v="AD01-9364"/>
    <x v="2"/>
    <s v="Jul"/>
    <x v="1"/>
    <x v="1"/>
    <s v="Cancelld"/>
    <x v="1"/>
    <x v="1"/>
    <x v="2"/>
    <n v="262"/>
    <n v="374.66"/>
  </r>
  <r>
    <s v="AD01-9362"/>
    <x v="2"/>
    <s v="Jul"/>
    <x v="1"/>
    <x v="1"/>
    <s v="Cancelld"/>
    <x v="1"/>
    <x v="1"/>
    <x v="2"/>
    <n v="310"/>
    <n v="443.3"/>
  </r>
  <r>
    <s v="AD01-9362"/>
    <x v="2"/>
    <s v="Jul"/>
    <x v="1"/>
    <x v="1"/>
    <s v="Cancelld"/>
    <x v="1"/>
    <x v="1"/>
    <x v="2"/>
    <n v="783"/>
    <n v="1119.69"/>
  </r>
  <r>
    <s v="AD01-9361"/>
    <x v="2"/>
    <s v="Jul"/>
    <x v="1"/>
    <x v="1"/>
    <s v="Cancelld"/>
    <x v="1"/>
    <x v="1"/>
    <x v="2"/>
    <n v="836"/>
    <n v="1195.48"/>
  </r>
  <r>
    <s v="AD01-9361"/>
    <x v="2"/>
    <s v="Jul"/>
    <x v="1"/>
    <x v="1"/>
    <s v="Cancelld"/>
    <x v="1"/>
    <x v="1"/>
    <x v="2"/>
    <n v="939"/>
    <n v="1342.77"/>
  </r>
  <r>
    <s v="AD01-9362"/>
    <x v="2"/>
    <s v="Jul"/>
    <x v="1"/>
    <x v="1"/>
    <s v="Cancelld"/>
    <x v="1"/>
    <x v="1"/>
    <x v="2"/>
    <n v="940"/>
    <n v="1344.2"/>
  </r>
  <r>
    <s v="AD01-9364"/>
    <x v="2"/>
    <s v="Jul"/>
    <x v="1"/>
    <x v="1"/>
    <s v="Cancelld"/>
    <x v="1"/>
    <x v="1"/>
    <x v="2"/>
    <n v="941"/>
    <n v="1345.63"/>
  </r>
  <r>
    <s v="AD01-9364"/>
    <x v="2"/>
    <s v="Jul"/>
    <x v="1"/>
    <x v="1"/>
    <s v="Cancelld"/>
    <x v="1"/>
    <x v="1"/>
    <x v="2"/>
    <n v="876"/>
    <n v="526.24"/>
  </r>
  <r>
    <s v="AD01-9362"/>
    <x v="2"/>
    <s v="Jul"/>
    <x v="1"/>
    <x v="1"/>
    <s v="Cancelld"/>
    <x v="1"/>
    <x v="1"/>
    <x v="2"/>
    <n v="309"/>
    <n v="441.87"/>
  </r>
  <r>
    <s v="AD01-9361"/>
    <x v="2"/>
    <s v="Jul"/>
    <x v="1"/>
    <x v="1"/>
    <s v="Cancelld"/>
    <x v="1"/>
    <x v="1"/>
    <x v="2"/>
    <n v="135"/>
    <n v="193.05"/>
  </r>
  <r>
    <s v="AD01-9364"/>
    <x v="2"/>
    <s v="Jul"/>
    <x v="1"/>
    <x v="1"/>
    <s v="Cancelld"/>
    <x v="1"/>
    <x v="1"/>
    <x v="2"/>
    <n v="129"/>
    <n v="184.47"/>
  </r>
  <r>
    <s v="AD01-9361"/>
    <x v="2"/>
    <s v="Jul"/>
    <x v="1"/>
    <x v="1"/>
    <s v="Cancelld"/>
    <x v="1"/>
    <x v="1"/>
    <x v="2"/>
    <n v="369"/>
    <n v="527.66999999999996"/>
  </r>
  <r>
    <s v="AD01-9362"/>
    <x v="2"/>
    <s v="Jul"/>
    <x v="1"/>
    <x v="1"/>
    <s v="Cancelld"/>
    <x v="1"/>
    <x v="1"/>
    <x v="2"/>
    <n v="337"/>
    <n v="481.91"/>
  </r>
  <r>
    <s v="AD01-9361"/>
    <x v="2"/>
    <s v="Jul"/>
    <x v="1"/>
    <x v="1"/>
    <s v="Cancelld"/>
    <x v="1"/>
    <x v="1"/>
    <x v="2"/>
    <n v="265"/>
    <n v="378.95"/>
  </r>
  <r>
    <s v="AD01-9365"/>
    <x v="2"/>
    <s v="Jul"/>
    <x v="1"/>
    <x v="1"/>
    <s v="Cancelld"/>
    <x v="1"/>
    <x v="1"/>
    <x v="2"/>
    <n v="307"/>
    <n v="439.01"/>
  </r>
  <r>
    <s v="AD01-9364"/>
    <x v="2"/>
    <s v="Jul"/>
    <x v="1"/>
    <x v="1"/>
    <s v="Cancelld"/>
    <x v="1"/>
    <x v="1"/>
    <x v="2"/>
    <n v="792"/>
    <n v="1132.56"/>
  </r>
  <r>
    <s v="AD01-9362"/>
    <x v="2"/>
    <s v="Jul"/>
    <x v="1"/>
    <x v="1"/>
    <s v="Cancelld"/>
    <x v="1"/>
    <x v="1"/>
    <x v="2"/>
    <n v="845"/>
    <n v="1208.3499999999999"/>
  </r>
  <r>
    <s v="AD01-9363"/>
    <x v="2"/>
    <s v="Jul"/>
    <x v="1"/>
    <x v="1"/>
    <s v="Cancelld"/>
    <x v="1"/>
    <x v="1"/>
    <x v="2"/>
    <n v="878"/>
    <n v="1255.54"/>
  </r>
  <r>
    <s v="AD01-9361"/>
    <x v="2"/>
    <s v="Jun"/>
    <x v="1"/>
    <x v="1"/>
    <s v="Cancelld"/>
    <x v="1"/>
    <x v="1"/>
    <x v="2"/>
    <n v="266"/>
    <n v="380.38"/>
  </r>
  <r>
    <s v="AD01-9363"/>
    <x v="2"/>
    <s v="Jun"/>
    <x v="1"/>
    <x v="1"/>
    <s v="Cancelld"/>
    <x v="1"/>
    <x v="1"/>
    <x v="2"/>
    <n v="314"/>
    <n v="449.02"/>
  </r>
  <r>
    <s v="AD01-9362"/>
    <x v="2"/>
    <s v="Jun"/>
    <x v="1"/>
    <x v="1"/>
    <s v="Cancelld"/>
    <x v="1"/>
    <x v="1"/>
    <x v="2"/>
    <n v="268"/>
    <n v="383.24"/>
  </r>
  <r>
    <s v="AD01-9361"/>
    <x v="2"/>
    <s v="Jun"/>
    <x v="1"/>
    <x v="1"/>
    <s v="Cancelld"/>
    <x v="1"/>
    <x v="1"/>
    <x v="2"/>
    <n v="316"/>
    <n v="451.88"/>
  </r>
  <r>
    <s v="AD01-9362"/>
    <x v="2"/>
    <s v="Jun"/>
    <x v="1"/>
    <x v="1"/>
    <s v="Cancelld"/>
    <x v="1"/>
    <x v="1"/>
    <x v="2"/>
    <n v="835"/>
    <n v="1194.05"/>
  </r>
  <r>
    <s v="AD01-9362"/>
    <x v="2"/>
    <s v="Jun"/>
    <x v="1"/>
    <x v="1"/>
    <s v="Cancelld"/>
    <x v="1"/>
    <x v="1"/>
    <x v="2"/>
    <n v="869"/>
    <n v="1242.67"/>
  </r>
  <r>
    <s v="AD01-9362"/>
    <x v="2"/>
    <s v="Jun"/>
    <x v="1"/>
    <x v="1"/>
    <s v="Cancelld"/>
    <x v="1"/>
    <x v="1"/>
    <x v="2"/>
    <n v="937"/>
    <n v="1339.91"/>
  </r>
  <r>
    <s v="AD01-9361"/>
    <x v="2"/>
    <s v="Jun"/>
    <x v="1"/>
    <x v="1"/>
    <s v="Cancelld"/>
    <x v="1"/>
    <x v="1"/>
    <x v="2"/>
    <n v="938"/>
    <n v="1341.34"/>
  </r>
  <r>
    <s v="AD01-9361"/>
    <x v="2"/>
    <s v="Jun"/>
    <x v="1"/>
    <x v="1"/>
    <s v="Cancelld"/>
    <x v="1"/>
    <x v="1"/>
    <x v="2"/>
    <n v="875"/>
    <n v="526.24"/>
  </r>
  <r>
    <s v="AD01-9363"/>
    <x v="2"/>
    <s v="Jun"/>
    <x v="1"/>
    <x v="1"/>
    <s v="Cancelld"/>
    <x v="1"/>
    <x v="1"/>
    <x v="2"/>
    <n v="315"/>
    <n v="450.45"/>
  </r>
  <r>
    <s v="AD01-9362"/>
    <x v="2"/>
    <s v="Jun"/>
    <x v="1"/>
    <x v="1"/>
    <s v="Cancelld"/>
    <x v="1"/>
    <x v="1"/>
    <x v="2"/>
    <n v="153"/>
    <n v="218.79"/>
  </r>
  <r>
    <s v="AD01-9362"/>
    <x v="2"/>
    <s v="Jun"/>
    <x v="1"/>
    <x v="1"/>
    <s v="Cancelld"/>
    <x v="1"/>
    <x v="1"/>
    <x v="2"/>
    <n v="147"/>
    <n v="210.21"/>
  </r>
  <r>
    <s v="AD01-9361"/>
    <x v="2"/>
    <s v="Jun"/>
    <x v="1"/>
    <x v="1"/>
    <s v="Cancelld"/>
    <x v="1"/>
    <x v="1"/>
    <x v="2"/>
    <n v="141"/>
    <n v="201.63"/>
  </r>
  <r>
    <s v="AD01-9364"/>
    <x v="2"/>
    <s v="Jun"/>
    <x v="1"/>
    <x v="1"/>
    <s v="Cancelld"/>
    <x v="1"/>
    <x v="1"/>
    <x v="2"/>
    <n v="313"/>
    <n v="447.59"/>
  </r>
  <r>
    <s v="AD01-9362"/>
    <x v="2"/>
    <s v="Jun"/>
    <x v="1"/>
    <x v="1"/>
    <s v="Cancelld"/>
    <x v="1"/>
    <x v="1"/>
    <x v="2"/>
    <n v="844"/>
    <n v="1206.92"/>
  </r>
  <r>
    <s v="AD01-9362"/>
    <x v="2"/>
    <s v="Jun"/>
    <x v="1"/>
    <x v="1"/>
    <s v="Cancelld"/>
    <x v="1"/>
    <x v="1"/>
    <x v="2"/>
    <n v="877"/>
    <n v="1254.1099999999999"/>
  </r>
  <r>
    <s v="AD01-9362"/>
    <x v="2"/>
    <s v="Mar"/>
    <x v="1"/>
    <x v="1"/>
    <s v="Cancelld"/>
    <x v="1"/>
    <x v="1"/>
    <x v="2"/>
    <n v="284"/>
    <n v="406.12"/>
  </r>
  <r>
    <s v="AD01-9364"/>
    <x v="2"/>
    <s v="Mar"/>
    <x v="1"/>
    <x v="1"/>
    <s v="Cancelld"/>
    <x v="1"/>
    <x v="1"/>
    <x v="2"/>
    <n v="332"/>
    <n v="474.76"/>
  </r>
  <r>
    <s v="AD01-9362"/>
    <x v="2"/>
    <s v="Mar"/>
    <x v="1"/>
    <x v="1"/>
    <s v="Cancelld"/>
    <x v="1"/>
    <x v="1"/>
    <x v="2"/>
    <n v="286"/>
    <n v="408.98"/>
  </r>
  <r>
    <s v="AD01-9361"/>
    <x v="2"/>
    <s v="Mar"/>
    <x v="1"/>
    <x v="1"/>
    <s v="Cancelld"/>
    <x v="1"/>
    <x v="1"/>
    <x v="2"/>
    <n v="328"/>
    <n v="469.04"/>
  </r>
  <r>
    <s v="AD01-9365"/>
    <x v="2"/>
    <s v="Mar"/>
    <x v="1"/>
    <x v="1"/>
    <s v="Cancelld"/>
    <x v="1"/>
    <x v="1"/>
    <x v="2"/>
    <n v="833"/>
    <n v="1191.19"/>
  </r>
  <r>
    <s v="AD01-9361"/>
    <x v="2"/>
    <s v="Mar"/>
    <x v="1"/>
    <x v="1"/>
    <s v="Cancelld"/>
    <x v="1"/>
    <x v="1"/>
    <x v="2"/>
    <n v="866"/>
    <n v="1238.3800000000001"/>
  </r>
  <r>
    <s v="AD01-9364"/>
    <x v="2"/>
    <s v="Mar"/>
    <x v="1"/>
    <x v="1"/>
    <s v="Cancelld"/>
    <x v="1"/>
    <x v="1"/>
    <x v="2"/>
    <n v="929"/>
    <n v="1328.47"/>
  </r>
  <r>
    <s v="AD01-9362"/>
    <x v="2"/>
    <s v="Mar"/>
    <x v="1"/>
    <x v="1"/>
    <s v="Cancelld"/>
    <x v="1"/>
    <x v="1"/>
    <x v="2"/>
    <n v="930"/>
    <n v="1329.9"/>
  </r>
  <r>
    <s v="AD01-9364"/>
    <x v="2"/>
    <s v="Mar"/>
    <x v="1"/>
    <x v="1"/>
    <s v="Cancelld"/>
    <x v="1"/>
    <x v="1"/>
    <x v="2"/>
    <n v="872"/>
    <n v="526.24"/>
  </r>
  <r>
    <s v="AD01-9361"/>
    <x v="2"/>
    <s v="Mar"/>
    <x v="1"/>
    <x v="1"/>
    <s v="Cancelld"/>
    <x v="1"/>
    <x v="1"/>
    <x v="2"/>
    <n v="333"/>
    <n v="476.19"/>
  </r>
  <r>
    <s v="AD01-9362"/>
    <x v="2"/>
    <s v="Mar"/>
    <x v="1"/>
    <x v="1"/>
    <s v="Cancelld"/>
    <x v="1"/>
    <x v="1"/>
    <x v="2"/>
    <n v="201"/>
    <n v="287.43"/>
  </r>
  <r>
    <s v="AD01-9362"/>
    <x v="2"/>
    <s v="Mar"/>
    <x v="1"/>
    <x v="1"/>
    <s v="Cancelld"/>
    <x v="1"/>
    <x v="1"/>
    <x v="2"/>
    <n v="195"/>
    <n v="278.85000000000002"/>
  </r>
  <r>
    <s v="AD01-9365"/>
    <x v="2"/>
    <s v="Mar"/>
    <x v="1"/>
    <x v="1"/>
    <s v="Cancelld"/>
    <x v="1"/>
    <x v="1"/>
    <x v="2"/>
    <n v="189"/>
    <n v="270.27"/>
  </r>
  <r>
    <s v="AD01-9362"/>
    <x v="2"/>
    <s v="Mar"/>
    <x v="1"/>
    <x v="1"/>
    <s v="Cancelld"/>
    <x v="1"/>
    <x v="1"/>
    <x v="2"/>
    <n v="283"/>
    <n v="404.69"/>
  </r>
  <r>
    <s v="AD01-9362"/>
    <x v="2"/>
    <s v="Mar"/>
    <x v="1"/>
    <x v="1"/>
    <s v="Cancelld"/>
    <x v="1"/>
    <x v="1"/>
    <x v="2"/>
    <n v="331"/>
    <n v="473.33"/>
  </r>
  <r>
    <s v="AD01-9362"/>
    <x v="2"/>
    <s v="Mar"/>
    <x v="1"/>
    <x v="1"/>
    <s v="Cancelld"/>
    <x v="1"/>
    <x v="1"/>
    <x v="2"/>
    <n v="875"/>
    <n v="1251.25"/>
  </r>
  <r>
    <s v="AD01-9361"/>
    <x v="2"/>
    <s v="May"/>
    <x v="1"/>
    <x v="1"/>
    <s v="Cancelld"/>
    <x v="1"/>
    <x v="1"/>
    <x v="2"/>
    <n v="272"/>
    <n v="388.96"/>
  </r>
  <r>
    <s v="AD01-9361"/>
    <x v="2"/>
    <s v="May"/>
    <x v="1"/>
    <x v="1"/>
    <s v="Cancelld"/>
    <x v="1"/>
    <x v="1"/>
    <x v="2"/>
    <n v="320"/>
    <n v="457.6"/>
  </r>
  <r>
    <s v="AD01-9361"/>
    <x v="2"/>
    <s v="May"/>
    <x v="1"/>
    <x v="1"/>
    <s v="Cancelld"/>
    <x v="1"/>
    <x v="1"/>
    <x v="2"/>
    <n v="274"/>
    <n v="391.82"/>
  </r>
  <r>
    <s v="AD01-9361"/>
    <x v="2"/>
    <s v="May"/>
    <x v="1"/>
    <x v="1"/>
    <s v="Cancelld"/>
    <x v="1"/>
    <x v="1"/>
    <x v="2"/>
    <n v="322"/>
    <n v="460.46"/>
  </r>
  <r>
    <s v="AD01-9361"/>
    <x v="2"/>
    <s v="May"/>
    <x v="1"/>
    <x v="1"/>
    <s v="Cancelld"/>
    <x v="1"/>
    <x v="1"/>
    <x v="2"/>
    <n v="868"/>
    <n v="1241.24"/>
  </r>
  <r>
    <s v="AD01-9361"/>
    <x v="2"/>
    <s v="May"/>
    <x v="1"/>
    <x v="1"/>
    <s v="Cancelld"/>
    <x v="1"/>
    <x v="1"/>
    <x v="2"/>
    <n v="934"/>
    <n v="1335.62"/>
  </r>
  <r>
    <s v="AD01-9363"/>
    <x v="2"/>
    <s v="May"/>
    <x v="1"/>
    <x v="1"/>
    <s v="Cancelld"/>
    <x v="1"/>
    <x v="1"/>
    <x v="2"/>
    <n v="935"/>
    <n v="1337.05"/>
  </r>
  <r>
    <s v="AD01-9362"/>
    <x v="2"/>
    <s v="May"/>
    <x v="1"/>
    <x v="1"/>
    <s v="Cancelld"/>
    <x v="1"/>
    <x v="1"/>
    <x v="2"/>
    <n v="936"/>
    <n v="1338.48"/>
  </r>
  <r>
    <s v="AD01-9363"/>
    <x v="2"/>
    <s v="May"/>
    <x v="1"/>
    <x v="1"/>
    <s v="Cancelld"/>
    <x v="1"/>
    <x v="1"/>
    <x v="2"/>
    <n v="874"/>
    <n v="526.24"/>
  </r>
  <r>
    <s v="AD01-9362"/>
    <x v="2"/>
    <s v="May"/>
    <x v="1"/>
    <x v="1"/>
    <s v="Cancelld"/>
    <x v="1"/>
    <x v="1"/>
    <x v="2"/>
    <n v="321"/>
    <n v="459.03"/>
  </r>
  <r>
    <s v="AD01-9361"/>
    <x v="2"/>
    <s v="May"/>
    <x v="1"/>
    <x v="1"/>
    <s v="Cancelld"/>
    <x v="1"/>
    <x v="1"/>
    <x v="2"/>
    <n v="165"/>
    <n v="235.95"/>
  </r>
  <r>
    <s v="AD01-9361"/>
    <x v="2"/>
    <s v="May"/>
    <x v="1"/>
    <x v="1"/>
    <s v="Cancelld"/>
    <x v="1"/>
    <x v="1"/>
    <x v="2"/>
    <n v="159"/>
    <n v="227.37"/>
  </r>
  <r>
    <s v="AD01-9362"/>
    <x v="2"/>
    <s v="May"/>
    <x v="1"/>
    <x v="1"/>
    <s v="Cancelld"/>
    <x v="1"/>
    <x v="1"/>
    <x v="2"/>
    <n v="271"/>
    <n v="387.53"/>
  </r>
  <r>
    <s v="AD01-9361"/>
    <x v="2"/>
    <s v="May"/>
    <x v="1"/>
    <x v="1"/>
    <s v="Cancelld"/>
    <x v="1"/>
    <x v="1"/>
    <x v="2"/>
    <n v="319"/>
    <n v="456.17"/>
  </r>
  <r>
    <s v="AD01-9361"/>
    <x v="2"/>
    <s v="May"/>
    <x v="1"/>
    <x v="1"/>
    <s v="Cancelld"/>
    <x v="1"/>
    <x v="1"/>
    <x v="2"/>
    <n v="843"/>
    <n v="1205.49"/>
  </r>
  <r>
    <s v="AD01-9362"/>
    <x v="2"/>
    <s v="Nov"/>
    <x v="1"/>
    <x v="1"/>
    <s v="Cancelld"/>
    <x v="1"/>
    <x v="1"/>
    <x v="2"/>
    <n v="314"/>
    <n v="449.02"/>
  </r>
  <r>
    <s v="AD01-9365"/>
    <x v="2"/>
    <s v="Nov"/>
    <x v="1"/>
    <x v="1"/>
    <s v="Cancelld"/>
    <x v="1"/>
    <x v="1"/>
    <x v="2"/>
    <n v="242"/>
    <n v="346.06"/>
  </r>
  <r>
    <s v="AD01-9362"/>
    <x v="2"/>
    <s v="Nov"/>
    <x v="1"/>
    <x v="1"/>
    <s v="Cancelld"/>
    <x v="1"/>
    <x v="1"/>
    <x v="2"/>
    <n v="290"/>
    <n v="414.7"/>
  </r>
  <r>
    <s v="AD01-9362"/>
    <x v="2"/>
    <s v="Nov"/>
    <x v="1"/>
    <x v="1"/>
    <s v="Cancelld"/>
    <x v="1"/>
    <x v="1"/>
    <x v="2"/>
    <n v="316"/>
    <n v="451.88"/>
  </r>
  <r>
    <s v="AD01-9362"/>
    <x v="2"/>
    <s v="Nov"/>
    <x v="1"/>
    <x v="1"/>
    <s v="Cancelld"/>
    <x v="1"/>
    <x v="1"/>
    <x v="2"/>
    <n v="286"/>
    <n v="408.98"/>
  </r>
  <r>
    <s v="AD01-9361"/>
    <x v="2"/>
    <s v="Nov"/>
    <x v="1"/>
    <x v="1"/>
    <s v="Cancelld"/>
    <x v="1"/>
    <x v="1"/>
    <x v="2"/>
    <n v="840"/>
    <n v="1201.2"/>
  </r>
  <r>
    <s v="AD01-9361"/>
    <x v="2"/>
    <s v="Nov"/>
    <x v="1"/>
    <x v="1"/>
    <s v="Cancelld"/>
    <x v="1"/>
    <x v="1"/>
    <x v="2"/>
    <n v="873"/>
    <n v="1248.3900000000001"/>
  </r>
  <r>
    <s v="AD01-9362"/>
    <x v="2"/>
    <s v="Nov"/>
    <x v="1"/>
    <x v="1"/>
    <s v="Cancelld"/>
    <x v="1"/>
    <x v="1"/>
    <x v="2"/>
    <n v="950"/>
    <n v="1358.5"/>
  </r>
  <r>
    <s v="AD01-9362"/>
    <x v="2"/>
    <s v="Nov"/>
    <x v="1"/>
    <x v="1"/>
    <s v="Cancelld"/>
    <x v="1"/>
    <x v="1"/>
    <x v="2"/>
    <n v="951"/>
    <n v="1359.93"/>
  </r>
  <r>
    <s v="AD01-9362"/>
    <x v="2"/>
    <s v="Nov"/>
    <x v="1"/>
    <x v="1"/>
    <s v="Cancelld"/>
    <x v="1"/>
    <x v="1"/>
    <x v="2"/>
    <n v="952"/>
    <n v="1361.36"/>
  </r>
  <r>
    <s v="AD01-9361"/>
    <x v="2"/>
    <s v="Nov"/>
    <x v="1"/>
    <x v="1"/>
    <s v="Cancelld"/>
    <x v="1"/>
    <x v="1"/>
    <x v="2"/>
    <n v="826"/>
    <n v="526.24"/>
  </r>
  <r>
    <s v="AD01-9362"/>
    <x v="2"/>
    <s v="Nov"/>
    <x v="1"/>
    <x v="1"/>
    <s v="Cancelld"/>
    <x v="1"/>
    <x v="1"/>
    <x v="2"/>
    <n v="879"/>
    <n v="526.24"/>
  </r>
  <r>
    <s v="AD01-9365"/>
    <x v="2"/>
    <s v="Nov"/>
    <x v="1"/>
    <x v="1"/>
    <s v="Cancelld"/>
    <x v="1"/>
    <x v="1"/>
    <x v="2"/>
    <n v="315"/>
    <n v="450.45"/>
  </r>
  <r>
    <s v="AD01-9361"/>
    <x v="2"/>
    <s v="Nov"/>
    <x v="1"/>
    <x v="1"/>
    <s v="Cancelld"/>
    <x v="1"/>
    <x v="1"/>
    <x v="2"/>
    <n v="309"/>
    <n v="441.87"/>
  </r>
  <r>
    <s v="AD01-9362"/>
    <x v="2"/>
    <s v="Nov"/>
    <x v="1"/>
    <x v="1"/>
    <s v="Cancelld"/>
    <x v="1"/>
    <x v="1"/>
    <x v="2"/>
    <n v="313"/>
    <n v="447.59"/>
  </r>
  <r>
    <s v="AD01-9362"/>
    <x v="2"/>
    <s v="Nov"/>
    <x v="1"/>
    <x v="1"/>
    <s v="Cancelld"/>
    <x v="1"/>
    <x v="1"/>
    <x v="2"/>
    <n v="241"/>
    <n v="344.63"/>
  </r>
  <r>
    <s v="AD01-9362"/>
    <x v="2"/>
    <s v="Nov"/>
    <x v="1"/>
    <x v="1"/>
    <s v="Cancelld"/>
    <x v="1"/>
    <x v="1"/>
    <x v="2"/>
    <n v="289"/>
    <n v="413.27"/>
  </r>
  <r>
    <s v="AD01-9362"/>
    <x v="2"/>
    <s v="Nov"/>
    <x v="1"/>
    <x v="1"/>
    <s v="Cancelld"/>
    <x v="1"/>
    <x v="1"/>
    <x v="2"/>
    <n v="795"/>
    <n v="1136.8499999999999"/>
  </r>
  <r>
    <s v="AD01-9362"/>
    <x v="2"/>
    <s v="Nov"/>
    <x v="1"/>
    <x v="1"/>
    <s v="Cancelld"/>
    <x v="1"/>
    <x v="1"/>
    <x v="2"/>
    <n v="849"/>
    <n v="1214.07"/>
  </r>
  <r>
    <s v="AD01-9362"/>
    <x v="2"/>
    <s v="Nov"/>
    <x v="1"/>
    <x v="1"/>
    <s v="Cancelld"/>
    <x v="1"/>
    <x v="1"/>
    <x v="2"/>
    <n v="882"/>
    <n v="1261.26"/>
  </r>
  <r>
    <s v="AD01-9362"/>
    <x v="2"/>
    <s v="Oct"/>
    <x v="1"/>
    <x v="1"/>
    <s v="Cancelld"/>
    <x v="1"/>
    <x v="1"/>
    <x v="2"/>
    <n v="320"/>
    <n v="457.6"/>
  </r>
  <r>
    <s v="AD01-9362"/>
    <x v="2"/>
    <s v="Oct"/>
    <x v="1"/>
    <x v="1"/>
    <s v="Cancelld"/>
    <x v="1"/>
    <x v="1"/>
    <x v="2"/>
    <n v="248"/>
    <n v="354.64"/>
  </r>
  <r>
    <s v="AD01-9362"/>
    <x v="2"/>
    <s v="Oct"/>
    <x v="1"/>
    <x v="1"/>
    <s v="Cancelld"/>
    <x v="1"/>
    <x v="1"/>
    <x v="2"/>
    <n v="322"/>
    <n v="460.46"/>
  </r>
  <r>
    <s v="AD01-9362"/>
    <x v="2"/>
    <s v="Oct"/>
    <x v="1"/>
    <x v="1"/>
    <s v="Cancelld"/>
    <x v="1"/>
    <x v="1"/>
    <x v="2"/>
    <n v="244"/>
    <n v="348.92"/>
  </r>
  <r>
    <s v="AD01-9364"/>
    <x v="2"/>
    <s v="Oct"/>
    <x v="1"/>
    <x v="1"/>
    <s v="Cancelld"/>
    <x v="1"/>
    <x v="1"/>
    <x v="2"/>
    <n v="292"/>
    <n v="417.56"/>
  </r>
  <r>
    <s v="AD01-9362"/>
    <x v="2"/>
    <s v="Oct"/>
    <x v="1"/>
    <x v="1"/>
    <s v="Cancelld"/>
    <x v="1"/>
    <x v="1"/>
    <x v="2"/>
    <n v="786"/>
    <n v="1123.98"/>
  </r>
  <r>
    <s v="AD01-9362"/>
    <x v="2"/>
    <s v="Oct"/>
    <x v="1"/>
    <x v="1"/>
    <s v="Cancelld"/>
    <x v="1"/>
    <x v="1"/>
    <x v="2"/>
    <n v="839"/>
    <n v="1199.77"/>
  </r>
  <r>
    <s v="AD01-9361"/>
    <x v="2"/>
    <s v="Oct"/>
    <x v="1"/>
    <x v="1"/>
    <s v="Cancelld"/>
    <x v="1"/>
    <x v="1"/>
    <x v="2"/>
    <n v="872"/>
    <n v="1246.96"/>
  </r>
  <r>
    <s v="AD01-9361"/>
    <x v="2"/>
    <s v="Oct"/>
    <x v="1"/>
    <x v="1"/>
    <s v="Cancelld"/>
    <x v="1"/>
    <x v="1"/>
    <x v="2"/>
    <n v="947"/>
    <n v="1354.21"/>
  </r>
  <r>
    <s v="AD01-9364"/>
    <x v="2"/>
    <s v="Oct"/>
    <x v="1"/>
    <x v="1"/>
    <s v="Cancelld"/>
    <x v="1"/>
    <x v="1"/>
    <x v="2"/>
    <n v="948"/>
    <n v="1355.64"/>
  </r>
  <r>
    <s v="AD01-9364"/>
    <x v="2"/>
    <s v="Oct"/>
    <x v="1"/>
    <x v="1"/>
    <s v="Cancelld"/>
    <x v="1"/>
    <x v="1"/>
    <x v="2"/>
    <n v="949"/>
    <n v="1357.07"/>
  </r>
  <r>
    <s v="AD01-9361"/>
    <x v="2"/>
    <s v="Oct"/>
    <x v="1"/>
    <x v="1"/>
    <s v="Cancelld"/>
    <x v="1"/>
    <x v="1"/>
    <x v="2"/>
    <n v="825"/>
    <n v="526.24"/>
  </r>
  <r>
    <s v="AD01-9361"/>
    <x v="2"/>
    <s v="Oct"/>
    <x v="1"/>
    <x v="1"/>
    <s v="Cancelld"/>
    <x v="1"/>
    <x v="1"/>
    <x v="2"/>
    <n v="878"/>
    <n v="526.24"/>
  </r>
  <r>
    <s v="AD01-9362"/>
    <x v="2"/>
    <s v="Oct"/>
    <x v="1"/>
    <x v="1"/>
    <s v="Cancelld"/>
    <x v="1"/>
    <x v="1"/>
    <x v="2"/>
    <n v="291"/>
    <n v="416.13"/>
  </r>
  <r>
    <s v="AD01-9362"/>
    <x v="2"/>
    <s v="Oct"/>
    <x v="1"/>
    <x v="1"/>
    <s v="Cancelld"/>
    <x v="1"/>
    <x v="1"/>
    <x v="2"/>
    <n v="333"/>
    <n v="476.19"/>
  </r>
  <r>
    <s v="AD01-9362"/>
    <x v="2"/>
    <s v="Oct"/>
    <x v="1"/>
    <x v="1"/>
    <s v="Cancelld"/>
    <x v="1"/>
    <x v="1"/>
    <x v="2"/>
    <n v="327"/>
    <n v="467.61"/>
  </r>
  <r>
    <s v="AD01-9362"/>
    <x v="2"/>
    <s v="Oct"/>
    <x v="1"/>
    <x v="1"/>
    <s v="Cancelld"/>
    <x v="1"/>
    <x v="1"/>
    <x v="2"/>
    <n v="321"/>
    <n v="459.03"/>
  </r>
  <r>
    <s v="AD01-9364"/>
    <x v="2"/>
    <s v="Oct"/>
    <x v="1"/>
    <x v="1"/>
    <s v="Cancelld"/>
    <x v="1"/>
    <x v="1"/>
    <x v="2"/>
    <n v="319"/>
    <n v="456.17"/>
  </r>
  <r>
    <s v="AD01-9364"/>
    <x v="2"/>
    <s v="Oct"/>
    <x v="1"/>
    <x v="1"/>
    <s v="Cancelld"/>
    <x v="1"/>
    <x v="1"/>
    <x v="2"/>
    <n v="247"/>
    <n v="353.21"/>
  </r>
  <r>
    <s v="AD01-9362"/>
    <x v="2"/>
    <s v="Oct"/>
    <x v="1"/>
    <x v="1"/>
    <s v="Cancelld"/>
    <x v="1"/>
    <x v="1"/>
    <x v="2"/>
    <n v="295"/>
    <n v="421.85"/>
  </r>
  <r>
    <s v="AD01-9364"/>
    <x v="2"/>
    <s v="Oct"/>
    <x v="1"/>
    <x v="1"/>
    <s v="Cancelld"/>
    <x v="1"/>
    <x v="1"/>
    <x v="2"/>
    <n v="848"/>
    <n v="1212.6400000000001"/>
  </r>
  <r>
    <s v="AD01-9362"/>
    <x v="2"/>
    <s v="Oct"/>
    <x v="1"/>
    <x v="1"/>
    <s v="Cancelld"/>
    <x v="1"/>
    <x v="1"/>
    <x v="2"/>
    <n v="881"/>
    <n v="1259.83"/>
  </r>
  <r>
    <s v="AD01-9361"/>
    <x v="2"/>
    <s v="Sep"/>
    <x v="1"/>
    <x v="1"/>
    <s v="Cancelld"/>
    <x v="1"/>
    <x v="1"/>
    <x v="2"/>
    <n v="326"/>
    <n v="466.18"/>
  </r>
  <r>
    <s v="AD01-9361"/>
    <x v="2"/>
    <s v="Sep"/>
    <x v="1"/>
    <x v="1"/>
    <s v="Cancelld"/>
    <x v="1"/>
    <x v="1"/>
    <x v="2"/>
    <n v="254"/>
    <n v="363.22"/>
  </r>
  <r>
    <s v="AD01-9362"/>
    <x v="2"/>
    <s v="Sep"/>
    <x v="1"/>
    <x v="1"/>
    <s v="Cancelld"/>
    <x v="1"/>
    <x v="1"/>
    <x v="2"/>
    <n v="296"/>
    <n v="423.28"/>
  </r>
  <r>
    <s v="AD01-9361"/>
    <x v="2"/>
    <s v="Sep"/>
    <x v="1"/>
    <x v="1"/>
    <s v="Cancelld"/>
    <x v="1"/>
    <x v="1"/>
    <x v="2"/>
    <n v="328"/>
    <n v="469.04"/>
  </r>
  <r>
    <s v="AD01-9364"/>
    <x v="2"/>
    <s v="Sep"/>
    <x v="1"/>
    <x v="1"/>
    <s v="Cancelld"/>
    <x v="1"/>
    <x v="1"/>
    <x v="2"/>
    <n v="250"/>
    <n v="357.5"/>
  </r>
  <r>
    <s v="AD01-9362"/>
    <x v="2"/>
    <s v="Sep"/>
    <x v="1"/>
    <x v="1"/>
    <s v="Cancelld"/>
    <x v="1"/>
    <x v="1"/>
    <x v="2"/>
    <n v="298"/>
    <n v="426.14"/>
  </r>
  <r>
    <s v="AD01-9361"/>
    <x v="2"/>
    <s v="Sep"/>
    <x v="1"/>
    <x v="1"/>
    <s v="Cancelld"/>
    <x v="1"/>
    <x v="1"/>
    <x v="2"/>
    <n v="785"/>
    <n v="1122.55"/>
  </r>
  <r>
    <s v="AD01-9365"/>
    <x v="2"/>
    <s v="Sep"/>
    <x v="1"/>
    <x v="1"/>
    <s v="Cancelld"/>
    <x v="1"/>
    <x v="1"/>
    <x v="2"/>
    <n v="838"/>
    <n v="1198.3399999999999"/>
  </r>
  <r>
    <s v="AD01-9365"/>
    <x v="2"/>
    <s v="Sep"/>
    <x v="1"/>
    <x v="1"/>
    <s v="Cancelld"/>
    <x v="1"/>
    <x v="1"/>
    <x v="2"/>
    <n v="871"/>
    <n v="1245.53"/>
  </r>
  <r>
    <s v="AD01-9364"/>
    <x v="2"/>
    <s v="Sep"/>
    <x v="1"/>
    <x v="1"/>
    <s v="Cancelld"/>
    <x v="1"/>
    <x v="1"/>
    <x v="2"/>
    <n v="945"/>
    <n v="1351.35"/>
  </r>
  <r>
    <s v="AD01-9362"/>
    <x v="2"/>
    <s v="Sep"/>
    <x v="1"/>
    <x v="1"/>
    <s v="Cancelld"/>
    <x v="1"/>
    <x v="1"/>
    <x v="2"/>
    <n v="946"/>
    <n v="1352.78"/>
  </r>
  <r>
    <s v="AD01-9365"/>
    <x v="2"/>
    <s v="Sep"/>
    <x v="1"/>
    <x v="1"/>
    <s v="Cancelld"/>
    <x v="1"/>
    <x v="1"/>
    <x v="2"/>
    <n v="824"/>
    <n v="526.24"/>
  </r>
  <r>
    <s v="AD01-9361"/>
    <x v="2"/>
    <s v="Sep"/>
    <x v="1"/>
    <x v="1"/>
    <s v="Cancelld"/>
    <x v="1"/>
    <x v="1"/>
    <x v="2"/>
    <n v="297"/>
    <n v="424.71"/>
  </r>
  <r>
    <s v="AD01-9361"/>
    <x v="2"/>
    <s v="Sep"/>
    <x v="1"/>
    <x v="1"/>
    <s v="Cancelld"/>
    <x v="1"/>
    <x v="1"/>
    <x v="2"/>
    <n v="351"/>
    <n v="501.93"/>
  </r>
  <r>
    <s v="AD01-9365"/>
    <x v="2"/>
    <s v="Sep"/>
    <x v="1"/>
    <x v="1"/>
    <s v="Cancelld"/>
    <x v="1"/>
    <x v="1"/>
    <x v="2"/>
    <n v="345"/>
    <n v="493.35"/>
  </r>
  <r>
    <s v="AD01-9364"/>
    <x v="2"/>
    <s v="Sep"/>
    <x v="1"/>
    <x v="1"/>
    <s v="Cancelld"/>
    <x v="1"/>
    <x v="1"/>
    <x v="2"/>
    <n v="339"/>
    <n v="484.77"/>
  </r>
  <r>
    <s v="AD01-9362"/>
    <x v="2"/>
    <s v="Sep"/>
    <x v="1"/>
    <x v="1"/>
    <s v="Cancelld"/>
    <x v="1"/>
    <x v="1"/>
    <x v="2"/>
    <n v="325"/>
    <n v="464.75"/>
  </r>
  <r>
    <s v="AD01-9364"/>
    <x v="2"/>
    <s v="Sep"/>
    <x v="1"/>
    <x v="1"/>
    <s v="Cancelld"/>
    <x v="1"/>
    <x v="1"/>
    <x v="2"/>
    <n v="253"/>
    <n v="361.79"/>
  </r>
  <r>
    <s v="AD01-9361"/>
    <x v="2"/>
    <s v="Sep"/>
    <x v="1"/>
    <x v="1"/>
    <s v="Cancelld"/>
    <x v="1"/>
    <x v="1"/>
    <x v="2"/>
    <n v="301"/>
    <n v="430.43"/>
  </r>
  <r>
    <s v="AD01-9362"/>
    <x v="2"/>
    <s v="Sep"/>
    <x v="1"/>
    <x v="1"/>
    <s v="Cancelld"/>
    <x v="1"/>
    <x v="1"/>
    <x v="2"/>
    <n v="794"/>
    <n v="1135.42"/>
  </r>
  <r>
    <s v="AD01-9362"/>
    <x v="2"/>
    <s v="Sep"/>
    <x v="1"/>
    <x v="1"/>
    <s v="Cancelld"/>
    <x v="1"/>
    <x v="1"/>
    <x v="2"/>
    <n v="847"/>
    <n v="1211.21"/>
  </r>
  <r>
    <s v="AD01-9361"/>
    <x v="2"/>
    <s v="Sep"/>
    <x v="1"/>
    <x v="1"/>
    <s v="Cancelld"/>
    <x v="1"/>
    <x v="1"/>
    <x v="2"/>
    <n v="880"/>
    <n v="1258.4000000000001"/>
  </r>
  <r>
    <s v="AD01-9361"/>
    <x v="3"/>
    <s v="Apr"/>
    <x v="0"/>
    <x v="1"/>
    <s v="Order assembled"/>
    <x v="0"/>
    <x v="0"/>
    <x v="1"/>
    <n v="362"/>
    <n v="553.86"/>
  </r>
  <r>
    <s v="AD01-9362"/>
    <x v="3"/>
    <s v="Apr"/>
    <x v="0"/>
    <x v="1"/>
    <s v="Order assembled"/>
    <x v="0"/>
    <x v="0"/>
    <x v="1"/>
    <n v="338"/>
    <n v="483.34"/>
  </r>
  <r>
    <s v="AD01-9363"/>
    <x v="3"/>
    <s v="Apr"/>
    <x v="0"/>
    <x v="1"/>
    <s v="Order assembled"/>
    <x v="0"/>
    <x v="0"/>
    <x v="1"/>
    <n v="364"/>
    <n v="520.52"/>
  </r>
  <r>
    <s v="AD01-9362"/>
    <x v="3"/>
    <s v="Apr"/>
    <x v="0"/>
    <x v="1"/>
    <s v="Order assembled"/>
    <x v="0"/>
    <x v="0"/>
    <x v="1"/>
    <n v="334"/>
    <n v="477.62"/>
  </r>
  <r>
    <s v="AD01-9362"/>
    <x v="3"/>
    <s v="Apr"/>
    <x v="0"/>
    <x v="1"/>
    <s v="Order assembled"/>
    <x v="0"/>
    <x v="0"/>
    <x v="1"/>
    <n v="655"/>
    <n v="936.65"/>
  </r>
  <r>
    <s v="AD01-9361"/>
    <x v="3"/>
    <s v="Apr"/>
    <x v="0"/>
    <x v="1"/>
    <s v="Order assembled"/>
    <x v="0"/>
    <x v="0"/>
    <x v="1"/>
    <n v="742"/>
    <n v="1061.06"/>
  </r>
  <r>
    <s v="AD01-9361"/>
    <x v="3"/>
    <s v="Apr"/>
    <x v="0"/>
    <x v="1"/>
    <s v="Order assembled"/>
    <x v="0"/>
    <x v="0"/>
    <x v="1"/>
    <n v="363"/>
    <n v="519.09"/>
  </r>
  <r>
    <s v="AD01-9362"/>
    <x v="3"/>
    <s v="Apr"/>
    <x v="0"/>
    <x v="1"/>
    <s v="Order assembled"/>
    <x v="0"/>
    <x v="0"/>
    <x v="1"/>
    <n v="781"/>
    <n v="526.24"/>
  </r>
  <r>
    <s v="AD01-9362"/>
    <x v="3"/>
    <s v="Apr"/>
    <x v="0"/>
    <x v="1"/>
    <s v="Order assembled"/>
    <x v="0"/>
    <x v="0"/>
    <x v="1"/>
    <n v="361"/>
    <n v="516.23"/>
  </r>
  <r>
    <s v="AD01-9363"/>
    <x v="3"/>
    <s v="Apr"/>
    <x v="0"/>
    <x v="1"/>
    <s v="Order assembled"/>
    <x v="0"/>
    <x v="0"/>
    <x v="1"/>
    <n v="337"/>
    <n v="481.91"/>
  </r>
  <r>
    <s v="AD01-9362"/>
    <x v="3"/>
    <s v="Apr"/>
    <x v="0"/>
    <x v="1"/>
    <s v="Order assembled"/>
    <x v="0"/>
    <x v="0"/>
    <x v="1"/>
    <n v="365"/>
    <n v="521.95000000000005"/>
  </r>
  <r>
    <s v="AD01-9361"/>
    <x v="3"/>
    <s v="Apr"/>
    <x v="0"/>
    <x v="1"/>
    <s v="Order assembled"/>
    <x v="0"/>
    <x v="0"/>
    <x v="1"/>
    <n v="751"/>
    <n v="1073.93"/>
  </r>
  <r>
    <s v="AD01-9363"/>
    <x v="3"/>
    <s v="Aug"/>
    <x v="0"/>
    <x v="1"/>
    <s v="Order assembled"/>
    <x v="0"/>
    <x v="0"/>
    <x v="1"/>
    <n v="344"/>
    <n v="526.32000000000005"/>
  </r>
  <r>
    <s v="AD01-9361"/>
    <x v="3"/>
    <s v="Aug"/>
    <x v="0"/>
    <x v="1"/>
    <s v="Order assembled"/>
    <x v="0"/>
    <x v="0"/>
    <x v="1"/>
    <n v="314"/>
    <n v="449.02"/>
  </r>
  <r>
    <s v="AD01-9362"/>
    <x v="3"/>
    <s v="Aug"/>
    <x v="0"/>
    <x v="0"/>
    <s v="Order assembled"/>
    <x v="0"/>
    <x v="0"/>
    <x v="1"/>
    <n v="340"/>
    <n v="486.2"/>
  </r>
  <r>
    <s v="AD01-9361"/>
    <x v="3"/>
    <s v="Aug"/>
    <x v="0"/>
    <x v="0"/>
    <s v="Order assembled"/>
    <x v="0"/>
    <x v="0"/>
    <x v="1"/>
    <n v="316"/>
    <n v="451.88"/>
  </r>
  <r>
    <s v="AD01-9362"/>
    <x v="3"/>
    <s v="Aug"/>
    <x v="0"/>
    <x v="0"/>
    <s v="Order assembled"/>
    <x v="0"/>
    <x v="0"/>
    <x v="1"/>
    <n v="659"/>
    <n v="942.37"/>
  </r>
  <r>
    <s v="AD01-9362"/>
    <x v="3"/>
    <s v="Aug"/>
    <x v="0"/>
    <x v="0"/>
    <s v="Order assembled"/>
    <x v="0"/>
    <x v="0"/>
    <x v="1"/>
    <n v="785"/>
    <n v="526.24"/>
  </r>
  <r>
    <s v="AD01-9361"/>
    <x v="3"/>
    <s v="Aug"/>
    <x v="0"/>
    <x v="0"/>
    <s v="Order assembled"/>
    <x v="0"/>
    <x v="0"/>
    <x v="1"/>
    <n v="343"/>
    <n v="490.49"/>
  </r>
  <r>
    <s v="AD01-9362"/>
    <x v="3"/>
    <s v="Aug"/>
    <x v="0"/>
    <x v="0"/>
    <s v="Order assembled"/>
    <x v="0"/>
    <x v="0"/>
    <x v="1"/>
    <n v="313"/>
    <n v="447.59"/>
  </r>
  <r>
    <s v="AD01-9361"/>
    <x v="3"/>
    <s v="Aug"/>
    <x v="0"/>
    <x v="0"/>
    <s v="Order assembled"/>
    <x v="0"/>
    <x v="0"/>
    <x v="1"/>
    <n v="341"/>
    <n v="487.63"/>
  </r>
  <r>
    <s v="AD01-9363"/>
    <x v="3"/>
    <s v="Aug"/>
    <x v="0"/>
    <x v="0"/>
    <s v="Order assembled"/>
    <x v="0"/>
    <x v="0"/>
    <x v="1"/>
    <n v="754"/>
    <n v="1078.22"/>
  </r>
  <r>
    <s v="AD01-9363"/>
    <x v="3"/>
    <s v="Dec"/>
    <x v="0"/>
    <x v="0"/>
    <s v="Order assembled"/>
    <x v="0"/>
    <x v="0"/>
    <x v="1"/>
    <n v="320"/>
    <n v="489.6"/>
  </r>
  <r>
    <s v="AD01-9361"/>
    <x v="3"/>
    <s v="Dec"/>
    <x v="0"/>
    <x v="0"/>
    <s v="Order assembled"/>
    <x v="0"/>
    <x v="0"/>
    <x v="1"/>
    <n v="296"/>
    <n v="423.28"/>
  </r>
  <r>
    <s v="AD01-9362"/>
    <x v="3"/>
    <s v="Dec"/>
    <x v="0"/>
    <x v="0"/>
    <s v="Order assembled"/>
    <x v="0"/>
    <x v="0"/>
    <x v="1"/>
    <n v="322"/>
    <n v="460.46"/>
  </r>
  <r>
    <s v="AD01-9362"/>
    <x v="3"/>
    <s v="Dec"/>
    <x v="0"/>
    <x v="0"/>
    <s v="Order assembled"/>
    <x v="0"/>
    <x v="0"/>
    <x v="1"/>
    <n v="292"/>
    <n v="417.56"/>
  </r>
  <r>
    <s v="AD01-9362"/>
    <x v="3"/>
    <s v="Dec"/>
    <x v="0"/>
    <x v="0"/>
    <s v="Order assembled"/>
    <x v="0"/>
    <x v="0"/>
    <x v="1"/>
    <n v="749"/>
    <n v="1071.07"/>
  </r>
  <r>
    <s v="AD01-9362"/>
    <x v="3"/>
    <s v="Dec"/>
    <x v="0"/>
    <x v="0"/>
    <s v="Order assembled"/>
    <x v="0"/>
    <x v="0"/>
    <x v="1"/>
    <n v="321"/>
    <n v="459.03"/>
  </r>
  <r>
    <s v="AD01-9362"/>
    <x v="3"/>
    <s v="Dec"/>
    <x v="0"/>
    <x v="0"/>
    <s v="Order assembled"/>
    <x v="0"/>
    <x v="0"/>
    <x v="1"/>
    <n v="319"/>
    <n v="456.17"/>
  </r>
  <r>
    <s v="AD01-9362"/>
    <x v="3"/>
    <s v="Dec"/>
    <x v="0"/>
    <x v="0"/>
    <s v="Order assembled"/>
    <x v="0"/>
    <x v="0"/>
    <x v="1"/>
    <n v="295"/>
    <n v="421.85"/>
  </r>
  <r>
    <s v="AD01-9361"/>
    <x v="3"/>
    <s v="Dec"/>
    <x v="0"/>
    <x v="0"/>
    <s v="Order assembled"/>
    <x v="0"/>
    <x v="0"/>
    <x v="1"/>
    <n v="323"/>
    <n v="461.89"/>
  </r>
  <r>
    <s v="AD01-9363"/>
    <x v="3"/>
    <s v="Dec"/>
    <x v="0"/>
    <x v="0"/>
    <s v="Order assembled"/>
    <x v="0"/>
    <x v="0"/>
    <x v="1"/>
    <n v="758"/>
    <n v="1083.94"/>
  </r>
  <r>
    <s v="AD01-9365"/>
    <x v="3"/>
    <s v="Feb"/>
    <x v="0"/>
    <x v="0"/>
    <s v="Order assembled"/>
    <x v="0"/>
    <x v="0"/>
    <x v="1"/>
    <n v="128"/>
    <n v="195.84"/>
  </r>
  <r>
    <s v="AD01-9361"/>
    <x v="3"/>
    <s v="Feb"/>
    <x v="0"/>
    <x v="0"/>
    <s v="Order assembled"/>
    <x v="0"/>
    <x v="0"/>
    <x v="1"/>
    <n v="302"/>
    <n v="431.86"/>
  </r>
  <r>
    <s v="AD01-9361"/>
    <x v="3"/>
    <s v="Feb"/>
    <x v="0"/>
    <x v="0"/>
    <s v="Order assembled"/>
    <x v="0"/>
    <x v="0"/>
    <x v="1"/>
    <n v="130"/>
    <n v="185.9"/>
  </r>
  <r>
    <s v="AD01-9361"/>
    <x v="3"/>
    <s v="Feb"/>
    <x v="0"/>
    <x v="0"/>
    <s v="Order assembled"/>
    <x v="0"/>
    <x v="0"/>
    <x v="1"/>
    <n v="346"/>
    <n v="494.78"/>
  </r>
  <r>
    <s v="AD01-9362"/>
    <x v="3"/>
    <s v="Feb"/>
    <x v="0"/>
    <x v="0"/>
    <s v="Order assembled"/>
    <x v="0"/>
    <x v="0"/>
    <x v="1"/>
    <n v="372"/>
    <n v="531.96"/>
  </r>
  <r>
    <s v="AD01-9364"/>
    <x v="3"/>
    <s v="Feb"/>
    <x v="0"/>
    <x v="0"/>
    <s v="Order assembled"/>
    <x v="0"/>
    <x v="0"/>
    <x v="1"/>
    <n v="740"/>
    <n v="1058.2"/>
  </r>
  <r>
    <s v="AD01-9364"/>
    <x v="3"/>
    <s v="Feb"/>
    <x v="0"/>
    <x v="0"/>
    <s v="Order assembled"/>
    <x v="0"/>
    <x v="0"/>
    <x v="1"/>
    <n v="129"/>
    <n v="184.47"/>
  </r>
  <r>
    <s v="AD01-9362"/>
    <x v="3"/>
    <s v="Feb"/>
    <x v="0"/>
    <x v="0"/>
    <s v="Order assembled"/>
    <x v="0"/>
    <x v="0"/>
    <x v="1"/>
    <n v="746"/>
    <n v="526.24"/>
  </r>
  <r>
    <s v="AD01-9362"/>
    <x v="3"/>
    <s v="Feb"/>
    <x v="0"/>
    <x v="0"/>
    <s v="Order assembled"/>
    <x v="0"/>
    <x v="0"/>
    <x v="1"/>
    <n v="780"/>
    <n v="526.24"/>
  </r>
  <r>
    <s v="AD01-9361"/>
    <x v="3"/>
    <s v="Feb"/>
    <x v="0"/>
    <x v="0"/>
    <s v="Order assembled"/>
    <x v="0"/>
    <x v="0"/>
    <x v="1"/>
    <n v="127"/>
    <n v="181.61"/>
  </r>
  <r>
    <s v="AD01-9362"/>
    <x v="3"/>
    <s v="Feb"/>
    <x v="0"/>
    <x v="0"/>
    <s v="Order assembled"/>
    <x v="0"/>
    <x v="0"/>
    <x v="1"/>
    <n v="301"/>
    <n v="430.43"/>
  </r>
  <r>
    <s v="AD01-9361"/>
    <x v="3"/>
    <s v="Feb"/>
    <x v="0"/>
    <x v="0"/>
    <s v="Order assembled"/>
    <x v="0"/>
    <x v="0"/>
    <x v="1"/>
    <n v="349"/>
    <n v="499.07"/>
  </r>
  <r>
    <s v="AD01-9365"/>
    <x v="3"/>
    <s v="Feb"/>
    <x v="0"/>
    <x v="0"/>
    <s v="Order assembled"/>
    <x v="0"/>
    <x v="0"/>
    <x v="1"/>
    <n v="749"/>
    <n v="1071.07"/>
  </r>
  <r>
    <s v="AD01-9364"/>
    <x v="3"/>
    <s v="Jan"/>
    <x v="0"/>
    <x v="0"/>
    <s v="Order assembled"/>
    <x v="0"/>
    <x v="0"/>
    <x v="1"/>
    <n v="134"/>
    <n v="191.62"/>
  </r>
  <r>
    <s v="AD01-9362"/>
    <x v="3"/>
    <s v="Jan"/>
    <x v="0"/>
    <x v="0"/>
    <s v="Order assembled"/>
    <x v="0"/>
    <x v="0"/>
    <x v="1"/>
    <n v="308"/>
    <n v="440.44"/>
  </r>
  <r>
    <s v="AD01-9361"/>
    <x v="3"/>
    <s v="Jan"/>
    <x v="0"/>
    <x v="0"/>
    <s v="Order assembled"/>
    <x v="0"/>
    <x v="0"/>
    <x v="1"/>
    <n v="350"/>
    <n v="500.5"/>
  </r>
  <r>
    <s v="AD01-9361"/>
    <x v="3"/>
    <s v="Jan"/>
    <x v="0"/>
    <x v="0"/>
    <s v="Order assembled"/>
    <x v="0"/>
    <x v="0"/>
    <x v="1"/>
    <n v="136"/>
    <n v="194.48"/>
  </r>
  <r>
    <s v="AD01-9365"/>
    <x v="3"/>
    <s v="Jan"/>
    <x v="0"/>
    <x v="0"/>
    <s v="Order assembled"/>
    <x v="0"/>
    <x v="0"/>
    <x v="1"/>
    <n v="304"/>
    <n v="434.72"/>
  </r>
  <r>
    <s v="AD01-9361"/>
    <x v="3"/>
    <s v="Jan"/>
    <x v="0"/>
    <x v="0"/>
    <s v="Order assembled"/>
    <x v="0"/>
    <x v="0"/>
    <x v="1"/>
    <n v="352"/>
    <n v="503.36"/>
  </r>
  <r>
    <s v="AD01-9361"/>
    <x v="3"/>
    <s v="Jan"/>
    <x v="0"/>
    <x v="0"/>
    <s v="Order assembled"/>
    <x v="0"/>
    <x v="0"/>
    <x v="1"/>
    <n v="132"/>
    <n v="188.76"/>
  </r>
  <r>
    <s v="AD01-9362"/>
    <x v="3"/>
    <s v="Jan"/>
    <x v="0"/>
    <x v="0"/>
    <s v="Order assembled"/>
    <x v="0"/>
    <x v="0"/>
    <x v="1"/>
    <n v="706"/>
    <n v="1009.58"/>
  </r>
  <r>
    <s v="AD01-9361"/>
    <x v="3"/>
    <s v="Jan"/>
    <x v="0"/>
    <x v="0"/>
    <s v="Order assembled"/>
    <x v="0"/>
    <x v="0"/>
    <x v="1"/>
    <n v="739"/>
    <n v="1056.77"/>
  </r>
  <r>
    <s v="AD01-9361"/>
    <x v="3"/>
    <s v="Jan"/>
    <x v="0"/>
    <x v="0"/>
    <s v="Order assembled"/>
    <x v="0"/>
    <x v="0"/>
    <x v="1"/>
    <n v="135"/>
    <n v="193.05"/>
  </r>
  <r>
    <s v="AD01-9361"/>
    <x v="3"/>
    <s v="Jan"/>
    <x v="0"/>
    <x v="0"/>
    <s v="Order assembled"/>
    <x v="0"/>
    <x v="0"/>
    <x v="1"/>
    <n v="779"/>
    <n v="526.24"/>
  </r>
  <r>
    <s v="AD01-9361"/>
    <x v="3"/>
    <s v="Jan"/>
    <x v="0"/>
    <x v="0"/>
    <s v="Order assembled"/>
    <x v="0"/>
    <x v="0"/>
    <x v="1"/>
    <n v="133"/>
    <n v="190.19"/>
  </r>
  <r>
    <s v="AD01-9364"/>
    <x v="3"/>
    <s v="Jan"/>
    <x v="0"/>
    <x v="0"/>
    <s v="Order assembled"/>
    <x v="0"/>
    <x v="0"/>
    <x v="1"/>
    <n v="307"/>
    <n v="439.01"/>
  </r>
  <r>
    <s v="AD01-9361"/>
    <x v="3"/>
    <s v="Jan"/>
    <x v="0"/>
    <x v="0"/>
    <s v="Order assembled"/>
    <x v="0"/>
    <x v="0"/>
    <x v="1"/>
    <n v="355"/>
    <n v="507.65"/>
  </r>
  <r>
    <s v="AD01-9361"/>
    <x v="3"/>
    <s v="Jan"/>
    <x v="0"/>
    <x v="0"/>
    <s v="Order assembled"/>
    <x v="0"/>
    <x v="0"/>
    <x v="1"/>
    <n v="131"/>
    <n v="187.33"/>
  </r>
  <r>
    <s v="AD01-9362"/>
    <x v="3"/>
    <s v="Jan"/>
    <x v="0"/>
    <x v="0"/>
    <s v="Order assembled"/>
    <x v="0"/>
    <x v="0"/>
    <x v="1"/>
    <n v="305"/>
    <n v="436.15"/>
  </r>
  <r>
    <s v="AD01-9364"/>
    <x v="3"/>
    <s v="Jan"/>
    <x v="0"/>
    <x v="0"/>
    <s v="Order assembled"/>
    <x v="0"/>
    <x v="0"/>
    <x v="1"/>
    <n v="748"/>
    <n v="1069.6400000000001"/>
  </r>
  <r>
    <s v="AD01-9361"/>
    <x v="3"/>
    <s v="Jul"/>
    <x v="0"/>
    <x v="0"/>
    <s v="Order assembled"/>
    <x v="0"/>
    <x v="0"/>
    <x v="1"/>
    <n v="350"/>
    <n v="535.5"/>
  </r>
  <r>
    <s v="AD01-9361"/>
    <x v="3"/>
    <s v="Jul"/>
    <x v="0"/>
    <x v="0"/>
    <s v="Order assembled"/>
    <x v="0"/>
    <x v="0"/>
    <x v="1"/>
    <n v="320"/>
    <n v="457.6"/>
  </r>
  <r>
    <s v="AD01-9364"/>
    <x v="3"/>
    <s v="Jul"/>
    <x v="0"/>
    <x v="0"/>
    <s v="Order assembled"/>
    <x v="0"/>
    <x v="0"/>
    <x v="1"/>
    <n v="346"/>
    <n v="494.78"/>
  </r>
  <r>
    <s v="AD01-9363"/>
    <x v="3"/>
    <s v="Jul"/>
    <x v="0"/>
    <x v="0"/>
    <s v="Order assembled"/>
    <x v="0"/>
    <x v="0"/>
    <x v="1"/>
    <n v="322"/>
    <n v="460.46"/>
  </r>
  <r>
    <s v="AD01-9361"/>
    <x v="3"/>
    <s v="Jul"/>
    <x v="0"/>
    <x v="0"/>
    <s v="Order assembled"/>
    <x v="0"/>
    <x v="0"/>
    <x v="1"/>
    <n v="658"/>
    <n v="940.94"/>
  </r>
  <r>
    <s v="AD01-9364"/>
    <x v="3"/>
    <s v="Jul"/>
    <x v="0"/>
    <x v="0"/>
    <s v="Order assembled"/>
    <x v="0"/>
    <x v="0"/>
    <x v="1"/>
    <n v="745"/>
    <n v="1065.3499999999999"/>
  </r>
  <r>
    <s v="AD01-9364"/>
    <x v="3"/>
    <s v="Jul"/>
    <x v="0"/>
    <x v="0"/>
    <s v="Order assembled"/>
    <x v="0"/>
    <x v="0"/>
    <x v="1"/>
    <n v="345"/>
    <n v="493.35"/>
  </r>
  <r>
    <s v="AD01-9361"/>
    <x v="3"/>
    <s v="Jul"/>
    <x v="0"/>
    <x v="0"/>
    <s v="Order assembled"/>
    <x v="0"/>
    <x v="0"/>
    <x v="1"/>
    <n v="784"/>
    <n v="526.24"/>
  </r>
  <r>
    <s v="AD01-9363"/>
    <x v="3"/>
    <s v="Jul"/>
    <x v="0"/>
    <x v="0"/>
    <s v="Order assembled"/>
    <x v="0"/>
    <x v="0"/>
    <x v="1"/>
    <n v="349"/>
    <n v="499.07"/>
  </r>
  <r>
    <s v="AD01-9364"/>
    <x v="3"/>
    <s v="Jul"/>
    <x v="0"/>
    <x v="0"/>
    <s v="Order assembled"/>
    <x v="0"/>
    <x v="0"/>
    <x v="1"/>
    <n v="319"/>
    <n v="456.17"/>
  </r>
  <r>
    <s v="AD01-9361"/>
    <x v="3"/>
    <s v="Jul"/>
    <x v="0"/>
    <x v="0"/>
    <s v="Order assembled"/>
    <x v="0"/>
    <x v="0"/>
    <x v="1"/>
    <n v="347"/>
    <n v="496.21"/>
  </r>
  <r>
    <s v="AD01-9361"/>
    <x v="3"/>
    <s v="Jul"/>
    <x v="0"/>
    <x v="0"/>
    <s v="Order assembled"/>
    <x v="0"/>
    <x v="0"/>
    <x v="1"/>
    <n v="753"/>
    <n v="1076.79"/>
  </r>
  <r>
    <s v="AD01-9361"/>
    <x v="3"/>
    <s v="Jun"/>
    <x v="0"/>
    <x v="0"/>
    <s v="Order assembled"/>
    <x v="0"/>
    <x v="0"/>
    <x v="1"/>
    <n v="326"/>
    <n v="466.18"/>
  </r>
  <r>
    <s v="AD01-9362"/>
    <x v="3"/>
    <s v="Jun"/>
    <x v="0"/>
    <x v="0"/>
    <s v="Order assembled"/>
    <x v="0"/>
    <x v="0"/>
    <x v="1"/>
    <n v="352"/>
    <n v="503.36"/>
  </r>
  <r>
    <s v="AD01-9361"/>
    <x v="3"/>
    <s v="Jun"/>
    <x v="0"/>
    <x v="0"/>
    <s v="Order assembled"/>
    <x v="0"/>
    <x v="0"/>
    <x v="1"/>
    <n v="328"/>
    <n v="469.04"/>
  </r>
  <r>
    <s v="AD01-9362"/>
    <x v="3"/>
    <s v="Jun"/>
    <x v="0"/>
    <x v="0"/>
    <s v="Order assembled"/>
    <x v="0"/>
    <x v="0"/>
    <x v="1"/>
    <n v="657"/>
    <n v="939.51"/>
  </r>
  <r>
    <s v="AD01-9361"/>
    <x v="3"/>
    <s v="Jun"/>
    <x v="0"/>
    <x v="0"/>
    <s v="Order assembled"/>
    <x v="0"/>
    <x v="0"/>
    <x v="1"/>
    <n v="744"/>
    <n v="1063.92"/>
  </r>
  <r>
    <s v="AD01-9361"/>
    <x v="3"/>
    <s v="Jun"/>
    <x v="0"/>
    <x v="0"/>
    <s v="Order assembled"/>
    <x v="0"/>
    <x v="0"/>
    <x v="1"/>
    <n v="351"/>
    <n v="501.93"/>
  </r>
  <r>
    <s v="AD01-9362"/>
    <x v="3"/>
    <s v="Jun"/>
    <x v="0"/>
    <x v="0"/>
    <s v="Order assembled"/>
    <x v="0"/>
    <x v="0"/>
    <x v="1"/>
    <n v="783"/>
    <n v="526.24"/>
  </r>
  <r>
    <s v="AD01-9361"/>
    <x v="3"/>
    <s v="Jun"/>
    <x v="0"/>
    <x v="0"/>
    <s v="Order assembled"/>
    <x v="0"/>
    <x v="0"/>
    <x v="1"/>
    <n v="355"/>
    <n v="507.65"/>
  </r>
  <r>
    <s v="AD01-9362"/>
    <x v="3"/>
    <s v="Jun"/>
    <x v="0"/>
    <x v="0"/>
    <s v="Order assembled"/>
    <x v="0"/>
    <x v="0"/>
    <x v="1"/>
    <n v="325"/>
    <n v="464.75"/>
  </r>
  <r>
    <s v="AD01-9361"/>
    <x v="3"/>
    <s v="Jun"/>
    <x v="0"/>
    <x v="0"/>
    <s v="Order assembled"/>
    <x v="0"/>
    <x v="0"/>
    <x v="1"/>
    <n v="353"/>
    <n v="504.79"/>
  </r>
  <r>
    <s v="AD01-9362"/>
    <x v="3"/>
    <s v="Mar"/>
    <x v="0"/>
    <x v="0"/>
    <s v="Order assembled"/>
    <x v="0"/>
    <x v="0"/>
    <x v="1"/>
    <n v="368"/>
    <n v="563.04"/>
  </r>
  <r>
    <s v="AD01-9362"/>
    <x v="3"/>
    <s v="Mar"/>
    <x v="0"/>
    <x v="0"/>
    <s v="Order assembled"/>
    <x v="0"/>
    <x v="0"/>
    <x v="1"/>
    <n v="344"/>
    <n v="491.92"/>
  </r>
  <r>
    <s v="AD01-9362"/>
    <x v="3"/>
    <s v="Mar"/>
    <x v="0"/>
    <x v="0"/>
    <s v="Order assembled"/>
    <x v="0"/>
    <x v="0"/>
    <x v="1"/>
    <n v="370"/>
    <n v="529.1"/>
  </r>
  <r>
    <s v="AD01-9362"/>
    <x v="3"/>
    <s v="Mar"/>
    <x v="0"/>
    <x v="0"/>
    <s v="Order assembled"/>
    <x v="0"/>
    <x v="0"/>
    <x v="1"/>
    <n v="340"/>
    <n v="486.2"/>
  </r>
  <r>
    <s v="AD01-9361"/>
    <x v="3"/>
    <s v="Mar"/>
    <x v="0"/>
    <x v="0"/>
    <s v="Order assembled"/>
    <x v="0"/>
    <x v="0"/>
    <x v="1"/>
    <n v="741"/>
    <n v="1059.6300000000001"/>
  </r>
  <r>
    <s v="AD01-9361"/>
    <x v="3"/>
    <s v="Mar"/>
    <x v="0"/>
    <x v="0"/>
    <s v="Order assembled"/>
    <x v="0"/>
    <x v="0"/>
    <x v="1"/>
    <n v="369"/>
    <n v="527.66999999999996"/>
  </r>
  <r>
    <s v="AD01-9362"/>
    <x v="3"/>
    <s v="Mar"/>
    <x v="0"/>
    <x v="0"/>
    <s v="Order assembled"/>
    <x v="0"/>
    <x v="0"/>
    <x v="1"/>
    <n v="367"/>
    <n v="524.80999999999995"/>
  </r>
  <r>
    <s v="AD01-9362"/>
    <x v="3"/>
    <s v="Mar"/>
    <x v="0"/>
    <x v="0"/>
    <s v="Order assembled"/>
    <x v="0"/>
    <x v="0"/>
    <x v="1"/>
    <n v="343"/>
    <n v="490.49"/>
  </r>
  <r>
    <s v="AD01-9362"/>
    <x v="3"/>
    <s v="Mar"/>
    <x v="0"/>
    <x v="0"/>
    <s v="Order assembled"/>
    <x v="0"/>
    <x v="0"/>
    <x v="1"/>
    <n v="371"/>
    <n v="530.53"/>
  </r>
  <r>
    <s v="AD01-9362"/>
    <x v="3"/>
    <s v="Mar"/>
    <x v="0"/>
    <x v="0"/>
    <s v="Order assembled"/>
    <x v="0"/>
    <x v="0"/>
    <x v="1"/>
    <n v="750"/>
    <n v="1072.5"/>
  </r>
  <r>
    <s v="AD01-9362"/>
    <x v="3"/>
    <s v="May"/>
    <x v="0"/>
    <x v="0"/>
    <s v="Order assembled"/>
    <x v="0"/>
    <x v="0"/>
    <x v="1"/>
    <n v="356"/>
    <n v="544.67999999999995"/>
  </r>
  <r>
    <s v="AD01-9361"/>
    <x v="3"/>
    <s v="May"/>
    <x v="0"/>
    <x v="0"/>
    <s v="Order assembled"/>
    <x v="0"/>
    <x v="0"/>
    <x v="1"/>
    <n v="332"/>
    <n v="474.76"/>
  </r>
  <r>
    <s v="AD01-9362"/>
    <x v="3"/>
    <s v="May"/>
    <x v="0"/>
    <x v="0"/>
    <s v="Order assembled"/>
    <x v="0"/>
    <x v="0"/>
    <x v="1"/>
    <n v="358"/>
    <n v="511.94"/>
  </r>
  <r>
    <s v="AD01-9361"/>
    <x v="3"/>
    <s v="May"/>
    <x v="0"/>
    <x v="0"/>
    <s v="Order assembled"/>
    <x v="0"/>
    <x v="0"/>
    <x v="1"/>
    <n v="656"/>
    <n v="938.08"/>
  </r>
  <r>
    <s v="AD01-9364"/>
    <x v="3"/>
    <s v="May"/>
    <x v="0"/>
    <x v="0"/>
    <s v="Order assembled"/>
    <x v="0"/>
    <x v="0"/>
    <x v="1"/>
    <n v="743"/>
    <n v="1062.49"/>
  </r>
  <r>
    <s v="AD01-9364"/>
    <x v="3"/>
    <s v="May"/>
    <x v="0"/>
    <x v="0"/>
    <s v="Order assembled"/>
    <x v="0"/>
    <x v="0"/>
    <x v="1"/>
    <n v="357"/>
    <n v="510.51"/>
  </r>
  <r>
    <s v="AD01-9361"/>
    <x v="3"/>
    <s v="May"/>
    <x v="0"/>
    <x v="0"/>
    <s v="Order assembled"/>
    <x v="0"/>
    <x v="0"/>
    <x v="1"/>
    <n v="782"/>
    <n v="526.24"/>
  </r>
  <r>
    <s v="AD01-9362"/>
    <x v="3"/>
    <s v="May"/>
    <x v="0"/>
    <x v="0"/>
    <s v="Order assembled"/>
    <x v="0"/>
    <x v="0"/>
    <x v="1"/>
    <n v="331"/>
    <n v="473.33"/>
  </r>
  <r>
    <s v="AD01-9361"/>
    <x v="3"/>
    <s v="May"/>
    <x v="0"/>
    <x v="0"/>
    <s v="Order assembled"/>
    <x v="0"/>
    <x v="0"/>
    <x v="1"/>
    <n v="359"/>
    <n v="513.37"/>
  </r>
  <r>
    <s v="AD01-9362"/>
    <x v="3"/>
    <s v="May"/>
    <x v="0"/>
    <x v="0"/>
    <s v="Order assembled"/>
    <x v="0"/>
    <x v="0"/>
    <x v="1"/>
    <n v="752"/>
    <n v="1075.3599999999999"/>
  </r>
  <r>
    <s v="AD01-9361"/>
    <x v="3"/>
    <s v="Nov"/>
    <x v="0"/>
    <x v="0"/>
    <s v="Order assembled"/>
    <x v="0"/>
    <x v="0"/>
    <x v="1"/>
    <n v="326"/>
    <n v="498.78"/>
  </r>
  <r>
    <s v="AD01-9364"/>
    <x v="3"/>
    <s v="Nov"/>
    <x v="0"/>
    <x v="0"/>
    <s v="Order assembled"/>
    <x v="0"/>
    <x v="0"/>
    <x v="1"/>
    <n v="328"/>
    <n v="469.04"/>
  </r>
  <r>
    <s v="AD01-9362"/>
    <x v="3"/>
    <s v="Nov"/>
    <x v="0"/>
    <x v="0"/>
    <s v="Order assembled"/>
    <x v="0"/>
    <x v="0"/>
    <x v="1"/>
    <n v="298"/>
    <n v="426.14"/>
  </r>
  <r>
    <s v="AD01-9364"/>
    <x v="3"/>
    <s v="Nov"/>
    <x v="0"/>
    <x v="0"/>
    <s v="Order assembled"/>
    <x v="0"/>
    <x v="0"/>
    <x v="1"/>
    <n v="662"/>
    <n v="946.66"/>
  </r>
  <r>
    <s v="AD01-9364"/>
    <x v="3"/>
    <s v="Nov"/>
    <x v="0"/>
    <x v="0"/>
    <s v="Order assembled"/>
    <x v="0"/>
    <x v="0"/>
    <x v="1"/>
    <n v="748"/>
    <n v="1069.6400000000001"/>
  </r>
  <r>
    <s v="AD01-9364"/>
    <x v="3"/>
    <s v="Nov"/>
    <x v="0"/>
    <x v="0"/>
    <s v="Order assembled"/>
    <x v="0"/>
    <x v="0"/>
    <x v="1"/>
    <n v="327"/>
    <n v="467.61"/>
  </r>
  <r>
    <s v="AD01-9364"/>
    <x v="3"/>
    <s v="Nov"/>
    <x v="0"/>
    <x v="0"/>
    <s v="Order assembled"/>
    <x v="0"/>
    <x v="0"/>
    <x v="1"/>
    <n v="788"/>
    <n v="526.24"/>
  </r>
  <r>
    <s v="AD01-9362"/>
    <x v="3"/>
    <s v="Nov"/>
    <x v="0"/>
    <x v="0"/>
    <s v="Order assembled"/>
    <x v="0"/>
    <x v="0"/>
    <x v="1"/>
    <n v="325"/>
    <n v="464.75"/>
  </r>
  <r>
    <s v="AD01-9364"/>
    <x v="3"/>
    <s v="Nov"/>
    <x v="0"/>
    <x v="0"/>
    <s v="Order assembled"/>
    <x v="0"/>
    <x v="0"/>
    <x v="1"/>
    <n v="301"/>
    <n v="430.43"/>
  </r>
  <r>
    <s v="AD01-9361"/>
    <x v="3"/>
    <s v="Nov"/>
    <x v="0"/>
    <x v="0"/>
    <s v="Order assembled"/>
    <x v="0"/>
    <x v="0"/>
    <x v="1"/>
    <n v="757"/>
    <n v="1082.51"/>
  </r>
  <r>
    <s v="AD01-9364"/>
    <x v="3"/>
    <s v="Oct"/>
    <x v="0"/>
    <x v="0"/>
    <s v="Order assembled"/>
    <x v="0"/>
    <x v="0"/>
    <x v="1"/>
    <n v="332"/>
    <n v="507.96"/>
  </r>
  <r>
    <s v="AD01-9362"/>
    <x v="3"/>
    <s v="Oct"/>
    <x v="0"/>
    <x v="0"/>
    <s v="Order assembled"/>
    <x v="0"/>
    <x v="0"/>
    <x v="1"/>
    <n v="302"/>
    <n v="431.86"/>
  </r>
  <r>
    <s v="AD01-9361"/>
    <x v="3"/>
    <s v="Oct"/>
    <x v="0"/>
    <x v="0"/>
    <s v="Order assembled"/>
    <x v="0"/>
    <x v="0"/>
    <x v="1"/>
    <n v="334"/>
    <n v="477.62"/>
  </r>
  <r>
    <s v="AD01-9365"/>
    <x v="3"/>
    <s v="Oct"/>
    <x v="0"/>
    <x v="0"/>
    <s v="Order assembled"/>
    <x v="0"/>
    <x v="0"/>
    <x v="1"/>
    <n v="304"/>
    <n v="434.72"/>
  </r>
  <r>
    <s v="AD01-9362"/>
    <x v="3"/>
    <s v="Oct"/>
    <x v="0"/>
    <x v="0"/>
    <s v="Order assembled"/>
    <x v="0"/>
    <x v="0"/>
    <x v="1"/>
    <n v="661"/>
    <n v="945.23"/>
  </r>
  <r>
    <s v="AD01-9361"/>
    <x v="3"/>
    <s v="Oct"/>
    <x v="0"/>
    <x v="0"/>
    <s v="Order assembled"/>
    <x v="0"/>
    <x v="0"/>
    <x v="1"/>
    <n v="747"/>
    <n v="1068.21"/>
  </r>
  <r>
    <s v="AD01-9361"/>
    <x v="3"/>
    <s v="Oct"/>
    <x v="0"/>
    <x v="0"/>
    <s v="Order assembled"/>
    <x v="0"/>
    <x v="0"/>
    <x v="1"/>
    <n v="333"/>
    <n v="476.19"/>
  </r>
  <r>
    <s v="AD01-9362"/>
    <x v="3"/>
    <s v="Oct"/>
    <x v="0"/>
    <x v="0"/>
    <s v="Order assembled"/>
    <x v="0"/>
    <x v="0"/>
    <x v="1"/>
    <n v="787"/>
    <n v="526.24"/>
  </r>
  <r>
    <s v="AD01-9365"/>
    <x v="3"/>
    <s v="Oct"/>
    <x v="0"/>
    <x v="0"/>
    <s v="Order assembled"/>
    <x v="0"/>
    <x v="0"/>
    <x v="1"/>
    <n v="331"/>
    <n v="473.33"/>
  </r>
  <r>
    <s v="AD01-9361"/>
    <x v="3"/>
    <s v="Oct"/>
    <x v="0"/>
    <x v="0"/>
    <s v="Order assembled"/>
    <x v="0"/>
    <x v="0"/>
    <x v="1"/>
    <n v="307"/>
    <n v="439.01"/>
  </r>
  <r>
    <s v="AD01-9362"/>
    <x v="3"/>
    <s v="Oct"/>
    <x v="0"/>
    <x v="0"/>
    <s v="Order assembled"/>
    <x v="0"/>
    <x v="0"/>
    <x v="1"/>
    <n v="329"/>
    <n v="470.47"/>
  </r>
  <r>
    <s v="AD01-9364"/>
    <x v="3"/>
    <s v="Oct"/>
    <x v="0"/>
    <x v="0"/>
    <s v="Order assembled"/>
    <x v="0"/>
    <x v="0"/>
    <x v="1"/>
    <n v="756"/>
    <n v="1081.08"/>
  </r>
  <r>
    <s v="AD01-9362"/>
    <x v="3"/>
    <s v="Sep"/>
    <x v="0"/>
    <x v="0"/>
    <s v="Order assembled"/>
    <x v="0"/>
    <x v="0"/>
    <x v="1"/>
    <n v="338"/>
    <n v="517.14"/>
  </r>
  <r>
    <s v="AD01-9362"/>
    <x v="3"/>
    <s v="Sep"/>
    <x v="0"/>
    <x v="0"/>
    <s v="Order assembled"/>
    <x v="0"/>
    <x v="0"/>
    <x v="1"/>
    <n v="308"/>
    <n v="440.44"/>
  </r>
  <r>
    <s v="AD01-9365"/>
    <x v="3"/>
    <s v="Sep"/>
    <x v="0"/>
    <x v="0"/>
    <s v="Order assembled"/>
    <x v="0"/>
    <x v="0"/>
    <x v="1"/>
    <n v="310"/>
    <n v="443.3"/>
  </r>
  <r>
    <s v="AD01-9361"/>
    <x v="3"/>
    <s v="Sep"/>
    <x v="0"/>
    <x v="0"/>
    <s v="Order assembled"/>
    <x v="0"/>
    <x v="0"/>
    <x v="1"/>
    <n v="660"/>
    <n v="943.8"/>
  </r>
  <r>
    <s v="AD01-9364"/>
    <x v="3"/>
    <s v="Sep"/>
    <x v="0"/>
    <x v="0"/>
    <s v="Order assembled"/>
    <x v="0"/>
    <x v="0"/>
    <x v="1"/>
    <n v="746"/>
    <n v="1066.78"/>
  </r>
  <r>
    <s v="AD01-9364"/>
    <x v="3"/>
    <s v="Sep"/>
    <x v="0"/>
    <x v="0"/>
    <s v="Order assembled"/>
    <x v="0"/>
    <x v="0"/>
    <x v="1"/>
    <n v="339"/>
    <n v="484.77"/>
  </r>
  <r>
    <s v="AD01-9361"/>
    <x v="3"/>
    <s v="Sep"/>
    <x v="0"/>
    <x v="0"/>
    <s v="Order assembled"/>
    <x v="0"/>
    <x v="0"/>
    <x v="1"/>
    <n v="786"/>
    <n v="526.24"/>
  </r>
  <r>
    <s v="AD01-9365"/>
    <x v="3"/>
    <s v="Sep"/>
    <x v="0"/>
    <x v="0"/>
    <s v="Order assembled"/>
    <x v="0"/>
    <x v="0"/>
    <x v="1"/>
    <n v="337"/>
    <n v="481.91"/>
  </r>
  <r>
    <s v="AD01-9362"/>
    <x v="3"/>
    <s v="Sep"/>
    <x v="0"/>
    <x v="0"/>
    <s v="Order assembled"/>
    <x v="0"/>
    <x v="0"/>
    <x v="1"/>
    <n v="335"/>
    <n v="479.05"/>
  </r>
  <r>
    <s v="AD01-9362"/>
    <x v="3"/>
    <s v="Sep"/>
    <x v="0"/>
    <x v="0"/>
    <s v="Order assembled"/>
    <x v="0"/>
    <x v="0"/>
    <x v="1"/>
    <n v="755"/>
    <n v="1079.6500000000001"/>
  </r>
  <r>
    <s v="AD01-9362"/>
    <x v="3"/>
    <s v="Apr"/>
    <x v="1"/>
    <x v="0"/>
    <s v="Order assembled"/>
    <x v="0"/>
    <x v="0"/>
    <x v="0"/>
    <n v="212"/>
    <n v="303.16000000000003"/>
  </r>
  <r>
    <s v="AD01-9361"/>
    <x v="3"/>
    <s v="Apr"/>
    <x v="1"/>
    <x v="0"/>
    <s v="Order assembled"/>
    <x v="0"/>
    <x v="0"/>
    <x v="0"/>
    <n v="182"/>
    <n v="260.26"/>
  </r>
  <r>
    <s v="AD01-9362"/>
    <x v="3"/>
    <s v="Apr"/>
    <x v="1"/>
    <x v="0"/>
    <s v="Order assembled"/>
    <x v="0"/>
    <x v="0"/>
    <x v="0"/>
    <n v="184"/>
    <n v="526.24"/>
  </r>
  <r>
    <s v="AD01-9362"/>
    <x v="3"/>
    <s v="Apr"/>
    <x v="1"/>
    <x v="0"/>
    <s v="Order assembled"/>
    <x v="0"/>
    <x v="0"/>
    <x v="0"/>
    <n v="968"/>
    <n v="1384.24"/>
  </r>
  <r>
    <s v="AD01-9365"/>
    <x v="3"/>
    <s v="Apr"/>
    <x v="1"/>
    <x v="0"/>
    <s v="Order assembled"/>
    <x v="0"/>
    <x v="0"/>
    <x v="0"/>
    <n v="186"/>
    <n v="265.98"/>
  </r>
  <r>
    <s v="AD01-9365"/>
    <x v="3"/>
    <s v="Apr"/>
    <x v="1"/>
    <x v="0"/>
    <s v="Order assembled"/>
    <x v="0"/>
    <x v="0"/>
    <x v="0"/>
    <n v="213"/>
    <n v="304.58999999999997"/>
  </r>
  <r>
    <s v="AD01-9362"/>
    <x v="3"/>
    <s v="Apr"/>
    <x v="1"/>
    <x v="0"/>
    <s v="Order assembled"/>
    <x v="0"/>
    <x v="0"/>
    <x v="0"/>
    <n v="183"/>
    <n v="261.69"/>
  </r>
  <r>
    <s v="AD01-9362"/>
    <x v="3"/>
    <s v="Apr"/>
    <x v="1"/>
    <x v="0"/>
    <s v="Order assembled"/>
    <x v="0"/>
    <x v="0"/>
    <x v="0"/>
    <n v="749"/>
    <n v="1071.07"/>
  </r>
  <r>
    <s v="AD01-9361"/>
    <x v="3"/>
    <s v="Apr"/>
    <x v="1"/>
    <x v="0"/>
    <s v="Order assembled"/>
    <x v="0"/>
    <x v="0"/>
    <x v="0"/>
    <n v="209"/>
    <n v="298.87"/>
  </r>
  <r>
    <s v="AD01-9362"/>
    <x v="3"/>
    <s v="Apr"/>
    <x v="1"/>
    <x v="0"/>
    <s v="Order assembled"/>
    <x v="0"/>
    <x v="0"/>
    <x v="0"/>
    <n v="185"/>
    <n v="264.55"/>
  </r>
  <r>
    <s v="AD01-9362"/>
    <x v="3"/>
    <s v="Aug"/>
    <x v="1"/>
    <x v="0"/>
    <s v="Order assembled"/>
    <x v="0"/>
    <x v="0"/>
    <x v="0"/>
    <n v="188"/>
    <n v="268.83999999999997"/>
  </r>
  <r>
    <s v="AD01-9361"/>
    <x v="3"/>
    <s v="Aug"/>
    <x v="1"/>
    <x v="0"/>
    <s v="Order assembled"/>
    <x v="0"/>
    <x v="0"/>
    <x v="0"/>
    <n v="164"/>
    <n v="234.52"/>
  </r>
  <r>
    <s v="AD01-9364"/>
    <x v="3"/>
    <s v="Aug"/>
    <x v="1"/>
    <x v="0"/>
    <s v="Order assembled"/>
    <x v="0"/>
    <x v="0"/>
    <x v="0"/>
    <n v="190"/>
    <n v="526.24"/>
  </r>
  <r>
    <s v="AD01-9361"/>
    <x v="3"/>
    <s v="Aug"/>
    <x v="1"/>
    <x v="0"/>
    <s v="Order assembled"/>
    <x v="0"/>
    <x v="0"/>
    <x v="0"/>
    <n v="160"/>
    <n v="526.24"/>
  </r>
  <r>
    <s v="AD01-9362"/>
    <x v="3"/>
    <s v="Aug"/>
    <x v="1"/>
    <x v="0"/>
    <s v="Order assembled"/>
    <x v="0"/>
    <x v="0"/>
    <x v="0"/>
    <n v="971"/>
    <n v="1388.53"/>
  </r>
  <r>
    <s v="AD01-9361"/>
    <x v="3"/>
    <s v="Aug"/>
    <x v="1"/>
    <x v="0"/>
    <s v="Order assembled"/>
    <x v="0"/>
    <x v="0"/>
    <x v="0"/>
    <n v="162"/>
    <n v="231.66"/>
  </r>
  <r>
    <s v="AD01-9361"/>
    <x v="3"/>
    <s v="Aug"/>
    <x v="1"/>
    <x v="0"/>
    <s v="Order assembled"/>
    <x v="0"/>
    <x v="0"/>
    <x v="0"/>
    <n v="189"/>
    <n v="270.27"/>
  </r>
  <r>
    <s v="AD01-9362"/>
    <x v="3"/>
    <s v="Aug"/>
    <x v="1"/>
    <x v="0"/>
    <s v="Order assembled"/>
    <x v="0"/>
    <x v="0"/>
    <x v="0"/>
    <n v="165"/>
    <n v="235.95"/>
  </r>
  <r>
    <s v="AD01-9361"/>
    <x v="3"/>
    <s v="Aug"/>
    <x v="1"/>
    <x v="0"/>
    <s v="Order assembled"/>
    <x v="0"/>
    <x v="0"/>
    <x v="0"/>
    <n v="753"/>
    <n v="1076.79"/>
  </r>
  <r>
    <s v="AD01-9364"/>
    <x v="3"/>
    <s v="Aug"/>
    <x v="1"/>
    <x v="0"/>
    <s v="Order assembled"/>
    <x v="0"/>
    <x v="0"/>
    <x v="0"/>
    <n v="839"/>
    <n v="1199.77"/>
  </r>
  <r>
    <s v="AD01-9361"/>
    <x v="3"/>
    <s v="Aug"/>
    <x v="1"/>
    <x v="0"/>
    <s v="Order assembled"/>
    <x v="0"/>
    <x v="0"/>
    <x v="0"/>
    <n v="191"/>
    <n v="273.13"/>
  </r>
  <r>
    <s v="AD01-9362"/>
    <x v="3"/>
    <s v="Aug"/>
    <x v="1"/>
    <x v="0"/>
    <s v="Order assembled"/>
    <x v="0"/>
    <x v="0"/>
    <x v="0"/>
    <n v="161"/>
    <n v="230.23"/>
  </r>
  <r>
    <s v="AD01-9361"/>
    <x v="3"/>
    <s v="Dec"/>
    <x v="1"/>
    <x v="0"/>
    <s v="Order assembled"/>
    <x v="0"/>
    <x v="0"/>
    <x v="0"/>
    <n v="170"/>
    <n v="243.1"/>
  </r>
  <r>
    <s v="AD01-9361"/>
    <x v="3"/>
    <s v="Dec"/>
    <x v="1"/>
    <x v="0"/>
    <s v="Order assembled"/>
    <x v="0"/>
    <x v="0"/>
    <x v="0"/>
    <n v="140"/>
    <n v="200.2"/>
  </r>
  <r>
    <s v="AD01-9361"/>
    <x v="3"/>
    <s v="Dec"/>
    <x v="1"/>
    <x v="0"/>
    <s v="Order assembled"/>
    <x v="0"/>
    <x v="0"/>
    <x v="0"/>
    <n v="166"/>
    <n v="526.24"/>
  </r>
  <r>
    <s v="AD01-9361"/>
    <x v="3"/>
    <s v="Dec"/>
    <x v="1"/>
    <x v="0"/>
    <s v="Order assembled"/>
    <x v="0"/>
    <x v="0"/>
    <x v="0"/>
    <n v="142"/>
    <n v="526.24"/>
  </r>
  <r>
    <s v="AD01-9362"/>
    <x v="3"/>
    <s v="Dec"/>
    <x v="1"/>
    <x v="0"/>
    <s v="Order assembled"/>
    <x v="0"/>
    <x v="0"/>
    <x v="0"/>
    <n v="975"/>
    <n v="1394.25"/>
  </r>
  <r>
    <s v="AD01-9362"/>
    <x v="3"/>
    <s v="Dec"/>
    <x v="1"/>
    <x v="0"/>
    <s v="Order assembled"/>
    <x v="0"/>
    <x v="0"/>
    <x v="0"/>
    <n v="141"/>
    <n v="201.63"/>
  </r>
  <r>
    <s v="AD01-9361"/>
    <x v="3"/>
    <s v="Dec"/>
    <x v="1"/>
    <x v="0"/>
    <s v="Order assembled"/>
    <x v="0"/>
    <x v="0"/>
    <x v="0"/>
    <n v="756"/>
    <n v="1081.08"/>
  </r>
  <r>
    <s v="AD01-9361"/>
    <x v="3"/>
    <s v="Dec"/>
    <x v="1"/>
    <x v="0"/>
    <s v="Order assembled"/>
    <x v="0"/>
    <x v="0"/>
    <x v="0"/>
    <n v="843"/>
    <n v="1205.49"/>
  </r>
  <r>
    <s v="AD01-9361"/>
    <x v="3"/>
    <s v="Dec"/>
    <x v="1"/>
    <x v="0"/>
    <s v="Order assembled"/>
    <x v="0"/>
    <x v="0"/>
    <x v="0"/>
    <n v="167"/>
    <n v="238.81"/>
  </r>
  <r>
    <s v="AD01-9361"/>
    <x v="3"/>
    <s v="Dec"/>
    <x v="1"/>
    <x v="0"/>
    <s v="Order assembled"/>
    <x v="0"/>
    <x v="0"/>
    <x v="0"/>
    <n v="143"/>
    <n v="204.49"/>
  </r>
  <r>
    <s v="AD01-9362"/>
    <x v="3"/>
    <s v="Feb"/>
    <x v="1"/>
    <x v="0"/>
    <s v="Order assembled"/>
    <x v="0"/>
    <x v="0"/>
    <x v="1"/>
    <n v="272"/>
    <n v="388.96"/>
  </r>
  <r>
    <s v="AD01-9362"/>
    <x v="3"/>
    <s v="Feb"/>
    <x v="1"/>
    <x v="0"/>
    <s v="Order assembled"/>
    <x v="0"/>
    <x v="0"/>
    <x v="1"/>
    <n v="266"/>
    <n v="380.38"/>
  </r>
  <r>
    <s v="AD01-9361"/>
    <x v="3"/>
    <s v="Feb"/>
    <x v="1"/>
    <x v="0"/>
    <s v="Order assembled"/>
    <x v="0"/>
    <x v="0"/>
    <x v="0"/>
    <n v="224"/>
    <n v="320.32"/>
  </r>
  <r>
    <s v="AD01-9361"/>
    <x v="3"/>
    <s v="Feb"/>
    <x v="1"/>
    <x v="0"/>
    <s v="Order assembled"/>
    <x v="0"/>
    <x v="0"/>
    <x v="0"/>
    <n v="194"/>
    <n v="277.42"/>
  </r>
  <r>
    <s v="AD01-9364"/>
    <x v="3"/>
    <s v="Feb"/>
    <x v="1"/>
    <x v="0"/>
    <s v="Order assembled"/>
    <x v="0"/>
    <x v="0"/>
    <x v="0"/>
    <n v="268"/>
    <n v="383.24"/>
  </r>
  <r>
    <s v="AD01-9364"/>
    <x v="3"/>
    <s v="Feb"/>
    <x v="1"/>
    <x v="0"/>
    <s v="Order assembled"/>
    <x v="0"/>
    <x v="0"/>
    <x v="0"/>
    <n v="220"/>
    <n v="526.24"/>
  </r>
  <r>
    <s v="AD01-9364"/>
    <x v="3"/>
    <s v="Feb"/>
    <x v="1"/>
    <x v="0"/>
    <s v="Order assembled"/>
    <x v="0"/>
    <x v="0"/>
    <x v="0"/>
    <n v="196"/>
    <n v="526.24"/>
  </r>
  <r>
    <s v="AD01-9365"/>
    <x v="3"/>
    <s v="Feb"/>
    <x v="1"/>
    <x v="0"/>
    <s v="Order assembled"/>
    <x v="0"/>
    <x v="0"/>
    <x v="0"/>
    <n v="966"/>
    <n v="1381.38"/>
  </r>
  <r>
    <s v="AD01-9361"/>
    <x v="3"/>
    <s v="Feb"/>
    <x v="1"/>
    <x v="0"/>
    <s v="Order assembled"/>
    <x v="0"/>
    <x v="0"/>
    <x v="0"/>
    <n v="1019"/>
    <n v="1457.17"/>
  </r>
  <r>
    <s v="AD01-9361"/>
    <x v="3"/>
    <s v="Feb"/>
    <x v="1"/>
    <x v="0"/>
    <s v="Order assembled"/>
    <x v="0"/>
    <x v="0"/>
    <x v="0"/>
    <n v="192"/>
    <n v="274.56"/>
  </r>
  <r>
    <s v="AD01-9361"/>
    <x v="3"/>
    <s v="Feb"/>
    <x v="1"/>
    <x v="0"/>
    <s v="Order assembled"/>
    <x v="0"/>
    <x v="0"/>
    <x v="0"/>
    <n v="219"/>
    <n v="313.17"/>
  </r>
  <r>
    <s v="AD01-9365"/>
    <x v="3"/>
    <s v="Feb"/>
    <x v="1"/>
    <x v="0"/>
    <s v="Order assembled"/>
    <x v="0"/>
    <x v="0"/>
    <x v="0"/>
    <n v="195"/>
    <n v="278.85000000000002"/>
  </r>
  <r>
    <s v="AD01-9361"/>
    <x v="3"/>
    <s v="Feb"/>
    <x v="1"/>
    <x v="0"/>
    <s v="Order assembled"/>
    <x v="0"/>
    <x v="0"/>
    <x v="0"/>
    <n v="271"/>
    <n v="387.53"/>
  </r>
  <r>
    <s v="AD01-9364"/>
    <x v="3"/>
    <s v="Feb"/>
    <x v="1"/>
    <x v="0"/>
    <s v="Order assembled"/>
    <x v="0"/>
    <x v="0"/>
    <x v="0"/>
    <n v="747"/>
    <n v="1068.21"/>
  </r>
  <r>
    <s v="AD01-9364"/>
    <x v="3"/>
    <s v="Feb"/>
    <x v="1"/>
    <x v="0"/>
    <s v="Order assembled"/>
    <x v="0"/>
    <x v="0"/>
    <x v="0"/>
    <n v="834"/>
    <n v="1192.6199999999999"/>
  </r>
  <r>
    <s v="AD01-9361"/>
    <x v="3"/>
    <s v="Feb"/>
    <x v="1"/>
    <x v="0"/>
    <s v="Order assembled"/>
    <x v="0"/>
    <x v="0"/>
    <x v="1"/>
    <n v="269"/>
    <n v="384.67"/>
  </r>
  <r>
    <s v="AD01-9361"/>
    <x v="3"/>
    <s v="Feb"/>
    <x v="1"/>
    <x v="0"/>
    <s v="Order assembled"/>
    <x v="0"/>
    <x v="0"/>
    <x v="0"/>
    <n v="221"/>
    <n v="316.02999999999997"/>
  </r>
  <r>
    <s v="AD01-9364"/>
    <x v="3"/>
    <s v="Feb"/>
    <x v="1"/>
    <x v="0"/>
    <s v="Order assembled"/>
    <x v="0"/>
    <x v="0"/>
    <x v="0"/>
    <n v="149"/>
    <n v="213.07"/>
  </r>
  <r>
    <s v="AD01-9361"/>
    <x v="3"/>
    <s v="Feb"/>
    <x v="1"/>
    <x v="0"/>
    <s v="Order assembled"/>
    <x v="0"/>
    <x v="0"/>
    <x v="0"/>
    <n v="197"/>
    <n v="281.70999999999998"/>
  </r>
  <r>
    <s v="AD01-9364"/>
    <x v="3"/>
    <s v="Jan"/>
    <x v="1"/>
    <x v="0"/>
    <s v="Order assembled"/>
    <x v="0"/>
    <x v="0"/>
    <x v="1"/>
    <n v="284"/>
    <n v="406.12"/>
  </r>
  <r>
    <s v="AD01-9362"/>
    <x v="3"/>
    <s v="Jan"/>
    <x v="1"/>
    <x v="0"/>
    <s v="Order assembled"/>
    <x v="0"/>
    <x v="0"/>
    <x v="1"/>
    <n v="278"/>
    <n v="397.54"/>
  </r>
  <r>
    <s v="AD01-9364"/>
    <x v="3"/>
    <s v="Jan"/>
    <x v="1"/>
    <x v="0"/>
    <s v="Order assembled"/>
    <x v="0"/>
    <x v="0"/>
    <x v="0"/>
    <n v="152"/>
    <n v="217.36"/>
  </r>
  <r>
    <s v="AD01-9361"/>
    <x v="3"/>
    <s v="Jan"/>
    <x v="1"/>
    <x v="0"/>
    <s v="Order assembled"/>
    <x v="0"/>
    <x v="0"/>
    <x v="0"/>
    <n v="200"/>
    <n v="286"/>
  </r>
  <r>
    <s v="AD01-9362"/>
    <x v="3"/>
    <s v="Jan"/>
    <x v="1"/>
    <x v="0"/>
    <s v="Order assembled"/>
    <x v="0"/>
    <x v="0"/>
    <x v="0"/>
    <n v="286"/>
    <n v="408.98"/>
  </r>
  <r>
    <s v="AD01-9362"/>
    <x v="3"/>
    <s v="Jan"/>
    <x v="1"/>
    <x v="0"/>
    <s v="Order assembled"/>
    <x v="0"/>
    <x v="0"/>
    <x v="0"/>
    <n v="280"/>
    <n v="400.4"/>
  </r>
  <r>
    <s v="AD01-9361"/>
    <x v="3"/>
    <s v="Jan"/>
    <x v="1"/>
    <x v="0"/>
    <s v="Order assembled"/>
    <x v="0"/>
    <x v="0"/>
    <x v="0"/>
    <n v="274"/>
    <n v="391.82"/>
  </r>
  <r>
    <s v="AD01-9362"/>
    <x v="3"/>
    <s v="Jan"/>
    <x v="1"/>
    <x v="0"/>
    <s v="Order assembled"/>
    <x v="0"/>
    <x v="0"/>
    <x v="0"/>
    <n v="226"/>
    <n v="526.24"/>
  </r>
  <r>
    <s v="AD01-9363"/>
    <x v="3"/>
    <s v="Jan"/>
    <x v="1"/>
    <x v="0"/>
    <s v="Order assembled"/>
    <x v="0"/>
    <x v="0"/>
    <x v="0"/>
    <n v="154"/>
    <n v="526.24"/>
  </r>
  <r>
    <s v="AD01-9361"/>
    <x v="3"/>
    <s v="Jan"/>
    <x v="1"/>
    <x v="0"/>
    <s v="Order assembled"/>
    <x v="0"/>
    <x v="0"/>
    <x v="0"/>
    <n v="202"/>
    <n v="526.24"/>
  </r>
  <r>
    <s v="AD01-9364"/>
    <x v="3"/>
    <s v="Jan"/>
    <x v="1"/>
    <x v="0"/>
    <s v="Order assembled"/>
    <x v="0"/>
    <x v="0"/>
    <x v="0"/>
    <n v="965"/>
    <n v="1379.95"/>
  </r>
  <r>
    <s v="AD01-9362"/>
    <x v="3"/>
    <s v="Jan"/>
    <x v="1"/>
    <x v="0"/>
    <s v="Order assembled"/>
    <x v="0"/>
    <x v="0"/>
    <x v="0"/>
    <n v="198"/>
    <n v="283.14"/>
  </r>
  <r>
    <s v="AD01-9362"/>
    <x v="3"/>
    <s v="Jan"/>
    <x v="1"/>
    <x v="0"/>
    <s v="Order assembled"/>
    <x v="0"/>
    <x v="0"/>
    <x v="0"/>
    <n v="225"/>
    <n v="321.75"/>
  </r>
  <r>
    <s v="AD01-9362"/>
    <x v="3"/>
    <s v="Jan"/>
    <x v="1"/>
    <x v="0"/>
    <s v="Order assembled"/>
    <x v="0"/>
    <x v="0"/>
    <x v="0"/>
    <n v="153"/>
    <n v="218.79"/>
  </r>
  <r>
    <s v="AD01-9364"/>
    <x v="3"/>
    <s v="Jan"/>
    <x v="1"/>
    <x v="0"/>
    <s v="Order assembled"/>
    <x v="0"/>
    <x v="0"/>
    <x v="0"/>
    <n v="201"/>
    <n v="287.43"/>
  </r>
  <r>
    <s v="AD01-9363"/>
    <x v="3"/>
    <s v="Jan"/>
    <x v="1"/>
    <x v="0"/>
    <s v="Order assembled"/>
    <x v="0"/>
    <x v="0"/>
    <x v="0"/>
    <n v="283"/>
    <n v="404.69"/>
  </r>
  <r>
    <s v="AD01-9364"/>
    <x v="3"/>
    <s v="Jan"/>
    <x v="1"/>
    <x v="0"/>
    <s v="Order assembled"/>
    <x v="0"/>
    <x v="0"/>
    <x v="0"/>
    <n v="277"/>
    <n v="396.11"/>
  </r>
  <r>
    <s v="AD01-9361"/>
    <x v="3"/>
    <s v="Jan"/>
    <x v="1"/>
    <x v="0"/>
    <s v="Order assembled"/>
    <x v="0"/>
    <x v="0"/>
    <x v="0"/>
    <n v="746"/>
    <n v="1066.78"/>
  </r>
  <r>
    <s v="AD01-9361"/>
    <x v="3"/>
    <s v="Jan"/>
    <x v="1"/>
    <x v="0"/>
    <s v="Order assembled"/>
    <x v="0"/>
    <x v="0"/>
    <x v="0"/>
    <n v="800"/>
    <n v="1144"/>
  </r>
  <r>
    <s v="AD01-9362"/>
    <x v="3"/>
    <s v="Jan"/>
    <x v="1"/>
    <x v="0"/>
    <s v="Order assembled"/>
    <x v="0"/>
    <x v="0"/>
    <x v="0"/>
    <n v="833"/>
    <n v="1191.19"/>
  </r>
  <r>
    <s v="AD01-9362"/>
    <x v="3"/>
    <s v="Jan"/>
    <x v="1"/>
    <x v="0"/>
    <s v="Order assembled"/>
    <x v="0"/>
    <x v="0"/>
    <x v="1"/>
    <n v="287"/>
    <n v="410.41"/>
  </r>
  <r>
    <s v="AD01-9362"/>
    <x v="3"/>
    <s v="Jan"/>
    <x v="1"/>
    <x v="0"/>
    <s v="Order assembled"/>
    <x v="0"/>
    <x v="0"/>
    <x v="1"/>
    <n v="281"/>
    <n v="401.83"/>
  </r>
  <r>
    <s v="AD01-9365"/>
    <x v="3"/>
    <s v="Jan"/>
    <x v="1"/>
    <x v="0"/>
    <s v="Order assembled"/>
    <x v="0"/>
    <x v="0"/>
    <x v="1"/>
    <n v="275"/>
    <n v="393.25"/>
  </r>
  <r>
    <s v="AD01-9361"/>
    <x v="3"/>
    <s v="Jan"/>
    <x v="1"/>
    <x v="0"/>
    <s v="Order assembled"/>
    <x v="0"/>
    <x v="0"/>
    <x v="0"/>
    <n v="227"/>
    <n v="324.61"/>
  </r>
  <r>
    <s v="AD01-9362"/>
    <x v="3"/>
    <s v="Jan"/>
    <x v="1"/>
    <x v="0"/>
    <s v="Order assembled"/>
    <x v="0"/>
    <x v="0"/>
    <x v="0"/>
    <n v="155"/>
    <n v="221.65"/>
  </r>
  <r>
    <s v="AD01-9361"/>
    <x v="3"/>
    <s v="Jul"/>
    <x v="1"/>
    <x v="0"/>
    <s v="Order assembled"/>
    <x v="0"/>
    <x v="0"/>
    <x v="0"/>
    <n v="194"/>
    <n v="277.42"/>
  </r>
  <r>
    <s v="AD01-9364"/>
    <x v="3"/>
    <s v="Jul"/>
    <x v="1"/>
    <x v="0"/>
    <s v="Order assembled"/>
    <x v="0"/>
    <x v="0"/>
    <x v="0"/>
    <n v="170"/>
    <n v="243.1"/>
  </r>
  <r>
    <s v="AD01-9364"/>
    <x v="3"/>
    <s v="Jul"/>
    <x v="1"/>
    <x v="0"/>
    <s v="Order assembled"/>
    <x v="0"/>
    <x v="0"/>
    <x v="0"/>
    <n v="196"/>
    <n v="526.24"/>
  </r>
  <r>
    <s v="AD01-9364"/>
    <x v="3"/>
    <s v="Jul"/>
    <x v="1"/>
    <x v="0"/>
    <s v="Order assembled"/>
    <x v="0"/>
    <x v="0"/>
    <x v="0"/>
    <n v="166"/>
    <n v="526.24"/>
  </r>
  <r>
    <s v="AD01-9365"/>
    <x v="3"/>
    <s v="Jul"/>
    <x v="1"/>
    <x v="0"/>
    <s v="Order assembled"/>
    <x v="0"/>
    <x v="0"/>
    <x v="0"/>
    <n v="168"/>
    <n v="240.24"/>
  </r>
  <r>
    <s v="AD01-9365"/>
    <x v="3"/>
    <s v="Jul"/>
    <x v="1"/>
    <x v="0"/>
    <s v="Order assembled"/>
    <x v="0"/>
    <x v="0"/>
    <x v="0"/>
    <n v="195"/>
    <n v="278.85000000000002"/>
  </r>
  <r>
    <s v="AD01-9364"/>
    <x v="3"/>
    <s v="Jul"/>
    <x v="1"/>
    <x v="0"/>
    <s v="Order assembled"/>
    <x v="0"/>
    <x v="0"/>
    <x v="0"/>
    <n v="752"/>
    <n v="1075.3599999999999"/>
  </r>
  <r>
    <s v="AD01-9364"/>
    <x v="3"/>
    <s v="Jul"/>
    <x v="1"/>
    <x v="0"/>
    <s v="Order assembled"/>
    <x v="0"/>
    <x v="0"/>
    <x v="0"/>
    <n v="838"/>
    <n v="1198.3399999999999"/>
  </r>
  <r>
    <s v="AD01-9364"/>
    <x v="3"/>
    <s v="Jul"/>
    <x v="1"/>
    <x v="0"/>
    <s v="Order assembled"/>
    <x v="0"/>
    <x v="0"/>
    <x v="0"/>
    <n v="197"/>
    <n v="281.70999999999998"/>
  </r>
  <r>
    <s v="AD01-9361"/>
    <x v="3"/>
    <s v="Jul"/>
    <x v="1"/>
    <x v="0"/>
    <s v="Order assembled"/>
    <x v="0"/>
    <x v="0"/>
    <x v="0"/>
    <n v="167"/>
    <n v="238.81"/>
  </r>
  <r>
    <s v="AD01-9363"/>
    <x v="3"/>
    <s v="Jun"/>
    <x v="1"/>
    <x v="0"/>
    <s v="Order assembled"/>
    <x v="0"/>
    <x v="0"/>
    <x v="0"/>
    <n v="200"/>
    <n v="286"/>
  </r>
  <r>
    <s v="AD01-9361"/>
    <x v="3"/>
    <s v="Jun"/>
    <x v="1"/>
    <x v="0"/>
    <s v="Order assembled"/>
    <x v="0"/>
    <x v="0"/>
    <x v="0"/>
    <n v="202"/>
    <n v="526.24"/>
  </r>
  <r>
    <s v="AD01-9361"/>
    <x v="3"/>
    <s v="Jun"/>
    <x v="1"/>
    <x v="0"/>
    <s v="Order assembled"/>
    <x v="0"/>
    <x v="0"/>
    <x v="0"/>
    <n v="172"/>
    <n v="526.24"/>
  </r>
  <r>
    <s v="AD01-9361"/>
    <x v="3"/>
    <s v="Jun"/>
    <x v="1"/>
    <x v="0"/>
    <s v="Order assembled"/>
    <x v="0"/>
    <x v="0"/>
    <x v="0"/>
    <n v="970"/>
    <n v="1387.1"/>
  </r>
  <r>
    <s v="AD01-9361"/>
    <x v="3"/>
    <s v="Jun"/>
    <x v="1"/>
    <x v="0"/>
    <s v="Order assembled"/>
    <x v="0"/>
    <x v="0"/>
    <x v="0"/>
    <n v="174"/>
    <n v="248.82"/>
  </r>
  <r>
    <s v="AD01-9361"/>
    <x v="3"/>
    <s v="Jun"/>
    <x v="1"/>
    <x v="0"/>
    <s v="Order assembled"/>
    <x v="0"/>
    <x v="0"/>
    <x v="0"/>
    <n v="201"/>
    <n v="287.43"/>
  </r>
  <r>
    <s v="AD01-9361"/>
    <x v="3"/>
    <s v="Jun"/>
    <x v="1"/>
    <x v="0"/>
    <s v="Order assembled"/>
    <x v="0"/>
    <x v="0"/>
    <x v="0"/>
    <n v="171"/>
    <n v="244.53"/>
  </r>
  <r>
    <s v="AD01-9361"/>
    <x v="3"/>
    <s v="Jun"/>
    <x v="1"/>
    <x v="0"/>
    <s v="Order assembled"/>
    <x v="0"/>
    <x v="0"/>
    <x v="0"/>
    <n v="751"/>
    <n v="1073.93"/>
  </r>
  <r>
    <s v="AD01-9361"/>
    <x v="3"/>
    <s v="Jun"/>
    <x v="1"/>
    <x v="0"/>
    <s v="Order assembled"/>
    <x v="0"/>
    <x v="0"/>
    <x v="0"/>
    <n v="837"/>
    <n v="1196.9100000000001"/>
  </r>
  <r>
    <s v="AD01-9363"/>
    <x v="3"/>
    <s v="Jun"/>
    <x v="1"/>
    <x v="0"/>
    <s v="Order assembled"/>
    <x v="0"/>
    <x v="0"/>
    <x v="0"/>
    <n v="173"/>
    <n v="247.39"/>
  </r>
  <r>
    <s v="AD01-9362"/>
    <x v="3"/>
    <s v="Mar"/>
    <x v="1"/>
    <x v="0"/>
    <s v="Order assembled"/>
    <x v="0"/>
    <x v="0"/>
    <x v="0"/>
    <n v="218"/>
    <n v="311.74"/>
  </r>
  <r>
    <s v="AD01-9362"/>
    <x v="3"/>
    <s v="Mar"/>
    <x v="1"/>
    <x v="0"/>
    <s v="Order assembled"/>
    <x v="0"/>
    <x v="0"/>
    <x v="0"/>
    <n v="188"/>
    <n v="268.83999999999997"/>
  </r>
  <r>
    <s v="AD01-9362"/>
    <x v="3"/>
    <s v="Mar"/>
    <x v="1"/>
    <x v="0"/>
    <s v="Order assembled"/>
    <x v="0"/>
    <x v="0"/>
    <x v="0"/>
    <n v="214"/>
    <n v="526.24"/>
  </r>
  <r>
    <s v="AD01-9362"/>
    <x v="3"/>
    <s v="Mar"/>
    <x v="1"/>
    <x v="0"/>
    <s v="Order assembled"/>
    <x v="0"/>
    <x v="0"/>
    <x v="0"/>
    <n v="190"/>
    <n v="526.24"/>
  </r>
  <r>
    <s v="AD01-9362"/>
    <x v="3"/>
    <s v="Mar"/>
    <x v="1"/>
    <x v="0"/>
    <s v="Order assembled"/>
    <x v="0"/>
    <x v="0"/>
    <x v="0"/>
    <n v="967"/>
    <n v="1382.81"/>
  </r>
  <r>
    <s v="AD01-9362"/>
    <x v="3"/>
    <s v="Mar"/>
    <x v="1"/>
    <x v="0"/>
    <s v="Order assembled"/>
    <x v="0"/>
    <x v="0"/>
    <x v="0"/>
    <n v="189"/>
    <n v="270.27"/>
  </r>
  <r>
    <s v="AD01-9362"/>
    <x v="3"/>
    <s v="Mar"/>
    <x v="1"/>
    <x v="0"/>
    <s v="Order assembled"/>
    <x v="0"/>
    <x v="0"/>
    <x v="0"/>
    <n v="748"/>
    <n v="1069.6400000000001"/>
  </r>
  <r>
    <s v="AD01-9362"/>
    <x v="3"/>
    <s v="Mar"/>
    <x v="1"/>
    <x v="0"/>
    <s v="Order assembled"/>
    <x v="0"/>
    <x v="0"/>
    <x v="0"/>
    <n v="835"/>
    <n v="1194.05"/>
  </r>
  <r>
    <s v="AD01-9362"/>
    <x v="3"/>
    <s v="Mar"/>
    <x v="1"/>
    <x v="0"/>
    <s v="Order assembled"/>
    <x v="0"/>
    <x v="0"/>
    <x v="0"/>
    <n v="215"/>
    <n v="307.45"/>
  </r>
  <r>
    <s v="AD01-9362"/>
    <x v="3"/>
    <s v="Mar"/>
    <x v="1"/>
    <x v="0"/>
    <s v="Order assembled"/>
    <x v="0"/>
    <x v="0"/>
    <x v="0"/>
    <n v="191"/>
    <n v="273.13"/>
  </r>
  <r>
    <s v="AD01-9365"/>
    <x v="3"/>
    <s v="May"/>
    <x v="1"/>
    <x v="0"/>
    <s v="Order assembled"/>
    <x v="0"/>
    <x v="0"/>
    <x v="0"/>
    <n v="206"/>
    <n v="294.58"/>
  </r>
  <r>
    <s v="AD01-9362"/>
    <x v="3"/>
    <s v="May"/>
    <x v="1"/>
    <x v="0"/>
    <s v="Order assembled"/>
    <x v="0"/>
    <x v="0"/>
    <x v="0"/>
    <n v="176"/>
    <n v="251.68"/>
  </r>
  <r>
    <s v="AD01-9362"/>
    <x v="3"/>
    <s v="May"/>
    <x v="1"/>
    <x v="0"/>
    <s v="Order assembled"/>
    <x v="0"/>
    <x v="0"/>
    <x v="0"/>
    <n v="208"/>
    <n v="526.24"/>
  </r>
  <r>
    <s v="AD01-9362"/>
    <x v="3"/>
    <s v="May"/>
    <x v="1"/>
    <x v="0"/>
    <s v="Order assembled"/>
    <x v="0"/>
    <x v="0"/>
    <x v="0"/>
    <n v="178"/>
    <n v="526.24"/>
  </r>
  <r>
    <s v="AD01-9362"/>
    <x v="3"/>
    <s v="May"/>
    <x v="1"/>
    <x v="0"/>
    <s v="Order assembled"/>
    <x v="0"/>
    <x v="0"/>
    <x v="0"/>
    <n v="969"/>
    <n v="1385.67"/>
  </r>
  <r>
    <s v="AD01-9362"/>
    <x v="3"/>
    <s v="May"/>
    <x v="1"/>
    <x v="0"/>
    <s v="Order assembled"/>
    <x v="0"/>
    <x v="0"/>
    <x v="0"/>
    <n v="180"/>
    <n v="257.39999999999998"/>
  </r>
  <r>
    <s v="AD01-9362"/>
    <x v="3"/>
    <s v="May"/>
    <x v="1"/>
    <x v="0"/>
    <s v="Order assembled"/>
    <x v="0"/>
    <x v="0"/>
    <x v="0"/>
    <n v="207"/>
    <n v="296.01"/>
  </r>
  <r>
    <s v="AD01-9362"/>
    <x v="3"/>
    <s v="May"/>
    <x v="1"/>
    <x v="0"/>
    <s v="Order assembled"/>
    <x v="0"/>
    <x v="0"/>
    <x v="0"/>
    <n v="177"/>
    <n v="253.11"/>
  </r>
  <r>
    <s v="AD01-9362"/>
    <x v="3"/>
    <s v="May"/>
    <x v="1"/>
    <x v="0"/>
    <s v="Order assembled"/>
    <x v="0"/>
    <x v="0"/>
    <x v="0"/>
    <n v="750"/>
    <n v="1072.5"/>
  </r>
  <r>
    <s v="AD01-9362"/>
    <x v="3"/>
    <s v="May"/>
    <x v="1"/>
    <x v="0"/>
    <s v="Order assembled"/>
    <x v="0"/>
    <x v="0"/>
    <x v="0"/>
    <n v="836"/>
    <n v="1195.48"/>
  </r>
  <r>
    <s v="AD01-9362"/>
    <x v="3"/>
    <s v="May"/>
    <x v="1"/>
    <x v="0"/>
    <s v="Order assembled"/>
    <x v="0"/>
    <x v="0"/>
    <x v="0"/>
    <n v="203"/>
    <n v="290.29000000000002"/>
  </r>
  <r>
    <s v="AD01-9365"/>
    <x v="3"/>
    <s v="May"/>
    <x v="1"/>
    <x v="0"/>
    <s v="Order assembled"/>
    <x v="0"/>
    <x v="0"/>
    <x v="0"/>
    <n v="179"/>
    <n v="255.97"/>
  </r>
  <r>
    <s v="AD01-9361"/>
    <x v="3"/>
    <s v="Nov"/>
    <x v="1"/>
    <x v="0"/>
    <s v="Order assembled"/>
    <x v="0"/>
    <x v="0"/>
    <x v="0"/>
    <n v="176"/>
    <n v="251.68"/>
  </r>
  <r>
    <s v="AD01-9361"/>
    <x v="3"/>
    <s v="Nov"/>
    <x v="1"/>
    <x v="0"/>
    <s v="Order assembled"/>
    <x v="0"/>
    <x v="0"/>
    <x v="0"/>
    <n v="146"/>
    <n v="208.78"/>
  </r>
  <r>
    <s v="AD01-9361"/>
    <x v="3"/>
    <s v="Nov"/>
    <x v="1"/>
    <x v="0"/>
    <s v="Order assembled"/>
    <x v="0"/>
    <x v="0"/>
    <x v="0"/>
    <n v="172"/>
    <n v="526.24"/>
  </r>
  <r>
    <s v="AD01-9364"/>
    <x v="3"/>
    <s v="Nov"/>
    <x v="1"/>
    <x v="0"/>
    <s v="Order assembled"/>
    <x v="0"/>
    <x v="0"/>
    <x v="0"/>
    <n v="148"/>
    <n v="526.24"/>
  </r>
  <r>
    <s v="AD01-9364"/>
    <x v="3"/>
    <s v="Nov"/>
    <x v="1"/>
    <x v="0"/>
    <s v="Order assembled"/>
    <x v="0"/>
    <x v="0"/>
    <x v="0"/>
    <n v="974"/>
    <n v="1392.82"/>
  </r>
  <r>
    <s v="AD01-9361"/>
    <x v="3"/>
    <s v="Nov"/>
    <x v="1"/>
    <x v="0"/>
    <s v="Order assembled"/>
    <x v="0"/>
    <x v="0"/>
    <x v="0"/>
    <n v="144"/>
    <n v="205.92"/>
  </r>
  <r>
    <s v="AD01-9361"/>
    <x v="3"/>
    <s v="Nov"/>
    <x v="1"/>
    <x v="0"/>
    <s v="Order assembled"/>
    <x v="0"/>
    <x v="0"/>
    <x v="0"/>
    <n v="171"/>
    <n v="244.53"/>
  </r>
  <r>
    <s v="AD01-9364"/>
    <x v="3"/>
    <s v="Nov"/>
    <x v="1"/>
    <x v="0"/>
    <s v="Order assembled"/>
    <x v="0"/>
    <x v="0"/>
    <x v="0"/>
    <n v="147"/>
    <n v="210.21"/>
  </r>
  <r>
    <s v="AD01-9364"/>
    <x v="3"/>
    <s v="Nov"/>
    <x v="1"/>
    <x v="0"/>
    <s v="Order assembled"/>
    <x v="0"/>
    <x v="0"/>
    <x v="0"/>
    <n v="755"/>
    <n v="1079.6500000000001"/>
  </r>
  <r>
    <s v="AD01-9361"/>
    <x v="3"/>
    <s v="Nov"/>
    <x v="1"/>
    <x v="0"/>
    <s v="Order assembled"/>
    <x v="0"/>
    <x v="0"/>
    <x v="0"/>
    <n v="842"/>
    <n v="1204.06"/>
  </r>
  <r>
    <s v="AD01-9361"/>
    <x v="3"/>
    <s v="Nov"/>
    <x v="1"/>
    <x v="0"/>
    <s v="Order assembled"/>
    <x v="0"/>
    <x v="0"/>
    <x v="0"/>
    <n v="173"/>
    <n v="247.39"/>
  </r>
  <r>
    <s v="AD01-9361"/>
    <x v="3"/>
    <s v="Nov"/>
    <x v="1"/>
    <x v="0"/>
    <s v="Order assembled"/>
    <x v="0"/>
    <x v="0"/>
    <x v="0"/>
    <n v="149"/>
    <n v="213.07"/>
  </r>
  <r>
    <s v="AD01-9365"/>
    <x v="3"/>
    <s v="Oct"/>
    <x v="1"/>
    <x v="0"/>
    <s v="Order assembled"/>
    <x v="0"/>
    <x v="0"/>
    <x v="0"/>
    <n v="152"/>
    <n v="217.36"/>
  </r>
  <r>
    <s v="AD01-9361"/>
    <x v="3"/>
    <s v="Oct"/>
    <x v="1"/>
    <x v="0"/>
    <s v="Order assembled"/>
    <x v="0"/>
    <x v="0"/>
    <x v="0"/>
    <n v="178"/>
    <n v="526.24"/>
  </r>
  <r>
    <s v="AD01-9361"/>
    <x v="3"/>
    <s v="Oct"/>
    <x v="1"/>
    <x v="0"/>
    <s v="Order assembled"/>
    <x v="0"/>
    <x v="0"/>
    <x v="0"/>
    <n v="154"/>
    <n v="526.24"/>
  </r>
  <r>
    <s v="AD01-9364"/>
    <x v="3"/>
    <s v="Oct"/>
    <x v="1"/>
    <x v="0"/>
    <s v="Order assembled"/>
    <x v="0"/>
    <x v="0"/>
    <x v="0"/>
    <n v="973"/>
    <n v="1391.39"/>
  </r>
  <r>
    <s v="AD01-9362"/>
    <x v="3"/>
    <s v="Oct"/>
    <x v="1"/>
    <x v="0"/>
    <s v="Order assembled"/>
    <x v="0"/>
    <x v="0"/>
    <x v="0"/>
    <n v="150"/>
    <n v="214.5"/>
  </r>
  <r>
    <s v="AD01-9362"/>
    <x v="3"/>
    <s v="Oct"/>
    <x v="1"/>
    <x v="0"/>
    <s v="Order assembled"/>
    <x v="0"/>
    <x v="0"/>
    <x v="0"/>
    <n v="177"/>
    <n v="253.11"/>
  </r>
  <r>
    <s v="AD01-9364"/>
    <x v="3"/>
    <s v="Oct"/>
    <x v="1"/>
    <x v="0"/>
    <s v="Order assembled"/>
    <x v="0"/>
    <x v="0"/>
    <x v="0"/>
    <n v="153"/>
    <n v="218.79"/>
  </r>
  <r>
    <s v="AD01-9361"/>
    <x v="3"/>
    <s v="Oct"/>
    <x v="1"/>
    <x v="0"/>
    <s v="Order assembled"/>
    <x v="0"/>
    <x v="0"/>
    <x v="0"/>
    <n v="754"/>
    <n v="1078.22"/>
  </r>
  <r>
    <s v="AD01-9361"/>
    <x v="3"/>
    <s v="Oct"/>
    <x v="1"/>
    <x v="0"/>
    <s v="Order assembled"/>
    <x v="0"/>
    <x v="0"/>
    <x v="0"/>
    <n v="841"/>
    <n v="1202.6300000000001"/>
  </r>
  <r>
    <s v="AD01-9365"/>
    <x v="3"/>
    <s v="Oct"/>
    <x v="1"/>
    <x v="0"/>
    <s v="Order assembled"/>
    <x v="0"/>
    <x v="0"/>
    <x v="0"/>
    <n v="179"/>
    <n v="255.97"/>
  </r>
  <r>
    <s v="AD01-9361"/>
    <x v="3"/>
    <s v="Sep"/>
    <x v="1"/>
    <x v="0"/>
    <s v="Order assembled"/>
    <x v="0"/>
    <x v="0"/>
    <x v="0"/>
    <n v="182"/>
    <n v="260.26"/>
  </r>
  <r>
    <s v="AD01-9362"/>
    <x v="3"/>
    <s v="Sep"/>
    <x v="1"/>
    <x v="0"/>
    <s v="Order assembled"/>
    <x v="0"/>
    <x v="0"/>
    <x v="0"/>
    <n v="158"/>
    <n v="225.94"/>
  </r>
  <r>
    <s v="AD01-9362"/>
    <x v="3"/>
    <s v="Sep"/>
    <x v="1"/>
    <x v="0"/>
    <s v="Order assembled"/>
    <x v="0"/>
    <x v="0"/>
    <x v="0"/>
    <n v="184"/>
    <n v="526.24"/>
  </r>
  <r>
    <s v="AD01-9364"/>
    <x v="3"/>
    <s v="Sep"/>
    <x v="1"/>
    <x v="0"/>
    <s v="Order assembled"/>
    <x v="0"/>
    <x v="0"/>
    <x v="0"/>
    <n v="972"/>
    <n v="1389.96"/>
  </r>
  <r>
    <s v="AD01-9361"/>
    <x v="3"/>
    <s v="Sep"/>
    <x v="1"/>
    <x v="0"/>
    <s v="Order assembled"/>
    <x v="0"/>
    <x v="0"/>
    <x v="0"/>
    <n v="156"/>
    <n v="223.08"/>
  </r>
  <r>
    <s v="AD01-9361"/>
    <x v="3"/>
    <s v="Sep"/>
    <x v="1"/>
    <x v="0"/>
    <s v="Order assembled"/>
    <x v="0"/>
    <x v="0"/>
    <x v="0"/>
    <n v="183"/>
    <n v="261.69"/>
  </r>
  <r>
    <s v="AD01-9364"/>
    <x v="3"/>
    <s v="Sep"/>
    <x v="1"/>
    <x v="0"/>
    <s v="Order assembled"/>
    <x v="0"/>
    <x v="0"/>
    <x v="0"/>
    <n v="159"/>
    <n v="227.37"/>
  </r>
  <r>
    <s v="AD01-9362"/>
    <x v="3"/>
    <s v="Sep"/>
    <x v="1"/>
    <x v="0"/>
    <s v="Order assembled"/>
    <x v="0"/>
    <x v="0"/>
    <x v="0"/>
    <n v="840"/>
    <n v="1201.2"/>
  </r>
  <r>
    <s v="AD01-9362"/>
    <x v="3"/>
    <s v="Sep"/>
    <x v="1"/>
    <x v="0"/>
    <s v="Order assembled"/>
    <x v="0"/>
    <x v="0"/>
    <x v="0"/>
    <n v="185"/>
    <n v="264.55"/>
  </r>
  <r>
    <s v="AD01-9361"/>
    <x v="3"/>
    <s v="Sep"/>
    <x v="1"/>
    <x v="0"/>
    <s v="Order assembled"/>
    <x v="0"/>
    <x v="0"/>
    <x v="0"/>
    <n v="155"/>
    <n v="221.65"/>
  </r>
  <r>
    <s v="AD01-9362"/>
    <x v="3"/>
    <s v="Apr"/>
    <x v="1"/>
    <x v="1"/>
    <s v="Cancelld"/>
    <x v="1"/>
    <x v="1"/>
    <x v="2"/>
    <n v="290"/>
    <n v="414.7"/>
  </r>
  <r>
    <s v="AD01-9364"/>
    <x v="3"/>
    <s v="Apr"/>
    <x v="1"/>
    <x v="1"/>
    <s v="Cancelld"/>
    <x v="1"/>
    <x v="1"/>
    <x v="2"/>
    <n v="260"/>
    <n v="371.8"/>
  </r>
  <r>
    <s v="AD01-9362"/>
    <x v="3"/>
    <s v="Apr"/>
    <x v="1"/>
    <x v="1"/>
    <s v="Cancelld"/>
    <x v="1"/>
    <x v="1"/>
    <x v="2"/>
    <n v="286"/>
    <n v="408.98"/>
  </r>
  <r>
    <s v="AD01-9362"/>
    <x v="3"/>
    <s v="Apr"/>
    <x v="1"/>
    <x v="1"/>
    <s v="Cancelld"/>
    <x v="1"/>
    <x v="1"/>
    <x v="2"/>
    <n v="262"/>
    <n v="374.66"/>
  </r>
  <r>
    <s v="AD01-9364"/>
    <x v="3"/>
    <s v="Apr"/>
    <x v="1"/>
    <x v="1"/>
    <s v="Cancelld"/>
    <x v="1"/>
    <x v="1"/>
    <x v="2"/>
    <n v="791"/>
    <n v="1131.1300000000001"/>
  </r>
  <r>
    <s v="AD01-9364"/>
    <x v="3"/>
    <s v="Apr"/>
    <x v="1"/>
    <x v="1"/>
    <s v="Cancelld"/>
    <x v="1"/>
    <x v="1"/>
    <x v="2"/>
    <n v="261"/>
    <n v="373.23"/>
  </r>
  <r>
    <s v="AD01-9362"/>
    <x v="3"/>
    <s v="Apr"/>
    <x v="1"/>
    <x v="1"/>
    <s v="Cancelld"/>
    <x v="1"/>
    <x v="1"/>
    <x v="2"/>
    <n v="289"/>
    <n v="413.27"/>
  </r>
  <r>
    <s v="AD01-9362"/>
    <x v="3"/>
    <s v="Apr"/>
    <x v="1"/>
    <x v="1"/>
    <s v="Cancelld"/>
    <x v="1"/>
    <x v="1"/>
    <x v="2"/>
    <n v="259"/>
    <n v="370.37"/>
  </r>
  <r>
    <s v="AD01-9364"/>
    <x v="3"/>
    <s v="Apr"/>
    <x v="1"/>
    <x v="1"/>
    <s v="Cancelld"/>
    <x v="1"/>
    <x v="1"/>
    <x v="2"/>
    <n v="800"/>
    <n v="1144"/>
  </r>
  <r>
    <s v="AD01-9362"/>
    <x v="3"/>
    <s v="Apr"/>
    <x v="1"/>
    <x v="1"/>
    <s v="Cancelld"/>
    <x v="1"/>
    <x v="1"/>
    <x v="2"/>
    <n v="886"/>
    <n v="1266.98"/>
  </r>
  <r>
    <s v="AD01-9362"/>
    <x v="3"/>
    <s v="Aug"/>
    <x v="1"/>
    <x v="1"/>
    <s v="Cancelld"/>
    <x v="1"/>
    <x v="1"/>
    <x v="2"/>
    <n v="266"/>
    <n v="380.38"/>
  </r>
  <r>
    <s v="AD01-9361"/>
    <x v="3"/>
    <s v="Aug"/>
    <x v="1"/>
    <x v="1"/>
    <s v="Cancelld"/>
    <x v="1"/>
    <x v="1"/>
    <x v="2"/>
    <n v="242"/>
    <n v="346.06"/>
  </r>
  <r>
    <s v="AD01-9361"/>
    <x v="3"/>
    <s v="Aug"/>
    <x v="1"/>
    <x v="1"/>
    <s v="Cancelld"/>
    <x v="1"/>
    <x v="1"/>
    <x v="2"/>
    <n v="268"/>
    <n v="383.24"/>
  </r>
  <r>
    <s v="AD01-9361"/>
    <x v="3"/>
    <s v="Aug"/>
    <x v="1"/>
    <x v="1"/>
    <s v="Cancelld"/>
    <x v="1"/>
    <x v="1"/>
    <x v="2"/>
    <n v="238"/>
    <n v="340.34"/>
  </r>
  <r>
    <s v="AD01-9361"/>
    <x v="3"/>
    <s v="Aug"/>
    <x v="1"/>
    <x v="1"/>
    <s v="Cancelld"/>
    <x v="1"/>
    <x v="1"/>
    <x v="2"/>
    <n v="881"/>
    <n v="1259.83"/>
  </r>
  <r>
    <s v="AD01-9361"/>
    <x v="3"/>
    <s v="Aug"/>
    <x v="1"/>
    <x v="1"/>
    <s v="Cancelld"/>
    <x v="1"/>
    <x v="1"/>
    <x v="2"/>
    <n v="834"/>
    <n v="526.24"/>
  </r>
  <r>
    <s v="AD01-9361"/>
    <x v="3"/>
    <s v="Aug"/>
    <x v="1"/>
    <x v="1"/>
    <s v="Cancelld"/>
    <x v="1"/>
    <x v="1"/>
    <x v="2"/>
    <n v="265"/>
    <n v="378.95"/>
  </r>
  <r>
    <s v="AD01-9361"/>
    <x v="3"/>
    <s v="Aug"/>
    <x v="1"/>
    <x v="1"/>
    <s v="Cancelld"/>
    <x v="1"/>
    <x v="1"/>
    <x v="2"/>
    <n v="241"/>
    <n v="344.63"/>
  </r>
  <r>
    <s v="AD01-9361"/>
    <x v="3"/>
    <s v="Aug"/>
    <x v="1"/>
    <x v="1"/>
    <s v="Cancelld"/>
    <x v="1"/>
    <x v="1"/>
    <x v="2"/>
    <n v="803"/>
    <n v="1148.29"/>
  </r>
  <r>
    <s v="AD01-9362"/>
    <x v="3"/>
    <s v="Aug"/>
    <x v="1"/>
    <x v="1"/>
    <s v="Cancelld"/>
    <x v="1"/>
    <x v="1"/>
    <x v="2"/>
    <n v="239"/>
    <n v="341.77"/>
  </r>
  <r>
    <s v="AD01-9362"/>
    <x v="3"/>
    <s v="Dec"/>
    <x v="1"/>
    <x v="1"/>
    <s v="Cancelld"/>
    <x v="1"/>
    <x v="1"/>
    <x v="2"/>
    <n v="248"/>
    <n v="354.64"/>
  </r>
  <r>
    <s v="AD01-9363"/>
    <x v="3"/>
    <s v="Dec"/>
    <x v="1"/>
    <x v="1"/>
    <s v="Cancelld"/>
    <x v="1"/>
    <x v="1"/>
    <x v="2"/>
    <n v="218"/>
    <n v="311.74"/>
  </r>
  <r>
    <s v="AD01-9362"/>
    <x v="3"/>
    <s v="Dec"/>
    <x v="1"/>
    <x v="1"/>
    <s v="Cancelld"/>
    <x v="1"/>
    <x v="1"/>
    <x v="2"/>
    <n v="244"/>
    <n v="348.92"/>
  </r>
  <r>
    <s v="AD01-9362"/>
    <x v="3"/>
    <s v="Dec"/>
    <x v="1"/>
    <x v="1"/>
    <s v="Cancelld"/>
    <x v="1"/>
    <x v="1"/>
    <x v="2"/>
    <n v="220"/>
    <n v="314.60000000000002"/>
  </r>
  <r>
    <s v="AD01-9364"/>
    <x v="3"/>
    <s v="Dec"/>
    <x v="1"/>
    <x v="1"/>
    <s v="Cancelld"/>
    <x v="1"/>
    <x v="1"/>
    <x v="2"/>
    <n v="798"/>
    <n v="1141.1400000000001"/>
  </r>
  <r>
    <s v="AD01-9362"/>
    <x v="3"/>
    <s v="Dec"/>
    <x v="1"/>
    <x v="1"/>
    <s v="Cancelld"/>
    <x v="1"/>
    <x v="1"/>
    <x v="2"/>
    <n v="885"/>
    <n v="1265.55"/>
  </r>
  <r>
    <s v="AD01-9362"/>
    <x v="3"/>
    <s v="Dec"/>
    <x v="1"/>
    <x v="1"/>
    <s v="Cancelld"/>
    <x v="1"/>
    <x v="1"/>
    <x v="2"/>
    <n v="838"/>
    <n v="526.24"/>
  </r>
  <r>
    <s v="AD01-9364"/>
    <x v="3"/>
    <s v="Dec"/>
    <x v="1"/>
    <x v="1"/>
    <s v="Cancelld"/>
    <x v="1"/>
    <x v="1"/>
    <x v="2"/>
    <n v="219"/>
    <n v="313.17"/>
  </r>
  <r>
    <s v="AD01-9362"/>
    <x v="3"/>
    <s v="Dec"/>
    <x v="1"/>
    <x v="1"/>
    <s v="Cancelld"/>
    <x v="1"/>
    <x v="1"/>
    <x v="2"/>
    <n v="247"/>
    <n v="353.21"/>
  </r>
  <r>
    <s v="AD01-9362"/>
    <x v="3"/>
    <s v="Dec"/>
    <x v="1"/>
    <x v="1"/>
    <s v="Cancelld"/>
    <x v="1"/>
    <x v="1"/>
    <x v="2"/>
    <n v="217"/>
    <n v="310.31"/>
  </r>
  <r>
    <s v="AD01-9363"/>
    <x v="3"/>
    <s v="Dec"/>
    <x v="1"/>
    <x v="1"/>
    <s v="Cancelld"/>
    <x v="1"/>
    <x v="1"/>
    <x v="2"/>
    <n v="807"/>
    <n v="1154.01"/>
  </r>
  <r>
    <s v="AD01-9362"/>
    <x v="3"/>
    <s v="Dec"/>
    <x v="1"/>
    <x v="1"/>
    <s v="Cancelld"/>
    <x v="1"/>
    <x v="1"/>
    <x v="2"/>
    <n v="221"/>
    <n v="316.02999999999997"/>
  </r>
  <r>
    <s v="AD01-9362"/>
    <x v="3"/>
    <s v="Feb"/>
    <x v="1"/>
    <x v="1"/>
    <s v="Cancelld"/>
    <x v="1"/>
    <x v="1"/>
    <x v="2"/>
    <n v="272"/>
    <n v="388.96"/>
  </r>
  <r>
    <s v="AD01-9362"/>
    <x v="3"/>
    <s v="Feb"/>
    <x v="1"/>
    <x v="1"/>
    <s v="Cancelld"/>
    <x v="1"/>
    <x v="1"/>
    <x v="2"/>
    <n v="298"/>
    <n v="426.14"/>
  </r>
  <r>
    <s v="AD01-9361"/>
    <x v="3"/>
    <s v="Feb"/>
    <x v="1"/>
    <x v="1"/>
    <s v="Cancelld"/>
    <x v="1"/>
    <x v="1"/>
    <x v="2"/>
    <n v="226"/>
    <n v="323.18"/>
  </r>
  <r>
    <s v="AD01-9362"/>
    <x v="3"/>
    <s v="Feb"/>
    <x v="1"/>
    <x v="1"/>
    <s v="Cancelld"/>
    <x v="1"/>
    <x v="1"/>
    <x v="2"/>
    <n v="274"/>
    <n v="391.82"/>
  </r>
  <r>
    <s v="AD01-9362"/>
    <x v="3"/>
    <s v="Feb"/>
    <x v="1"/>
    <x v="1"/>
    <s v="Cancelld"/>
    <x v="1"/>
    <x v="1"/>
    <x v="2"/>
    <n v="789"/>
    <n v="1128.27"/>
  </r>
  <r>
    <s v="AD01-9364"/>
    <x v="3"/>
    <s v="Feb"/>
    <x v="1"/>
    <x v="1"/>
    <s v="Cancelld"/>
    <x v="1"/>
    <x v="1"/>
    <x v="2"/>
    <n v="876"/>
    <n v="1252.68"/>
  </r>
  <r>
    <s v="AD01-9361"/>
    <x v="3"/>
    <s v="Feb"/>
    <x v="1"/>
    <x v="1"/>
    <s v="Cancelld"/>
    <x v="1"/>
    <x v="1"/>
    <x v="2"/>
    <n v="958"/>
    <n v="1369.94"/>
  </r>
  <r>
    <s v="AD01-9364"/>
    <x v="3"/>
    <s v="Feb"/>
    <x v="1"/>
    <x v="1"/>
    <s v="Cancelld"/>
    <x v="1"/>
    <x v="1"/>
    <x v="2"/>
    <n v="829"/>
    <n v="526.24"/>
  </r>
  <r>
    <s v="AD01-9362"/>
    <x v="3"/>
    <s v="Feb"/>
    <x v="1"/>
    <x v="1"/>
    <s v="Cancelld"/>
    <x v="1"/>
    <x v="1"/>
    <x v="2"/>
    <n v="273"/>
    <n v="390.39"/>
  </r>
  <r>
    <s v="AD01-9361"/>
    <x v="3"/>
    <s v="Feb"/>
    <x v="1"/>
    <x v="1"/>
    <s v="Cancelld"/>
    <x v="1"/>
    <x v="1"/>
    <x v="2"/>
    <n v="267"/>
    <n v="381.81"/>
  </r>
  <r>
    <s v="AD01-9362"/>
    <x v="3"/>
    <s v="Feb"/>
    <x v="1"/>
    <x v="1"/>
    <s v="Cancelld"/>
    <x v="1"/>
    <x v="1"/>
    <x v="2"/>
    <n v="301"/>
    <n v="430.43"/>
  </r>
  <r>
    <s v="AD01-9362"/>
    <x v="3"/>
    <s v="Feb"/>
    <x v="1"/>
    <x v="1"/>
    <s v="Cancelld"/>
    <x v="1"/>
    <x v="1"/>
    <x v="2"/>
    <n v="271"/>
    <n v="387.53"/>
  </r>
  <r>
    <s v="AD01-9362"/>
    <x v="3"/>
    <s v="Feb"/>
    <x v="1"/>
    <x v="1"/>
    <s v="Cancelld"/>
    <x v="1"/>
    <x v="1"/>
    <x v="2"/>
    <n v="798"/>
    <n v="1141.1400000000001"/>
  </r>
  <r>
    <s v="AD01-9361"/>
    <x v="3"/>
    <s v="Feb"/>
    <x v="1"/>
    <x v="1"/>
    <s v="Cancelld"/>
    <x v="1"/>
    <x v="1"/>
    <x v="2"/>
    <n v="851"/>
    <n v="1216.93"/>
  </r>
  <r>
    <s v="AD01-9361"/>
    <x v="3"/>
    <s v="Jan"/>
    <x v="1"/>
    <x v="1"/>
    <s v="Cancelld"/>
    <x v="1"/>
    <x v="1"/>
    <x v="2"/>
    <n v="302"/>
    <n v="431.86"/>
  </r>
  <r>
    <s v="AD01-9362"/>
    <x v="3"/>
    <s v="Jan"/>
    <x v="1"/>
    <x v="1"/>
    <s v="Cancelld"/>
    <x v="1"/>
    <x v="1"/>
    <x v="2"/>
    <n v="230"/>
    <n v="328.9"/>
  </r>
  <r>
    <s v="AD01-9364"/>
    <x v="3"/>
    <s v="Jan"/>
    <x v="1"/>
    <x v="1"/>
    <s v="Cancelld"/>
    <x v="1"/>
    <x v="1"/>
    <x v="2"/>
    <n v="278"/>
    <n v="397.54"/>
  </r>
  <r>
    <s v="AD01-9361"/>
    <x v="3"/>
    <s v="Jan"/>
    <x v="1"/>
    <x v="1"/>
    <s v="Cancelld"/>
    <x v="1"/>
    <x v="1"/>
    <x v="2"/>
    <n v="304"/>
    <n v="434.72"/>
  </r>
  <r>
    <s v="AD01-9361"/>
    <x v="3"/>
    <s v="Jan"/>
    <x v="1"/>
    <x v="1"/>
    <s v="Cancelld"/>
    <x v="1"/>
    <x v="1"/>
    <x v="2"/>
    <n v="232"/>
    <n v="331.76"/>
  </r>
  <r>
    <s v="AD01-9362"/>
    <x v="3"/>
    <s v="Jan"/>
    <x v="1"/>
    <x v="1"/>
    <s v="Cancelld"/>
    <x v="1"/>
    <x v="1"/>
    <x v="2"/>
    <n v="788"/>
    <n v="1126.8399999999999"/>
  </r>
  <r>
    <s v="AD01-9362"/>
    <x v="3"/>
    <s v="Jan"/>
    <x v="1"/>
    <x v="1"/>
    <s v="Cancelld"/>
    <x v="1"/>
    <x v="1"/>
    <x v="2"/>
    <n v="842"/>
    <n v="1204.06"/>
  </r>
  <r>
    <s v="AD01-9361"/>
    <x v="3"/>
    <s v="Jan"/>
    <x v="1"/>
    <x v="1"/>
    <s v="Cancelld"/>
    <x v="1"/>
    <x v="1"/>
    <x v="2"/>
    <n v="875"/>
    <n v="1251.25"/>
  </r>
  <r>
    <s v="AD01-9363"/>
    <x v="3"/>
    <s v="Jan"/>
    <x v="1"/>
    <x v="1"/>
    <s v="Cancelld"/>
    <x v="1"/>
    <x v="1"/>
    <x v="2"/>
    <n v="955"/>
    <n v="1365.65"/>
  </r>
  <r>
    <s v="AD01-9362"/>
    <x v="3"/>
    <s v="Jan"/>
    <x v="1"/>
    <x v="1"/>
    <s v="Cancelld"/>
    <x v="1"/>
    <x v="1"/>
    <x v="2"/>
    <n v="956"/>
    <n v="1367.08"/>
  </r>
  <r>
    <s v="AD01-9362"/>
    <x v="3"/>
    <s v="Jan"/>
    <x v="1"/>
    <x v="1"/>
    <s v="Cancelld"/>
    <x v="1"/>
    <x v="1"/>
    <x v="2"/>
    <n v="957"/>
    <n v="1368.51"/>
  </r>
  <r>
    <s v="AD01-9361"/>
    <x v="3"/>
    <s v="Jan"/>
    <x v="1"/>
    <x v="1"/>
    <s v="Cancelld"/>
    <x v="1"/>
    <x v="1"/>
    <x v="2"/>
    <n v="828"/>
    <n v="526.24"/>
  </r>
  <r>
    <s v="AD01-9362"/>
    <x v="3"/>
    <s v="Jan"/>
    <x v="1"/>
    <x v="1"/>
    <s v="Cancelld"/>
    <x v="1"/>
    <x v="1"/>
    <x v="2"/>
    <n v="881"/>
    <n v="526.24"/>
  </r>
  <r>
    <s v="AD01-9362"/>
    <x v="3"/>
    <s v="Jan"/>
    <x v="1"/>
    <x v="1"/>
    <s v="Cancelld"/>
    <x v="1"/>
    <x v="1"/>
    <x v="2"/>
    <n v="279"/>
    <n v="398.97"/>
  </r>
  <r>
    <s v="AD01-9361"/>
    <x v="3"/>
    <s v="Jan"/>
    <x v="1"/>
    <x v="1"/>
    <s v="Cancelld"/>
    <x v="1"/>
    <x v="1"/>
    <x v="2"/>
    <n v="285"/>
    <n v="407.55"/>
  </r>
  <r>
    <s v="AD01-9362"/>
    <x v="3"/>
    <s v="Jan"/>
    <x v="1"/>
    <x v="1"/>
    <s v="Cancelld"/>
    <x v="1"/>
    <x v="1"/>
    <x v="2"/>
    <n v="279"/>
    <n v="398.97"/>
  </r>
  <r>
    <s v="AD01-9362"/>
    <x v="3"/>
    <s v="Jan"/>
    <x v="1"/>
    <x v="1"/>
    <s v="Cancelld"/>
    <x v="1"/>
    <x v="1"/>
    <x v="2"/>
    <n v="273"/>
    <n v="390.39"/>
  </r>
  <r>
    <s v="AD01-9362"/>
    <x v="3"/>
    <s v="Jan"/>
    <x v="1"/>
    <x v="1"/>
    <s v="Cancelld"/>
    <x v="1"/>
    <x v="1"/>
    <x v="2"/>
    <n v="229"/>
    <n v="327.47000000000003"/>
  </r>
  <r>
    <s v="AD01-9361"/>
    <x v="3"/>
    <s v="Jan"/>
    <x v="1"/>
    <x v="1"/>
    <s v="Cancelld"/>
    <x v="1"/>
    <x v="1"/>
    <x v="2"/>
    <n v="277"/>
    <n v="396.11"/>
  </r>
  <r>
    <s v="AD01-9364"/>
    <x v="3"/>
    <s v="Jan"/>
    <x v="1"/>
    <x v="1"/>
    <s v="Cancelld"/>
    <x v="1"/>
    <x v="1"/>
    <x v="2"/>
    <n v="797"/>
    <n v="1139.71"/>
  </r>
  <r>
    <s v="AD01-9363"/>
    <x v="3"/>
    <s v="Jan"/>
    <x v="1"/>
    <x v="1"/>
    <s v="Cancelld"/>
    <x v="1"/>
    <x v="1"/>
    <x v="2"/>
    <n v="850"/>
    <n v="1215.5"/>
  </r>
  <r>
    <s v="AD01-9361"/>
    <x v="3"/>
    <s v="Jan"/>
    <x v="1"/>
    <x v="1"/>
    <s v="Cancelld"/>
    <x v="1"/>
    <x v="1"/>
    <x v="2"/>
    <n v="884"/>
    <n v="1264.1199999999999"/>
  </r>
  <r>
    <s v="AD01-9364"/>
    <x v="3"/>
    <s v="Jul"/>
    <x v="1"/>
    <x v="1"/>
    <s v="Cancelld"/>
    <x v="1"/>
    <x v="1"/>
    <x v="2"/>
    <n v="272"/>
    <n v="388.96"/>
  </r>
  <r>
    <s v="AD01-9364"/>
    <x v="3"/>
    <s v="Jul"/>
    <x v="1"/>
    <x v="1"/>
    <s v="Cancelld"/>
    <x v="1"/>
    <x v="1"/>
    <x v="2"/>
    <n v="274"/>
    <n v="391.82"/>
  </r>
  <r>
    <s v="AD01-9364"/>
    <x v="3"/>
    <s v="Jul"/>
    <x v="1"/>
    <x v="1"/>
    <s v="Cancelld"/>
    <x v="1"/>
    <x v="1"/>
    <x v="2"/>
    <n v="244"/>
    <n v="348.92"/>
  </r>
  <r>
    <s v="AD01-9362"/>
    <x v="3"/>
    <s v="Jul"/>
    <x v="1"/>
    <x v="1"/>
    <s v="Cancelld"/>
    <x v="1"/>
    <x v="1"/>
    <x v="2"/>
    <n v="794"/>
    <n v="1135.42"/>
  </r>
  <r>
    <s v="AD01-9362"/>
    <x v="3"/>
    <s v="Jul"/>
    <x v="1"/>
    <x v="1"/>
    <s v="Cancelld"/>
    <x v="1"/>
    <x v="1"/>
    <x v="2"/>
    <n v="880"/>
    <n v="1258.4000000000001"/>
  </r>
  <r>
    <s v="AD01-9362"/>
    <x v="3"/>
    <s v="Jul"/>
    <x v="1"/>
    <x v="1"/>
    <s v="Cancelld"/>
    <x v="1"/>
    <x v="1"/>
    <x v="2"/>
    <n v="833"/>
    <n v="526.24"/>
  </r>
  <r>
    <s v="AD01-9362"/>
    <x v="3"/>
    <s v="Jul"/>
    <x v="1"/>
    <x v="1"/>
    <s v="Cancelld"/>
    <x v="1"/>
    <x v="1"/>
    <x v="2"/>
    <n v="243"/>
    <n v="347.49"/>
  </r>
  <r>
    <s v="AD01-9364"/>
    <x v="3"/>
    <s v="Jul"/>
    <x v="1"/>
    <x v="1"/>
    <s v="Cancelld"/>
    <x v="1"/>
    <x v="1"/>
    <x v="2"/>
    <n v="271"/>
    <n v="387.53"/>
  </r>
  <r>
    <s v="AD01-9364"/>
    <x v="3"/>
    <s v="Jul"/>
    <x v="1"/>
    <x v="1"/>
    <s v="Cancelld"/>
    <x v="1"/>
    <x v="1"/>
    <x v="2"/>
    <n v="247"/>
    <n v="353.21"/>
  </r>
  <r>
    <s v="AD01-9364"/>
    <x v="3"/>
    <s v="Jul"/>
    <x v="1"/>
    <x v="1"/>
    <s v="Cancelld"/>
    <x v="1"/>
    <x v="1"/>
    <x v="2"/>
    <n v="245"/>
    <n v="350.35"/>
  </r>
  <r>
    <s v="AD01-9365"/>
    <x v="3"/>
    <s v="Jun"/>
    <x v="1"/>
    <x v="1"/>
    <s v="Cancelld"/>
    <x v="1"/>
    <x v="1"/>
    <x v="2"/>
    <n v="278"/>
    <n v="397.54"/>
  </r>
  <r>
    <s v="AD01-9361"/>
    <x v="3"/>
    <s v="Jun"/>
    <x v="1"/>
    <x v="1"/>
    <s v="Cancelld"/>
    <x v="1"/>
    <x v="1"/>
    <x v="2"/>
    <n v="248"/>
    <n v="354.64"/>
  </r>
  <r>
    <s v="AD01-9364"/>
    <x v="3"/>
    <s v="Jun"/>
    <x v="1"/>
    <x v="1"/>
    <s v="Cancelld"/>
    <x v="1"/>
    <x v="1"/>
    <x v="2"/>
    <n v="280"/>
    <n v="400.4"/>
  </r>
  <r>
    <s v="AD01-9361"/>
    <x v="3"/>
    <s v="Jun"/>
    <x v="1"/>
    <x v="1"/>
    <s v="Cancelld"/>
    <x v="1"/>
    <x v="1"/>
    <x v="2"/>
    <n v="250"/>
    <n v="357.5"/>
  </r>
  <r>
    <s v="AD01-9362"/>
    <x v="3"/>
    <s v="Jun"/>
    <x v="1"/>
    <x v="1"/>
    <s v="Cancelld"/>
    <x v="1"/>
    <x v="1"/>
    <x v="2"/>
    <n v="793"/>
    <n v="1133.99"/>
  </r>
  <r>
    <s v="AD01-9361"/>
    <x v="3"/>
    <s v="Jun"/>
    <x v="1"/>
    <x v="1"/>
    <s v="Cancelld"/>
    <x v="1"/>
    <x v="1"/>
    <x v="2"/>
    <n v="879"/>
    <n v="1256.97"/>
  </r>
  <r>
    <s v="AD01-9361"/>
    <x v="3"/>
    <s v="Jun"/>
    <x v="1"/>
    <x v="1"/>
    <s v="Cancelld"/>
    <x v="1"/>
    <x v="1"/>
    <x v="2"/>
    <n v="832"/>
    <n v="526.24"/>
  </r>
  <r>
    <s v="AD01-9362"/>
    <x v="3"/>
    <s v="Jun"/>
    <x v="1"/>
    <x v="1"/>
    <s v="Cancelld"/>
    <x v="1"/>
    <x v="1"/>
    <x v="2"/>
    <n v="249"/>
    <n v="356.07"/>
  </r>
  <r>
    <s v="AD01-9361"/>
    <x v="3"/>
    <s v="Jun"/>
    <x v="1"/>
    <x v="1"/>
    <s v="Cancelld"/>
    <x v="1"/>
    <x v="1"/>
    <x v="2"/>
    <n v="277"/>
    <n v="396.11"/>
  </r>
  <r>
    <s v="AD01-9364"/>
    <x v="3"/>
    <s v="Jun"/>
    <x v="1"/>
    <x v="1"/>
    <s v="Cancelld"/>
    <x v="1"/>
    <x v="1"/>
    <x v="2"/>
    <n v="253"/>
    <n v="361.79"/>
  </r>
  <r>
    <s v="AD01-9361"/>
    <x v="3"/>
    <s v="Jun"/>
    <x v="1"/>
    <x v="1"/>
    <s v="Cancelld"/>
    <x v="1"/>
    <x v="1"/>
    <x v="2"/>
    <n v="802"/>
    <n v="1146.8599999999999"/>
  </r>
  <r>
    <s v="AD01-9365"/>
    <x v="3"/>
    <s v="Jun"/>
    <x v="1"/>
    <x v="1"/>
    <s v="Cancelld"/>
    <x v="1"/>
    <x v="1"/>
    <x v="2"/>
    <n v="251"/>
    <n v="358.93"/>
  </r>
  <r>
    <s v="AD01-9364"/>
    <x v="3"/>
    <s v="Mar"/>
    <x v="1"/>
    <x v="1"/>
    <s v="Cancelld"/>
    <x v="1"/>
    <x v="1"/>
    <x v="2"/>
    <n v="296"/>
    <n v="423.28"/>
  </r>
  <r>
    <s v="AD01-9364"/>
    <x v="3"/>
    <s v="Mar"/>
    <x v="1"/>
    <x v="1"/>
    <s v="Cancelld"/>
    <x v="1"/>
    <x v="1"/>
    <x v="2"/>
    <n v="266"/>
    <n v="380.38"/>
  </r>
  <r>
    <s v="AD01-9362"/>
    <x v="3"/>
    <s v="Mar"/>
    <x v="1"/>
    <x v="1"/>
    <s v="Cancelld"/>
    <x v="1"/>
    <x v="1"/>
    <x v="2"/>
    <n v="292"/>
    <n v="417.56"/>
  </r>
  <r>
    <s v="AD01-9364"/>
    <x v="3"/>
    <s v="Mar"/>
    <x v="1"/>
    <x v="1"/>
    <s v="Cancelld"/>
    <x v="1"/>
    <x v="1"/>
    <x v="2"/>
    <n v="268"/>
    <n v="383.24"/>
  </r>
  <r>
    <s v="AD01-9364"/>
    <x v="3"/>
    <s v="Mar"/>
    <x v="1"/>
    <x v="1"/>
    <s v="Cancelld"/>
    <x v="1"/>
    <x v="1"/>
    <x v="2"/>
    <n v="790"/>
    <n v="1129.7"/>
  </r>
  <r>
    <s v="AD01-9362"/>
    <x v="3"/>
    <s v="Mar"/>
    <x v="1"/>
    <x v="1"/>
    <s v="Cancelld"/>
    <x v="1"/>
    <x v="1"/>
    <x v="2"/>
    <n v="877"/>
    <n v="1254.1099999999999"/>
  </r>
  <r>
    <s v="AD01-9362"/>
    <x v="3"/>
    <s v="Mar"/>
    <x v="1"/>
    <x v="1"/>
    <s v="Cancelld"/>
    <x v="1"/>
    <x v="1"/>
    <x v="2"/>
    <n v="830"/>
    <n v="526.24"/>
  </r>
  <r>
    <s v="AD01-9364"/>
    <x v="3"/>
    <s v="Mar"/>
    <x v="1"/>
    <x v="1"/>
    <s v="Cancelld"/>
    <x v="1"/>
    <x v="1"/>
    <x v="2"/>
    <n v="267"/>
    <n v="381.81"/>
  </r>
  <r>
    <s v="AD01-9364"/>
    <x v="3"/>
    <s v="Mar"/>
    <x v="1"/>
    <x v="1"/>
    <s v="Cancelld"/>
    <x v="1"/>
    <x v="1"/>
    <x v="2"/>
    <n v="295"/>
    <n v="421.85"/>
  </r>
  <r>
    <s v="AD01-9362"/>
    <x v="3"/>
    <s v="Mar"/>
    <x v="1"/>
    <x v="1"/>
    <s v="Cancelld"/>
    <x v="1"/>
    <x v="1"/>
    <x v="2"/>
    <n v="265"/>
    <n v="378.95"/>
  </r>
  <r>
    <s v="AD01-9364"/>
    <x v="3"/>
    <s v="Mar"/>
    <x v="1"/>
    <x v="1"/>
    <s v="Cancelld"/>
    <x v="1"/>
    <x v="1"/>
    <x v="2"/>
    <n v="799"/>
    <n v="1142.57"/>
  </r>
  <r>
    <s v="AD01-9364"/>
    <x v="3"/>
    <s v="Mar"/>
    <x v="1"/>
    <x v="1"/>
    <s v="Cancelld"/>
    <x v="1"/>
    <x v="1"/>
    <x v="2"/>
    <n v="885"/>
    <n v="1265.55"/>
  </r>
  <r>
    <s v="AD01-9362"/>
    <x v="3"/>
    <s v="May"/>
    <x v="1"/>
    <x v="1"/>
    <s v="Cancelld"/>
    <x v="1"/>
    <x v="1"/>
    <x v="2"/>
    <n v="284"/>
    <n v="406.12"/>
  </r>
  <r>
    <s v="AD01-9364"/>
    <x v="3"/>
    <s v="May"/>
    <x v="1"/>
    <x v="1"/>
    <s v="Cancelld"/>
    <x v="1"/>
    <x v="1"/>
    <x v="2"/>
    <n v="254"/>
    <n v="363.22"/>
  </r>
  <r>
    <s v="AD01-9362"/>
    <x v="3"/>
    <s v="May"/>
    <x v="1"/>
    <x v="1"/>
    <s v="Cancelld"/>
    <x v="1"/>
    <x v="1"/>
    <x v="2"/>
    <n v="256"/>
    <n v="366.08"/>
  </r>
  <r>
    <s v="AD01-9362"/>
    <x v="3"/>
    <s v="May"/>
    <x v="1"/>
    <x v="1"/>
    <s v="Cancelld"/>
    <x v="1"/>
    <x v="1"/>
    <x v="2"/>
    <n v="792"/>
    <n v="1132.56"/>
  </r>
  <r>
    <s v="AD01-9362"/>
    <x v="3"/>
    <s v="May"/>
    <x v="1"/>
    <x v="1"/>
    <s v="Cancelld"/>
    <x v="1"/>
    <x v="1"/>
    <x v="2"/>
    <n v="878"/>
    <n v="1255.54"/>
  </r>
  <r>
    <s v="AD01-9362"/>
    <x v="3"/>
    <s v="May"/>
    <x v="1"/>
    <x v="1"/>
    <s v="Cancelld"/>
    <x v="1"/>
    <x v="1"/>
    <x v="2"/>
    <n v="831"/>
    <n v="526.24"/>
  </r>
  <r>
    <s v="AD01-9362"/>
    <x v="3"/>
    <s v="May"/>
    <x v="1"/>
    <x v="1"/>
    <s v="Cancelld"/>
    <x v="1"/>
    <x v="1"/>
    <x v="2"/>
    <n v="255"/>
    <n v="364.65"/>
  </r>
  <r>
    <s v="AD01-9362"/>
    <x v="3"/>
    <s v="May"/>
    <x v="1"/>
    <x v="1"/>
    <s v="Cancelld"/>
    <x v="1"/>
    <x v="1"/>
    <x v="2"/>
    <n v="283"/>
    <n v="404.69"/>
  </r>
  <r>
    <s v="AD01-9364"/>
    <x v="3"/>
    <s v="May"/>
    <x v="1"/>
    <x v="1"/>
    <s v="Cancelld"/>
    <x v="1"/>
    <x v="1"/>
    <x v="2"/>
    <n v="801"/>
    <n v="1145.43"/>
  </r>
  <r>
    <s v="AD01-9362"/>
    <x v="3"/>
    <s v="May"/>
    <x v="1"/>
    <x v="1"/>
    <s v="Cancelld"/>
    <x v="1"/>
    <x v="1"/>
    <x v="2"/>
    <n v="257"/>
    <n v="367.51"/>
  </r>
  <r>
    <s v="AD01-9361"/>
    <x v="3"/>
    <s v="Nov"/>
    <x v="1"/>
    <x v="1"/>
    <s v="Cancelld"/>
    <x v="1"/>
    <x v="1"/>
    <x v="2"/>
    <n v="224"/>
    <n v="320.32"/>
  </r>
  <r>
    <s v="AD01-9361"/>
    <x v="3"/>
    <s v="Nov"/>
    <x v="1"/>
    <x v="1"/>
    <s v="Cancelld"/>
    <x v="1"/>
    <x v="1"/>
    <x v="2"/>
    <n v="250"/>
    <n v="357.5"/>
  </r>
  <r>
    <s v="AD01-9361"/>
    <x v="3"/>
    <s v="Nov"/>
    <x v="1"/>
    <x v="1"/>
    <s v="Cancelld"/>
    <x v="1"/>
    <x v="1"/>
    <x v="2"/>
    <n v="226"/>
    <n v="323.18"/>
  </r>
  <r>
    <s v="AD01-9361"/>
    <x v="3"/>
    <s v="Nov"/>
    <x v="1"/>
    <x v="1"/>
    <s v="Cancelld"/>
    <x v="1"/>
    <x v="1"/>
    <x v="2"/>
    <n v="797"/>
    <n v="1139.71"/>
  </r>
  <r>
    <s v="AD01-9361"/>
    <x v="3"/>
    <s v="Nov"/>
    <x v="1"/>
    <x v="1"/>
    <s v="Cancelld"/>
    <x v="1"/>
    <x v="1"/>
    <x v="2"/>
    <n v="884"/>
    <n v="1264.1199999999999"/>
  </r>
  <r>
    <s v="AD01-9361"/>
    <x v="3"/>
    <s v="Nov"/>
    <x v="1"/>
    <x v="1"/>
    <s v="Cancelld"/>
    <x v="1"/>
    <x v="1"/>
    <x v="2"/>
    <n v="837"/>
    <n v="526.24"/>
  </r>
  <r>
    <s v="AD01-9361"/>
    <x v="3"/>
    <s v="Nov"/>
    <x v="1"/>
    <x v="1"/>
    <s v="Cancelld"/>
    <x v="1"/>
    <x v="1"/>
    <x v="2"/>
    <n v="225"/>
    <n v="321.75"/>
  </r>
  <r>
    <s v="AD01-9361"/>
    <x v="3"/>
    <s v="Nov"/>
    <x v="1"/>
    <x v="1"/>
    <s v="Cancelld"/>
    <x v="1"/>
    <x v="1"/>
    <x v="2"/>
    <n v="253"/>
    <n v="361.79"/>
  </r>
  <r>
    <s v="AD01-9361"/>
    <x v="3"/>
    <s v="Nov"/>
    <x v="1"/>
    <x v="1"/>
    <s v="Cancelld"/>
    <x v="1"/>
    <x v="1"/>
    <x v="2"/>
    <n v="223"/>
    <n v="318.89"/>
  </r>
  <r>
    <s v="AD01-9361"/>
    <x v="3"/>
    <s v="Nov"/>
    <x v="1"/>
    <x v="1"/>
    <s v="Cancelld"/>
    <x v="1"/>
    <x v="1"/>
    <x v="2"/>
    <n v="806"/>
    <n v="1152.58"/>
  </r>
  <r>
    <s v="AD01-9362"/>
    <x v="3"/>
    <s v="Oct"/>
    <x v="1"/>
    <x v="1"/>
    <s v="Cancelld"/>
    <x v="1"/>
    <x v="1"/>
    <x v="2"/>
    <n v="254"/>
    <n v="363.22"/>
  </r>
  <r>
    <s v="AD01-9362"/>
    <x v="3"/>
    <s v="Oct"/>
    <x v="1"/>
    <x v="1"/>
    <s v="Cancelld"/>
    <x v="1"/>
    <x v="1"/>
    <x v="2"/>
    <n v="230"/>
    <n v="328.9"/>
  </r>
  <r>
    <s v="AD01-9362"/>
    <x v="3"/>
    <s v="Oct"/>
    <x v="1"/>
    <x v="1"/>
    <s v="Cancelld"/>
    <x v="1"/>
    <x v="1"/>
    <x v="2"/>
    <n v="256"/>
    <n v="366.08"/>
  </r>
  <r>
    <s v="AD01-9362"/>
    <x v="3"/>
    <s v="Oct"/>
    <x v="1"/>
    <x v="1"/>
    <s v="Cancelld"/>
    <x v="1"/>
    <x v="1"/>
    <x v="2"/>
    <n v="796"/>
    <n v="1138.28"/>
  </r>
  <r>
    <s v="AD01-9361"/>
    <x v="3"/>
    <s v="Oct"/>
    <x v="1"/>
    <x v="1"/>
    <s v="Cancelld"/>
    <x v="1"/>
    <x v="1"/>
    <x v="2"/>
    <n v="883"/>
    <n v="1262.69"/>
  </r>
  <r>
    <s v="AD01-9361"/>
    <x v="3"/>
    <s v="Oct"/>
    <x v="1"/>
    <x v="1"/>
    <s v="Cancelld"/>
    <x v="1"/>
    <x v="1"/>
    <x v="2"/>
    <n v="836"/>
    <n v="526.24"/>
  </r>
  <r>
    <s v="AD01-9362"/>
    <x v="3"/>
    <s v="Oct"/>
    <x v="1"/>
    <x v="1"/>
    <s v="Cancelld"/>
    <x v="1"/>
    <x v="1"/>
    <x v="2"/>
    <n v="231"/>
    <n v="330.33"/>
  </r>
  <r>
    <s v="AD01-9362"/>
    <x v="3"/>
    <s v="Oct"/>
    <x v="1"/>
    <x v="1"/>
    <s v="Cancelld"/>
    <x v="1"/>
    <x v="1"/>
    <x v="2"/>
    <n v="229"/>
    <n v="327.47000000000003"/>
  </r>
  <r>
    <s v="AD01-9362"/>
    <x v="3"/>
    <s v="Oct"/>
    <x v="1"/>
    <x v="1"/>
    <s v="Cancelld"/>
    <x v="1"/>
    <x v="1"/>
    <x v="2"/>
    <n v="805"/>
    <n v="1151.1500000000001"/>
  </r>
  <r>
    <s v="AD01-9362"/>
    <x v="3"/>
    <s v="Oct"/>
    <x v="1"/>
    <x v="1"/>
    <s v="Cancelld"/>
    <x v="1"/>
    <x v="1"/>
    <x v="2"/>
    <n v="227"/>
    <n v="324.61"/>
  </r>
  <r>
    <s v="AD01-9364"/>
    <x v="3"/>
    <s v="Sep"/>
    <x v="1"/>
    <x v="1"/>
    <s v="Cancelld"/>
    <x v="1"/>
    <x v="1"/>
    <x v="2"/>
    <n v="260"/>
    <n v="371.8"/>
  </r>
  <r>
    <s v="AD01-9361"/>
    <x v="3"/>
    <s v="Sep"/>
    <x v="1"/>
    <x v="1"/>
    <s v="Cancelld"/>
    <x v="1"/>
    <x v="1"/>
    <x v="2"/>
    <n v="236"/>
    <n v="337.48"/>
  </r>
  <r>
    <s v="AD01-9362"/>
    <x v="3"/>
    <s v="Sep"/>
    <x v="1"/>
    <x v="1"/>
    <s v="Cancelld"/>
    <x v="1"/>
    <x v="1"/>
    <x v="2"/>
    <n v="262"/>
    <n v="374.66"/>
  </r>
  <r>
    <s v="AD01-9365"/>
    <x v="3"/>
    <s v="Sep"/>
    <x v="1"/>
    <x v="1"/>
    <s v="Cancelld"/>
    <x v="1"/>
    <x v="1"/>
    <x v="2"/>
    <n v="232"/>
    <n v="331.76"/>
  </r>
  <r>
    <s v="AD01-9361"/>
    <x v="3"/>
    <s v="Sep"/>
    <x v="1"/>
    <x v="1"/>
    <s v="Cancelld"/>
    <x v="1"/>
    <x v="1"/>
    <x v="2"/>
    <n v="795"/>
    <n v="1136.8499999999999"/>
  </r>
  <r>
    <s v="AD01-9362"/>
    <x v="3"/>
    <s v="Sep"/>
    <x v="1"/>
    <x v="1"/>
    <s v="Cancelld"/>
    <x v="1"/>
    <x v="1"/>
    <x v="2"/>
    <n v="882"/>
    <n v="1261.26"/>
  </r>
  <r>
    <s v="AD01-9362"/>
    <x v="3"/>
    <s v="Sep"/>
    <x v="1"/>
    <x v="1"/>
    <s v="Cancelld"/>
    <x v="1"/>
    <x v="1"/>
    <x v="2"/>
    <n v="835"/>
    <n v="526.24"/>
  </r>
  <r>
    <s v="AD01-9361"/>
    <x v="3"/>
    <s v="Sep"/>
    <x v="1"/>
    <x v="1"/>
    <s v="Cancelld"/>
    <x v="1"/>
    <x v="1"/>
    <x v="2"/>
    <n v="237"/>
    <n v="338.91"/>
  </r>
  <r>
    <s v="AD01-9365"/>
    <x v="3"/>
    <s v="Sep"/>
    <x v="1"/>
    <x v="1"/>
    <s v="Cancelld"/>
    <x v="1"/>
    <x v="1"/>
    <x v="2"/>
    <n v="259"/>
    <n v="370.37"/>
  </r>
  <r>
    <s v="AD01-9362"/>
    <x v="3"/>
    <s v="Sep"/>
    <x v="1"/>
    <x v="1"/>
    <s v="Cancelld"/>
    <x v="1"/>
    <x v="1"/>
    <x v="2"/>
    <n v="235"/>
    <n v="336.05"/>
  </r>
  <r>
    <s v="AD01-9361"/>
    <x v="3"/>
    <s v="Sep"/>
    <x v="1"/>
    <x v="1"/>
    <s v="Cancelld"/>
    <x v="1"/>
    <x v="1"/>
    <x v="2"/>
    <n v="804"/>
    <n v="1149.72"/>
  </r>
  <r>
    <s v="AD01-9364"/>
    <x v="3"/>
    <s v="Sep"/>
    <x v="1"/>
    <x v="1"/>
    <s v="Cancelld"/>
    <x v="1"/>
    <x v="1"/>
    <x v="2"/>
    <n v="233"/>
    <n v="333.19"/>
  </r>
  <r>
    <s v="AD01-9362"/>
    <x v="4"/>
    <s v="Apr"/>
    <x v="0"/>
    <x v="0"/>
    <s v="Order assembled"/>
    <x v="0"/>
    <x v="0"/>
    <x v="1"/>
    <n v="302"/>
    <n v="462.06"/>
  </r>
  <r>
    <s v="AD01-9361"/>
    <x v="4"/>
    <s v="Apr"/>
    <x v="0"/>
    <x v="0"/>
    <s v="Order assembled"/>
    <x v="0"/>
    <x v="0"/>
    <x v="1"/>
    <n v="272"/>
    <n v="388.96"/>
  </r>
  <r>
    <s v="AD01-9362"/>
    <x v="4"/>
    <s v="Apr"/>
    <x v="0"/>
    <x v="0"/>
    <s v="Order assembled"/>
    <x v="0"/>
    <x v="0"/>
    <x v="1"/>
    <n v="298"/>
    <n v="426.14"/>
  </r>
  <r>
    <s v="AD01-9362"/>
    <x v="4"/>
    <s v="Apr"/>
    <x v="0"/>
    <x v="0"/>
    <s v="Order assembled"/>
    <x v="0"/>
    <x v="0"/>
    <x v="1"/>
    <n v="274"/>
    <n v="391.82"/>
  </r>
  <r>
    <s v="AD01-9361"/>
    <x v="4"/>
    <s v="Apr"/>
    <x v="0"/>
    <x v="0"/>
    <s v="Order assembled"/>
    <x v="0"/>
    <x v="0"/>
    <x v="1"/>
    <n v="666"/>
    <n v="952.38"/>
  </r>
  <r>
    <s v="AD01-9364"/>
    <x v="4"/>
    <s v="Apr"/>
    <x v="0"/>
    <x v="0"/>
    <s v="Order assembled"/>
    <x v="0"/>
    <x v="0"/>
    <x v="1"/>
    <n v="753"/>
    <n v="1076.79"/>
  </r>
  <r>
    <s v="AD01-9364"/>
    <x v="4"/>
    <s v="Apr"/>
    <x v="0"/>
    <x v="0"/>
    <s v="Order assembled"/>
    <x v="0"/>
    <x v="0"/>
    <x v="1"/>
    <n v="297"/>
    <n v="424.71"/>
  </r>
  <r>
    <s v="AD01-9361"/>
    <x v="4"/>
    <s v="Apr"/>
    <x v="0"/>
    <x v="0"/>
    <s v="Order assembled"/>
    <x v="0"/>
    <x v="0"/>
    <x v="1"/>
    <n v="792"/>
    <n v="526.24"/>
  </r>
  <r>
    <s v="AD01-9362"/>
    <x v="4"/>
    <s v="Apr"/>
    <x v="0"/>
    <x v="0"/>
    <s v="Order assembled"/>
    <x v="0"/>
    <x v="0"/>
    <x v="1"/>
    <n v="301"/>
    <n v="430.43"/>
  </r>
  <r>
    <s v="AD01-9362"/>
    <x v="4"/>
    <s v="Apr"/>
    <x v="0"/>
    <x v="0"/>
    <s v="Order assembled"/>
    <x v="0"/>
    <x v="0"/>
    <x v="1"/>
    <n v="271"/>
    <n v="387.53"/>
  </r>
  <r>
    <s v="AD01-9361"/>
    <x v="4"/>
    <s v="Apr"/>
    <x v="0"/>
    <x v="0"/>
    <s v="Order assembled"/>
    <x v="0"/>
    <x v="0"/>
    <x v="1"/>
    <n v="299"/>
    <n v="427.57"/>
  </r>
  <r>
    <s v="AD01-9362"/>
    <x v="4"/>
    <s v="Apr"/>
    <x v="0"/>
    <x v="0"/>
    <s v="Order assembled"/>
    <x v="0"/>
    <x v="0"/>
    <x v="1"/>
    <n v="761"/>
    <n v="1088.23"/>
  </r>
  <r>
    <s v="AD01-9361"/>
    <x v="4"/>
    <s v="Aug"/>
    <x v="0"/>
    <x v="0"/>
    <s v="Order assembled"/>
    <x v="0"/>
    <x v="0"/>
    <x v="1"/>
    <n v="278"/>
    <n v="425.34"/>
  </r>
  <r>
    <s v="AD01-9362"/>
    <x v="4"/>
    <s v="Aug"/>
    <x v="0"/>
    <x v="0"/>
    <s v="Order assembled"/>
    <x v="0"/>
    <x v="0"/>
    <x v="1"/>
    <n v="280"/>
    <n v="400.4"/>
  </r>
  <r>
    <s v="AD01-9361"/>
    <x v="4"/>
    <s v="Aug"/>
    <x v="0"/>
    <x v="0"/>
    <s v="Order assembled"/>
    <x v="0"/>
    <x v="0"/>
    <x v="1"/>
    <n v="250"/>
    <n v="357.5"/>
  </r>
  <r>
    <s v="AD01-9362"/>
    <x v="4"/>
    <s v="Aug"/>
    <x v="0"/>
    <x v="0"/>
    <s v="Order assembled"/>
    <x v="0"/>
    <x v="0"/>
    <x v="1"/>
    <n v="670"/>
    <n v="958.1"/>
  </r>
  <r>
    <s v="AD01-9361"/>
    <x v="4"/>
    <s v="Aug"/>
    <x v="0"/>
    <x v="0"/>
    <s v="Order assembled"/>
    <x v="0"/>
    <x v="0"/>
    <x v="1"/>
    <n v="756"/>
    <n v="1081.08"/>
  </r>
  <r>
    <s v="AD01-9361"/>
    <x v="4"/>
    <s v="Aug"/>
    <x v="0"/>
    <x v="0"/>
    <s v="Order assembled"/>
    <x v="0"/>
    <x v="0"/>
    <x v="1"/>
    <n v="279"/>
    <n v="398.97"/>
  </r>
  <r>
    <s v="AD01-9362"/>
    <x v="4"/>
    <s v="Aug"/>
    <x v="0"/>
    <x v="0"/>
    <s v="Order assembled"/>
    <x v="0"/>
    <x v="0"/>
    <x v="1"/>
    <n v="796"/>
    <n v="526.24"/>
  </r>
  <r>
    <s v="AD01-9361"/>
    <x v="4"/>
    <s v="Aug"/>
    <x v="0"/>
    <x v="0"/>
    <s v="Order assembled"/>
    <x v="0"/>
    <x v="0"/>
    <x v="1"/>
    <n v="277"/>
    <n v="396.11"/>
  </r>
  <r>
    <s v="AD01-9362"/>
    <x v="4"/>
    <s v="Aug"/>
    <x v="0"/>
    <x v="0"/>
    <s v="Order assembled"/>
    <x v="0"/>
    <x v="0"/>
    <x v="1"/>
    <n v="253"/>
    <n v="361.79"/>
  </r>
  <r>
    <s v="AD01-9361"/>
    <x v="4"/>
    <s v="Aug"/>
    <x v="0"/>
    <x v="0"/>
    <s v="Order assembled"/>
    <x v="0"/>
    <x v="0"/>
    <x v="1"/>
    <n v="765"/>
    <n v="1093.95"/>
  </r>
  <r>
    <s v="AD01-9361"/>
    <x v="4"/>
    <s v="Dec"/>
    <x v="0"/>
    <x v="0"/>
    <s v="Order assembled"/>
    <x v="0"/>
    <x v="0"/>
    <x v="1"/>
    <n v="230"/>
    <n v="328.9"/>
  </r>
  <r>
    <s v="AD01-9362"/>
    <x v="4"/>
    <s v="Dec"/>
    <x v="0"/>
    <x v="0"/>
    <s v="Order assembled"/>
    <x v="0"/>
    <x v="0"/>
    <x v="1"/>
    <n v="256"/>
    <n v="366.08"/>
  </r>
  <r>
    <s v="AD01-9363"/>
    <x v="4"/>
    <s v="Dec"/>
    <x v="0"/>
    <x v="0"/>
    <s v="Order assembled"/>
    <x v="0"/>
    <x v="0"/>
    <x v="1"/>
    <n v="232"/>
    <n v="331.76"/>
  </r>
  <r>
    <s v="AD01-9364"/>
    <x v="4"/>
    <s v="Dec"/>
    <x v="0"/>
    <x v="0"/>
    <s v="Order assembled"/>
    <x v="0"/>
    <x v="0"/>
    <x v="1"/>
    <n v="673"/>
    <n v="962.39"/>
  </r>
  <r>
    <s v="AD01-9362"/>
    <x v="4"/>
    <s v="Dec"/>
    <x v="0"/>
    <x v="0"/>
    <s v="Order assembled"/>
    <x v="0"/>
    <x v="0"/>
    <x v="1"/>
    <n v="760"/>
    <n v="1086.8"/>
  </r>
  <r>
    <s v="AD01-9362"/>
    <x v="4"/>
    <s v="Dec"/>
    <x v="0"/>
    <x v="0"/>
    <s v="Order assembled"/>
    <x v="0"/>
    <x v="0"/>
    <x v="1"/>
    <n v="255"/>
    <n v="364.65"/>
  </r>
  <r>
    <s v="AD01-9364"/>
    <x v="4"/>
    <s v="Dec"/>
    <x v="0"/>
    <x v="0"/>
    <s v="Order assembled"/>
    <x v="0"/>
    <x v="0"/>
    <x v="1"/>
    <n v="799"/>
    <n v="526.24"/>
  </r>
  <r>
    <s v="AD01-9363"/>
    <x v="4"/>
    <s v="Dec"/>
    <x v="0"/>
    <x v="0"/>
    <s v="Order assembled"/>
    <x v="0"/>
    <x v="0"/>
    <x v="1"/>
    <n v="259"/>
    <n v="370.37"/>
  </r>
  <r>
    <s v="AD01-9362"/>
    <x v="4"/>
    <s v="Dec"/>
    <x v="0"/>
    <x v="0"/>
    <s v="Order assembled"/>
    <x v="0"/>
    <x v="0"/>
    <x v="1"/>
    <n v="229"/>
    <n v="327.47000000000003"/>
  </r>
  <r>
    <s v="AD01-9361"/>
    <x v="4"/>
    <s v="Dec"/>
    <x v="0"/>
    <x v="0"/>
    <s v="Order assembled"/>
    <x v="0"/>
    <x v="0"/>
    <x v="1"/>
    <n v="257"/>
    <n v="367.51"/>
  </r>
  <r>
    <s v="AD01-9364"/>
    <x v="4"/>
    <s v="Feb"/>
    <x v="0"/>
    <x v="0"/>
    <s v="Order assembled"/>
    <x v="0"/>
    <x v="0"/>
    <x v="1"/>
    <n v="308"/>
    <n v="471.24"/>
  </r>
  <r>
    <s v="AD01-9361"/>
    <x v="4"/>
    <s v="Feb"/>
    <x v="0"/>
    <x v="0"/>
    <s v="Order assembled"/>
    <x v="0"/>
    <x v="0"/>
    <x v="1"/>
    <n v="284"/>
    <n v="406.12"/>
  </r>
  <r>
    <s v="AD01-9361"/>
    <x v="4"/>
    <s v="Feb"/>
    <x v="0"/>
    <x v="0"/>
    <s v="Order assembled"/>
    <x v="0"/>
    <x v="0"/>
    <x v="1"/>
    <n v="310"/>
    <n v="443.3"/>
  </r>
  <r>
    <s v="AD01-9362"/>
    <x v="4"/>
    <s v="Feb"/>
    <x v="0"/>
    <x v="0"/>
    <s v="Order assembled"/>
    <x v="0"/>
    <x v="0"/>
    <x v="1"/>
    <n v="664"/>
    <n v="949.52"/>
  </r>
  <r>
    <s v="AD01-9361"/>
    <x v="4"/>
    <s v="Feb"/>
    <x v="0"/>
    <x v="0"/>
    <s v="Order assembled"/>
    <x v="0"/>
    <x v="0"/>
    <x v="1"/>
    <n v="751"/>
    <n v="1073.93"/>
  </r>
  <r>
    <s v="AD01-9361"/>
    <x v="4"/>
    <s v="Feb"/>
    <x v="0"/>
    <x v="0"/>
    <s v="Order assembled"/>
    <x v="0"/>
    <x v="0"/>
    <x v="1"/>
    <n v="309"/>
    <n v="441.87"/>
  </r>
  <r>
    <s v="AD01-9362"/>
    <x v="4"/>
    <s v="Feb"/>
    <x v="0"/>
    <x v="0"/>
    <s v="Order assembled"/>
    <x v="0"/>
    <x v="0"/>
    <x v="1"/>
    <n v="790"/>
    <n v="526.24"/>
  </r>
  <r>
    <s v="AD01-9361"/>
    <x v="4"/>
    <s v="Feb"/>
    <x v="0"/>
    <x v="0"/>
    <s v="Order assembled"/>
    <x v="0"/>
    <x v="0"/>
    <x v="1"/>
    <n v="283"/>
    <n v="404.69"/>
  </r>
  <r>
    <s v="AD01-9361"/>
    <x v="4"/>
    <s v="Feb"/>
    <x v="0"/>
    <x v="0"/>
    <s v="Order assembled"/>
    <x v="0"/>
    <x v="0"/>
    <x v="1"/>
    <n v="311"/>
    <n v="444.73"/>
  </r>
  <r>
    <s v="AD01-9364"/>
    <x v="4"/>
    <s v="Feb"/>
    <x v="0"/>
    <x v="0"/>
    <s v="Order assembled"/>
    <x v="0"/>
    <x v="0"/>
    <x v="1"/>
    <n v="760"/>
    <n v="1086.8"/>
  </r>
  <r>
    <s v="AD01-9362"/>
    <x v="4"/>
    <s v="Jan"/>
    <x v="0"/>
    <x v="0"/>
    <s v="Order assembled"/>
    <x v="0"/>
    <x v="0"/>
    <x v="1"/>
    <n v="314"/>
    <n v="480.42"/>
  </r>
  <r>
    <s v="AD01-9362"/>
    <x v="4"/>
    <s v="Jan"/>
    <x v="0"/>
    <x v="0"/>
    <s v="Order assembled"/>
    <x v="0"/>
    <x v="0"/>
    <x v="1"/>
    <n v="290"/>
    <n v="414.7"/>
  </r>
  <r>
    <s v="AD01-9362"/>
    <x v="4"/>
    <s v="Jan"/>
    <x v="0"/>
    <x v="0"/>
    <s v="Order assembled"/>
    <x v="0"/>
    <x v="0"/>
    <x v="1"/>
    <n v="316"/>
    <n v="451.88"/>
  </r>
  <r>
    <s v="AD01-9363"/>
    <x v="4"/>
    <s v="Jan"/>
    <x v="0"/>
    <x v="0"/>
    <s v="Order assembled"/>
    <x v="0"/>
    <x v="0"/>
    <x v="1"/>
    <n v="286"/>
    <n v="408.98"/>
  </r>
  <r>
    <s v="AD01-9362"/>
    <x v="4"/>
    <s v="Jan"/>
    <x v="0"/>
    <x v="0"/>
    <s v="Order assembled"/>
    <x v="0"/>
    <x v="0"/>
    <x v="1"/>
    <n v="663"/>
    <n v="948.09"/>
  </r>
  <r>
    <s v="AD01-9362"/>
    <x v="4"/>
    <s v="Jan"/>
    <x v="0"/>
    <x v="0"/>
    <s v="Order assembled"/>
    <x v="0"/>
    <x v="0"/>
    <x v="1"/>
    <n v="750"/>
    <n v="1072.5"/>
  </r>
  <r>
    <s v="AD01-9362"/>
    <x v="4"/>
    <s v="Jan"/>
    <x v="0"/>
    <x v="0"/>
    <s v="Order assembled"/>
    <x v="0"/>
    <x v="0"/>
    <x v="1"/>
    <n v="315"/>
    <n v="450.45"/>
  </r>
  <r>
    <s v="AD01-9362"/>
    <x v="4"/>
    <s v="Jan"/>
    <x v="0"/>
    <x v="0"/>
    <s v="Order assembled"/>
    <x v="0"/>
    <x v="0"/>
    <x v="1"/>
    <n v="789"/>
    <n v="526.24"/>
  </r>
  <r>
    <s v="AD01-9363"/>
    <x v="4"/>
    <s v="Jan"/>
    <x v="0"/>
    <x v="0"/>
    <s v="Order assembled"/>
    <x v="0"/>
    <x v="0"/>
    <x v="1"/>
    <n v="313"/>
    <n v="447.59"/>
  </r>
  <r>
    <s v="AD01-9362"/>
    <x v="4"/>
    <s v="Jan"/>
    <x v="0"/>
    <x v="0"/>
    <s v="Order assembled"/>
    <x v="0"/>
    <x v="0"/>
    <x v="1"/>
    <n v="289"/>
    <n v="413.27"/>
  </r>
  <r>
    <s v="AD01-9362"/>
    <x v="4"/>
    <s v="Jan"/>
    <x v="0"/>
    <x v="0"/>
    <s v="Order assembled"/>
    <x v="0"/>
    <x v="0"/>
    <x v="1"/>
    <n v="317"/>
    <n v="453.31"/>
  </r>
  <r>
    <s v="AD01-9362"/>
    <x v="4"/>
    <s v="Jan"/>
    <x v="0"/>
    <x v="0"/>
    <s v="Order assembled"/>
    <x v="0"/>
    <x v="0"/>
    <x v="1"/>
    <n v="759"/>
    <n v="1085.3699999999999"/>
  </r>
  <r>
    <s v="AD01-9362"/>
    <x v="4"/>
    <s v="Jul"/>
    <x v="0"/>
    <x v="0"/>
    <s v="Order assembled"/>
    <x v="0"/>
    <x v="0"/>
    <x v="1"/>
    <n v="284"/>
    <n v="434.52"/>
  </r>
  <r>
    <s v="AD01-9362"/>
    <x v="4"/>
    <s v="Jul"/>
    <x v="0"/>
    <x v="0"/>
    <s v="Order assembled"/>
    <x v="0"/>
    <x v="0"/>
    <x v="1"/>
    <n v="254"/>
    <n v="363.22"/>
  </r>
  <r>
    <s v="AD01-9362"/>
    <x v="4"/>
    <s v="Jul"/>
    <x v="0"/>
    <x v="0"/>
    <s v="Order assembled"/>
    <x v="0"/>
    <x v="0"/>
    <x v="1"/>
    <n v="286"/>
    <n v="408.98"/>
  </r>
  <r>
    <s v="AD01-9361"/>
    <x v="4"/>
    <s v="Jul"/>
    <x v="0"/>
    <x v="0"/>
    <s v="Order assembled"/>
    <x v="0"/>
    <x v="0"/>
    <x v="1"/>
    <n v="256"/>
    <n v="366.08"/>
  </r>
  <r>
    <s v="AD01-9362"/>
    <x v="4"/>
    <s v="Jul"/>
    <x v="0"/>
    <x v="0"/>
    <s v="Order assembled"/>
    <x v="0"/>
    <x v="0"/>
    <x v="1"/>
    <n v="669"/>
    <n v="956.67"/>
  </r>
  <r>
    <s v="AD01-9361"/>
    <x v="4"/>
    <s v="Jul"/>
    <x v="0"/>
    <x v="0"/>
    <s v="Order assembled"/>
    <x v="0"/>
    <x v="0"/>
    <x v="1"/>
    <n v="755"/>
    <n v="1079.6500000000001"/>
  </r>
  <r>
    <s v="AD01-9361"/>
    <x v="4"/>
    <s v="Jul"/>
    <x v="0"/>
    <x v="0"/>
    <s v="Order assembled"/>
    <x v="0"/>
    <x v="0"/>
    <x v="1"/>
    <n v="285"/>
    <n v="407.55"/>
  </r>
  <r>
    <s v="AD01-9362"/>
    <x v="4"/>
    <s v="Jul"/>
    <x v="0"/>
    <x v="0"/>
    <s v="Order assembled"/>
    <x v="0"/>
    <x v="0"/>
    <x v="1"/>
    <n v="795"/>
    <n v="526.24"/>
  </r>
  <r>
    <s v="AD01-9361"/>
    <x v="4"/>
    <s v="Jul"/>
    <x v="0"/>
    <x v="0"/>
    <s v="Order assembled"/>
    <x v="0"/>
    <x v="0"/>
    <x v="1"/>
    <n v="283"/>
    <n v="404.69"/>
  </r>
  <r>
    <s v="AD01-9362"/>
    <x v="4"/>
    <s v="Jul"/>
    <x v="0"/>
    <x v="0"/>
    <s v="Order assembled"/>
    <x v="0"/>
    <x v="0"/>
    <x v="1"/>
    <n v="259"/>
    <n v="370.37"/>
  </r>
  <r>
    <s v="AD01-9362"/>
    <x v="4"/>
    <s v="Jul"/>
    <x v="0"/>
    <x v="0"/>
    <s v="Order assembled"/>
    <x v="0"/>
    <x v="0"/>
    <x v="1"/>
    <n v="281"/>
    <n v="401.83"/>
  </r>
  <r>
    <s v="AD01-9362"/>
    <x v="4"/>
    <s v="Jul"/>
    <x v="0"/>
    <x v="0"/>
    <s v="Order assembled"/>
    <x v="0"/>
    <x v="0"/>
    <x v="1"/>
    <n v="764"/>
    <n v="1092.52"/>
  </r>
  <r>
    <s v="AD01-9364"/>
    <x v="4"/>
    <s v="Jun"/>
    <x v="0"/>
    <x v="0"/>
    <s v="Order assembled"/>
    <x v="0"/>
    <x v="0"/>
    <x v="1"/>
    <n v="290"/>
    <n v="443.7"/>
  </r>
  <r>
    <s v="AD01-9364"/>
    <x v="4"/>
    <s v="Jun"/>
    <x v="0"/>
    <x v="0"/>
    <s v="Order assembled"/>
    <x v="0"/>
    <x v="0"/>
    <x v="1"/>
    <n v="260"/>
    <n v="371.8"/>
  </r>
  <r>
    <s v="AD01-9362"/>
    <x v="4"/>
    <s v="Jun"/>
    <x v="0"/>
    <x v="0"/>
    <s v="Order assembled"/>
    <x v="0"/>
    <x v="0"/>
    <x v="1"/>
    <n v="262"/>
    <n v="374.66"/>
  </r>
  <r>
    <s v="AD01-9364"/>
    <x v="4"/>
    <s v="Jun"/>
    <x v="0"/>
    <x v="0"/>
    <s v="Order assembled"/>
    <x v="0"/>
    <x v="0"/>
    <x v="1"/>
    <n v="668"/>
    <n v="955.24"/>
  </r>
  <r>
    <s v="AD01-9364"/>
    <x v="4"/>
    <s v="Jun"/>
    <x v="0"/>
    <x v="0"/>
    <s v="Order assembled"/>
    <x v="0"/>
    <x v="0"/>
    <x v="1"/>
    <n v="754"/>
    <n v="1078.22"/>
  </r>
  <r>
    <s v="AD01-9364"/>
    <x v="4"/>
    <s v="Jun"/>
    <x v="0"/>
    <x v="0"/>
    <s v="Order assembled"/>
    <x v="0"/>
    <x v="0"/>
    <x v="1"/>
    <n v="291"/>
    <n v="416.13"/>
  </r>
  <r>
    <s v="AD01-9364"/>
    <x v="4"/>
    <s v="Jun"/>
    <x v="0"/>
    <x v="0"/>
    <s v="Order assembled"/>
    <x v="0"/>
    <x v="0"/>
    <x v="1"/>
    <n v="794"/>
    <n v="526.24"/>
  </r>
  <r>
    <s v="AD01-9362"/>
    <x v="4"/>
    <s v="Jun"/>
    <x v="0"/>
    <x v="0"/>
    <s v="Order assembled"/>
    <x v="0"/>
    <x v="0"/>
    <x v="1"/>
    <n v="289"/>
    <n v="413.27"/>
  </r>
  <r>
    <s v="AD01-9364"/>
    <x v="4"/>
    <s v="Jun"/>
    <x v="0"/>
    <x v="0"/>
    <s v="Order assembled"/>
    <x v="0"/>
    <x v="0"/>
    <x v="1"/>
    <n v="287"/>
    <n v="410.41"/>
  </r>
  <r>
    <s v="AD01-9364"/>
    <x v="4"/>
    <s v="Jun"/>
    <x v="0"/>
    <x v="0"/>
    <s v="Order assembled"/>
    <x v="0"/>
    <x v="0"/>
    <x v="1"/>
    <n v="763"/>
    <n v="1091.0899999999999"/>
  </r>
  <r>
    <s v="AD01-9361"/>
    <x v="4"/>
    <s v="Mar"/>
    <x v="0"/>
    <x v="0"/>
    <s v="Order assembled"/>
    <x v="0"/>
    <x v="0"/>
    <x v="1"/>
    <n v="278"/>
    <n v="397.54"/>
  </r>
  <r>
    <s v="AD01-9362"/>
    <x v="4"/>
    <s v="Mar"/>
    <x v="0"/>
    <x v="0"/>
    <s v="Order assembled"/>
    <x v="0"/>
    <x v="0"/>
    <x v="1"/>
    <n v="304"/>
    <n v="434.72"/>
  </r>
  <r>
    <s v="AD01-9362"/>
    <x v="4"/>
    <s v="Mar"/>
    <x v="0"/>
    <x v="0"/>
    <s v="Order assembled"/>
    <x v="0"/>
    <x v="0"/>
    <x v="1"/>
    <n v="280"/>
    <n v="400.4"/>
  </r>
  <r>
    <s v="AD01-9362"/>
    <x v="4"/>
    <s v="Mar"/>
    <x v="0"/>
    <x v="0"/>
    <s v="Order assembled"/>
    <x v="0"/>
    <x v="0"/>
    <x v="1"/>
    <n v="665"/>
    <n v="950.95"/>
  </r>
  <r>
    <s v="AD01-9364"/>
    <x v="4"/>
    <s v="Mar"/>
    <x v="0"/>
    <x v="0"/>
    <s v="Order assembled"/>
    <x v="0"/>
    <x v="0"/>
    <x v="1"/>
    <n v="752"/>
    <n v="1075.3599999999999"/>
  </r>
  <r>
    <s v="AD01-9364"/>
    <x v="4"/>
    <s v="Mar"/>
    <x v="0"/>
    <x v="0"/>
    <s v="Order assembled"/>
    <x v="0"/>
    <x v="0"/>
    <x v="1"/>
    <n v="303"/>
    <n v="433.29"/>
  </r>
  <r>
    <s v="AD01-9362"/>
    <x v="4"/>
    <s v="Mar"/>
    <x v="0"/>
    <x v="0"/>
    <s v="Order assembled"/>
    <x v="0"/>
    <x v="0"/>
    <x v="1"/>
    <n v="791"/>
    <n v="526.24"/>
  </r>
  <r>
    <s v="AD01-9362"/>
    <x v="4"/>
    <s v="Mar"/>
    <x v="0"/>
    <x v="0"/>
    <s v="Order assembled"/>
    <x v="0"/>
    <x v="0"/>
    <x v="1"/>
    <n v="307"/>
    <n v="439.01"/>
  </r>
  <r>
    <s v="AD01-9362"/>
    <x v="4"/>
    <s v="Mar"/>
    <x v="0"/>
    <x v="0"/>
    <s v="Order assembled"/>
    <x v="0"/>
    <x v="0"/>
    <x v="1"/>
    <n v="277"/>
    <n v="396.11"/>
  </r>
  <r>
    <s v="AD01-9361"/>
    <x v="4"/>
    <s v="Mar"/>
    <x v="0"/>
    <x v="0"/>
    <s v="Order assembled"/>
    <x v="0"/>
    <x v="0"/>
    <x v="1"/>
    <n v="305"/>
    <n v="436.15"/>
  </r>
  <r>
    <s v="AD01-9362"/>
    <x v="4"/>
    <s v="May"/>
    <x v="0"/>
    <x v="0"/>
    <s v="Order assembled"/>
    <x v="0"/>
    <x v="0"/>
    <x v="1"/>
    <n v="296"/>
    <n v="452.88"/>
  </r>
  <r>
    <s v="AD01-9362"/>
    <x v="4"/>
    <s v="May"/>
    <x v="0"/>
    <x v="0"/>
    <s v="Order assembled"/>
    <x v="0"/>
    <x v="0"/>
    <x v="1"/>
    <n v="266"/>
    <n v="380.38"/>
  </r>
  <r>
    <s v="AD01-9362"/>
    <x v="4"/>
    <s v="May"/>
    <x v="0"/>
    <x v="0"/>
    <s v="Order assembled"/>
    <x v="0"/>
    <x v="0"/>
    <x v="1"/>
    <n v="292"/>
    <n v="417.56"/>
  </r>
  <r>
    <s v="AD01-9362"/>
    <x v="4"/>
    <s v="May"/>
    <x v="0"/>
    <x v="0"/>
    <s v="Order assembled"/>
    <x v="0"/>
    <x v="0"/>
    <x v="1"/>
    <n v="268"/>
    <n v="383.24"/>
  </r>
  <r>
    <s v="AD01-9361"/>
    <x v="4"/>
    <s v="May"/>
    <x v="0"/>
    <x v="0"/>
    <s v="Order assembled"/>
    <x v="0"/>
    <x v="0"/>
    <x v="1"/>
    <n v="667"/>
    <n v="953.81"/>
  </r>
  <r>
    <s v="AD01-9361"/>
    <x v="4"/>
    <s v="May"/>
    <x v="0"/>
    <x v="0"/>
    <s v="Order assembled"/>
    <x v="0"/>
    <x v="0"/>
    <x v="1"/>
    <n v="793"/>
    <n v="526.24"/>
  </r>
  <r>
    <s v="AD01-9362"/>
    <x v="4"/>
    <s v="May"/>
    <x v="0"/>
    <x v="0"/>
    <s v="Order assembled"/>
    <x v="0"/>
    <x v="0"/>
    <x v="1"/>
    <n v="295"/>
    <n v="421.85"/>
  </r>
  <r>
    <s v="AD01-9362"/>
    <x v="4"/>
    <s v="May"/>
    <x v="0"/>
    <x v="0"/>
    <s v="Order assembled"/>
    <x v="0"/>
    <x v="0"/>
    <x v="1"/>
    <n v="265"/>
    <n v="378.95"/>
  </r>
  <r>
    <s v="AD01-9362"/>
    <x v="4"/>
    <s v="May"/>
    <x v="0"/>
    <x v="0"/>
    <s v="Order assembled"/>
    <x v="0"/>
    <x v="0"/>
    <x v="1"/>
    <n v="293"/>
    <n v="418.99"/>
  </r>
  <r>
    <s v="AD01-9362"/>
    <x v="4"/>
    <s v="May"/>
    <x v="0"/>
    <x v="0"/>
    <s v="Order assembled"/>
    <x v="0"/>
    <x v="0"/>
    <x v="1"/>
    <n v="762"/>
    <n v="1089.6600000000001"/>
  </r>
  <r>
    <s v="AD01-9361"/>
    <x v="4"/>
    <s v="Nov"/>
    <x v="0"/>
    <x v="0"/>
    <s v="Order assembled"/>
    <x v="0"/>
    <x v="0"/>
    <x v="1"/>
    <n v="260"/>
    <n v="397.8"/>
  </r>
  <r>
    <s v="AD01-9362"/>
    <x v="4"/>
    <s v="Nov"/>
    <x v="0"/>
    <x v="0"/>
    <s v="Order assembled"/>
    <x v="0"/>
    <x v="0"/>
    <x v="1"/>
    <n v="236"/>
    <n v="337.48"/>
  </r>
  <r>
    <s v="AD01-9361"/>
    <x v="4"/>
    <s v="Nov"/>
    <x v="0"/>
    <x v="0"/>
    <s v="Order assembled"/>
    <x v="0"/>
    <x v="0"/>
    <x v="1"/>
    <n v="262"/>
    <n v="374.66"/>
  </r>
  <r>
    <s v="AD01-9365"/>
    <x v="4"/>
    <s v="Nov"/>
    <x v="0"/>
    <x v="0"/>
    <s v="Order assembled"/>
    <x v="0"/>
    <x v="0"/>
    <x v="1"/>
    <n v="672"/>
    <n v="960.96"/>
  </r>
  <r>
    <s v="AD01-9362"/>
    <x v="4"/>
    <s v="Nov"/>
    <x v="0"/>
    <x v="0"/>
    <s v="Order assembled"/>
    <x v="0"/>
    <x v="0"/>
    <x v="1"/>
    <n v="759"/>
    <n v="1085.3699999999999"/>
  </r>
  <r>
    <s v="AD01-9362"/>
    <x v="4"/>
    <s v="Nov"/>
    <x v="0"/>
    <x v="0"/>
    <s v="Order assembled"/>
    <x v="0"/>
    <x v="0"/>
    <x v="1"/>
    <n v="261"/>
    <n v="373.23"/>
  </r>
  <r>
    <s v="AD01-9365"/>
    <x v="4"/>
    <s v="Nov"/>
    <x v="0"/>
    <x v="0"/>
    <s v="Order assembled"/>
    <x v="0"/>
    <x v="0"/>
    <x v="1"/>
    <n v="798"/>
    <n v="526.24"/>
  </r>
  <r>
    <s v="AD01-9361"/>
    <x v="4"/>
    <s v="Nov"/>
    <x v="0"/>
    <x v="0"/>
    <s v="Order assembled"/>
    <x v="0"/>
    <x v="0"/>
    <x v="1"/>
    <n v="235"/>
    <n v="336.05"/>
  </r>
  <r>
    <s v="AD01-9362"/>
    <x v="4"/>
    <s v="Nov"/>
    <x v="0"/>
    <x v="0"/>
    <s v="Order assembled"/>
    <x v="0"/>
    <x v="0"/>
    <x v="1"/>
    <n v="263"/>
    <n v="376.09"/>
  </r>
  <r>
    <s v="AD01-9361"/>
    <x v="4"/>
    <s v="Nov"/>
    <x v="0"/>
    <x v="0"/>
    <s v="Order assembled"/>
    <x v="0"/>
    <x v="0"/>
    <x v="1"/>
    <n v="768"/>
    <n v="1098.24"/>
  </r>
  <r>
    <s v="AD01-9362"/>
    <x v="4"/>
    <s v="Oct"/>
    <x v="0"/>
    <x v="0"/>
    <s v="Order assembled"/>
    <x v="0"/>
    <x v="0"/>
    <x v="1"/>
    <n v="266"/>
    <n v="406.98"/>
  </r>
  <r>
    <s v="AD01-9364"/>
    <x v="4"/>
    <s v="Oct"/>
    <x v="0"/>
    <x v="0"/>
    <s v="Order assembled"/>
    <x v="0"/>
    <x v="0"/>
    <x v="1"/>
    <n v="242"/>
    <n v="346.06"/>
  </r>
  <r>
    <s v="AD01-9362"/>
    <x v="4"/>
    <s v="Oct"/>
    <x v="0"/>
    <x v="0"/>
    <s v="Order assembled"/>
    <x v="0"/>
    <x v="0"/>
    <x v="1"/>
    <n v="268"/>
    <n v="383.24"/>
  </r>
  <r>
    <s v="AD01-9362"/>
    <x v="4"/>
    <s v="Oct"/>
    <x v="0"/>
    <x v="0"/>
    <s v="Order assembled"/>
    <x v="0"/>
    <x v="0"/>
    <x v="1"/>
    <n v="238"/>
    <n v="340.34"/>
  </r>
  <r>
    <s v="AD01-9362"/>
    <x v="4"/>
    <s v="Oct"/>
    <x v="0"/>
    <x v="0"/>
    <s v="Order assembled"/>
    <x v="0"/>
    <x v="0"/>
    <x v="1"/>
    <n v="671"/>
    <n v="959.53"/>
  </r>
  <r>
    <s v="AD01-9364"/>
    <x v="4"/>
    <s v="Oct"/>
    <x v="0"/>
    <x v="0"/>
    <s v="Order assembled"/>
    <x v="0"/>
    <x v="0"/>
    <x v="1"/>
    <n v="758"/>
    <n v="1083.94"/>
  </r>
  <r>
    <s v="AD01-9364"/>
    <x v="4"/>
    <s v="Oct"/>
    <x v="0"/>
    <x v="0"/>
    <s v="Order assembled"/>
    <x v="0"/>
    <x v="0"/>
    <x v="1"/>
    <n v="267"/>
    <n v="381.81"/>
  </r>
  <r>
    <s v="AD01-9362"/>
    <x v="4"/>
    <s v="Oct"/>
    <x v="0"/>
    <x v="0"/>
    <s v="Order assembled"/>
    <x v="0"/>
    <x v="0"/>
    <x v="1"/>
    <n v="797"/>
    <n v="526.24"/>
  </r>
  <r>
    <s v="AD01-9362"/>
    <x v="4"/>
    <s v="Oct"/>
    <x v="0"/>
    <x v="0"/>
    <s v="Order assembled"/>
    <x v="0"/>
    <x v="0"/>
    <x v="1"/>
    <n v="265"/>
    <n v="378.95"/>
  </r>
  <r>
    <s v="AD01-9362"/>
    <x v="4"/>
    <s v="Oct"/>
    <x v="0"/>
    <x v="0"/>
    <s v="Order assembled"/>
    <x v="0"/>
    <x v="0"/>
    <x v="1"/>
    <n v="241"/>
    <n v="344.63"/>
  </r>
  <r>
    <s v="AD01-9364"/>
    <x v="4"/>
    <s v="Oct"/>
    <x v="0"/>
    <x v="0"/>
    <s v="Order assembled"/>
    <x v="0"/>
    <x v="0"/>
    <x v="1"/>
    <n v="269"/>
    <n v="384.67"/>
  </r>
  <r>
    <s v="AD01-9362"/>
    <x v="4"/>
    <s v="Oct"/>
    <x v="0"/>
    <x v="0"/>
    <s v="Order assembled"/>
    <x v="0"/>
    <x v="0"/>
    <x v="1"/>
    <n v="767"/>
    <n v="1096.81"/>
  </r>
  <r>
    <s v="AD01-9364"/>
    <x v="4"/>
    <s v="Sep"/>
    <x v="0"/>
    <x v="0"/>
    <s v="Order assembled"/>
    <x v="0"/>
    <x v="0"/>
    <x v="1"/>
    <n v="272"/>
    <n v="416.16"/>
  </r>
  <r>
    <s v="AD01-9364"/>
    <x v="4"/>
    <s v="Sep"/>
    <x v="0"/>
    <x v="0"/>
    <s v="Order assembled"/>
    <x v="0"/>
    <x v="0"/>
    <x v="1"/>
    <n v="248"/>
    <n v="354.64"/>
  </r>
  <r>
    <s v="AD01-9365"/>
    <x v="4"/>
    <s v="Sep"/>
    <x v="0"/>
    <x v="0"/>
    <s v="Order assembled"/>
    <x v="0"/>
    <x v="0"/>
    <x v="1"/>
    <n v="274"/>
    <n v="391.82"/>
  </r>
  <r>
    <s v="AD01-9361"/>
    <x v="4"/>
    <s v="Sep"/>
    <x v="0"/>
    <x v="0"/>
    <s v="Order assembled"/>
    <x v="0"/>
    <x v="0"/>
    <x v="1"/>
    <n v="244"/>
    <n v="348.92"/>
  </r>
  <r>
    <s v="AD01-9362"/>
    <x v="4"/>
    <s v="Sep"/>
    <x v="0"/>
    <x v="0"/>
    <s v="Order assembled"/>
    <x v="0"/>
    <x v="0"/>
    <x v="1"/>
    <n v="757"/>
    <n v="1082.51"/>
  </r>
  <r>
    <s v="AD01-9362"/>
    <x v="4"/>
    <s v="Sep"/>
    <x v="0"/>
    <x v="0"/>
    <s v="Order assembled"/>
    <x v="0"/>
    <x v="0"/>
    <x v="1"/>
    <n v="273"/>
    <n v="390.39"/>
  </r>
  <r>
    <s v="AD01-9361"/>
    <x v="4"/>
    <s v="Sep"/>
    <x v="0"/>
    <x v="0"/>
    <s v="Order assembled"/>
    <x v="0"/>
    <x v="0"/>
    <x v="1"/>
    <n v="271"/>
    <n v="387.53"/>
  </r>
  <r>
    <s v="AD01-9365"/>
    <x v="4"/>
    <s v="Sep"/>
    <x v="0"/>
    <x v="0"/>
    <s v="Order assembled"/>
    <x v="0"/>
    <x v="0"/>
    <x v="1"/>
    <n v="247"/>
    <n v="353.21"/>
  </r>
  <r>
    <s v="AD01-9364"/>
    <x v="4"/>
    <s v="Sep"/>
    <x v="0"/>
    <x v="0"/>
    <s v="Order assembled"/>
    <x v="0"/>
    <x v="0"/>
    <x v="1"/>
    <n v="275"/>
    <n v="393.25"/>
  </r>
  <r>
    <s v="AD01-9364"/>
    <x v="4"/>
    <s v="Sep"/>
    <x v="0"/>
    <x v="0"/>
    <s v="Order assembled"/>
    <x v="0"/>
    <x v="0"/>
    <x v="1"/>
    <n v="766"/>
    <n v="1095.3800000000001"/>
  </r>
  <r>
    <s v="AD01-9362"/>
    <x v="4"/>
    <s v="Apr"/>
    <x v="1"/>
    <x v="0"/>
    <s v="Order assembled"/>
    <x v="0"/>
    <x v="0"/>
    <x v="0"/>
    <n v="146"/>
    <n v="208.78"/>
  </r>
  <r>
    <s v="AD01-9364"/>
    <x v="4"/>
    <s v="Apr"/>
    <x v="1"/>
    <x v="0"/>
    <s v="Order assembled"/>
    <x v="0"/>
    <x v="0"/>
    <x v="0"/>
    <n v="368"/>
    <n v="526.24"/>
  </r>
  <r>
    <s v="AD01-9361"/>
    <x v="4"/>
    <s v="Apr"/>
    <x v="1"/>
    <x v="0"/>
    <s v="Order assembled"/>
    <x v="0"/>
    <x v="0"/>
    <x v="0"/>
    <n v="148"/>
    <n v="526.24"/>
  </r>
  <r>
    <s v="AD01-9363"/>
    <x v="4"/>
    <s v="Apr"/>
    <x v="1"/>
    <x v="0"/>
    <s v="Order assembled"/>
    <x v="0"/>
    <x v="0"/>
    <x v="0"/>
    <n v="364"/>
    <n v="526.24"/>
  </r>
  <r>
    <s v="AD01-9363"/>
    <x v="4"/>
    <s v="Apr"/>
    <x v="1"/>
    <x v="0"/>
    <s v="Order assembled"/>
    <x v="0"/>
    <x v="0"/>
    <x v="0"/>
    <n v="366"/>
    <n v="523.38"/>
  </r>
  <r>
    <s v="AD01-9363"/>
    <x v="4"/>
    <s v="Apr"/>
    <x v="1"/>
    <x v="0"/>
    <s v="Order assembled"/>
    <x v="0"/>
    <x v="0"/>
    <x v="0"/>
    <n v="147"/>
    <n v="210.21"/>
  </r>
  <r>
    <s v="AD01-9363"/>
    <x v="4"/>
    <s v="Apr"/>
    <x v="1"/>
    <x v="0"/>
    <s v="Order assembled"/>
    <x v="0"/>
    <x v="0"/>
    <x v="0"/>
    <n v="760"/>
    <n v="1086.8"/>
  </r>
  <r>
    <s v="AD01-9361"/>
    <x v="4"/>
    <s v="Apr"/>
    <x v="1"/>
    <x v="0"/>
    <s v="Order assembled"/>
    <x v="0"/>
    <x v="0"/>
    <x v="0"/>
    <n v="846"/>
    <n v="1209.78"/>
  </r>
  <r>
    <s v="AD01-9364"/>
    <x v="4"/>
    <s v="Apr"/>
    <x v="1"/>
    <x v="0"/>
    <s v="Order assembled"/>
    <x v="0"/>
    <x v="0"/>
    <x v="0"/>
    <n v="149"/>
    <n v="213.07"/>
  </r>
  <r>
    <s v="AD01-9362"/>
    <x v="4"/>
    <s v="Apr"/>
    <x v="1"/>
    <x v="0"/>
    <s v="Order assembled"/>
    <x v="0"/>
    <x v="0"/>
    <x v="0"/>
    <n v="365"/>
    <n v="521.95000000000005"/>
  </r>
  <r>
    <s v="AD01-9361"/>
    <x v="4"/>
    <s v="Aug"/>
    <x v="1"/>
    <x v="0"/>
    <s v="Order assembled"/>
    <x v="0"/>
    <x v="0"/>
    <x v="0"/>
    <n v="128"/>
    <n v="183.04"/>
  </r>
  <r>
    <s v="AD01-9361"/>
    <x v="4"/>
    <s v="Aug"/>
    <x v="1"/>
    <x v="0"/>
    <s v="Order assembled"/>
    <x v="0"/>
    <x v="0"/>
    <x v="0"/>
    <n v="344"/>
    <n v="491.92"/>
  </r>
  <r>
    <s v="AD01-9361"/>
    <x v="4"/>
    <s v="Aug"/>
    <x v="1"/>
    <x v="0"/>
    <s v="Order assembled"/>
    <x v="0"/>
    <x v="0"/>
    <x v="0"/>
    <n v="370"/>
    <n v="526.24"/>
  </r>
  <r>
    <s v="AD01-9361"/>
    <x v="4"/>
    <s v="Aug"/>
    <x v="1"/>
    <x v="0"/>
    <s v="Order assembled"/>
    <x v="0"/>
    <x v="0"/>
    <x v="0"/>
    <n v="346"/>
    <n v="526.24"/>
  </r>
  <r>
    <s v="AD01-9362"/>
    <x v="4"/>
    <s v="Aug"/>
    <x v="1"/>
    <x v="0"/>
    <s v="Order assembled"/>
    <x v="0"/>
    <x v="0"/>
    <x v="0"/>
    <n v="982"/>
    <n v="1404.26"/>
  </r>
  <r>
    <s v="AD01-9361"/>
    <x v="4"/>
    <s v="Aug"/>
    <x v="1"/>
    <x v="0"/>
    <s v="Order assembled"/>
    <x v="0"/>
    <x v="0"/>
    <x v="0"/>
    <n v="342"/>
    <n v="489.06"/>
  </r>
  <r>
    <s v="AD01-9361"/>
    <x v="4"/>
    <s v="Aug"/>
    <x v="1"/>
    <x v="0"/>
    <s v="Order assembled"/>
    <x v="0"/>
    <x v="0"/>
    <x v="0"/>
    <n v="369"/>
    <n v="527.66999999999996"/>
  </r>
  <r>
    <s v="AD01-9362"/>
    <x v="4"/>
    <s v="Aug"/>
    <x v="1"/>
    <x v="0"/>
    <s v="Order assembled"/>
    <x v="0"/>
    <x v="0"/>
    <x v="0"/>
    <n v="345"/>
    <n v="493.35"/>
  </r>
  <r>
    <s v="AD01-9361"/>
    <x v="4"/>
    <s v="Aug"/>
    <x v="1"/>
    <x v="0"/>
    <s v="Order assembled"/>
    <x v="0"/>
    <x v="0"/>
    <x v="0"/>
    <n v="763"/>
    <n v="1091.0899999999999"/>
  </r>
  <r>
    <s v="AD01-9361"/>
    <x v="4"/>
    <s v="Aug"/>
    <x v="1"/>
    <x v="0"/>
    <s v="Order assembled"/>
    <x v="0"/>
    <x v="0"/>
    <x v="0"/>
    <n v="850"/>
    <n v="1215.5"/>
  </r>
  <r>
    <s v="AD01-9361"/>
    <x v="4"/>
    <s v="Aug"/>
    <x v="1"/>
    <x v="0"/>
    <s v="Order assembled"/>
    <x v="0"/>
    <x v="0"/>
    <x v="0"/>
    <n v="371"/>
    <n v="530.53"/>
  </r>
  <r>
    <s v="AD01-9361"/>
    <x v="4"/>
    <s v="Aug"/>
    <x v="1"/>
    <x v="0"/>
    <s v="Order assembled"/>
    <x v="0"/>
    <x v="0"/>
    <x v="0"/>
    <n v="347"/>
    <n v="496.21"/>
  </r>
  <r>
    <s v="AD01-9361"/>
    <x v="4"/>
    <s v="Dec"/>
    <x v="1"/>
    <x v="0"/>
    <s v="Order assembled"/>
    <x v="0"/>
    <x v="0"/>
    <x v="0"/>
    <n v="350"/>
    <n v="500.5"/>
  </r>
  <r>
    <s v="AD01-9364"/>
    <x v="4"/>
    <s v="Dec"/>
    <x v="1"/>
    <x v="0"/>
    <s v="Order assembled"/>
    <x v="0"/>
    <x v="0"/>
    <x v="0"/>
    <n v="352"/>
    <n v="526.24"/>
  </r>
  <r>
    <s v="AD01-9362"/>
    <x v="4"/>
    <s v="Dec"/>
    <x v="1"/>
    <x v="0"/>
    <s v="Order assembled"/>
    <x v="0"/>
    <x v="0"/>
    <x v="0"/>
    <n v="322"/>
    <n v="526.24"/>
  </r>
  <r>
    <s v="AD01-9362"/>
    <x v="4"/>
    <s v="Dec"/>
    <x v="1"/>
    <x v="0"/>
    <s v="Order assembled"/>
    <x v="0"/>
    <x v="0"/>
    <x v="0"/>
    <n v="986"/>
    <n v="1409.98"/>
  </r>
  <r>
    <s v="AD01-9361"/>
    <x v="4"/>
    <s v="Dec"/>
    <x v="1"/>
    <x v="0"/>
    <s v="Order assembled"/>
    <x v="0"/>
    <x v="0"/>
    <x v="0"/>
    <n v="324"/>
    <n v="463.32"/>
  </r>
  <r>
    <s v="AD01-9361"/>
    <x v="4"/>
    <s v="Dec"/>
    <x v="1"/>
    <x v="0"/>
    <s v="Order assembled"/>
    <x v="0"/>
    <x v="0"/>
    <x v="0"/>
    <n v="351"/>
    <n v="501.93"/>
  </r>
  <r>
    <s v="AD01-9362"/>
    <x v="4"/>
    <s v="Dec"/>
    <x v="1"/>
    <x v="0"/>
    <s v="Order assembled"/>
    <x v="0"/>
    <x v="0"/>
    <x v="0"/>
    <n v="321"/>
    <n v="459.03"/>
  </r>
  <r>
    <s v="AD01-9362"/>
    <x v="4"/>
    <s v="Dec"/>
    <x v="1"/>
    <x v="0"/>
    <s v="Order assembled"/>
    <x v="0"/>
    <x v="0"/>
    <x v="0"/>
    <n v="767"/>
    <n v="1096.81"/>
  </r>
  <r>
    <s v="AD01-9364"/>
    <x v="4"/>
    <s v="Dec"/>
    <x v="1"/>
    <x v="0"/>
    <s v="Order assembled"/>
    <x v="0"/>
    <x v="0"/>
    <x v="0"/>
    <n v="853"/>
    <n v="1219.79"/>
  </r>
  <r>
    <s v="AD01-9361"/>
    <x v="4"/>
    <s v="Dec"/>
    <x v="1"/>
    <x v="0"/>
    <s v="Order assembled"/>
    <x v="0"/>
    <x v="0"/>
    <x v="0"/>
    <n v="323"/>
    <n v="461.89"/>
  </r>
  <r>
    <s v="AD01-9364"/>
    <x v="4"/>
    <s v="Feb"/>
    <x v="1"/>
    <x v="0"/>
    <s v="Order assembled"/>
    <x v="0"/>
    <x v="0"/>
    <x v="0"/>
    <n v="158"/>
    <n v="225.94"/>
  </r>
  <r>
    <s v="AD01-9361"/>
    <x v="4"/>
    <s v="Feb"/>
    <x v="1"/>
    <x v="0"/>
    <s v="Order assembled"/>
    <x v="0"/>
    <x v="0"/>
    <x v="0"/>
    <n v="128"/>
    <n v="183.04"/>
  </r>
  <r>
    <s v="AD01-9364"/>
    <x v="4"/>
    <s v="Feb"/>
    <x v="1"/>
    <x v="0"/>
    <s v="Order assembled"/>
    <x v="0"/>
    <x v="0"/>
    <x v="0"/>
    <n v="160"/>
    <n v="526.24"/>
  </r>
  <r>
    <s v="AD01-9362"/>
    <x v="4"/>
    <s v="Feb"/>
    <x v="1"/>
    <x v="0"/>
    <s v="Order assembled"/>
    <x v="0"/>
    <x v="0"/>
    <x v="0"/>
    <n v="130"/>
    <n v="526.24"/>
  </r>
  <r>
    <s v="AD01-9362"/>
    <x v="4"/>
    <s v="Feb"/>
    <x v="1"/>
    <x v="0"/>
    <s v="Order assembled"/>
    <x v="0"/>
    <x v="0"/>
    <x v="0"/>
    <n v="977"/>
    <n v="1397.11"/>
  </r>
  <r>
    <s v="AD01-9361"/>
    <x v="4"/>
    <s v="Feb"/>
    <x v="1"/>
    <x v="0"/>
    <s v="Order assembled"/>
    <x v="0"/>
    <x v="0"/>
    <x v="0"/>
    <n v="132"/>
    <n v="188.76"/>
  </r>
  <r>
    <s v="AD01-9361"/>
    <x v="4"/>
    <s v="Feb"/>
    <x v="1"/>
    <x v="0"/>
    <s v="Order assembled"/>
    <x v="0"/>
    <x v="0"/>
    <x v="0"/>
    <n v="159"/>
    <n v="227.37"/>
  </r>
  <r>
    <s v="AD01-9362"/>
    <x v="4"/>
    <s v="Feb"/>
    <x v="1"/>
    <x v="0"/>
    <s v="Order assembled"/>
    <x v="0"/>
    <x v="0"/>
    <x v="0"/>
    <n v="129"/>
    <n v="184.47"/>
  </r>
  <r>
    <s v="AD01-9362"/>
    <x v="4"/>
    <s v="Feb"/>
    <x v="1"/>
    <x v="0"/>
    <s v="Order assembled"/>
    <x v="0"/>
    <x v="0"/>
    <x v="0"/>
    <n v="758"/>
    <n v="1083.94"/>
  </r>
  <r>
    <s v="AD01-9364"/>
    <x v="4"/>
    <s v="Feb"/>
    <x v="1"/>
    <x v="0"/>
    <s v="Order assembled"/>
    <x v="0"/>
    <x v="0"/>
    <x v="0"/>
    <n v="844"/>
    <n v="1206.92"/>
  </r>
  <r>
    <s v="AD01-9361"/>
    <x v="4"/>
    <s v="Feb"/>
    <x v="1"/>
    <x v="0"/>
    <s v="Order assembled"/>
    <x v="0"/>
    <x v="0"/>
    <x v="0"/>
    <n v="155"/>
    <n v="221.65"/>
  </r>
  <r>
    <s v="AD01-9364"/>
    <x v="4"/>
    <s v="Feb"/>
    <x v="1"/>
    <x v="0"/>
    <s v="Order assembled"/>
    <x v="0"/>
    <x v="0"/>
    <x v="0"/>
    <n v="131"/>
    <n v="187.33"/>
  </r>
  <r>
    <s v="AD01-9361"/>
    <x v="4"/>
    <s v="Jan"/>
    <x v="1"/>
    <x v="0"/>
    <s v="Order assembled"/>
    <x v="0"/>
    <x v="0"/>
    <x v="0"/>
    <n v="164"/>
    <n v="234.52"/>
  </r>
  <r>
    <s v="AD01-9363"/>
    <x v="4"/>
    <s v="Jan"/>
    <x v="1"/>
    <x v="0"/>
    <s v="Order assembled"/>
    <x v="0"/>
    <x v="0"/>
    <x v="0"/>
    <n v="134"/>
    <n v="191.62"/>
  </r>
  <r>
    <s v="AD01-9362"/>
    <x v="4"/>
    <s v="Jan"/>
    <x v="1"/>
    <x v="0"/>
    <s v="Order assembled"/>
    <x v="0"/>
    <x v="0"/>
    <x v="0"/>
    <n v="136"/>
    <n v="526.24"/>
  </r>
  <r>
    <s v="AD01-9362"/>
    <x v="4"/>
    <s v="Jan"/>
    <x v="1"/>
    <x v="0"/>
    <s v="Order assembled"/>
    <x v="0"/>
    <x v="0"/>
    <x v="0"/>
    <n v="976"/>
    <n v="1395.68"/>
  </r>
  <r>
    <s v="AD01-9362"/>
    <x v="4"/>
    <s v="Jan"/>
    <x v="1"/>
    <x v="0"/>
    <s v="Order assembled"/>
    <x v="0"/>
    <x v="0"/>
    <x v="0"/>
    <n v="138"/>
    <n v="197.34"/>
  </r>
  <r>
    <s v="AD01-9362"/>
    <x v="4"/>
    <s v="Jan"/>
    <x v="1"/>
    <x v="0"/>
    <s v="Order assembled"/>
    <x v="0"/>
    <x v="0"/>
    <x v="0"/>
    <n v="165"/>
    <n v="235.95"/>
  </r>
  <r>
    <s v="AD01-9362"/>
    <x v="4"/>
    <s v="Jan"/>
    <x v="1"/>
    <x v="0"/>
    <s v="Order assembled"/>
    <x v="0"/>
    <x v="0"/>
    <x v="0"/>
    <n v="135"/>
    <n v="193.05"/>
  </r>
  <r>
    <s v="AD01-9362"/>
    <x v="4"/>
    <s v="Jan"/>
    <x v="1"/>
    <x v="0"/>
    <s v="Order assembled"/>
    <x v="0"/>
    <x v="0"/>
    <x v="0"/>
    <n v="757"/>
    <n v="1082.51"/>
  </r>
  <r>
    <s v="AD01-9363"/>
    <x v="4"/>
    <s v="Jan"/>
    <x v="1"/>
    <x v="0"/>
    <s v="Order assembled"/>
    <x v="0"/>
    <x v="0"/>
    <x v="0"/>
    <n v="161"/>
    <n v="230.23"/>
  </r>
  <r>
    <s v="AD01-9361"/>
    <x v="4"/>
    <s v="Jan"/>
    <x v="1"/>
    <x v="0"/>
    <s v="Order assembled"/>
    <x v="0"/>
    <x v="0"/>
    <x v="0"/>
    <n v="137"/>
    <n v="195.91"/>
  </r>
  <r>
    <s v="AD01-9362"/>
    <x v="4"/>
    <s v="Jul"/>
    <x v="1"/>
    <x v="0"/>
    <s v="Order assembled"/>
    <x v="0"/>
    <x v="0"/>
    <x v="0"/>
    <n v="350"/>
    <n v="500.5"/>
  </r>
  <r>
    <s v="AD01-9361"/>
    <x v="4"/>
    <s v="Jul"/>
    <x v="1"/>
    <x v="0"/>
    <s v="Order assembled"/>
    <x v="0"/>
    <x v="0"/>
    <x v="0"/>
    <n v="130"/>
    <n v="526.24"/>
  </r>
  <r>
    <s v="AD01-9362"/>
    <x v="4"/>
    <s v="Jul"/>
    <x v="1"/>
    <x v="0"/>
    <s v="Order assembled"/>
    <x v="0"/>
    <x v="0"/>
    <x v="0"/>
    <n v="352"/>
    <n v="526.24"/>
  </r>
  <r>
    <s v="AD01-9364"/>
    <x v="4"/>
    <s v="Jul"/>
    <x v="1"/>
    <x v="0"/>
    <s v="Order assembled"/>
    <x v="0"/>
    <x v="0"/>
    <x v="0"/>
    <n v="981"/>
    <n v="1402.83"/>
  </r>
  <r>
    <s v="AD01-9362"/>
    <x v="4"/>
    <s v="Jul"/>
    <x v="1"/>
    <x v="0"/>
    <s v="Order assembled"/>
    <x v="0"/>
    <x v="0"/>
    <x v="0"/>
    <n v="348"/>
    <n v="497.64"/>
  </r>
  <r>
    <s v="AD01-9362"/>
    <x v="4"/>
    <s v="Jul"/>
    <x v="1"/>
    <x v="0"/>
    <s v="Order assembled"/>
    <x v="0"/>
    <x v="0"/>
    <x v="0"/>
    <n v="129"/>
    <n v="184.47"/>
  </r>
  <r>
    <s v="AD01-9364"/>
    <x v="4"/>
    <s v="Jul"/>
    <x v="1"/>
    <x v="0"/>
    <s v="Order assembled"/>
    <x v="0"/>
    <x v="0"/>
    <x v="0"/>
    <n v="351"/>
    <n v="501.93"/>
  </r>
  <r>
    <s v="AD01-9362"/>
    <x v="4"/>
    <s v="Jul"/>
    <x v="1"/>
    <x v="0"/>
    <s v="Order assembled"/>
    <x v="0"/>
    <x v="0"/>
    <x v="0"/>
    <n v="762"/>
    <n v="1089.6600000000001"/>
  </r>
  <r>
    <s v="AD01-9361"/>
    <x v="4"/>
    <s v="Jul"/>
    <x v="1"/>
    <x v="0"/>
    <s v="Order assembled"/>
    <x v="0"/>
    <x v="0"/>
    <x v="0"/>
    <n v="849"/>
    <n v="1214.07"/>
  </r>
  <r>
    <s v="AD01-9362"/>
    <x v="4"/>
    <s v="Jul"/>
    <x v="1"/>
    <x v="0"/>
    <s v="Order assembled"/>
    <x v="0"/>
    <x v="0"/>
    <x v="0"/>
    <n v="131"/>
    <n v="187.33"/>
  </r>
  <r>
    <s v="AD01-9364"/>
    <x v="4"/>
    <s v="Jun"/>
    <x v="1"/>
    <x v="0"/>
    <s v="Order assembled"/>
    <x v="0"/>
    <x v="0"/>
    <x v="0"/>
    <n v="134"/>
    <n v="191.62"/>
  </r>
  <r>
    <s v="AD01-9364"/>
    <x v="4"/>
    <s v="Jun"/>
    <x v="1"/>
    <x v="0"/>
    <s v="Order assembled"/>
    <x v="0"/>
    <x v="0"/>
    <x v="0"/>
    <n v="356"/>
    <n v="509.08"/>
  </r>
  <r>
    <s v="AD01-9364"/>
    <x v="4"/>
    <s v="Jun"/>
    <x v="1"/>
    <x v="0"/>
    <s v="Order assembled"/>
    <x v="0"/>
    <x v="0"/>
    <x v="0"/>
    <n v="136"/>
    <n v="526.24"/>
  </r>
  <r>
    <s v="AD01-9364"/>
    <x v="4"/>
    <s v="Jun"/>
    <x v="1"/>
    <x v="0"/>
    <s v="Order assembled"/>
    <x v="0"/>
    <x v="0"/>
    <x v="0"/>
    <n v="980"/>
    <n v="1401.4"/>
  </r>
  <r>
    <s v="AD01-9362"/>
    <x v="4"/>
    <s v="Jun"/>
    <x v="1"/>
    <x v="0"/>
    <s v="Order assembled"/>
    <x v="0"/>
    <x v="0"/>
    <x v="0"/>
    <n v="354"/>
    <n v="506.22"/>
  </r>
  <r>
    <s v="AD01-9362"/>
    <x v="4"/>
    <s v="Jun"/>
    <x v="1"/>
    <x v="0"/>
    <s v="Order assembled"/>
    <x v="0"/>
    <x v="0"/>
    <x v="0"/>
    <n v="135"/>
    <n v="193.05"/>
  </r>
  <r>
    <s v="AD01-9364"/>
    <x v="4"/>
    <s v="Jun"/>
    <x v="1"/>
    <x v="0"/>
    <s v="Order assembled"/>
    <x v="0"/>
    <x v="0"/>
    <x v="0"/>
    <n v="357"/>
    <n v="510.51"/>
  </r>
  <r>
    <s v="AD01-9364"/>
    <x v="4"/>
    <s v="Jun"/>
    <x v="1"/>
    <x v="0"/>
    <s v="Order assembled"/>
    <x v="0"/>
    <x v="0"/>
    <x v="0"/>
    <n v="848"/>
    <n v="1212.6400000000001"/>
  </r>
  <r>
    <s v="AD01-9364"/>
    <x v="4"/>
    <s v="Jun"/>
    <x v="1"/>
    <x v="0"/>
    <s v="Order assembled"/>
    <x v="0"/>
    <x v="0"/>
    <x v="0"/>
    <n v="137"/>
    <n v="195.91"/>
  </r>
  <r>
    <s v="AD01-9364"/>
    <x v="4"/>
    <s v="Jun"/>
    <x v="1"/>
    <x v="0"/>
    <s v="Order assembled"/>
    <x v="0"/>
    <x v="0"/>
    <x v="0"/>
    <n v="353"/>
    <n v="504.79"/>
  </r>
  <r>
    <s v="AD01-9362"/>
    <x v="4"/>
    <s v="Mar"/>
    <x v="1"/>
    <x v="0"/>
    <s v="Order assembled"/>
    <x v="0"/>
    <x v="0"/>
    <x v="0"/>
    <n v="152"/>
    <n v="217.36"/>
  </r>
  <r>
    <s v="AD01-9362"/>
    <x v="4"/>
    <s v="Mar"/>
    <x v="1"/>
    <x v="0"/>
    <s v="Order assembled"/>
    <x v="0"/>
    <x v="0"/>
    <x v="0"/>
    <n v="154"/>
    <n v="526.24"/>
  </r>
  <r>
    <s v="AD01-9362"/>
    <x v="4"/>
    <s v="Mar"/>
    <x v="1"/>
    <x v="0"/>
    <s v="Order assembled"/>
    <x v="0"/>
    <x v="0"/>
    <x v="0"/>
    <n v="370"/>
    <n v="526.24"/>
  </r>
  <r>
    <s v="AD01-9362"/>
    <x v="4"/>
    <s v="Mar"/>
    <x v="1"/>
    <x v="0"/>
    <s v="Order assembled"/>
    <x v="0"/>
    <x v="0"/>
    <x v="0"/>
    <n v="978"/>
    <n v="1398.54"/>
  </r>
  <r>
    <s v="AD01-9361"/>
    <x v="4"/>
    <s v="Mar"/>
    <x v="1"/>
    <x v="0"/>
    <s v="Order assembled"/>
    <x v="0"/>
    <x v="0"/>
    <x v="0"/>
    <n v="372"/>
    <n v="531.96"/>
  </r>
  <r>
    <s v="AD01-9361"/>
    <x v="4"/>
    <s v="Mar"/>
    <x v="1"/>
    <x v="0"/>
    <s v="Order assembled"/>
    <x v="0"/>
    <x v="0"/>
    <x v="0"/>
    <n v="153"/>
    <n v="218.79"/>
  </r>
  <r>
    <s v="AD01-9362"/>
    <x v="4"/>
    <s v="Mar"/>
    <x v="1"/>
    <x v="0"/>
    <s v="Order assembled"/>
    <x v="0"/>
    <x v="0"/>
    <x v="0"/>
    <n v="369"/>
    <n v="527.66999999999996"/>
  </r>
  <r>
    <s v="AD01-9362"/>
    <x v="4"/>
    <s v="Mar"/>
    <x v="1"/>
    <x v="0"/>
    <s v="Order assembled"/>
    <x v="0"/>
    <x v="0"/>
    <x v="0"/>
    <n v="759"/>
    <n v="1085.3699999999999"/>
  </r>
  <r>
    <s v="AD01-9362"/>
    <x v="4"/>
    <s v="Mar"/>
    <x v="1"/>
    <x v="0"/>
    <s v="Order assembled"/>
    <x v="0"/>
    <x v="0"/>
    <x v="0"/>
    <n v="845"/>
    <n v="1208.3499999999999"/>
  </r>
  <r>
    <s v="AD01-9362"/>
    <x v="4"/>
    <s v="Mar"/>
    <x v="1"/>
    <x v="0"/>
    <s v="Order assembled"/>
    <x v="0"/>
    <x v="0"/>
    <x v="0"/>
    <n v="371"/>
    <n v="530.53"/>
  </r>
  <r>
    <s v="AD01-9364"/>
    <x v="4"/>
    <s v="May"/>
    <x v="1"/>
    <x v="0"/>
    <s v="Order assembled"/>
    <x v="0"/>
    <x v="0"/>
    <x v="0"/>
    <n v="140"/>
    <n v="200.2"/>
  </r>
  <r>
    <s v="AD01-9361"/>
    <x v="4"/>
    <s v="May"/>
    <x v="1"/>
    <x v="0"/>
    <s v="Order assembled"/>
    <x v="0"/>
    <x v="0"/>
    <x v="0"/>
    <n v="362"/>
    <n v="517.66"/>
  </r>
  <r>
    <s v="AD01-9364"/>
    <x v="4"/>
    <s v="May"/>
    <x v="1"/>
    <x v="0"/>
    <s v="Order assembled"/>
    <x v="0"/>
    <x v="0"/>
    <x v="0"/>
    <n v="142"/>
    <n v="526.24"/>
  </r>
  <r>
    <s v="AD01-9361"/>
    <x v="4"/>
    <s v="May"/>
    <x v="1"/>
    <x v="0"/>
    <s v="Order assembled"/>
    <x v="0"/>
    <x v="0"/>
    <x v="0"/>
    <n v="358"/>
    <n v="526.24"/>
  </r>
  <r>
    <s v="AD01-9362"/>
    <x v="4"/>
    <s v="May"/>
    <x v="1"/>
    <x v="0"/>
    <s v="Order assembled"/>
    <x v="0"/>
    <x v="0"/>
    <x v="0"/>
    <n v="979"/>
    <n v="1399.97"/>
  </r>
  <r>
    <s v="AD01-9364"/>
    <x v="4"/>
    <s v="May"/>
    <x v="1"/>
    <x v="0"/>
    <s v="Order assembled"/>
    <x v="0"/>
    <x v="0"/>
    <x v="0"/>
    <n v="360"/>
    <n v="514.79999999999995"/>
  </r>
  <r>
    <s v="AD01-9364"/>
    <x v="4"/>
    <s v="May"/>
    <x v="1"/>
    <x v="0"/>
    <s v="Order assembled"/>
    <x v="0"/>
    <x v="0"/>
    <x v="0"/>
    <n v="141"/>
    <n v="201.63"/>
  </r>
  <r>
    <s v="AD01-9362"/>
    <x v="4"/>
    <s v="May"/>
    <x v="1"/>
    <x v="0"/>
    <s v="Order assembled"/>
    <x v="0"/>
    <x v="0"/>
    <x v="0"/>
    <n v="363"/>
    <n v="519.09"/>
  </r>
  <r>
    <s v="AD01-9361"/>
    <x v="4"/>
    <s v="May"/>
    <x v="1"/>
    <x v="0"/>
    <s v="Order assembled"/>
    <x v="0"/>
    <x v="0"/>
    <x v="0"/>
    <n v="761"/>
    <n v="1088.23"/>
  </r>
  <r>
    <s v="AD01-9364"/>
    <x v="4"/>
    <s v="May"/>
    <x v="1"/>
    <x v="0"/>
    <s v="Order assembled"/>
    <x v="0"/>
    <x v="0"/>
    <x v="0"/>
    <n v="847"/>
    <n v="1211.21"/>
  </r>
  <r>
    <s v="AD01-9361"/>
    <x v="4"/>
    <s v="May"/>
    <x v="1"/>
    <x v="0"/>
    <s v="Order assembled"/>
    <x v="0"/>
    <x v="0"/>
    <x v="0"/>
    <n v="143"/>
    <n v="204.49"/>
  </r>
  <r>
    <s v="AD01-9364"/>
    <x v="4"/>
    <s v="May"/>
    <x v="1"/>
    <x v="0"/>
    <s v="Order assembled"/>
    <x v="0"/>
    <x v="0"/>
    <x v="0"/>
    <n v="359"/>
    <n v="513.37"/>
  </r>
  <r>
    <s v="AD01-9361"/>
    <x v="4"/>
    <s v="Nov"/>
    <x v="1"/>
    <x v="0"/>
    <s v="Order assembled"/>
    <x v="0"/>
    <x v="0"/>
    <x v="0"/>
    <n v="356"/>
    <n v="509.08"/>
  </r>
  <r>
    <s v="AD01-9361"/>
    <x v="4"/>
    <s v="Nov"/>
    <x v="1"/>
    <x v="0"/>
    <s v="Order assembled"/>
    <x v="0"/>
    <x v="0"/>
    <x v="0"/>
    <n v="326"/>
    <n v="466.18"/>
  </r>
  <r>
    <s v="AD01-9364"/>
    <x v="4"/>
    <s v="Nov"/>
    <x v="1"/>
    <x v="0"/>
    <s v="Order assembled"/>
    <x v="0"/>
    <x v="0"/>
    <x v="0"/>
    <n v="358"/>
    <n v="526.24"/>
  </r>
  <r>
    <s v="AD01-9364"/>
    <x v="4"/>
    <s v="Nov"/>
    <x v="1"/>
    <x v="0"/>
    <s v="Order assembled"/>
    <x v="0"/>
    <x v="0"/>
    <x v="0"/>
    <n v="328"/>
    <n v="526.24"/>
  </r>
  <r>
    <s v="AD01-9362"/>
    <x v="4"/>
    <s v="Nov"/>
    <x v="1"/>
    <x v="0"/>
    <s v="Order assembled"/>
    <x v="0"/>
    <x v="0"/>
    <x v="0"/>
    <n v="985"/>
    <n v="1408.55"/>
  </r>
  <r>
    <s v="AD01-9361"/>
    <x v="4"/>
    <s v="Nov"/>
    <x v="1"/>
    <x v="0"/>
    <s v="Order assembled"/>
    <x v="0"/>
    <x v="0"/>
    <x v="0"/>
    <n v="330"/>
    <n v="471.9"/>
  </r>
  <r>
    <s v="AD01-9361"/>
    <x v="4"/>
    <s v="Nov"/>
    <x v="1"/>
    <x v="0"/>
    <s v="Order assembled"/>
    <x v="0"/>
    <x v="0"/>
    <x v="0"/>
    <n v="357"/>
    <n v="510.51"/>
  </r>
  <r>
    <s v="AD01-9362"/>
    <x v="4"/>
    <s v="Nov"/>
    <x v="1"/>
    <x v="0"/>
    <s v="Order assembled"/>
    <x v="0"/>
    <x v="0"/>
    <x v="0"/>
    <n v="327"/>
    <n v="467.61"/>
  </r>
  <r>
    <s v="AD01-9364"/>
    <x v="4"/>
    <s v="Nov"/>
    <x v="1"/>
    <x v="0"/>
    <s v="Order assembled"/>
    <x v="0"/>
    <x v="0"/>
    <x v="0"/>
    <n v="766"/>
    <n v="1095.3800000000001"/>
  </r>
  <r>
    <s v="AD01-9364"/>
    <x v="4"/>
    <s v="Nov"/>
    <x v="1"/>
    <x v="0"/>
    <s v="Order assembled"/>
    <x v="0"/>
    <x v="0"/>
    <x v="0"/>
    <n v="852"/>
    <n v="1218.3599999999999"/>
  </r>
  <r>
    <s v="AD01-9361"/>
    <x v="4"/>
    <s v="Nov"/>
    <x v="1"/>
    <x v="0"/>
    <s v="Order assembled"/>
    <x v="0"/>
    <x v="0"/>
    <x v="0"/>
    <n v="353"/>
    <n v="504.79"/>
  </r>
  <r>
    <s v="AD01-9361"/>
    <x v="4"/>
    <s v="Nov"/>
    <x v="1"/>
    <x v="0"/>
    <s v="Order assembled"/>
    <x v="0"/>
    <x v="0"/>
    <x v="0"/>
    <n v="329"/>
    <n v="470.47"/>
  </r>
  <r>
    <s v="AD01-9361"/>
    <x v="4"/>
    <s v="Oct"/>
    <x v="1"/>
    <x v="0"/>
    <s v="Order assembled"/>
    <x v="0"/>
    <x v="0"/>
    <x v="0"/>
    <n v="362"/>
    <n v="517.66"/>
  </r>
  <r>
    <s v="AD01-9362"/>
    <x v="4"/>
    <s v="Oct"/>
    <x v="1"/>
    <x v="0"/>
    <s v="Order assembled"/>
    <x v="0"/>
    <x v="0"/>
    <x v="0"/>
    <n v="332"/>
    <n v="474.76"/>
  </r>
  <r>
    <s v="AD01-9362"/>
    <x v="4"/>
    <s v="Oct"/>
    <x v="1"/>
    <x v="0"/>
    <s v="Order assembled"/>
    <x v="0"/>
    <x v="0"/>
    <x v="0"/>
    <n v="334"/>
    <n v="526.24"/>
  </r>
  <r>
    <s v="AD01-9363"/>
    <x v="4"/>
    <s v="Oct"/>
    <x v="1"/>
    <x v="0"/>
    <s v="Order assembled"/>
    <x v="0"/>
    <x v="0"/>
    <x v="0"/>
    <n v="984"/>
    <n v="1407.12"/>
  </r>
  <r>
    <s v="AD01-9364"/>
    <x v="4"/>
    <s v="Oct"/>
    <x v="1"/>
    <x v="0"/>
    <s v="Order assembled"/>
    <x v="0"/>
    <x v="0"/>
    <x v="0"/>
    <n v="336"/>
    <n v="480.48"/>
  </r>
  <r>
    <s v="AD01-9364"/>
    <x v="4"/>
    <s v="Oct"/>
    <x v="1"/>
    <x v="0"/>
    <s v="Order assembled"/>
    <x v="0"/>
    <x v="0"/>
    <x v="0"/>
    <n v="363"/>
    <n v="519.09"/>
  </r>
  <r>
    <s v="AD01-9363"/>
    <x v="4"/>
    <s v="Oct"/>
    <x v="1"/>
    <x v="0"/>
    <s v="Order assembled"/>
    <x v="0"/>
    <x v="0"/>
    <x v="0"/>
    <n v="333"/>
    <n v="476.19"/>
  </r>
  <r>
    <s v="AD01-9362"/>
    <x v="4"/>
    <s v="Oct"/>
    <x v="1"/>
    <x v="0"/>
    <s v="Order assembled"/>
    <x v="0"/>
    <x v="0"/>
    <x v="0"/>
    <n v="765"/>
    <n v="1093.95"/>
  </r>
  <r>
    <s v="AD01-9362"/>
    <x v="4"/>
    <s v="Oct"/>
    <x v="1"/>
    <x v="0"/>
    <s v="Order assembled"/>
    <x v="0"/>
    <x v="0"/>
    <x v="0"/>
    <n v="359"/>
    <n v="513.37"/>
  </r>
  <r>
    <s v="AD01-9361"/>
    <x v="4"/>
    <s v="Oct"/>
    <x v="1"/>
    <x v="0"/>
    <s v="Order assembled"/>
    <x v="0"/>
    <x v="0"/>
    <x v="0"/>
    <n v="335"/>
    <n v="479.05"/>
  </r>
  <r>
    <s v="AD01-9361"/>
    <x v="4"/>
    <s v="Sep"/>
    <x v="1"/>
    <x v="0"/>
    <s v="Order assembled"/>
    <x v="0"/>
    <x v="0"/>
    <x v="0"/>
    <n v="368"/>
    <n v="526.24"/>
  </r>
  <r>
    <s v="AD01-9362"/>
    <x v="4"/>
    <s v="Sep"/>
    <x v="1"/>
    <x v="0"/>
    <s v="Order assembled"/>
    <x v="0"/>
    <x v="0"/>
    <x v="0"/>
    <n v="338"/>
    <n v="483.34"/>
  </r>
  <r>
    <s v="AD01-9364"/>
    <x v="4"/>
    <s v="Sep"/>
    <x v="1"/>
    <x v="0"/>
    <s v="Order assembled"/>
    <x v="0"/>
    <x v="0"/>
    <x v="0"/>
    <n v="364"/>
    <n v="526.24"/>
  </r>
  <r>
    <s v="AD01-9361"/>
    <x v="4"/>
    <s v="Sep"/>
    <x v="1"/>
    <x v="0"/>
    <s v="Order assembled"/>
    <x v="0"/>
    <x v="0"/>
    <x v="0"/>
    <n v="340"/>
    <n v="526.24"/>
  </r>
  <r>
    <s v="AD01-9361"/>
    <x v="4"/>
    <s v="Sep"/>
    <x v="1"/>
    <x v="0"/>
    <s v="Order assembled"/>
    <x v="0"/>
    <x v="0"/>
    <x v="0"/>
    <n v="983"/>
    <n v="1405.69"/>
  </r>
  <r>
    <s v="AD01-9361"/>
    <x v="4"/>
    <s v="Sep"/>
    <x v="1"/>
    <x v="0"/>
    <s v="Order assembled"/>
    <x v="0"/>
    <x v="0"/>
    <x v="0"/>
    <n v="339"/>
    <n v="484.77"/>
  </r>
  <r>
    <s v="AD01-9361"/>
    <x v="4"/>
    <s v="Sep"/>
    <x v="1"/>
    <x v="0"/>
    <s v="Order assembled"/>
    <x v="0"/>
    <x v="0"/>
    <x v="0"/>
    <n v="764"/>
    <n v="1092.52"/>
  </r>
  <r>
    <s v="AD01-9364"/>
    <x v="4"/>
    <s v="Sep"/>
    <x v="1"/>
    <x v="0"/>
    <s v="Order assembled"/>
    <x v="0"/>
    <x v="0"/>
    <x v="0"/>
    <n v="851"/>
    <n v="1216.93"/>
  </r>
  <r>
    <s v="AD01-9362"/>
    <x v="4"/>
    <s v="Sep"/>
    <x v="1"/>
    <x v="0"/>
    <s v="Order assembled"/>
    <x v="0"/>
    <x v="0"/>
    <x v="0"/>
    <n v="365"/>
    <n v="521.95000000000005"/>
  </r>
  <r>
    <s v="AD01-9361"/>
    <x v="4"/>
    <s v="Sep"/>
    <x v="1"/>
    <x v="0"/>
    <s v="Order assembled"/>
    <x v="0"/>
    <x v="0"/>
    <x v="0"/>
    <n v="341"/>
    <n v="487.63"/>
  </r>
  <r>
    <s v="AD01-9361"/>
    <x v="4"/>
    <s v="Apr"/>
    <x v="1"/>
    <x v="1"/>
    <s v="Cancelld"/>
    <x v="1"/>
    <x v="1"/>
    <x v="2"/>
    <n v="224"/>
    <n v="320.32"/>
  </r>
  <r>
    <s v="AD01-9361"/>
    <x v="4"/>
    <s v="Apr"/>
    <x v="1"/>
    <x v="1"/>
    <s v="Cancelld"/>
    <x v="1"/>
    <x v="1"/>
    <x v="2"/>
    <n v="226"/>
    <n v="323.18"/>
  </r>
  <r>
    <s v="AD01-9362"/>
    <x v="4"/>
    <s v="Apr"/>
    <x v="1"/>
    <x v="1"/>
    <s v="Cancelld"/>
    <x v="1"/>
    <x v="1"/>
    <x v="2"/>
    <n v="196"/>
    <n v="280.27999999999997"/>
  </r>
  <r>
    <s v="AD01-9362"/>
    <x v="4"/>
    <s v="Apr"/>
    <x v="1"/>
    <x v="1"/>
    <s v="Cancelld"/>
    <x v="1"/>
    <x v="1"/>
    <x v="2"/>
    <n v="802"/>
    <n v="1146.8599999999999"/>
  </r>
  <r>
    <s v="AD01-9365"/>
    <x v="4"/>
    <s v="Apr"/>
    <x v="1"/>
    <x v="1"/>
    <s v="Cancelld"/>
    <x v="1"/>
    <x v="1"/>
    <x v="2"/>
    <n v="888"/>
    <n v="1269.8399999999999"/>
  </r>
  <r>
    <s v="AD01-9365"/>
    <x v="4"/>
    <s v="Apr"/>
    <x v="1"/>
    <x v="1"/>
    <s v="Cancelld"/>
    <x v="1"/>
    <x v="1"/>
    <x v="2"/>
    <n v="841"/>
    <n v="526.24"/>
  </r>
  <r>
    <s v="AD01-9362"/>
    <x v="4"/>
    <s v="Apr"/>
    <x v="1"/>
    <x v="1"/>
    <s v="Cancelld"/>
    <x v="1"/>
    <x v="1"/>
    <x v="2"/>
    <n v="195"/>
    <n v="278.85000000000002"/>
  </r>
  <r>
    <s v="AD01-9362"/>
    <x v="4"/>
    <s v="Apr"/>
    <x v="1"/>
    <x v="1"/>
    <s v="Cancelld"/>
    <x v="1"/>
    <x v="1"/>
    <x v="2"/>
    <n v="223"/>
    <n v="318.89"/>
  </r>
  <r>
    <s v="AD01-9361"/>
    <x v="4"/>
    <s v="Apr"/>
    <x v="1"/>
    <x v="1"/>
    <s v="Cancelld"/>
    <x v="1"/>
    <x v="1"/>
    <x v="2"/>
    <n v="199"/>
    <n v="284.57"/>
  </r>
  <r>
    <s v="AD01-9361"/>
    <x v="4"/>
    <s v="Apr"/>
    <x v="1"/>
    <x v="1"/>
    <s v="Cancelld"/>
    <x v="1"/>
    <x v="1"/>
    <x v="2"/>
    <n v="197"/>
    <n v="281.70999999999998"/>
  </r>
  <r>
    <s v="AD01-9362"/>
    <x v="4"/>
    <s v="Aug"/>
    <x v="1"/>
    <x v="1"/>
    <s v="Cancelld"/>
    <x v="1"/>
    <x v="1"/>
    <x v="2"/>
    <n v="176"/>
    <n v="251.68"/>
  </r>
  <r>
    <s v="AD01-9361"/>
    <x v="4"/>
    <s v="Aug"/>
    <x v="1"/>
    <x v="1"/>
    <s v="Cancelld"/>
    <x v="1"/>
    <x v="1"/>
    <x v="2"/>
    <n v="202"/>
    <n v="288.86"/>
  </r>
  <r>
    <s v="AD01-9362"/>
    <x v="4"/>
    <s v="Aug"/>
    <x v="1"/>
    <x v="1"/>
    <s v="Cancelld"/>
    <x v="1"/>
    <x v="1"/>
    <x v="2"/>
    <n v="178"/>
    <n v="254.54"/>
  </r>
  <r>
    <s v="AD01-9364"/>
    <x v="4"/>
    <s v="Aug"/>
    <x v="1"/>
    <x v="1"/>
    <s v="Cancelld"/>
    <x v="1"/>
    <x v="1"/>
    <x v="2"/>
    <n v="805"/>
    <n v="1151.1500000000001"/>
  </r>
  <r>
    <s v="AD01-9363"/>
    <x v="4"/>
    <s v="Aug"/>
    <x v="1"/>
    <x v="1"/>
    <s v="Cancelld"/>
    <x v="1"/>
    <x v="1"/>
    <x v="2"/>
    <n v="892"/>
    <n v="1275.56"/>
  </r>
  <r>
    <s v="AD01-9363"/>
    <x v="4"/>
    <s v="Aug"/>
    <x v="1"/>
    <x v="1"/>
    <s v="Cancelld"/>
    <x v="1"/>
    <x v="1"/>
    <x v="2"/>
    <n v="845"/>
    <n v="526.24"/>
  </r>
  <r>
    <s v="AD01-9364"/>
    <x v="4"/>
    <s v="Aug"/>
    <x v="1"/>
    <x v="1"/>
    <s v="Cancelld"/>
    <x v="1"/>
    <x v="1"/>
    <x v="2"/>
    <n v="177"/>
    <n v="253.11"/>
  </r>
  <r>
    <s v="AD01-9362"/>
    <x v="4"/>
    <s v="Aug"/>
    <x v="1"/>
    <x v="1"/>
    <s v="Cancelld"/>
    <x v="1"/>
    <x v="1"/>
    <x v="2"/>
    <n v="205"/>
    <n v="293.14999999999998"/>
  </r>
  <r>
    <s v="AD01-9361"/>
    <x v="4"/>
    <s v="Aug"/>
    <x v="1"/>
    <x v="1"/>
    <s v="Cancelld"/>
    <x v="1"/>
    <x v="1"/>
    <x v="2"/>
    <n v="175"/>
    <n v="250.25"/>
  </r>
  <r>
    <s v="AD01-9362"/>
    <x v="4"/>
    <s v="Aug"/>
    <x v="1"/>
    <x v="1"/>
    <s v="Cancelld"/>
    <x v="1"/>
    <x v="1"/>
    <x v="2"/>
    <n v="814"/>
    <n v="1164.02"/>
  </r>
  <r>
    <s v="AD01-9365"/>
    <x v="4"/>
    <s v="Dec"/>
    <x v="1"/>
    <x v="1"/>
    <s v="Cancelld"/>
    <x v="1"/>
    <x v="1"/>
    <x v="2"/>
    <n v="182"/>
    <n v="260.26"/>
  </r>
  <r>
    <s v="AD01-9364"/>
    <x v="4"/>
    <s v="Dec"/>
    <x v="1"/>
    <x v="1"/>
    <s v="Cancelld"/>
    <x v="1"/>
    <x v="1"/>
    <x v="2"/>
    <n v="152"/>
    <n v="217.36"/>
  </r>
  <r>
    <s v="AD01-9361"/>
    <x v="4"/>
    <s v="Dec"/>
    <x v="1"/>
    <x v="1"/>
    <s v="Cancelld"/>
    <x v="1"/>
    <x v="1"/>
    <x v="2"/>
    <n v="184"/>
    <n v="263.12"/>
  </r>
  <r>
    <s v="AD01-9363"/>
    <x v="4"/>
    <s v="Dec"/>
    <x v="1"/>
    <x v="1"/>
    <s v="Cancelld"/>
    <x v="1"/>
    <x v="1"/>
    <x v="2"/>
    <n v="154"/>
    <n v="220.22"/>
  </r>
  <r>
    <s v="AD01-9363"/>
    <x v="4"/>
    <s v="Dec"/>
    <x v="1"/>
    <x v="1"/>
    <s v="Cancelld"/>
    <x v="1"/>
    <x v="1"/>
    <x v="2"/>
    <n v="809"/>
    <n v="1156.8699999999999"/>
  </r>
  <r>
    <s v="AD01-9362"/>
    <x v="4"/>
    <s v="Dec"/>
    <x v="1"/>
    <x v="1"/>
    <s v="Cancelld"/>
    <x v="1"/>
    <x v="1"/>
    <x v="2"/>
    <n v="895"/>
    <n v="1279.8499999999999"/>
  </r>
  <r>
    <s v="AD01-9362"/>
    <x v="4"/>
    <s v="Dec"/>
    <x v="1"/>
    <x v="1"/>
    <s v="Cancelld"/>
    <x v="1"/>
    <x v="1"/>
    <x v="2"/>
    <n v="848"/>
    <n v="526.24"/>
  </r>
  <r>
    <s v="AD01-9363"/>
    <x v="4"/>
    <s v="Dec"/>
    <x v="1"/>
    <x v="1"/>
    <s v="Cancelld"/>
    <x v="1"/>
    <x v="1"/>
    <x v="2"/>
    <n v="153"/>
    <n v="218.79"/>
  </r>
  <r>
    <s v="AD01-9363"/>
    <x v="4"/>
    <s v="Dec"/>
    <x v="1"/>
    <x v="1"/>
    <s v="Cancelld"/>
    <x v="1"/>
    <x v="1"/>
    <x v="2"/>
    <n v="181"/>
    <n v="258.83"/>
  </r>
  <r>
    <s v="AD01-9361"/>
    <x v="4"/>
    <s v="Dec"/>
    <x v="1"/>
    <x v="1"/>
    <s v="Cancelld"/>
    <x v="1"/>
    <x v="1"/>
    <x v="2"/>
    <n v="157"/>
    <n v="224.51"/>
  </r>
  <r>
    <s v="AD01-9364"/>
    <x v="4"/>
    <s v="Dec"/>
    <x v="1"/>
    <x v="1"/>
    <s v="Cancelld"/>
    <x v="1"/>
    <x v="1"/>
    <x v="2"/>
    <n v="818"/>
    <n v="1169.74"/>
  </r>
  <r>
    <s v="AD01-9365"/>
    <x v="4"/>
    <s v="Dec"/>
    <x v="1"/>
    <x v="1"/>
    <s v="Cancelld"/>
    <x v="1"/>
    <x v="1"/>
    <x v="2"/>
    <n v="155"/>
    <n v="221.65"/>
  </r>
  <r>
    <s v="AD01-9361"/>
    <x v="4"/>
    <s v="Feb"/>
    <x v="1"/>
    <x v="1"/>
    <s v="Cancelld"/>
    <x v="1"/>
    <x v="1"/>
    <x v="2"/>
    <n v="236"/>
    <n v="337.48"/>
  </r>
  <r>
    <s v="AD01-9361"/>
    <x v="4"/>
    <s v="Feb"/>
    <x v="1"/>
    <x v="1"/>
    <s v="Cancelld"/>
    <x v="1"/>
    <x v="1"/>
    <x v="2"/>
    <n v="206"/>
    <n v="294.58"/>
  </r>
  <r>
    <s v="AD01-9363"/>
    <x v="4"/>
    <s v="Feb"/>
    <x v="1"/>
    <x v="1"/>
    <s v="Cancelld"/>
    <x v="1"/>
    <x v="1"/>
    <x v="2"/>
    <n v="208"/>
    <n v="297.44"/>
  </r>
  <r>
    <s v="AD01-9362"/>
    <x v="4"/>
    <s v="Feb"/>
    <x v="1"/>
    <x v="1"/>
    <s v="Cancelld"/>
    <x v="1"/>
    <x v="1"/>
    <x v="2"/>
    <n v="800"/>
    <n v="1144"/>
  </r>
  <r>
    <s v="AD01-9364"/>
    <x v="4"/>
    <s v="Feb"/>
    <x v="1"/>
    <x v="1"/>
    <s v="Cancelld"/>
    <x v="1"/>
    <x v="1"/>
    <x v="2"/>
    <n v="886"/>
    <n v="1266.98"/>
  </r>
  <r>
    <s v="AD01-9364"/>
    <x v="4"/>
    <s v="Feb"/>
    <x v="1"/>
    <x v="1"/>
    <s v="Cancelld"/>
    <x v="1"/>
    <x v="1"/>
    <x v="2"/>
    <n v="839"/>
    <n v="526.24"/>
  </r>
  <r>
    <s v="AD01-9362"/>
    <x v="4"/>
    <s v="Feb"/>
    <x v="1"/>
    <x v="1"/>
    <s v="Cancelld"/>
    <x v="1"/>
    <x v="1"/>
    <x v="2"/>
    <n v="207"/>
    <n v="296.01"/>
  </r>
  <r>
    <s v="AD01-9363"/>
    <x v="4"/>
    <s v="Feb"/>
    <x v="1"/>
    <x v="1"/>
    <s v="Cancelld"/>
    <x v="1"/>
    <x v="1"/>
    <x v="2"/>
    <n v="235"/>
    <n v="336.05"/>
  </r>
  <r>
    <s v="AD01-9361"/>
    <x v="4"/>
    <s v="Feb"/>
    <x v="1"/>
    <x v="1"/>
    <s v="Cancelld"/>
    <x v="1"/>
    <x v="1"/>
    <x v="2"/>
    <n v="809"/>
    <n v="1156.8699999999999"/>
  </r>
  <r>
    <s v="AD01-9361"/>
    <x v="4"/>
    <s v="Feb"/>
    <x v="1"/>
    <x v="1"/>
    <s v="Cancelld"/>
    <x v="1"/>
    <x v="1"/>
    <x v="2"/>
    <n v="209"/>
    <n v="298.87"/>
  </r>
  <r>
    <s v="AD01-9361"/>
    <x v="4"/>
    <s v="Jan"/>
    <x v="1"/>
    <x v="1"/>
    <s v="Cancelld"/>
    <x v="1"/>
    <x v="1"/>
    <x v="2"/>
    <n v="242"/>
    <n v="346.06"/>
  </r>
  <r>
    <s v="AD01-9364"/>
    <x v="4"/>
    <s v="Jan"/>
    <x v="1"/>
    <x v="1"/>
    <s v="Cancelld"/>
    <x v="1"/>
    <x v="1"/>
    <x v="2"/>
    <n v="212"/>
    <n v="303.16000000000003"/>
  </r>
  <r>
    <s v="AD01-9362"/>
    <x v="4"/>
    <s v="Jan"/>
    <x v="1"/>
    <x v="1"/>
    <s v="Cancelld"/>
    <x v="1"/>
    <x v="1"/>
    <x v="2"/>
    <n v="238"/>
    <n v="340.34"/>
  </r>
  <r>
    <s v="AD01-9364"/>
    <x v="4"/>
    <s v="Jan"/>
    <x v="1"/>
    <x v="1"/>
    <s v="Cancelld"/>
    <x v="1"/>
    <x v="1"/>
    <x v="2"/>
    <n v="214"/>
    <n v="306.02"/>
  </r>
  <r>
    <s v="AD01-9362"/>
    <x v="4"/>
    <s v="Jan"/>
    <x v="1"/>
    <x v="1"/>
    <s v="Cancelld"/>
    <x v="1"/>
    <x v="1"/>
    <x v="2"/>
    <n v="799"/>
    <n v="1142.57"/>
  </r>
  <r>
    <s v="AD01-9362"/>
    <x v="4"/>
    <s v="Jan"/>
    <x v="1"/>
    <x v="1"/>
    <s v="Cancelld"/>
    <x v="1"/>
    <x v="1"/>
    <x v="2"/>
    <n v="213"/>
    <n v="304.58999999999997"/>
  </r>
  <r>
    <s v="AD01-9364"/>
    <x v="4"/>
    <s v="Jan"/>
    <x v="1"/>
    <x v="1"/>
    <s v="Cancelld"/>
    <x v="1"/>
    <x v="1"/>
    <x v="2"/>
    <n v="241"/>
    <n v="344.63"/>
  </r>
  <r>
    <s v="AD01-9362"/>
    <x v="4"/>
    <s v="Jan"/>
    <x v="1"/>
    <x v="1"/>
    <s v="Cancelld"/>
    <x v="1"/>
    <x v="1"/>
    <x v="2"/>
    <n v="211"/>
    <n v="301.73"/>
  </r>
  <r>
    <s v="AD01-9364"/>
    <x v="4"/>
    <s v="Jan"/>
    <x v="1"/>
    <x v="1"/>
    <s v="Cancelld"/>
    <x v="1"/>
    <x v="1"/>
    <x v="2"/>
    <n v="808"/>
    <n v="1155.44"/>
  </r>
  <r>
    <s v="AD01-9361"/>
    <x v="4"/>
    <s v="Jan"/>
    <x v="1"/>
    <x v="1"/>
    <s v="Cancelld"/>
    <x v="1"/>
    <x v="1"/>
    <x v="2"/>
    <n v="215"/>
    <n v="307.45"/>
  </r>
  <r>
    <s v="AD01-9361"/>
    <x v="4"/>
    <s v="Jul"/>
    <x v="1"/>
    <x v="1"/>
    <s v="Cancelld"/>
    <x v="1"/>
    <x v="1"/>
    <x v="2"/>
    <n v="206"/>
    <n v="294.58"/>
  </r>
  <r>
    <s v="AD01-9362"/>
    <x v="4"/>
    <s v="Jul"/>
    <x v="1"/>
    <x v="1"/>
    <s v="Cancelld"/>
    <x v="1"/>
    <x v="1"/>
    <x v="2"/>
    <n v="182"/>
    <n v="260.26"/>
  </r>
  <r>
    <s v="AD01-9362"/>
    <x v="4"/>
    <s v="Jul"/>
    <x v="1"/>
    <x v="1"/>
    <s v="Cancelld"/>
    <x v="1"/>
    <x v="1"/>
    <x v="2"/>
    <n v="208"/>
    <n v="297.44"/>
  </r>
  <r>
    <s v="AD01-9362"/>
    <x v="4"/>
    <s v="Jul"/>
    <x v="1"/>
    <x v="1"/>
    <s v="Cancelld"/>
    <x v="1"/>
    <x v="1"/>
    <x v="2"/>
    <n v="804"/>
    <n v="1149.72"/>
  </r>
  <r>
    <s v="AD01-9361"/>
    <x v="4"/>
    <s v="Jul"/>
    <x v="1"/>
    <x v="1"/>
    <s v="Cancelld"/>
    <x v="1"/>
    <x v="1"/>
    <x v="2"/>
    <n v="891"/>
    <n v="1274.1300000000001"/>
  </r>
  <r>
    <s v="AD01-9361"/>
    <x v="4"/>
    <s v="Jul"/>
    <x v="1"/>
    <x v="1"/>
    <s v="Cancelld"/>
    <x v="1"/>
    <x v="1"/>
    <x v="2"/>
    <n v="844"/>
    <n v="526.24"/>
  </r>
  <r>
    <s v="AD01-9362"/>
    <x v="4"/>
    <s v="Jul"/>
    <x v="1"/>
    <x v="1"/>
    <s v="Cancelld"/>
    <x v="1"/>
    <x v="1"/>
    <x v="2"/>
    <n v="183"/>
    <n v="261.69"/>
  </r>
  <r>
    <s v="AD01-9362"/>
    <x v="4"/>
    <s v="Jul"/>
    <x v="1"/>
    <x v="1"/>
    <s v="Cancelld"/>
    <x v="1"/>
    <x v="1"/>
    <x v="2"/>
    <n v="181"/>
    <n v="258.83"/>
  </r>
  <r>
    <s v="AD01-9362"/>
    <x v="4"/>
    <s v="Jul"/>
    <x v="1"/>
    <x v="1"/>
    <s v="Cancelld"/>
    <x v="1"/>
    <x v="1"/>
    <x v="2"/>
    <n v="813"/>
    <n v="1162.5899999999999"/>
  </r>
  <r>
    <s v="AD01-9361"/>
    <x v="4"/>
    <s v="Jul"/>
    <x v="1"/>
    <x v="1"/>
    <s v="Cancelld"/>
    <x v="1"/>
    <x v="1"/>
    <x v="2"/>
    <n v="179"/>
    <n v="255.97"/>
  </r>
  <r>
    <s v="AD01-9362"/>
    <x v="4"/>
    <s v="Jun"/>
    <x v="1"/>
    <x v="1"/>
    <s v="Cancelld"/>
    <x v="1"/>
    <x v="1"/>
    <x v="2"/>
    <n v="212"/>
    <n v="303.16000000000003"/>
  </r>
  <r>
    <s v="AD01-9364"/>
    <x v="4"/>
    <s v="Jun"/>
    <x v="1"/>
    <x v="1"/>
    <s v="Cancelld"/>
    <x v="1"/>
    <x v="1"/>
    <x v="2"/>
    <n v="188"/>
    <n v="268.83999999999997"/>
  </r>
  <r>
    <s v="AD01-9363"/>
    <x v="4"/>
    <s v="Jun"/>
    <x v="1"/>
    <x v="1"/>
    <s v="Cancelld"/>
    <x v="1"/>
    <x v="1"/>
    <x v="2"/>
    <n v="214"/>
    <n v="306.02"/>
  </r>
  <r>
    <s v="AD01-9364"/>
    <x v="4"/>
    <s v="Jun"/>
    <x v="1"/>
    <x v="1"/>
    <s v="Cancelld"/>
    <x v="1"/>
    <x v="1"/>
    <x v="2"/>
    <n v="184"/>
    <n v="263.12"/>
  </r>
  <r>
    <s v="AD01-9363"/>
    <x v="4"/>
    <s v="Jun"/>
    <x v="1"/>
    <x v="1"/>
    <s v="Cancelld"/>
    <x v="1"/>
    <x v="1"/>
    <x v="2"/>
    <n v="803"/>
    <n v="1148.29"/>
  </r>
  <r>
    <s v="AD01-9364"/>
    <x v="4"/>
    <s v="Jun"/>
    <x v="1"/>
    <x v="1"/>
    <s v="Cancelld"/>
    <x v="1"/>
    <x v="1"/>
    <x v="2"/>
    <n v="890"/>
    <n v="1272.7"/>
  </r>
  <r>
    <s v="AD01-9364"/>
    <x v="4"/>
    <s v="Jun"/>
    <x v="1"/>
    <x v="1"/>
    <s v="Cancelld"/>
    <x v="1"/>
    <x v="1"/>
    <x v="2"/>
    <n v="843"/>
    <n v="526.24"/>
  </r>
  <r>
    <s v="AD01-9363"/>
    <x v="4"/>
    <s v="Jun"/>
    <x v="1"/>
    <x v="1"/>
    <s v="Cancelld"/>
    <x v="1"/>
    <x v="1"/>
    <x v="2"/>
    <n v="189"/>
    <n v="270.27"/>
  </r>
  <r>
    <s v="AD01-9364"/>
    <x v="4"/>
    <s v="Jun"/>
    <x v="1"/>
    <x v="1"/>
    <s v="Cancelld"/>
    <x v="1"/>
    <x v="1"/>
    <x v="2"/>
    <n v="211"/>
    <n v="301.73"/>
  </r>
  <r>
    <s v="AD01-9363"/>
    <x v="4"/>
    <s v="Jun"/>
    <x v="1"/>
    <x v="1"/>
    <s v="Cancelld"/>
    <x v="1"/>
    <x v="1"/>
    <x v="2"/>
    <n v="187"/>
    <n v="267.41000000000003"/>
  </r>
  <r>
    <s v="AD01-9364"/>
    <x v="4"/>
    <s v="Jun"/>
    <x v="1"/>
    <x v="1"/>
    <s v="Cancelld"/>
    <x v="1"/>
    <x v="1"/>
    <x v="2"/>
    <n v="812"/>
    <n v="1161.1600000000001"/>
  </r>
  <r>
    <s v="AD01-9362"/>
    <x v="4"/>
    <s v="Jun"/>
    <x v="1"/>
    <x v="1"/>
    <s v="Cancelld"/>
    <x v="1"/>
    <x v="1"/>
    <x v="2"/>
    <n v="185"/>
    <n v="264.55"/>
  </r>
  <r>
    <s v="AD01-9362"/>
    <x v="4"/>
    <s v="Mar"/>
    <x v="1"/>
    <x v="1"/>
    <s v="Cancelld"/>
    <x v="1"/>
    <x v="1"/>
    <x v="2"/>
    <n v="230"/>
    <n v="328.9"/>
  </r>
  <r>
    <s v="AD01-9361"/>
    <x v="4"/>
    <s v="Mar"/>
    <x v="1"/>
    <x v="1"/>
    <s v="Cancelld"/>
    <x v="1"/>
    <x v="1"/>
    <x v="2"/>
    <n v="200"/>
    <n v="286"/>
  </r>
  <r>
    <s v="AD01-9361"/>
    <x v="4"/>
    <s v="Mar"/>
    <x v="1"/>
    <x v="1"/>
    <s v="Cancelld"/>
    <x v="1"/>
    <x v="1"/>
    <x v="2"/>
    <n v="232"/>
    <n v="331.76"/>
  </r>
  <r>
    <s v="AD01-9364"/>
    <x v="4"/>
    <s v="Mar"/>
    <x v="1"/>
    <x v="1"/>
    <s v="Cancelld"/>
    <x v="1"/>
    <x v="1"/>
    <x v="2"/>
    <n v="202"/>
    <n v="288.86"/>
  </r>
  <r>
    <s v="AD01-9361"/>
    <x v="4"/>
    <s v="Mar"/>
    <x v="1"/>
    <x v="1"/>
    <s v="Cancelld"/>
    <x v="1"/>
    <x v="1"/>
    <x v="2"/>
    <n v="801"/>
    <n v="1145.43"/>
  </r>
  <r>
    <s v="AD01-9361"/>
    <x v="4"/>
    <s v="Mar"/>
    <x v="1"/>
    <x v="1"/>
    <s v="Cancelld"/>
    <x v="1"/>
    <x v="1"/>
    <x v="2"/>
    <n v="887"/>
    <n v="1268.4100000000001"/>
  </r>
  <r>
    <s v="AD01-9361"/>
    <x v="4"/>
    <s v="Mar"/>
    <x v="1"/>
    <x v="1"/>
    <s v="Cancelld"/>
    <x v="1"/>
    <x v="1"/>
    <x v="2"/>
    <n v="840"/>
    <n v="526.24"/>
  </r>
  <r>
    <s v="AD01-9361"/>
    <x v="4"/>
    <s v="Mar"/>
    <x v="1"/>
    <x v="1"/>
    <s v="Cancelld"/>
    <x v="1"/>
    <x v="1"/>
    <x v="2"/>
    <n v="201"/>
    <n v="287.43"/>
  </r>
  <r>
    <s v="AD01-9364"/>
    <x v="4"/>
    <s v="Mar"/>
    <x v="1"/>
    <x v="1"/>
    <s v="Cancelld"/>
    <x v="1"/>
    <x v="1"/>
    <x v="2"/>
    <n v="229"/>
    <n v="327.47000000000003"/>
  </r>
  <r>
    <s v="AD01-9361"/>
    <x v="4"/>
    <s v="Mar"/>
    <x v="1"/>
    <x v="1"/>
    <s v="Cancelld"/>
    <x v="1"/>
    <x v="1"/>
    <x v="2"/>
    <n v="205"/>
    <n v="293.14999999999998"/>
  </r>
  <r>
    <s v="AD01-9361"/>
    <x v="4"/>
    <s v="Mar"/>
    <x v="1"/>
    <x v="1"/>
    <s v="Cancelld"/>
    <x v="1"/>
    <x v="1"/>
    <x v="2"/>
    <n v="810"/>
    <n v="1158.3"/>
  </r>
  <r>
    <s v="AD01-9362"/>
    <x v="4"/>
    <s v="Mar"/>
    <x v="1"/>
    <x v="1"/>
    <s v="Cancelld"/>
    <x v="1"/>
    <x v="1"/>
    <x v="2"/>
    <n v="203"/>
    <n v="290.29000000000002"/>
  </r>
  <r>
    <s v="AD01-9364"/>
    <x v="4"/>
    <s v="May"/>
    <x v="1"/>
    <x v="1"/>
    <s v="Cancelld"/>
    <x v="1"/>
    <x v="1"/>
    <x v="2"/>
    <n v="218"/>
    <n v="311.74"/>
  </r>
  <r>
    <s v="AD01-9364"/>
    <x v="4"/>
    <s v="May"/>
    <x v="1"/>
    <x v="1"/>
    <s v="Cancelld"/>
    <x v="1"/>
    <x v="1"/>
    <x v="2"/>
    <n v="194"/>
    <n v="277.42"/>
  </r>
  <r>
    <s v="AD01-9362"/>
    <x v="4"/>
    <s v="May"/>
    <x v="1"/>
    <x v="1"/>
    <s v="Cancelld"/>
    <x v="1"/>
    <x v="1"/>
    <x v="2"/>
    <n v="220"/>
    <n v="314.60000000000002"/>
  </r>
  <r>
    <s v="AD01-9362"/>
    <x v="4"/>
    <s v="May"/>
    <x v="1"/>
    <x v="1"/>
    <s v="Cancelld"/>
    <x v="1"/>
    <x v="1"/>
    <x v="2"/>
    <n v="190"/>
    <n v="271.7"/>
  </r>
  <r>
    <s v="AD01-9362"/>
    <x v="4"/>
    <s v="May"/>
    <x v="1"/>
    <x v="1"/>
    <s v="Cancelld"/>
    <x v="1"/>
    <x v="1"/>
    <x v="2"/>
    <n v="889"/>
    <n v="1271.27"/>
  </r>
  <r>
    <s v="AD01-9362"/>
    <x v="4"/>
    <s v="May"/>
    <x v="1"/>
    <x v="1"/>
    <s v="Cancelld"/>
    <x v="1"/>
    <x v="1"/>
    <x v="2"/>
    <n v="842"/>
    <n v="526.24"/>
  </r>
  <r>
    <s v="AD01-9362"/>
    <x v="4"/>
    <s v="May"/>
    <x v="1"/>
    <x v="1"/>
    <s v="Cancelld"/>
    <x v="1"/>
    <x v="1"/>
    <x v="2"/>
    <n v="217"/>
    <n v="310.31"/>
  </r>
  <r>
    <s v="AD01-9362"/>
    <x v="4"/>
    <s v="May"/>
    <x v="1"/>
    <x v="1"/>
    <s v="Cancelld"/>
    <x v="1"/>
    <x v="1"/>
    <x v="2"/>
    <n v="193"/>
    <n v="275.99"/>
  </r>
  <r>
    <s v="AD01-9364"/>
    <x v="4"/>
    <s v="May"/>
    <x v="1"/>
    <x v="1"/>
    <s v="Cancelld"/>
    <x v="1"/>
    <x v="1"/>
    <x v="2"/>
    <n v="811"/>
    <n v="1159.73"/>
  </r>
  <r>
    <s v="AD01-9364"/>
    <x v="4"/>
    <s v="May"/>
    <x v="1"/>
    <x v="1"/>
    <s v="Cancelld"/>
    <x v="1"/>
    <x v="1"/>
    <x v="2"/>
    <n v="191"/>
    <n v="273.13"/>
  </r>
  <r>
    <s v="AD01-9362"/>
    <x v="4"/>
    <s v="Nov"/>
    <x v="1"/>
    <x v="1"/>
    <s v="Cancelld"/>
    <x v="1"/>
    <x v="1"/>
    <x v="2"/>
    <n v="188"/>
    <n v="268.83999999999997"/>
  </r>
  <r>
    <s v="AD01-9365"/>
    <x v="4"/>
    <s v="Nov"/>
    <x v="1"/>
    <x v="1"/>
    <s v="Cancelld"/>
    <x v="1"/>
    <x v="1"/>
    <x v="2"/>
    <n v="158"/>
    <n v="225.94"/>
  </r>
  <r>
    <s v="AD01-9361"/>
    <x v="4"/>
    <s v="Nov"/>
    <x v="1"/>
    <x v="1"/>
    <s v="Cancelld"/>
    <x v="1"/>
    <x v="1"/>
    <x v="2"/>
    <n v="160"/>
    <n v="228.8"/>
  </r>
  <r>
    <s v="AD01-9361"/>
    <x v="4"/>
    <s v="Nov"/>
    <x v="1"/>
    <x v="1"/>
    <s v="Cancelld"/>
    <x v="1"/>
    <x v="1"/>
    <x v="2"/>
    <n v="808"/>
    <n v="1155.44"/>
  </r>
  <r>
    <s v="AD01-9362"/>
    <x v="4"/>
    <s v="Nov"/>
    <x v="1"/>
    <x v="1"/>
    <s v="Cancelld"/>
    <x v="1"/>
    <x v="1"/>
    <x v="2"/>
    <n v="894"/>
    <n v="1278.42"/>
  </r>
  <r>
    <s v="AD01-9362"/>
    <x v="4"/>
    <s v="Nov"/>
    <x v="1"/>
    <x v="1"/>
    <s v="Cancelld"/>
    <x v="1"/>
    <x v="1"/>
    <x v="2"/>
    <n v="847"/>
    <n v="526.24"/>
  </r>
  <r>
    <s v="AD01-9361"/>
    <x v="4"/>
    <s v="Nov"/>
    <x v="1"/>
    <x v="1"/>
    <s v="Cancelld"/>
    <x v="1"/>
    <x v="1"/>
    <x v="2"/>
    <n v="159"/>
    <n v="227.37"/>
  </r>
  <r>
    <s v="AD01-9361"/>
    <x v="4"/>
    <s v="Nov"/>
    <x v="1"/>
    <x v="1"/>
    <s v="Cancelld"/>
    <x v="1"/>
    <x v="1"/>
    <x v="2"/>
    <n v="187"/>
    <n v="267.41000000000003"/>
  </r>
  <r>
    <s v="AD01-9365"/>
    <x v="4"/>
    <s v="Nov"/>
    <x v="1"/>
    <x v="1"/>
    <s v="Cancelld"/>
    <x v="1"/>
    <x v="1"/>
    <x v="2"/>
    <n v="817"/>
    <n v="1168.31"/>
  </r>
  <r>
    <s v="AD01-9362"/>
    <x v="4"/>
    <s v="Nov"/>
    <x v="1"/>
    <x v="1"/>
    <s v="Cancelld"/>
    <x v="1"/>
    <x v="1"/>
    <x v="2"/>
    <n v="161"/>
    <n v="230.23"/>
  </r>
  <r>
    <s v="AD01-9361"/>
    <x v="4"/>
    <s v="Oct"/>
    <x v="1"/>
    <x v="1"/>
    <s v="Cancelld"/>
    <x v="1"/>
    <x v="1"/>
    <x v="2"/>
    <n v="194"/>
    <n v="277.42"/>
  </r>
  <r>
    <s v="AD01-9362"/>
    <x v="4"/>
    <s v="Oct"/>
    <x v="1"/>
    <x v="1"/>
    <s v="Cancelld"/>
    <x v="1"/>
    <x v="1"/>
    <x v="2"/>
    <n v="164"/>
    <n v="234.52"/>
  </r>
  <r>
    <s v="AD01-9362"/>
    <x v="4"/>
    <s v="Oct"/>
    <x v="1"/>
    <x v="1"/>
    <s v="Cancelld"/>
    <x v="1"/>
    <x v="1"/>
    <x v="2"/>
    <n v="190"/>
    <n v="271.7"/>
  </r>
  <r>
    <s v="AD01-9363"/>
    <x v="4"/>
    <s v="Oct"/>
    <x v="1"/>
    <x v="1"/>
    <s v="Cancelld"/>
    <x v="1"/>
    <x v="1"/>
    <x v="2"/>
    <n v="166"/>
    <n v="237.38"/>
  </r>
  <r>
    <s v="AD01-9361"/>
    <x v="4"/>
    <s v="Oct"/>
    <x v="1"/>
    <x v="1"/>
    <s v="Cancelld"/>
    <x v="1"/>
    <x v="1"/>
    <x v="2"/>
    <n v="807"/>
    <n v="1154.01"/>
  </r>
  <r>
    <s v="AD01-9361"/>
    <x v="4"/>
    <s v="Oct"/>
    <x v="1"/>
    <x v="1"/>
    <s v="Cancelld"/>
    <x v="1"/>
    <x v="1"/>
    <x v="2"/>
    <n v="165"/>
    <n v="235.95"/>
  </r>
  <r>
    <s v="AD01-9363"/>
    <x v="4"/>
    <s v="Oct"/>
    <x v="1"/>
    <x v="1"/>
    <s v="Cancelld"/>
    <x v="1"/>
    <x v="1"/>
    <x v="2"/>
    <n v="193"/>
    <n v="275.99"/>
  </r>
  <r>
    <s v="AD01-9362"/>
    <x v="4"/>
    <s v="Oct"/>
    <x v="1"/>
    <x v="1"/>
    <s v="Cancelld"/>
    <x v="1"/>
    <x v="1"/>
    <x v="2"/>
    <n v="163"/>
    <n v="233.09"/>
  </r>
  <r>
    <s v="AD01-9362"/>
    <x v="4"/>
    <s v="Oct"/>
    <x v="1"/>
    <x v="1"/>
    <s v="Cancelld"/>
    <x v="1"/>
    <x v="1"/>
    <x v="2"/>
    <n v="816"/>
    <n v="1166.8800000000001"/>
  </r>
  <r>
    <s v="AD01-9361"/>
    <x v="4"/>
    <s v="Oct"/>
    <x v="1"/>
    <x v="1"/>
    <s v="Cancelld"/>
    <x v="1"/>
    <x v="1"/>
    <x v="2"/>
    <n v="167"/>
    <n v="238.81"/>
  </r>
  <r>
    <s v="AD01-9362"/>
    <x v="4"/>
    <s v="Sep"/>
    <x v="1"/>
    <x v="1"/>
    <s v="Cancelld"/>
    <x v="1"/>
    <x v="1"/>
    <x v="2"/>
    <n v="200"/>
    <n v="286"/>
  </r>
  <r>
    <s v="AD01-9361"/>
    <x v="4"/>
    <s v="Sep"/>
    <x v="1"/>
    <x v="1"/>
    <s v="Cancelld"/>
    <x v="1"/>
    <x v="1"/>
    <x v="2"/>
    <n v="170"/>
    <n v="243.1"/>
  </r>
  <r>
    <s v="AD01-9361"/>
    <x v="4"/>
    <s v="Sep"/>
    <x v="1"/>
    <x v="1"/>
    <s v="Cancelld"/>
    <x v="1"/>
    <x v="1"/>
    <x v="2"/>
    <n v="196"/>
    <n v="280.27999999999997"/>
  </r>
  <r>
    <s v="AD01-9362"/>
    <x v="4"/>
    <s v="Sep"/>
    <x v="1"/>
    <x v="1"/>
    <s v="Cancelld"/>
    <x v="1"/>
    <x v="1"/>
    <x v="2"/>
    <n v="172"/>
    <n v="245.96"/>
  </r>
  <r>
    <s v="AD01-9362"/>
    <x v="4"/>
    <s v="Sep"/>
    <x v="1"/>
    <x v="1"/>
    <s v="Cancelld"/>
    <x v="1"/>
    <x v="1"/>
    <x v="2"/>
    <n v="806"/>
    <n v="1152.58"/>
  </r>
  <r>
    <s v="AD01-9361"/>
    <x v="4"/>
    <s v="Sep"/>
    <x v="1"/>
    <x v="1"/>
    <s v="Cancelld"/>
    <x v="1"/>
    <x v="1"/>
    <x v="2"/>
    <n v="893"/>
    <n v="1276.99"/>
  </r>
  <r>
    <s v="AD01-9361"/>
    <x v="4"/>
    <s v="Sep"/>
    <x v="1"/>
    <x v="1"/>
    <s v="Cancelld"/>
    <x v="1"/>
    <x v="1"/>
    <x v="2"/>
    <n v="846"/>
    <n v="526.24"/>
  </r>
  <r>
    <s v="AD01-9362"/>
    <x v="4"/>
    <s v="Sep"/>
    <x v="1"/>
    <x v="1"/>
    <s v="Cancelld"/>
    <x v="1"/>
    <x v="1"/>
    <x v="2"/>
    <n v="171"/>
    <n v="244.53"/>
  </r>
  <r>
    <s v="AD01-9362"/>
    <x v="4"/>
    <s v="Sep"/>
    <x v="1"/>
    <x v="1"/>
    <s v="Cancelld"/>
    <x v="1"/>
    <x v="1"/>
    <x v="2"/>
    <n v="199"/>
    <n v="284.57"/>
  </r>
  <r>
    <s v="AD01-9361"/>
    <x v="4"/>
    <s v="Sep"/>
    <x v="1"/>
    <x v="1"/>
    <s v="Cancelld"/>
    <x v="1"/>
    <x v="1"/>
    <x v="2"/>
    <n v="169"/>
    <n v="241.67"/>
  </r>
  <r>
    <s v="AD01-9361"/>
    <x v="4"/>
    <s v="Sep"/>
    <x v="1"/>
    <x v="1"/>
    <s v="Cancelld"/>
    <x v="1"/>
    <x v="1"/>
    <x v="2"/>
    <n v="815"/>
    <n v="1165.45"/>
  </r>
  <r>
    <s v="AD01-9362"/>
    <x v="4"/>
    <s v="Sep"/>
    <x v="1"/>
    <x v="1"/>
    <s v="Cancelld"/>
    <x v="1"/>
    <x v="1"/>
    <x v="2"/>
    <n v="173"/>
    <n v="247.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1CD66C-64C5-4EED-A6FF-E0025F61D10B}" name="PivotTable6"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0">
  <location ref="AA3:AB6" firstHeaderRow="1" firstDataRow="1" firstDataCol="1"/>
  <pivotFields count="11">
    <pivotField showAll="0"/>
    <pivotField showAll="0">
      <items count="6">
        <item h="1" x="0"/>
        <item h="1" x="1"/>
        <item h="1" x="2"/>
        <item x="3"/>
        <item h="1" x="4"/>
        <item t="default"/>
      </items>
    </pivotField>
    <pivotField showAll="0"/>
    <pivotField showAll="0">
      <items count="3">
        <item x="1"/>
        <item x="0"/>
        <item t="default"/>
      </items>
    </pivotField>
    <pivotField showAll="0"/>
    <pivotField showAll="0"/>
    <pivotField showAll="0"/>
    <pivotField showAll="0"/>
    <pivotField axis="axisRow" dataField="1" showAll="0">
      <items count="4">
        <item x="2"/>
        <item x="1"/>
        <item x="0"/>
        <item t="default"/>
      </items>
    </pivotField>
    <pivotField showAll="0"/>
    <pivotField showAll="0"/>
  </pivotFields>
  <rowFields count="1">
    <field x="8"/>
  </rowFields>
  <rowItems count="3">
    <i>
      <x/>
    </i>
    <i>
      <x v="1"/>
    </i>
    <i>
      <x v="2"/>
    </i>
  </rowItems>
  <colItems count="1">
    <i/>
  </colItems>
  <dataFields count="1">
    <dataField name="Count of Delivery Type" fld="8" subtotal="count" baseField="0" baseItem="0"/>
  </dataFields>
  <formats count="1">
    <format dxfId="15">
      <pivotArea outline="0" collapsedLevelsAreSubtotals="1" fieldPosition="0"/>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B70E6F2-5555-4C85-A7AD-763609254817}"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L3:N6" firstHeaderRow="0" firstDataRow="1" firstDataCol="1"/>
  <pivotFields count="9">
    <pivotField showAll="0"/>
    <pivotField showAll="0">
      <items count="13">
        <item x="0"/>
        <item x="1"/>
        <item x="2"/>
        <item x="3"/>
        <item x="4"/>
        <item x="5"/>
        <item x="6"/>
        <item x="7"/>
        <item x="8"/>
        <item x="9"/>
        <item x="10"/>
        <item x="11"/>
        <item t="default"/>
      </items>
    </pivotField>
    <pivotField showAll="0"/>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3">
    <format dxfId="5">
      <pivotArea collapsedLevelsAreSubtotals="1" fieldPosition="0">
        <references count="1">
          <reference field="8" count="0"/>
        </references>
      </pivotArea>
    </format>
    <format dxfId="4">
      <pivotArea outline="0" fieldPosition="0">
        <references count="1">
          <reference field="4294967294" count="1">
            <x v="1"/>
          </reference>
        </references>
      </pivotArea>
    </format>
    <format dxfId="3">
      <pivotArea collapsedLevelsAreSubtotals="1" fieldPosition="0">
        <references count="2">
          <reference field="4294967294" count="1" selected="0">
            <x v="1"/>
          </reference>
          <reference field="8" count="0"/>
        </references>
      </pivotArea>
    </format>
  </formats>
  <chartFormats count="6">
    <chartFormat chart="25" format="12" series="1">
      <pivotArea type="data" outline="0" fieldPosition="0">
        <references count="1">
          <reference field="4294967294" count="1" selected="0">
            <x v="0"/>
          </reference>
        </references>
      </pivotArea>
    </chartFormat>
    <chartFormat chart="25" format="13">
      <pivotArea type="data" outline="0" fieldPosition="0">
        <references count="2">
          <reference field="4294967294" count="1" selected="0">
            <x v="0"/>
          </reference>
          <reference field="8" count="1" selected="0">
            <x v="0"/>
          </reference>
        </references>
      </pivotArea>
    </chartFormat>
    <chartFormat chart="25" format="14">
      <pivotArea type="data" outline="0" fieldPosition="0">
        <references count="2">
          <reference field="4294967294" count="1" selected="0">
            <x v="0"/>
          </reference>
          <reference field="8" count="1" selected="0">
            <x v="1"/>
          </reference>
        </references>
      </pivotArea>
    </chartFormat>
    <chartFormat chart="25" format="15" series="1">
      <pivotArea type="data" outline="0" fieldPosition="0">
        <references count="1">
          <reference field="4294967294" count="1" selected="0">
            <x v="1"/>
          </reference>
        </references>
      </pivotArea>
    </chartFormat>
    <chartFormat chart="25" format="16">
      <pivotArea type="data" outline="0" fieldPosition="0">
        <references count="2">
          <reference field="4294967294" count="1" selected="0">
            <x v="1"/>
          </reference>
          <reference field="8" count="1" selected="0">
            <x v="0"/>
          </reference>
        </references>
      </pivotArea>
    </chartFormat>
    <chartFormat chart="25" format="17">
      <pivotArea type="data" outline="0" fieldPosition="0">
        <references count="2">
          <reference field="4294967294"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00157CC-58A2-45ED-B513-7BD2E15CA824}"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G3:H16" firstHeaderRow="1" firstDataRow="1" firstDataCol="1"/>
  <pivotFields count="9">
    <pivotField showAll="0"/>
    <pivotField axis="axisRow" showAll="0">
      <items count="13">
        <item x="0"/>
        <item x="1"/>
        <item x="2"/>
        <item x="3"/>
        <item x="4"/>
        <item x="5"/>
        <item x="6"/>
        <item x="7"/>
        <item x="8"/>
        <item x="9"/>
        <item x="10"/>
        <item x="11"/>
        <item t="default"/>
      </items>
    </pivotField>
    <pivotField showAll="0"/>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1">
    <format dxfId="6">
      <pivotArea collapsedLevelsAreSubtotals="1" fieldPosition="0">
        <references count="1">
          <reference field="1" count="0"/>
        </references>
      </pivotArea>
    </format>
  </format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146C005-1285-403D-913E-67056FC9B0F8}"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C16" firstHeaderRow="1" firstDataRow="1" firstDataCol="1"/>
  <pivotFields count="9">
    <pivotField showAll="0"/>
    <pivotField axis="axisRow" showAll="0">
      <items count="13">
        <item x="0"/>
        <item x="1"/>
        <item x="2"/>
        <item x="3"/>
        <item x="4"/>
        <item x="5"/>
        <item x="6"/>
        <item x="7"/>
        <item x="8"/>
        <item x="9"/>
        <item x="10"/>
        <item x="11"/>
        <item t="default"/>
      </items>
    </pivotField>
    <pivotField showAll="0"/>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Income" fld="5" baseField="0" baseItem="0"/>
  </dataFields>
  <formats count="1">
    <format dxfId="7">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49197A3-FDF8-46E1-B2F0-DDD230572B7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X3:Z25" firstHeaderRow="0" firstDataRow="1" firstDataCol="1"/>
  <pivotFields count="9">
    <pivotField showAll="0">
      <items count="6">
        <item x="0"/>
        <item x="1"/>
        <item x="2"/>
        <item x="3"/>
        <item x="4"/>
        <item t="default"/>
      </items>
    </pivotField>
    <pivotField showAll="0">
      <items count="13">
        <item x="0"/>
        <item x="1"/>
        <item x="2"/>
        <item x="3"/>
        <item x="4"/>
        <item x="5"/>
        <item x="6"/>
        <item x="7"/>
        <item x="8"/>
        <item x="9"/>
        <item x="10"/>
        <item x="11"/>
        <item t="default"/>
      </items>
    </pivotField>
    <pivotField axis="axisRow" showAll="0">
      <items count="7">
        <item x="4"/>
        <item x="5"/>
        <item x="0"/>
        <item x="1"/>
        <item x="2"/>
        <item x="3"/>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pivotField numFmtId="164" showAll="0"/>
    <pivotField numFmtId="164" showAll="0"/>
    <pivotField showAll="0">
      <items count="3">
        <item x="0"/>
        <item x="1"/>
        <item t="default"/>
      </items>
    </pivotField>
  </pivotFields>
  <rowFields count="2">
    <field x="2"/>
    <field x="3"/>
  </rowFields>
  <rowItems count="22">
    <i>
      <x/>
    </i>
    <i r="1">
      <x v="1"/>
    </i>
    <i r="1">
      <x v="3"/>
    </i>
    <i r="1">
      <x v="5"/>
    </i>
    <i r="1">
      <x v="13"/>
    </i>
    <i r="1">
      <x v="14"/>
    </i>
    <i>
      <x v="1"/>
    </i>
    <i r="1">
      <x/>
    </i>
    <i>
      <x v="2"/>
    </i>
    <i r="1">
      <x v="4"/>
    </i>
    <i r="1">
      <x v="12"/>
    </i>
    <i>
      <x v="3"/>
    </i>
    <i r="1">
      <x v="2"/>
    </i>
    <i r="1">
      <x v="6"/>
    </i>
    <i r="1">
      <x v="8"/>
    </i>
    <i>
      <x v="4"/>
    </i>
    <i r="1">
      <x v="9"/>
    </i>
    <i r="1">
      <x v="10"/>
    </i>
    <i>
      <x v="5"/>
    </i>
    <i r="1">
      <x v="7"/>
    </i>
    <i r="1">
      <x v="1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1">
    <format dxfId="8">
      <pivotArea outline="0" fieldPosition="0">
        <references count="1">
          <reference field="4294967294" count="1">
            <x v="1"/>
          </reference>
        </references>
      </pivotArea>
    </format>
  </formats>
  <chartFormats count="4">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1"/>
          </reference>
        </references>
      </pivotArea>
    </chartFormat>
    <chartFormat chart="25" format="12" series="1">
      <pivotArea type="data" outline="0" fieldPosition="0">
        <references count="1">
          <reference field="4294967294" count="1" selected="0">
            <x v="0"/>
          </reference>
        </references>
      </pivotArea>
    </chartFormat>
    <chartFormat chart="25"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88DC082-A3CE-4B65-96D7-9B8103C9ADCE}"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T3:V6" firstHeaderRow="0" firstDataRow="1" firstDataCol="1"/>
  <pivotFields count="9">
    <pivotField showAll="0"/>
    <pivotField showAll="0">
      <items count="13">
        <item x="0"/>
        <item x="1"/>
        <item x="2"/>
        <item x="3"/>
        <item x="4"/>
        <item x="5"/>
        <item x="6"/>
        <item x="7"/>
        <item x="8"/>
        <item x="9"/>
        <item x="10"/>
        <item x="11"/>
        <item t="default"/>
      </items>
    </pivotField>
    <pivotField showAll="0"/>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3">
    <format dxfId="11">
      <pivotArea collapsedLevelsAreSubtotals="1" fieldPosition="0">
        <references count="1">
          <reference field="8" count="0"/>
        </references>
      </pivotArea>
    </format>
    <format dxfId="10">
      <pivotArea outline="0" fieldPosition="0">
        <references count="1">
          <reference field="4294967294" count="1">
            <x v="1"/>
          </reference>
        </references>
      </pivotArea>
    </format>
    <format dxfId="9">
      <pivotArea collapsedLevelsAreSubtotals="1" fieldPosition="0">
        <references count="2">
          <reference field="4294967294" count="1" selected="0">
            <x v="1"/>
          </reference>
          <reference field="8" count="0"/>
        </references>
      </pivotArea>
    </format>
  </formats>
  <chartFormats count="12">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1"/>
          </reference>
        </references>
      </pivotArea>
    </chartFormat>
    <chartFormat chart="22" format="2">
      <pivotArea type="data" outline="0" fieldPosition="0">
        <references count="2">
          <reference field="4294967294" count="1" selected="0">
            <x v="0"/>
          </reference>
          <reference field="8" count="1" selected="0">
            <x v="1"/>
          </reference>
        </references>
      </pivotArea>
    </chartFormat>
    <chartFormat chart="22" format="3">
      <pivotArea type="data" outline="0" fieldPosition="0">
        <references count="2">
          <reference field="4294967294" count="1" selected="0">
            <x v="1"/>
          </reference>
          <reference field="8" count="1" selected="0">
            <x v="1"/>
          </reference>
        </references>
      </pivotArea>
    </chartFormat>
    <chartFormat chart="22" format="4">
      <pivotArea type="data" outline="0" fieldPosition="0">
        <references count="2">
          <reference field="4294967294" count="1" selected="0">
            <x v="0"/>
          </reference>
          <reference field="8" count="1" selected="0">
            <x v="0"/>
          </reference>
        </references>
      </pivotArea>
    </chartFormat>
    <chartFormat chart="22" format="5">
      <pivotArea type="data" outline="0" fieldPosition="0">
        <references count="2">
          <reference field="4294967294" count="1" selected="0">
            <x v="1"/>
          </reference>
          <reference field="8" count="1" selected="0">
            <x v="0"/>
          </reference>
        </references>
      </pivotArea>
    </chartFormat>
    <chartFormat chart="25" format="12" series="1">
      <pivotArea type="data" outline="0" fieldPosition="0">
        <references count="1">
          <reference field="4294967294" count="1" selected="0">
            <x v="0"/>
          </reference>
        </references>
      </pivotArea>
    </chartFormat>
    <chartFormat chart="25" format="13">
      <pivotArea type="data" outline="0" fieldPosition="0">
        <references count="2">
          <reference field="4294967294" count="1" selected="0">
            <x v="0"/>
          </reference>
          <reference field="8" count="1" selected="0">
            <x v="0"/>
          </reference>
        </references>
      </pivotArea>
    </chartFormat>
    <chartFormat chart="25" format="14">
      <pivotArea type="data" outline="0" fieldPosition="0">
        <references count="2">
          <reference field="4294967294" count="1" selected="0">
            <x v="0"/>
          </reference>
          <reference field="8" count="1" selected="0">
            <x v="1"/>
          </reference>
        </references>
      </pivotArea>
    </chartFormat>
    <chartFormat chart="25" format="15" series="1">
      <pivotArea type="data" outline="0" fieldPosition="0">
        <references count="1">
          <reference field="4294967294" count="1" selected="0">
            <x v="1"/>
          </reference>
        </references>
      </pivotArea>
    </chartFormat>
    <chartFormat chart="25" format="16">
      <pivotArea type="data" outline="0" fieldPosition="0">
        <references count="2">
          <reference field="4294967294" count="1" selected="0">
            <x v="1"/>
          </reference>
          <reference field="8" count="1" selected="0">
            <x v="0"/>
          </reference>
        </references>
      </pivotArea>
    </chartFormat>
    <chartFormat chart="25" format="17">
      <pivotArea type="data" outline="0" fieldPosition="0">
        <references count="2">
          <reference field="4294967294"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D2A5587-0C2C-49FE-ADF0-8EA687D86252}" name="PivotTable7" cacheId="10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E5:AF18" firstHeaderRow="1" firstDataRow="1" firstDataCol="1"/>
  <pivotFields count="4">
    <pivotField allDrilled="1" subtotalTop="0" showAll="0" sortType="descending" defaultSubtotal="0" defaultAttributeDrillState="1">
      <items count="6">
        <item x="5"/>
        <item x="4"/>
        <item x="3"/>
        <item x="2"/>
        <item x="1"/>
        <item x="0"/>
      </items>
    </pivotField>
    <pivotField allDrilled="1" subtotalTop="0" showAll="0" dataSourceSort="1" defaultSubtotal="0" defaultAttributeDrillState="1"/>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2"/>
  </rowFields>
  <rowItems count="13">
    <i>
      <x/>
    </i>
    <i>
      <x v="1"/>
    </i>
    <i>
      <x v="2"/>
    </i>
    <i>
      <x v="3"/>
    </i>
    <i>
      <x v="4"/>
    </i>
    <i>
      <x v="5"/>
    </i>
    <i>
      <x v="6"/>
    </i>
    <i>
      <x v="7"/>
    </i>
    <i>
      <x v="8"/>
    </i>
    <i>
      <x v="9"/>
    </i>
    <i>
      <x v="10"/>
    </i>
    <i>
      <x v="11"/>
    </i>
    <i t="grand">
      <x/>
    </i>
  </rowItems>
  <colItems count="1">
    <i/>
  </colItems>
  <dataFields count="1">
    <dataField name="Sum of operating profit" fld="3" baseField="0" baseItem="0"/>
  </dataFields>
  <formats count="1">
    <format dxfId="0">
      <pivotArea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3].[Year].&amp;[2022]"/>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A92B11D-3619-48DE-AB13-D5970F97EEC9}" name="PivotTable6" cacheId="10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Z5:AA18" firstHeaderRow="1" firstDataRow="1" firstDataCol="1"/>
  <pivotFields count="4">
    <pivotField dataField="1" subtotalTop="0" showAll="0" defaultSubtotal="0"/>
    <pivotField allDrilled="1" subtotalTop="0" showAll="0" sortType="descending" defaultSubtotal="0" defaultAttributeDrillState="1">
      <items count="6">
        <item x="5"/>
        <item x="4"/>
        <item x="3"/>
        <item x="2"/>
        <item x="1"/>
        <item x="0"/>
      </items>
    </pivotField>
    <pivotField allDrilled="1" subtotalTop="0" showAll="0" dataSourceSort="1" defaultSubtotal="0" defaultAttributeDrillState="1"/>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3"/>
  </rowFields>
  <rowItems count="13">
    <i>
      <x/>
    </i>
    <i>
      <x v="1"/>
    </i>
    <i>
      <x v="2"/>
    </i>
    <i>
      <x v="3"/>
    </i>
    <i>
      <x v="4"/>
    </i>
    <i>
      <x v="5"/>
    </i>
    <i>
      <x v="6"/>
    </i>
    <i>
      <x v="7"/>
    </i>
    <i>
      <x v="8"/>
    </i>
    <i>
      <x v="9"/>
    </i>
    <i>
      <x v="10"/>
    </i>
    <i>
      <x v="11"/>
    </i>
    <i t="grand">
      <x/>
    </i>
  </rowItems>
  <colItems count="1">
    <i/>
  </colItems>
  <dataFields count="1">
    <dataField name="Sum of Income" fld="0" baseField="0" baseItem="0"/>
  </dataFields>
  <formats count="1">
    <format dxfId="1">
      <pivotArea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3].[Year].&amp;[2022]"/>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D7EB276-8AF0-4C04-B052-EC867723B304}" name="PivotTable2" cacheId="9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5:F12" firstHeaderRow="0" firstDataRow="1" firstDataCol="1"/>
  <pivotFields count="5">
    <pivotField dataField="1" subtotalTop="0" showAll="0" defaultSubtotal="0"/>
    <pivotField axis="axisRow" allDrilled="1" subtotalTop="0" showAll="0" sortType="descending" defaultSubtotal="0" defaultAttributeDrillState="1">
      <items count="6">
        <item x="5"/>
        <item x="4"/>
        <item x="3"/>
        <item x="2"/>
        <item x="1"/>
        <item x="0"/>
      </items>
    </pivotField>
    <pivotField allDrilled="1" subtotalTop="0" showAll="0" dataSourceSort="1" defaultSubtotal="0" defaultAttributeDrillState="1"/>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7">
    <i>
      <x/>
    </i>
    <i>
      <x v="1"/>
    </i>
    <i>
      <x v="2"/>
    </i>
    <i>
      <x v="3"/>
    </i>
    <i>
      <x v="4"/>
    </i>
    <i>
      <x v="5"/>
    </i>
    <i t="grand">
      <x/>
    </i>
  </rowItems>
  <colFields count="1">
    <field x="-2"/>
  </colFields>
  <colItems count="3">
    <i>
      <x/>
    </i>
    <i i="1">
      <x v="1"/>
    </i>
    <i i="2">
      <x v="2"/>
    </i>
  </colItems>
  <dataFields count="3">
    <dataField name="Sum of Income" fld="0" baseField="0" baseItem="0"/>
    <dataField name="Sum of Counts" fld="3" baseField="0" baseItem="0"/>
    <dataField name="Sum of Counts2" fld="4" showDataAs="percentOfCol" baseField="1" baseItem="1" numFmtId="10">
      <extLst>
        <ext xmlns:x14="http://schemas.microsoft.com/office/spreadsheetml/2009/9/main" uri="{E15A36E0-9728-4e99-A89B-3F7291B0FE68}">
          <x14:dataField sourceField="3" uniqueName="[__Xl2].[Measures].[Sum of Counts]"/>
        </ext>
      </extLst>
    </dataField>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3].[Year].&amp;[2022]"/>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291E42C-4584-4E7B-8940-6621E4DEA221}" name="PivotTable3" cacheId="9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T5:U6" firstHeaderRow="0" firstDataRow="1" firstDataCol="0"/>
  <pivotFields count="4">
    <pivotField dataField="1" subtotalTop="0" showAll="0" defaultSubtotal="0"/>
    <pivotField allDrilled="1" subtotalTop="0" showAll="0" sortType="descending" defaultSubtotal="0" defaultAttributeDrillState="1">
      <items count="6">
        <item x="5"/>
        <item x="4"/>
        <item x="3"/>
        <item x="2"/>
        <item x="1"/>
        <item x="0"/>
      </items>
    </pivotField>
    <pivotField allDrilled="1" subtotalTop="0" showAll="0" dataSourceSort="1" defaultSubtotal="0" defaultAttributeDrillState="1"/>
    <pivotField dataField="1" subtotalTop="0" showAll="0" defaultSubtotal="0"/>
  </pivotFields>
  <rowItems count="1">
    <i/>
  </rowItems>
  <colFields count="1">
    <field x="-2"/>
  </colFields>
  <colItems count="2">
    <i>
      <x/>
    </i>
    <i i="1">
      <x v="1"/>
    </i>
  </colItems>
  <dataFields count="2">
    <dataField name="Sum of Income" fld="0" baseField="0" baseItem="0"/>
    <dataField name="Sum of Target Income" fld="3" baseField="0" baseItem="0"/>
  </dataFields>
  <formats count="1">
    <format dxfId="2">
      <pivotArea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3].[Year].&amp;[2022]"/>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004399-2015-4D3A-B3DF-6F6B7BF2F917}" name="PivotTable3"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L10:M12" firstHeaderRow="1" firstDataRow="1" firstDataCol="1"/>
  <pivotFields count="11">
    <pivotField showAll="0"/>
    <pivotField showAll="0">
      <items count="6">
        <item h="1" x="0"/>
        <item h="1" x="1"/>
        <item h="1" x="2"/>
        <item x="3"/>
        <item h="1" x="4"/>
        <item t="default"/>
      </items>
    </pivotField>
    <pivotField showAll="0"/>
    <pivotField showAll="0">
      <items count="3">
        <item x="1"/>
        <item x="0"/>
        <item t="default"/>
      </items>
    </pivotField>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4"/>
  </rowFields>
  <rowItems count="2">
    <i>
      <x v="1"/>
    </i>
    <i>
      <x/>
    </i>
  </rowItems>
  <colItems count="1">
    <i/>
  </colItems>
  <dataFields count="1">
    <dataField name="Count of Payment Method" fld="4" subtotal="count" baseField="0" baseItem="0"/>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060644-3C69-4E4C-8F25-333CA286BE3C}" name="PivotTable4"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L17:M19" firstHeaderRow="1" firstDataRow="1" firstDataCol="1"/>
  <pivotFields count="11">
    <pivotField showAll="0"/>
    <pivotField showAll="0">
      <items count="6">
        <item h="1" x="0"/>
        <item h="1" x="1"/>
        <item h="1" x="2"/>
        <item x="3"/>
        <item h="1" x="4"/>
        <item t="default"/>
      </items>
    </pivotField>
    <pivotField showAll="0"/>
    <pivotField showAll="0">
      <items count="3">
        <item x="1"/>
        <item x="0"/>
        <item t="default"/>
      </items>
    </pivotField>
    <pivotField showAll="0">
      <items count="3">
        <item x="1"/>
        <item x="0"/>
        <item t="default"/>
      </items>
    </pivotField>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6"/>
  </rowFields>
  <rowItems count="2">
    <i>
      <x v="1"/>
    </i>
    <i>
      <x/>
    </i>
  </rowItems>
  <colItems count="1">
    <i/>
  </colItems>
  <dataFields count="1">
    <dataField name="Count of Registration Status" fld="6" subtotal="count" baseField="0" baseItem="0"/>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7C58B2-DD29-44B0-BCA7-8FA66EC12931}" name="PivotTable7"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22">
  <location ref="AD3:AE5" firstHeaderRow="1" firstDataRow="1" firstDataCol="1"/>
  <pivotFields count="11">
    <pivotField showAll="0"/>
    <pivotField showAll="0">
      <items count="6">
        <item h="1" x="0"/>
        <item h="1" x="1"/>
        <item h="1" x="2"/>
        <item x="3"/>
        <item h="1" x="4"/>
        <item t="default"/>
      </items>
    </pivotField>
    <pivotField showAll="0"/>
    <pivotField showAll="0">
      <items count="3">
        <item x="1"/>
        <item x="0"/>
        <item t="default"/>
      </items>
    </pivotField>
    <pivotField showAll="0"/>
    <pivotField showAll="0"/>
    <pivotField showAll="0"/>
    <pivotField axis="axisRow" dataField="1" showAll="0">
      <items count="3">
        <item x="0"/>
        <item x="1"/>
        <item t="default"/>
      </items>
    </pivotField>
    <pivotField showAll="0">
      <items count="4">
        <item x="2"/>
        <item x="1"/>
        <item x="0"/>
        <item t="default"/>
      </items>
    </pivotField>
    <pivotField showAll="0"/>
    <pivotField showAll="0"/>
  </pivotFields>
  <rowFields count="1">
    <field x="7"/>
  </rowFields>
  <rowItems count="2">
    <i>
      <x/>
    </i>
    <i>
      <x v="1"/>
    </i>
  </rowItems>
  <colItems count="1">
    <i/>
  </colItems>
  <dataFields count="1">
    <dataField name="Count of Sale Status" fld="7" subtotal="count" showDataAs="percentOfCol" baseField="7" baseItem="0" numFmtId="165"/>
  </dataFields>
  <formats count="2">
    <format dxfId="19">
      <pivotArea outline="0" fieldPosition="0">
        <references count="1">
          <reference field="4294967294" count="1">
            <x v="0"/>
          </reference>
        </references>
      </pivotArea>
    </format>
    <format dxfId="18">
      <pivotArea outline="0" collapsedLevelsAreSubtotals="1" fieldPosition="0"/>
    </format>
  </formats>
  <chartFormats count="3">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7" count="1" selected="0">
            <x v="0"/>
          </reference>
        </references>
      </pivotArea>
    </chartFormat>
    <chartFormat chart="21"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FFE9D1-6EEF-4921-944D-A1E252859DDE}" name="PivotTable2"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L3:M5" firstHeaderRow="1" firstDataRow="1" firstDataCol="1"/>
  <pivotFields count="11">
    <pivotField showAll="0"/>
    <pivotField showAll="0">
      <items count="6">
        <item h="1" x="0"/>
        <item h="1" x="1"/>
        <item h="1" x="2"/>
        <item x="3"/>
        <item h="1" x="4"/>
        <item t="default"/>
      </items>
    </pivotField>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3"/>
  </rowFields>
  <rowItems count="2">
    <i>
      <x/>
    </i>
    <i>
      <x v="1"/>
    </i>
  </rowItems>
  <colItems count="1">
    <i/>
  </colItems>
  <dataFields count="1">
    <dataField name="Count of POS" fld="3" subtotal="count" baseField="0" baseItem="0"/>
  </dataFields>
  <formats count="1">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530690-B132-4BF7-99DF-E4949B07D174}"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D4" firstHeaderRow="0" firstDataRow="1" firstDataCol="0"/>
  <pivotFields count="11">
    <pivotField showAll="0"/>
    <pivotField showAll="0">
      <items count="6">
        <item h="1" x="0"/>
        <item h="1" x="1"/>
        <item h="1" x="2"/>
        <item x="3"/>
        <item h="1" x="4"/>
        <item t="default"/>
      </items>
    </pivotField>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Sum of Target" fld="10" baseField="0" baseItem="0"/>
    <dataField name="Sum of Amount" fld="9" baseField="0" baseItem="0"/>
  </dataFields>
  <formats count="1">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C08320-5015-4B67-B934-36EFAE33CC93}" name="PivotTable5"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T3:U6" firstHeaderRow="1" firstDataRow="1" firstDataCol="1"/>
  <pivotFields count="11">
    <pivotField showAll="0"/>
    <pivotField showAll="0">
      <items count="6">
        <item h="1" x="0"/>
        <item h="1" x="1"/>
        <item h="1" x="2"/>
        <item x="3"/>
        <item h="1" x="4"/>
        <item t="default"/>
      </items>
    </pivotField>
    <pivotField showAll="0"/>
    <pivotField showAll="0">
      <items count="3">
        <item x="1"/>
        <item x="0"/>
        <item t="default"/>
      </items>
    </pivotField>
    <pivotField showAll="0"/>
    <pivotField showAll="0"/>
    <pivotField showAll="0"/>
    <pivotField showAll="0"/>
    <pivotField axis="axisRow" showAll="0">
      <items count="4">
        <item x="2"/>
        <item x="1"/>
        <item x="0"/>
        <item t="default"/>
      </items>
    </pivotField>
    <pivotField dataField="1" showAll="0"/>
    <pivotField showAll="0"/>
  </pivotFields>
  <rowFields count="1">
    <field x="8"/>
  </rowFields>
  <rowItems count="3">
    <i>
      <x/>
    </i>
    <i>
      <x v="1"/>
    </i>
    <i>
      <x v="2"/>
    </i>
  </rowItems>
  <colItems count="1">
    <i/>
  </colItems>
  <dataFields count="1">
    <dataField name="Sum of Amount" fld="9" baseField="0" baseItem="0"/>
  </dataFields>
  <formats count="1">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79D7EC9-793D-487B-AB63-4B0038A8F408}"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O4:P5" firstHeaderRow="0" firstDataRow="1" firstDataCol="0"/>
  <pivotFields count="4">
    <pivotField showAll="0">
      <items count="6">
        <item h="1" x="0"/>
        <item h="1" x="1"/>
        <item h="1" x="2"/>
        <item x="3"/>
        <item h="1" x="4"/>
        <item t="default"/>
      </items>
    </pivotField>
    <pivotField showAll="0" sortType="descending">
      <items count="7">
        <item x="1"/>
        <item x="3"/>
        <item x="2"/>
        <item x="0"/>
        <item x="5"/>
        <item x="4"/>
        <item t="default"/>
      </items>
    </pivotField>
    <pivotField dataField="1" numFmtId="1" showAll="0"/>
    <pivotField dataField="1" numFmtId="1" showAll="0"/>
  </pivotFields>
  <rowItems count="1">
    <i/>
  </rowItems>
  <colFields count="1">
    <field x="-2"/>
  </colFields>
  <colItems count="2">
    <i>
      <x/>
    </i>
    <i i="1">
      <x v="1"/>
    </i>
  </colItems>
  <dataFields count="2">
    <dataField name="Sum of Amount" fld="2" baseField="0" baseItem="0"/>
    <dataField name="Sum of Target" fld="3" baseField="0" baseItem="0"/>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AE26759-7F76-40DF-A71A-E9D6C0351547}"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E10" firstHeaderRow="0" firstDataRow="1" firstDataCol="1"/>
  <pivotFields count="4">
    <pivotField showAll="0">
      <items count="6">
        <item h="1" x="0"/>
        <item h="1" x="1"/>
        <item h="1" x="2"/>
        <item x="3"/>
        <item h="1" x="4"/>
        <item t="default"/>
      </items>
    </pivotField>
    <pivotField axis="axisRow" showAll="0" sortType="descending">
      <items count="7">
        <item x="4"/>
        <item x="5"/>
        <item x="0"/>
        <item x="2"/>
        <item x="3"/>
        <item x="1"/>
        <item t="default"/>
      </items>
      <autoSortScope>
        <pivotArea dataOnly="0" outline="0" fieldPosition="0">
          <references count="1">
            <reference field="4294967294" count="1" selected="0">
              <x v="0"/>
            </reference>
          </references>
        </pivotArea>
      </autoSortScope>
    </pivotField>
    <pivotField dataField="1" numFmtId="1" showAll="0"/>
    <pivotField numFmtId="1" showAll="0"/>
  </pivotFields>
  <rowFields count="1">
    <field x="1"/>
  </rowFields>
  <rowItems count="7">
    <i>
      <x v="3"/>
    </i>
    <i>
      <x v="2"/>
    </i>
    <i>
      <x v="4"/>
    </i>
    <i>
      <x v="5"/>
    </i>
    <i>
      <x v="1"/>
    </i>
    <i>
      <x/>
    </i>
    <i t="grand">
      <x/>
    </i>
  </rowItems>
  <colFields count="1">
    <field x="-2"/>
  </colFields>
  <colItems count="2">
    <i>
      <x/>
    </i>
    <i i="1">
      <x v="1"/>
    </i>
  </colItems>
  <dataFields count="2">
    <dataField name="Sum of Amount" fld="2" baseField="0" baseItem="0"/>
    <dataField name="Sum of Amount2" fld="2" showDataAs="percentOfCol" baseField="1" baseItem="0" numFmtId="10"/>
  </dataFields>
  <formats count="2">
    <format dxfId="14">
      <pivotArea collapsedLevelsAreSubtotals="1" fieldPosition="0">
        <references count="2">
          <reference field="4294967294" count="1" selected="0">
            <x v="0"/>
          </reference>
          <reference field="1" count="0"/>
        </references>
      </pivotArea>
    </format>
    <format dxfId="13">
      <pivotArea collapsedLevelsAreSubtotals="1" fieldPosition="0">
        <references count="2">
          <reference field="4294967294" count="1" selected="0">
            <x v="1"/>
          </reference>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FF048E5-0B84-4664-8473-94B46276FD3E}" sourceName="[Table3].[Year]">
  <pivotTables>
    <pivotTable tabId="7" name="PivotTable2"/>
    <pivotTable tabId="7" name="PivotTable3"/>
    <pivotTable tabId="7" name="PivotTable6"/>
    <pivotTable tabId="7" name="PivotTable7"/>
  </pivotTables>
  <data>
    <olap pivotCacheId="528842845">
      <levels count="2">
        <level uniqueName="[Table3].[Year].[(All)]" sourceCaption="(All)" count="0"/>
        <level uniqueName="[Table3].[Year].[Year]" sourceCaption="Year" count="5">
          <ranges>
            <range startItem="0">
              <i n="[Table3].[Year].&amp;[2020]" c="2020"/>
              <i n="[Table3].[Year].&amp;[2021]" c="2021"/>
              <i n="[Table3].[Year].&amp;[2022]" c="2022"/>
              <i n="[Table3].[Year].&amp;[2023]" c="2023"/>
              <i n="[Table3].[Year].&amp;[2024]" c="2024"/>
            </range>
          </ranges>
        </level>
      </levels>
      <selections count="1">
        <selection n="[Table3].[Year].&amp;[2022]"/>
      </selections>
    </olap>
  </data>
  <extLst>
    <x:ext xmlns:x15="http://schemas.microsoft.com/office/spreadsheetml/2010/11/main" uri="{470722E0-AACD-4C17-9CDC-17EF765DBC7E}">
      <x15:slicerCacheHideItemsWithNoData count="1">
        <x15:slicerCacheOlapLevelName uniqueName="[Table3].[Year].[Year]"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D0E1DBD8-730C-4243-A866-F66D4379D71D}" sourceName="Year">
  <pivotTables>
    <pivotTable tabId="9" name="PivotTable2"/>
    <pivotTable tabId="9" name="PivotTable3"/>
  </pivotTables>
  <data>
    <tabular pivotCacheId="866912972">
      <items count="5">
        <i x="0"/>
        <i x="1"/>
        <i x="2"/>
        <i x="3" s="1"/>
        <i x="4"/>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EB8EE86F-F7D8-4BBE-8D3E-E77C5658AE61}" sourceName="Year">
  <pivotTables>
    <pivotTable tabId="10" name="PivotTable2"/>
    <pivotTable tabId="10" name="PivotTable3"/>
    <pivotTable tabId="10" name="PivotTable4"/>
    <pivotTable tabId="10" name="PivotTable5"/>
    <pivotTable tabId="10" name="PivotTable6"/>
    <pivotTable tabId="10" name="PivotTable7"/>
    <pivotTable tabId="10" name="PivotTable1"/>
  </pivotTables>
  <data>
    <tabular pivotCacheId="459278720">
      <items count="5">
        <i x="0"/>
        <i x="1"/>
        <i x="2"/>
        <i x="3" s="1"/>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07E5175-E6BF-402A-8C6E-70F41AEE005A}" cache="Slicer_Year" caption="Year" columnCount="5" showCaption="0" level="1" style="SlicerStyleDark3 2" lockedPosition="1"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39D0C785-BDE0-452B-8BE8-658842B80D81}" cache="Slicer_Year1" caption="Year" columnCount="5" showCaption="0" style="SlicerStyleDark3 2" lockedPosition="1" rowHeight="27432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BA6F1A5C-1C8B-4324-9016-2C87F7B8DA48}" cache="Slicer_Year2" caption="Year" columnCount="5" showCaption="0" style="SlicerStyleDark3 2" lockedPosition="1"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35" dataDxfId="33" headerRowBorderDxfId="34" tableBorderDxfId="32">
  <sortState ref="A2:I901">
    <sortCondition ref="A2:A901" customList="Jan,Feb,Mar,Apr,May,Jun,Jul,Aug,Sep,Oct,Nov,Dec"/>
  </sortState>
  <tableColumns count="9">
    <tableColumn id="1" xr3:uid="{F1B2F5AF-1872-4D88-A8AD-82C5ABEDAC5E}" name="Year" dataDxfId="31"/>
    <tableColumn id="2" xr3:uid="{A68E4C5E-63A7-44F3-94A9-B3DC035142E3}" name="Month" dataDxfId="30"/>
    <tableColumn id="3" xr3:uid="{FCFD0908-B2CD-4A82-AD2C-8F47574C7344}" name="Income sources" dataDxfId="29"/>
    <tableColumn id="4" xr3:uid="{B21922F0-2DEC-409B-A10C-800CA1A1B0C5}" name="Income Breakdowns" dataDxfId="28"/>
    <tableColumn id="5" xr3:uid="{065303FF-72C4-4F8F-BB0C-F9118DF0DFDF}" name="Counts" dataDxfId="27"/>
    <tableColumn id="6" xr3:uid="{DABCF258-4449-4DEA-86B9-64B7C52EA6A0}" name="Income" dataDxfId="26"/>
    <tableColumn id="7" xr3:uid="{21324F5C-E6CA-43C7-8626-2541ACD89257}" name="Target Income" dataDxfId="25"/>
    <tableColumn id="8" xr3:uid="{A4C67C2A-7CF2-4AF9-8525-5806E64C6993}" name="operating profit" dataDxfId="24"/>
    <tableColumn id="9" xr3:uid="{C6352437-E1F6-2340-AE38-441D5A24EB63}" name="Marketing Strategies" dataDxfId="23"/>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rinterSettings" Target="../printerSettings/printerSettings4.bin"/><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openxmlformats.org/officeDocument/2006/relationships/printerSettings" Target="../printerSettings/printerSettings5.bin"/><Relationship Id="rId4" Type="http://schemas.openxmlformats.org/officeDocument/2006/relationships/pivotTable" Target="../pivotTables/pivotTable18.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AA3116"/>
  <sheetViews>
    <sheetView showGridLines="0" topLeftCell="Q4" zoomScaleNormal="85" workbookViewId="0">
      <selection activeCell="U4" sqref="U4"/>
    </sheetView>
  </sheetViews>
  <sheetFormatPr defaultColWidth="8.85546875" defaultRowHeight="18" customHeight="1" x14ac:dyDescent="0.25"/>
  <cols>
    <col min="1" max="1" width="10" style="1" bestFit="1" customWidth="1"/>
    <col min="2" max="2" width="11.85546875" style="1" bestFit="1" customWidth="1"/>
    <col min="3" max="3" width="20.140625" style="1" bestFit="1" customWidth="1"/>
    <col min="4" max="4" width="24.28515625" style="1" bestFit="1" customWidth="1"/>
    <col min="5" max="6" width="12.7109375" style="1" bestFit="1" customWidth="1"/>
    <col min="7" max="7" width="18.85546875" style="1" bestFit="1" customWidth="1"/>
    <col min="8" max="8" width="20" style="1" bestFit="1" customWidth="1"/>
    <col min="9" max="9" width="24.28515625" style="1" bestFit="1" customWidth="1"/>
    <col min="10" max="10" width="8.85546875" style="1"/>
    <col min="11" max="11" width="10.28515625" style="1" bestFit="1" customWidth="1"/>
    <col min="12" max="12" width="15.85546875" style="1" bestFit="1" customWidth="1"/>
    <col min="13" max="13" width="13.140625" style="1" bestFit="1" customWidth="1"/>
    <col min="14" max="14" width="12.28515625" style="1" bestFit="1" customWidth="1"/>
    <col min="15" max="15" width="8.85546875" style="1"/>
    <col min="16" max="16" width="14.5703125" style="1" bestFit="1" customWidth="1"/>
    <col min="17" max="17" width="12.140625" style="1" customWidth="1"/>
    <col min="18" max="18" width="9.140625" style="1" customWidth="1"/>
    <col min="19" max="19" width="19.5703125" style="1" customWidth="1"/>
    <col min="20" max="20" width="15.5703125" style="1" customWidth="1"/>
    <col min="21" max="21" width="27" style="1" customWidth="1"/>
    <col min="22" max="22" width="35" style="1" customWidth="1"/>
    <col min="23" max="23" width="23" style="1" bestFit="1" customWidth="1"/>
    <col min="24" max="24" width="21" style="1" customWidth="1"/>
    <col min="25" max="25" width="13" style="1" customWidth="1"/>
    <col min="26" max="26" width="21.85546875" style="1" customWidth="1"/>
    <col min="27" max="16384" width="8.85546875" style="1"/>
  </cols>
  <sheetData>
    <row r="1" spans="1:27" ht="28.5" x14ac:dyDescent="0.25">
      <c r="A1" s="9" t="s">
        <v>16</v>
      </c>
      <c r="B1" s="9" t="s">
        <v>17</v>
      </c>
      <c r="C1" s="9" t="s">
        <v>18</v>
      </c>
      <c r="D1" s="9" t="s">
        <v>19</v>
      </c>
      <c r="E1" s="9" t="s">
        <v>20</v>
      </c>
      <c r="F1" s="9" t="s">
        <v>21</v>
      </c>
      <c r="G1" s="9" t="s">
        <v>22</v>
      </c>
      <c r="H1" s="9" t="s">
        <v>39</v>
      </c>
      <c r="I1" s="9" t="s">
        <v>41</v>
      </c>
      <c r="K1" s="30"/>
      <c r="L1" s="33" t="s">
        <v>16</v>
      </c>
      <c r="M1" s="34" t="s">
        <v>64</v>
      </c>
      <c r="N1" s="33" t="s">
        <v>65</v>
      </c>
      <c r="O1" s="33" t="s">
        <v>43</v>
      </c>
      <c r="P1" s="31"/>
      <c r="Q1" s="56" t="s">
        <v>81</v>
      </c>
      <c r="R1" s="56" t="s">
        <v>16</v>
      </c>
      <c r="S1" s="56" t="s">
        <v>17</v>
      </c>
      <c r="T1" s="56" t="s">
        <v>82</v>
      </c>
      <c r="U1" s="56" t="s">
        <v>83</v>
      </c>
      <c r="V1" s="56" t="s">
        <v>84</v>
      </c>
      <c r="W1" s="56" t="s">
        <v>85</v>
      </c>
      <c r="X1" s="56" t="s">
        <v>86</v>
      </c>
      <c r="Y1" s="56" t="s">
        <v>87</v>
      </c>
      <c r="Z1" s="56" t="s">
        <v>65</v>
      </c>
      <c r="AA1" s="56" t="s">
        <v>43</v>
      </c>
    </row>
    <row r="2" spans="1:27" ht="28.5" x14ac:dyDescent="0.25">
      <c r="A2" s="2">
        <v>2020</v>
      </c>
      <c r="B2" s="2" t="s">
        <v>0</v>
      </c>
      <c r="C2" s="2" t="s">
        <v>14</v>
      </c>
      <c r="D2" s="3" t="s">
        <v>36</v>
      </c>
      <c r="E2" s="4">
        <v>3566</v>
      </c>
      <c r="F2" s="4">
        <v>5492.76</v>
      </c>
      <c r="G2" s="4">
        <v>5126.576</v>
      </c>
      <c r="H2" s="4">
        <v>1098.5520000000001</v>
      </c>
      <c r="I2" s="5" t="s">
        <v>40</v>
      </c>
      <c r="K2" s="10"/>
      <c r="L2" s="35">
        <v>2020</v>
      </c>
      <c r="M2" s="35" t="s">
        <v>66</v>
      </c>
      <c r="N2" s="36">
        <v>364236</v>
      </c>
      <c r="O2" s="37">
        <v>501558.1999999999</v>
      </c>
      <c r="P2" s="11"/>
      <c r="Q2" s="57" t="s">
        <v>88</v>
      </c>
      <c r="R2" s="57">
        <v>2020</v>
      </c>
      <c r="S2" s="57" t="s">
        <v>3</v>
      </c>
      <c r="T2" s="57" t="s">
        <v>89</v>
      </c>
      <c r="U2" s="57" t="s">
        <v>90</v>
      </c>
      <c r="V2" s="57" t="s">
        <v>91</v>
      </c>
      <c r="W2" s="57" t="s">
        <v>92</v>
      </c>
      <c r="X2" s="57" t="s">
        <v>93</v>
      </c>
      <c r="Y2" s="57" t="s">
        <v>94</v>
      </c>
      <c r="Z2" s="57">
        <v>350</v>
      </c>
      <c r="AA2" s="57">
        <v>500.5</v>
      </c>
    </row>
    <row r="3" spans="1:27" ht="18" customHeight="1" x14ac:dyDescent="0.25">
      <c r="A3" s="2">
        <v>2020</v>
      </c>
      <c r="B3" s="2" t="s">
        <v>0</v>
      </c>
      <c r="C3" s="2" t="s">
        <v>14</v>
      </c>
      <c r="D3" s="3" t="s">
        <v>37</v>
      </c>
      <c r="E3" s="4">
        <v>2498</v>
      </c>
      <c r="F3" s="4">
        <v>9600</v>
      </c>
      <c r="G3" s="4">
        <v>8960</v>
      </c>
      <c r="H3" s="4">
        <v>1920</v>
      </c>
      <c r="I3" s="5" t="s">
        <v>40</v>
      </c>
      <c r="K3" s="10"/>
      <c r="L3" s="35">
        <v>2020</v>
      </c>
      <c r="M3" s="35" t="s">
        <v>67</v>
      </c>
      <c r="N3" s="36">
        <v>197480</v>
      </c>
      <c r="O3" s="37">
        <v>360897.68000000005</v>
      </c>
      <c r="P3" s="11"/>
      <c r="Q3" s="58" t="s">
        <v>88</v>
      </c>
      <c r="R3" s="58">
        <v>2020</v>
      </c>
      <c r="S3" s="58" t="s">
        <v>3</v>
      </c>
      <c r="T3" s="58" t="s">
        <v>89</v>
      </c>
      <c r="U3" s="58" t="s">
        <v>90</v>
      </c>
      <c r="V3" s="58" t="s">
        <v>91</v>
      </c>
      <c r="W3" s="58" t="s">
        <v>92</v>
      </c>
      <c r="X3" s="58" t="s">
        <v>93</v>
      </c>
      <c r="Y3" s="58" t="s">
        <v>94</v>
      </c>
      <c r="Z3" s="58">
        <v>344</v>
      </c>
      <c r="AA3" s="58">
        <v>491.92</v>
      </c>
    </row>
    <row r="4" spans="1:27" ht="18" customHeight="1" x14ac:dyDescent="0.25">
      <c r="A4" s="2">
        <v>2020</v>
      </c>
      <c r="B4" s="2" t="s">
        <v>0</v>
      </c>
      <c r="C4" s="2" t="s">
        <v>13</v>
      </c>
      <c r="D4" s="3" t="s">
        <v>35</v>
      </c>
      <c r="E4" s="4">
        <v>1245</v>
      </c>
      <c r="F4" s="4">
        <v>5492.6399999999994</v>
      </c>
      <c r="G4" s="4">
        <v>5126.4639999999999</v>
      </c>
      <c r="H4" s="4">
        <v>1098.528</v>
      </c>
      <c r="I4" s="5" t="s">
        <v>40</v>
      </c>
      <c r="K4" s="10"/>
      <c r="L4" s="35">
        <v>2020</v>
      </c>
      <c r="M4" s="35" t="s">
        <v>68</v>
      </c>
      <c r="N4" s="36">
        <v>187412</v>
      </c>
      <c r="O4" s="37">
        <v>227490.12000000002</v>
      </c>
      <c r="P4" s="11"/>
      <c r="Q4" s="57" t="s">
        <v>95</v>
      </c>
      <c r="R4" s="57">
        <v>2020</v>
      </c>
      <c r="S4" s="57" t="s">
        <v>3</v>
      </c>
      <c r="T4" s="57" t="s">
        <v>89</v>
      </c>
      <c r="U4" s="57" t="s">
        <v>90</v>
      </c>
      <c r="V4" s="57" t="s">
        <v>91</v>
      </c>
      <c r="W4" s="57" t="s">
        <v>92</v>
      </c>
      <c r="X4" s="57" t="s">
        <v>93</v>
      </c>
      <c r="Y4" s="57" t="s">
        <v>96</v>
      </c>
      <c r="Z4" s="57">
        <v>236</v>
      </c>
      <c r="AA4" s="57">
        <v>337.48</v>
      </c>
    </row>
    <row r="5" spans="1:27" ht="18" customHeight="1" x14ac:dyDescent="0.25">
      <c r="A5" s="2">
        <v>2020</v>
      </c>
      <c r="B5" s="2" t="s">
        <v>0</v>
      </c>
      <c r="C5" s="2" t="s">
        <v>38</v>
      </c>
      <c r="D5" s="6" t="s">
        <v>30</v>
      </c>
      <c r="E5" s="7">
        <v>644</v>
      </c>
      <c r="F5" s="7">
        <v>6892.2</v>
      </c>
      <c r="G5" s="7">
        <v>6432.72</v>
      </c>
      <c r="H5" s="4">
        <v>1378.44</v>
      </c>
      <c r="I5" s="5" t="s">
        <v>40</v>
      </c>
      <c r="K5" s="10"/>
      <c r="L5" s="35">
        <v>2020</v>
      </c>
      <c r="M5" s="35" t="s">
        <v>69</v>
      </c>
      <c r="N5" s="36">
        <v>167840</v>
      </c>
      <c r="O5" s="37">
        <v>281795.8000000001</v>
      </c>
      <c r="P5" s="11"/>
      <c r="Q5" s="58" t="s">
        <v>95</v>
      </c>
      <c r="R5" s="58">
        <v>2020</v>
      </c>
      <c r="S5" s="58" t="s">
        <v>3</v>
      </c>
      <c r="T5" s="58" t="s">
        <v>89</v>
      </c>
      <c r="U5" s="58" t="s">
        <v>90</v>
      </c>
      <c r="V5" s="58" t="s">
        <v>91</v>
      </c>
      <c r="W5" s="58" t="s">
        <v>92</v>
      </c>
      <c r="X5" s="58" t="s">
        <v>93</v>
      </c>
      <c r="Y5" s="58" t="s">
        <v>96</v>
      </c>
      <c r="Z5" s="58">
        <v>284</v>
      </c>
      <c r="AA5" s="58">
        <v>406.12</v>
      </c>
    </row>
    <row r="6" spans="1:27" ht="18" customHeight="1" x14ac:dyDescent="0.25">
      <c r="A6" s="2">
        <v>2020</v>
      </c>
      <c r="B6" s="2" t="s">
        <v>0</v>
      </c>
      <c r="C6" s="2" t="s">
        <v>12</v>
      </c>
      <c r="D6" s="6" t="s">
        <v>29</v>
      </c>
      <c r="E6" s="7">
        <v>643</v>
      </c>
      <c r="F6" s="7">
        <v>7700</v>
      </c>
      <c r="G6" s="7">
        <v>7840</v>
      </c>
      <c r="H6" s="4">
        <v>1540</v>
      </c>
      <c r="I6" s="5" t="s">
        <v>40</v>
      </c>
      <c r="K6" s="10"/>
      <c r="L6" s="35">
        <v>2020</v>
      </c>
      <c r="M6" s="35" t="s">
        <v>70</v>
      </c>
      <c r="N6" s="36">
        <v>126472</v>
      </c>
      <c r="O6" s="37">
        <v>206264.59999999995</v>
      </c>
      <c r="P6" s="11"/>
      <c r="Q6" s="57" t="s">
        <v>97</v>
      </c>
      <c r="R6" s="57">
        <v>2020</v>
      </c>
      <c r="S6" s="57" t="s">
        <v>3</v>
      </c>
      <c r="T6" s="57" t="s">
        <v>89</v>
      </c>
      <c r="U6" s="57" t="s">
        <v>90</v>
      </c>
      <c r="V6" s="57" t="s">
        <v>91</v>
      </c>
      <c r="W6" s="57" t="s">
        <v>92</v>
      </c>
      <c r="X6" s="57" t="s">
        <v>93</v>
      </c>
      <c r="Y6" s="57" t="s">
        <v>96</v>
      </c>
      <c r="Z6" s="57">
        <v>238</v>
      </c>
      <c r="AA6" s="57">
        <v>340.34</v>
      </c>
    </row>
    <row r="7" spans="1:27" ht="18" customHeight="1" x14ac:dyDescent="0.25">
      <c r="A7" s="2">
        <v>2020</v>
      </c>
      <c r="B7" s="2" t="s">
        <v>0</v>
      </c>
      <c r="C7" s="2" t="s">
        <v>38</v>
      </c>
      <c r="D7" s="6" t="s">
        <v>31</v>
      </c>
      <c r="E7" s="7">
        <v>455</v>
      </c>
      <c r="F7" s="7">
        <v>5265.39</v>
      </c>
      <c r="G7" s="7">
        <v>5128.0320000000002</v>
      </c>
      <c r="H7" s="4">
        <v>1053.0780000000002</v>
      </c>
      <c r="I7" s="5" t="s">
        <v>40</v>
      </c>
      <c r="K7" s="10"/>
      <c r="L7" s="35">
        <v>2020</v>
      </c>
      <c r="M7" s="35" t="s">
        <v>71</v>
      </c>
      <c r="N7" s="36">
        <v>125960</v>
      </c>
      <c r="O7" s="37">
        <v>202419.35999999975</v>
      </c>
      <c r="P7" s="11"/>
      <c r="Q7" s="58" t="s">
        <v>88</v>
      </c>
      <c r="R7" s="58">
        <v>2020</v>
      </c>
      <c r="S7" s="58" t="s">
        <v>3</v>
      </c>
      <c r="T7" s="58" t="s">
        <v>89</v>
      </c>
      <c r="U7" s="58" t="s">
        <v>90</v>
      </c>
      <c r="V7" s="58" t="s">
        <v>91</v>
      </c>
      <c r="W7" s="58" t="s">
        <v>92</v>
      </c>
      <c r="X7" s="58" t="s">
        <v>93</v>
      </c>
      <c r="Y7" s="58" t="s">
        <v>96</v>
      </c>
      <c r="Z7" s="58">
        <v>280</v>
      </c>
      <c r="AA7" s="58">
        <v>400.4</v>
      </c>
    </row>
    <row r="8" spans="1:27" ht="18" customHeight="1" x14ac:dyDescent="0.25">
      <c r="A8" s="2">
        <v>2020</v>
      </c>
      <c r="B8" s="2" t="s">
        <v>0</v>
      </c>
      <c r="C8" s="2" t="s">
        <v>12</v>
      </c>
      <c r="D8" s="6" t="s">
        <v>28</v>
      </c>
      <c r="E8" s="8">
        <v>345</v>
      </c>
      <c r="F8" s="8">
        <v>9016</v>
      </c>
      <c r="G8" s="8">
        <v>7840</v>
      </c>
      <c r="H8" s="4">
        <v>1803.2</v>
      </c>
      <c r="I8" s="5" t="s">
        <v>40</v>
      </c>
      <c r="K8" s="10"/>
      <c r="L8" s="35">
        <v>2021</v>
      </c>
      <c r="M8" s="35" t="s">
        <v>66</v>
      </c>
      <c r="N8" s="36">
        <v>342724</v>
      </c>
      <c r="O8" s="37">
        <v>509978.03999999992</v>
      </c>
      <c r="P8" s="11"/>
      <c r="Q8" s="57" t="s">
        <v>88</v>
      </c>
      <c r="R8" s="57">
        <v>2020</v>
      </c>
      <c r="S8" s="57" t="s">
        <v>3</v>
      </c>
      <c r="T8" s="57" t="s">
        <v>89</v>
      </c>
      <c r="U8" s="57" t="s">
        <v>90</v>
      </c>
      <c r="V8" s="57" t="s">
        <v>91</v>
      </c>
      <c r="W8" s="57" t="s">
        <v>92</v>
      </c>
      <c r="X8" s="57" t="s">
        <v>93</v>
      </c>
      <c r="Y8" s="57" t="s">
        <v>96</v>
      </c>
      <c r="Z8" s="57">
        <v>208</v>
      </c>
      <c r="AA8" s="57">
        <v>297.44</v>
      </c>
    </row>
    <row r="9" spans="1:27" ht="18" customHeight="1" x14ac:dyDescent="0.25">
      <c r="A9" s="2">
        <v>2020</v>
      </c>
      <c r="B9" s="2" t="s">
        <v>0</v>
      </c>
      <c r="C9" s="2" t="s">
        <v>13</v>
      </c>
      <c r="D9" s="3" t="s">
        <v>33</v>
      </c>
      <c r="E9" s="4">
        <v>122</v>
      </c>
      <c r="F9" s="4">
        <v>2696.75</v>
      </c>
      <c r="G9" s="4">
        <v>112</v>
      </c>
      <c r="H9" s="4">
        <v>539.35</v>
      </c>
      <c r="I9" s="5" t="s">
        <v>40</v>
      </c>
      <c r="K9" s="10"/>
      <c r="L9" s="35">
        <v>2021</v>
      </c>
      <c r="M9" s="35" t="s">
        <v>67</v>
      </c>
      <c r="N9" s="36">
        <v>238460</v>
      </c>
      <c r="O9" s="37">
        <v>280188.47999999992</v>
      </c>
      <c r="P9" s="11"/>
      <c r="Q9" s="58" t="s">
        <v>95</v>
      </c>
      <c r="R9" s="58">
        <v>2020</v>
      </c>
      <c r="S9" s="58" t="s">
        <v>3</v>
      </c>
      <c r="T9" s="58" t="s">
        <v>89</v>
      </c>
      <c r="U9" s="58" t="s">
        <v>90</v>
      </c>
      <c r="V9" s="58" t="s">
        <v>91</v>
      </c>
      <c r="W9" s="58" t="s">
        <v>92</v>
      </c>
      <c r="X9" s="58" t="s">
        <v>93</v>
      </c>
      <c r="Y9" s="58" t="s">
        <v>94</v>
      </c>
      <c r="Z9" s="58">
        <v>354</v>
      </c>
      <c r="AA9" s="58">
        <v>526.24</v>
      </c>
    </row>
    <row r="10" spans="1:27" ht="18" customHeight="1" x14ac:dyDescent="0.25">
      <c r="A10" s="2">
        <v>2020</v>
      </c>
      <c r="B10" s="2" t="s">
        <v>0</v>
      </c>
      <c r="C10" s="2" t="s">
        <v>15</v>
      </c>
      <c r="D10" s="6" t="s">
        <v>26</v>
      </c>
      <c r="E10" s="7">
        <v>78</v>
      </c>
      <c r="F10" s="7">
        <v>5492.6399999999994</v>
      </c>
      <c r="G10" s="7">
        <v>5126.4639999999999</v>
      </c>
      <c r="H10" s="4">
        <v>1098.528</v>
      </c>
      <c r="I10" s="5" t="s">
        <v>40</v>
      </c>
      <c r="K10" s="10"/>
      <c r="L10" s="35">
        <v>2021</v>
      </c>
      <c r="M10" s="35" t="s">
        <v>68</v>
      </c>
      <c r="N10" s="36">
        <v>231288</v>
      </c>
      <c r="O10" s="37">
        <v>209586.52000000019</v>
      </c>
      <c r="P10" s="11"/>
      <c r="Q10" s="57" t="s">
        <v>88</v>
      </c>
      <c r="R10" s="57">
        <v>2020</v>
      </c>
      <c r="S10" s="57" t="s">
        <v>3</v>
      </c>
      <c r="T10" s="57" t="s">
        <v>89</v>
      </c>
      <c r="U10" s="57" t="s">
        <v>90</v>
      </c>
      <c r="V10" s="57" t="s">
        <v>91</v>
      </c>
      <c r="W10" s="57" t="s">
        <v>92</v>
      </c>
      <c r="X10" s="57" t="s">
        <v>93</v>
      </c>
      <c r="Y10" s="57" t="s">
        <v>94</v>
      </c>
      <c r="Z10" s="57">
        <v>348</v>
      </c>
      <c r="AA10" s="57">
        <v>526.24</v>
      </c>
    </row>
    <row r="11" spans="1:27" ht="18" customHeight="1" x14ac:dyDescent="0.25">
      <c r="A11" s="2">
        <v>2020</v>
      </c>
      <c r="B11" s="2" t="s">
        <v>0</v>
      </c>
      <c r="C11" s="2" t="s">
        <v>15</v>
      </c>
      <c r="D11" s="6" t="s">
        <v>24</v>
      </c>
      <c r="E11" s="7">
        <v>76</v>
      </c>
      <c r="F11" s="7">
        <v>5492.28</v>
      </c>
      <c r="G11" s="7">
        <v>5126.1279999999997</v>
      </c>
      <c r="H11" s="4">
        <v>1098.4559999999999</v>
      </c>
      <c r="I11" s="5" t="s">
        <v>40</v>
      </c>
      <c r="K11" s="10"/>
      <c r="L11" s="35">
        <v>2021</v>
      </c>
      <c r="M11" s="35" t="s">
        <v>69</v>
      </c>
      <c r="N11" s="36">
        <v>210228</v>
      </c>
      <c r="O11" s="37">
        <v>273633.36</v>
      </c>
      <c r="P11" s="11"/>
      <c r="Q11" s="58" t="s">
        <v>97</v>
      </c>
      <c r="R11" s="58">
        <v>2020</v>
      </c>
      <c r="S11" s="58" t="s">
        <v>3</v>
      </c>
      <c r="T11" s="58" t="s">
        <v>89</v>
      </c>
      <c r="U11" s="58" t="s">
        <v>90</v>
      </c>
      <c r="V11" s="58" t="s">
        <v>91</v>
      </c>
      <c r="W11" s="58" t="s">
        <v>92</v>
      </c>
      <c r="X11" s="58" t="s">
        <v>93</v>
      </c>
      <c r="Y11" s="58" t="s">
        <v>94</v>
      </c>
      <c r="Z11" s="58">
        <v>342</v>
      </c>
      <c r="AA11" s="58">
        <v>526.24</v>
      </c>
    </row>
    <row r="12" spans="1:27" ht="18" customHeight="1" x14ac:dyDescent="0.25">
      <c r="A12" s="2">
        <v>2020</v>
      </c>
      <c r="B12" s="2" t="s">
        <v>0</v>
      </c>
      <c r="C12" s="2" t="s">
        <v>15</v>
      </c>
      <c r="D12" s="6" t="s">
        <v>25</v>
      </c>
      <c r="E12" s="7">
        <v>46</v>
      </c>
      <c r="F12" s="7">
        <v>240</v>
      </c>
      <c r="G12" s="7">
        <v>224</v>
      </c>
      <c r="H12" s="4">
        <v>48</v>
      </c>
      <c r="I12" s="5" t="s">
        <v>40</v>
      </c>
      <c r="K12" s="10"/>
      <c r="L12" s="35">
        <v>2021</v>
      </c>
      <c r="M12" s="35" t="s">
        <v>71</v>
      </c>
      <c r="N12" s="36">
        <v>135984</v>
      </c>
      <c r="O12" s="37">
        <v>204158.23999999973</v>
      </c>
      <c r="P12" s="11"/>
      <c r="Q12" s="57" t="s">
        <v>98</v>
      </c>
      <c r="R12" s="57">
        <v>2020</v>
      </c>
      <c r="S12" s="57" t="s">
        <v>3</v>
      </c>
      <c r="T12" s="57" t="s">
        <v>89</v>
      </c>
      <c r="U12" s="57" t="s">
        <v>90</v>
      </c>
      <c r="V12" s="57" t="s">
        <v>91</v>
      </c>
      <c r="W12" s="57" t="s">
        <v>92</v>
      </c>
      <c r="X12" s="57" t="s">
        <v>93</v>
      </c>
      <c r="Y12" s="57" t="s">
        <v>96</v>
      </c>
      <c r="Z12" s="57">
        <v>677</v>
      </c>
      <c r="AA12" s="57">
        <v>968.11</v>
      </c>
    </row>
    <row r="13" spans="1:27" ht="18" customHeight="1" x14ac:dyDescent="0.25">
      <c r="A13" s="2">
        <v>2020</v>
      </c>
      <c r="B13" s="2" t="s">
        <v>0</v>
      </c>
      <c r="C13" s="2" t="s">
        <v>15</v>
      </c>
      <c r="D13" s="6" t="s">
        <v>23</v>
      </c>
      <c r="E13" s="7">
        <v>34</v>
      </c>
      <c r="F13" s="7">
        <v>5492.16</v>
      </c>
      <c r="G13" s="7">
        <v>5126.0160000000005</v>
      </c>
      <c r="H13" s="4">
        <v>1098.432</v>
      </c>
      <c r="I13" s="5" t="s">
        <v>40</v>
      </c>
      <c r="K13" s="10"/>
      <c r="L13" s="35">
        <v>2021</v>
      </c>
      <c r="M13" s="35" t="s">
        <v>70</v>
      </c>
      <c r="N13" s="36">
        <v>128888</v>
      </c>
      <c r="O13" s="37">
        <v>275347.0400000001</v>
      </c>
      <c r="P13" s="11"/>
      <c r="Q13" s="58" t="s">
        <v>97</v>
      </c>
      <c r="R13" s="58">
        <v>2020</v>
      </c>
      <c r="S13" s="58" t="s">
        <v>3</v>
      </c>
      <c r="T13" s="58" t="s">
        <v>89</v>
      </c>
      <c r="U13" s="58" t="s">
        <v>90</v>
      </c>
      <c r="V13" s="58" t="s">
        <v>91</v>
      </c>
      <c r="W13" s="58" t="s">
        <v>92</v>
      </c>
      <c r="X13" s="58" t="s">
        <v>93</v>
      </c>
      <c r="Y13" s="58" t="s">
        <v>96</v>
      </c>
      <c r="Z13" s="58">
        <v>710</v>
      </c>
      <c r="AA13" s="58">
        <v>1015.3</v>
      </c>
    </row>
    <row r="14" spans="1:27" ht="18" customHeight="1" x14ac:dyDescent="0.25">
      <c r="A14" s="2">
        <v>2020</v>
      </c>
      <c r="B14" s="2" t="s">
        <v>0</v>
      </c>
      <c r="C14" s="2" t="s">
        <v>13</v>
      </c>
      <c r="D14" s="3" t="s">
        <v>34</v>
      </c>
      <c r="E14" s="4">
        <v>7</v>
      </c>
      <c r="F14" s="4">
        <v>3666.3</v>
      </c>
      <c r="G14" s="4">
        <v>224</v>
      </c>
      <c r="H14" s="4">
        <v>733.2600000000001</v>
      </c>
      <c r="I14" s="5" t="s">
        <v>40</v>
      </c>
      <c r="K14" s="10"/>
      <c r="L14" s="35">
        <v>2022</v>
      </c>
      <c r="M14" s="35" t="s">
        <v>66</v>
      </c>
      <c r="N14" s="36">
        <v>365892</v>
      </c>
      <c r="O14" s="37">
        <v>524449.6399999999</v>
      </c>
      <c r="P14" s="11"/>
      <c r="Q14" s="57" t="s">
        <v>95</v>
      </c>
      <c r="R14" s="57">
        <v>2020</v>
      </c>
      <c r="S14" s="57" t="s">
        <v>3</v>
      </c>
      <c r="T14" s="57" t="s">
        <v>89</v>
      </c>
      <c r="U14" s="57" t="s">
        <v>90</v>
      </c>
      <c r="V14" s="57" t="s">
        <v>91</v>
      </c>
      <c r="W14" s="57" t="s">
        <v>92</v>
      </c>
      <c r="X14" s="57" t="s">
        <v>93</v>
      </c>
      <c r="Y14" s="57" t="s">
        <v>96</v>
      </c>
      <c r="Z14" s="57">
        <v>763</v>
      </c>
      <c r="AA14" s="57">
        <v>1091.0899999999999</v>
      </c>
    </row>
    <row r="15" spans="1:27" ht="18" customHeight="1" x14ac:dyDescent="0.25">
      <c r="A15" s="2">
        <v>2020</v>
      </c>
      <c r="B15" s="2" t="s">
        <v>0</v>
      </c>
      <c r="C15" s="2" t="s">
        <v>32</v>
      </c>
      <c r="D15" s="6" t="s">
        <v>32</v>
      </c>
      <c r="E15" s="7">
        <v>3</v>
      </c>
      <c r="F15" s="7">
        <v>7260</v>
      </c>
      <c r="G15" s="7">
        <v>7392</v>
      </c>
      <c r="H15" s="4">
        <v>1452</v>
      </c>
      <c r="I15" s="5" t="s">
        <v>40</v>
      </c>
      <c r="K15" s="10"/>
      <c r="L15" s="35">
        <v>2022</v>
      </c>
      <c r="M15" s="35" t="s">
        <v>68</v>
      </c>
      <c r="N15" s="36">
        <v>188312</v>
      </c>
      <c r="O15" s="37">
        <v>201424.08000000007</v>
      </c>
      <c r="P15" s="11"/>
      <c r="Q15" s="58" t="s">
        <v>95</v>
      </c>
      <c r="R15" s="58">
        <v>2020</v>
      </c>
      <c r="S15" s="58" t="s">
        <v>3</v>
      </c>
      <c r="T15" s="58" t="s">
        <v>89</v>
      </c>
      <c r="U15" s="58" t="s">
        <v>90</v>
      </c>
      <c r="V15" s="58" t="s">
        <v>91</v>
      </c>
      <c r="W15" s="58" t="s">
        <v>92</v>
      </c>
      <c r="X15" s="58" t="s">
        <v>93</v>
      </c>
      <c r="Y15" s="58" t="s">
        <v>94</v>
      </c>
      <c r="Z15" s="58">
        <v>351</v>
      </c>
      <c r="AA15" s="58">
        <v>501.93</v>
      </c>
    </row>
    <row r="16" spans="1:27" ht="18" customHeight="1" x14ac:dyDescent="0.25">
      <c r="A16" s="2">
        <v>2020</v>
      </c>
      <c r="B16" s="2" t="s">
        <v>0</v>
      </c>
      <c r="C16" s="2" t="s">
        <v>15</v>
      </c>
      <c r="D16" s="6" t="s">
        <v>27</v>
      </c>
      <c r="E16" s="7">
        <v>3</v>
      </c>
      <c r="F16" s="7">
        <v>5035.0300000000007</v>
      </c>
      <c r="G16" s="7">
        <v>5126.576</v>
      </c>
      <c r="H16" s="4">
        <v>1007.0060000000002</v>
      </c>
      <c r="I16" s="5" t="s">
        <v>40</v>
      </c>
      <c r="K16" s="10"/>
      <c r="L16" s="35">
        <v>2022</v>
      </c>
      <c r="M16" s="35" t="s">
        <v>67</v>
      </c>
      <c r="N16" s="36">
        <v>387584</v>
      </c>
      <c r="O16" s="37">
        <v>700000</v>
      </c>
      <c r="P16" s="11"/>
      <c r="Q16" s="57" t="s">
        <v>97</v>
      </c>
      <c r="R16" s="57">
        <v>2020</v>
      </c>
      <c r="S16" s="57" t="s">
        <v>3</v>
      </c>
      <c r="T16" s="57" t="s">
        <v>89</v>
      </c>
      <c r="U16" s="57" t="s">
        <v>90</v>
      </c>
      <c r="V16" s="57" t="s">
        <v>91</v>
      </c>
      <c r="W16" s="57" t="s">
        <v>92</v>
      </c>
      <c r="X16" s="57" t="s">
        <v>93</v>
      </c>
      <c r="Y16" s="57" t="s">
        <v>94</v>
      </c>
      <c r="Z16" s="57">
        <v>345</v>
      </c>
      <c r="AA16" s="57">
        <v>493.35</v>
      </c>
    </row>
    <row r="17" spans="1:27" ht="18" customHeight="1" x14ac:dyDescent="0.25">
      <c r="A17" s="2">
        <v>2020</v>
      </c>
      <c r="B17" s="2" t="s">
        <v>1</v>
      </c>
      <c r="C17" s="2" t="s">
        <v>14</v>
      </c>
      <c r="D17" s="3" t="s">
        <v>36</v>
      </c>
      <c r="E17" s="4">
        <v>3566</v>
      </c>
      <c r="F17" s="4">
        <v>5035.0300000000007</v>
      </c>
      <c r="G17" s="4">
        <v>5126.576</v>
      </c>
      <c r="H17" s="4">
        <v>1007.0060000000002</v>
      </c>
      <c r="I17" s="5" t="s">
        <v>40</v>
      </c>
      <c r="K17" s="10"/>
      <c r="L17" s="35">
        <v>2022</v>
      </c>
      <c r="M17" s="35" t="s">
        <v>69</v>
      </c>
      <c r="N17" s="36">
        <v>178572</v>
      </c>
      <c r="O17" s="37">
        <v>255357.95999999996</v>
      </c>
      <c r="P17" s="11"/>
      <c r="Q17" s="58" t="s">
        <v>88</v>
      </c>
      <c r="R17" s="58">
        <v>2020</v>
      </c>
      <c r="S17" s="58" t="s">
        <v>3</v>
      </c>
      <c r="T17" s="58" t="s">
        <v>89</v>
      </c>
      <c r="U17" s="58" t="s">
        <v>90</v>
      </c>
      <c r="V17" s="58" t="s">
        <v>91</v>
      </c>
      <c r="W17" s="58" t="s">
        <v>92</v>
      </c>
      <c r="X17" s="58" t="s">
        <v>93</v>
      </c>
      <c r="Y17" s="58" t="s">
        <v>94</v>
      </c>
      <c r="Z17" s="58">
        <v>339</v>
      </c>
      <c r="AA17" s="58">
        <v>484.77</v>
      </c>
    </row>
    <row r="18" spans="1:27" ht="18" customHeight="1" x14ac:dyDescent="0.25">
      <c r="A18" s="2">
        <v>2020</v>
      </c>
      <c r="B18" s="2" t="s">
        <v>1</v>
      </c>
      <c r="C18" s="2" t="s">
        <v>14</v>
      </c>
      <c r="D18" s="3" t="s">
        <v>37</v>
      </c>
      <c r="E18" s="4">
        <v>2498</v>
      </c>
      <c r="F18" s="4">
        <v>8800</v>
      </c>
      <c r="G18" s="4">
        <v>8960</v>
      </c>
      <c r="H18" s="4">
        <v>1760</v>
      </c>
      <c r="I18" s="5" t="s">
        <v>40</v>
      </c>
      <c r="K18" s="10"/>
      <c r="L18" s="35">
        <v>2022</v>
      </c>
      <c r="M18" s="35" t="s">
        <v>70</v>
      </c>
      <c r="N18" s="36">
        <v>127296</v>
      </c>
      <c r="O18" s="37">
        <v>181256.00000000003</v>
      </c>
      <c r="P18" s="11"/>
      <c r="Q18" s="57" t="s">
        <v>95</v>
      </c>
      <c r="R18" s="57">
        <v>2020</v>
      </c>
      <c r="S18" s="57" t="s">
        <v>3</v>
      </c>
      <c r="T18" s="57" t="s">
        <v>89</v>
      </c>
      <c r="U18" s="57" t="s">
        <v>90</v>
      </c>
      <c r="V18" s="57" t="s">
        <v>91</v>
      </c>
      <c r="W18" s="57" t="s">
        <v>92</v>
      </c>
      <c r="X18" s="57" t="s">
        <v>93</v>
      </c>
      <c r="Y18" s="57" t="s">
        <v>96</v>
      </c>
      <c r="Z18" s="57">
        <v>237</v>
      </c>
      <c r="AA18" s="57">
        <v>338.91</v>
      </c>
    </row>
    <row r="19" spans="1:27" ht="18" customHeight="1" x14ac:dyDescent="0.25">
      <c r="A19" s="2">
        <v>2020</v>
      </c>
      <c r="B19" s="2" t="s">
        <v>1</v>
      </c>
      <c r="C19" s="2" t="s">
        <v>13</v>
      </c>
      <c r="D19" s="3" t="s">
        <v>35</v>
      </c>
      <c r="E19" s="4">
        <v>1245</v>
      </c>
      <c r="F19" s="4">
        <v>5034.92</v>
      </c>
      <c r="G19" s="4">
        <v>5126.4639999999999</v>
      </c>
      <c r="H19" s="4">
        <v>1006.984</v>
      </c>
      <c r="I19" s="5" t="s">
        <v>40</v>
      </c>
      <c r="K19" s="10"/>
      <c r="L19" s="35">
        <v>2022</v>
      </c>
      <c r="M19" s="35" t="s">
        <v>71</v>
      </c>
      <c r="N19" s="36">
        <v>125136</v>
      </c>
      <c r="O19" s="37">
        <v>199811.0399999998</v>
      </c>
      <c r="P19" s="11"/>
      <c r="Q19" s="58" t="s">
        <v>95</v>
      </c>
      <c r="R19" s="58">
        <v>2020</v>
      </c>
      <c r="S19" s="58" t="s">
        <v>3</v>
      </c>
      <c r="T19" s="58" t="s">
        <v>89</v>
      </c>
      <c r="U19" s="58" t="s">
        <v>90</v>
      </c>
      <c r="V19" s="58" t="s">
        <v>91</v>
      </c>
      <c r="W19" s="58" t="s">
        <v>92</v>
      </c>
      <c r="X19" s="58" t="s">
        <v>93</v>
      </c>
      <c r="Y19" s="58" t="s">
        <v>96</v>
      </c>
      <c r="Z19" s="58">
        <v>749</v>
      </c>
      <c r="AA19" s="58">
        <v>526.24</v>
      </c>
    </row>
    <row r="20" spans="1:27" ht="18" customHeight="1" x14ac:dyDescent="0.25">
      <c r="A20" s="2">
        <v>2020</v>
      </c>
      <c r="B20" s="2" t="s">
        <v>1</v>
      </c>
      <c r="C20" s="2" t="s">
        <v>38</v>
      </c>
      <c r="D20" s="6" t="s">
        <v>30</v>
      </c>
      <c r="E20" s="7">
        <v>644</v>
      </c>
      <c r="F20" s="7">
        <v>6317.85</v>
      </c>
      <c r="G20" s="7">
        <v>6432.72</v>
      </c>
      <c r="H20" s="4">
        <v>1263.5700000000002</v>
      </c>
      <c r="I20" s="5" t="s">
        <v>40</v>
      </c>
      <c r="K20" s="10"/>
      <c r="L20" s="35">
        <v>2023</v>
      </c>
      <c r="M20" s="35" t="s">
        <v>66</v>
      </c>
      <c r="N20" s="36">
        <v>204528</v>
      </c>
      <c r="O20" s="37">
        <v>292475.04000000004</v>
      </c>
      <c r="P20" s="11"/>
      <c r="Q20" s="57" t="s">
        <v>98</v>
      </c>
      <c r="R20" s="57">
        <v>2020</v>
      </c>
      <c r="S20" s="57" t="s">
        <v>3</v>
      </c>
      <c r="T20" s="57" t="s">
        <v>89</v>
      </c>
      <c r="U20" s="57" t="s">
        <v>90</v>
      </c>
      <c r="V20" s="57" t="s">
        <v>91</v>
      </c>
      <c r="W20" s="57" t="s">
        <v>92</v>
      </c>
      <c r="X20" s="57" t="s">
        <v>93</v>
      </c>
      <c r="Y20" s="57" t="s">
        <v>96</v>
      </c>
      <c r="Z20" s="57">
        <v>803</v>
      </c>
      <c r="AA20" s="57">
        <v>526.24</v>
      </c>
    </row>
    <row r="21" spans="1:27" ht="18" customHeight="1" x14ac:dyDescent="0.25">
      <c r="A21" s="2">
        <v>2020</v>
      </c>
      <c r="B21" s="2" t="s">
        <v>1</v>
      </c>
      <c r="C21" s="2" t="s">
        <v>12</v>
      </c>
      <c r="D21" s="6" t="s">
        <v>29</v>
      </c>
      <c r="E21" s="7">
        <v>643</v>
      </c>
      <c r="F21" s="7">
        <v>7000</v>
      </c>
      <c r="G21" s="7">
        <v>7840</v>
      </c>
      <c r="H21" s="4">
        <v>1400</v>
      </c>
      <c r="I21" s="5" t="s">
        <v>40</v>
      </c>
      <c r="K21" s="10"/>
      <c r="L21" s="35">
        <v>2023</v>
      </c>
      <c r="M21" s="35" t="s">
        <v>69</v>
      </c>
      <c r="N21" s="36">
        <v>129304</v>
      </c>
      <c r="O21" s="37">
        <v>184904.72</v>
      </c>
      <c r="P21" s="11"/>
      <c r="Q21" s="58" t="s">
        <v>88</v>
      </c>
      <c r="R21" s="58">
        <v>2020</v>
      </c>
      <c r="S21" s="58" t="s">
        <v>3</v>
      </c>
      <c r="T21" s="58" t="s">
        <v>89</v>
      </c>
      <c r="U21" s="58" t="s">
        <v>90</v>
      </c>
      <c r="V21" s="58" t="s">
        <v>91</v>
      </c>
      <c r="W21" s="58" t="s">
        <v>92</v>
      </c>
      <c r="X21" s="58" t="s">
        <v>93</v>
      </c>
      <c r="Y21" s="58" t="s">
        <v>96</v>
      </c>
      <c r="Z21" s="58">
        <v>235</v>
      </c>
      <c r="AA21" s="58">
        <v>336.05</v>
      </c>
    </row>
    <row r="22" spans="1:27" ht="18" customHeight="1" x14ac:dyDescent="0.25">
      <c r="A22" s="2">
        <v>2020</v>
      </c>
      <c r="B22" s="2" t="s">
        <v>1</v>
      </c>
      <c r="C22" s="2" t="s">
        <v>38</v>
      </c>
      <c r="D22" s="6" t="s">
        <v>31</v>
      </c>
      <c r="E22" s="7">
        <v>455</v>
      </c>
      <c r="F22" s="7">
        <v>4578.6000000000004</v>
      </c>
      <c r="G22" s="7">
        <v>5128.0320000000002</v>
      </c>
      <c r="H22" s="4">
        <v>915.72000000000014</v>
      </c>
      <c r="I22" s="5" t="s">
        <v>40</v>
      </c>
      <c r="K22" s="10"/>
      <c r="L22" s="35">
        <v>2023</v>
      </c>
      <c r="M22" s="35" t="s">
        <v>67</v>
      </c>
      <c r="N22" s="36">
        <v>127904</v>
      </c>
      <c r="O22" s="37">
        <v>182902.72000000003</v>
      </c>
      <c r="P22" s="11"/>
      <c r="Q22" s="57" t="s">
        <v>88</v>
      </c>
      <c r="R22" s="57">
        <v>2020</v>
      </c>
      <c r="S22" s="57" t="s">
        <v>3</v>
      </c>
      <c r="T22" s="57" t="s">
        <v>89</v>
      </c>
      <c r="U22" s="57" t="s">
        <v>90</v>
      </c>
      <c r="V22" s="57" t="s">
        <v>91</v>
      </c>
      <c r="W22" s="57" t="s">
        <v>92</v>
      </c>
      <c r="X22" s="57" t="s">
        <v>93</v>
      </c>
      <c r="Y22" s="57" t="s">
        <v>96</v>
      </c>
      <c r="Z22" s="57">
        <v>283</v>
      </c>
      <c r="AA22" s="57">
        <v>404.69</v>
      </c>
    </row>
    <row r="23" spans="1:27" ht="18" customHeight="1" x14ac:dyDescent="0.25">
      <c r="A23" s="2">
        <v>2020</v>
      </c>
      <c r="B23" s="2" t="s">
        <v>1</v>
      </c>
      <c r="C23" s="2" t="s">
        <v>12</v>
      </c>
      <c r="D23" s="6" t="s">
        <v>28</v>
      </c>
      <c r="E23" s="8">
        <v>345</v>
      </c>
      <c r="F23" s="8">
        <v>7000</v>
      </c>
      <c r="G23" s="8">
        <v>7840</v>
      </c>
      <c r="H23" s="4">
        <v>1400</v>
      </c>
      <c r="I23" s="5" t="s">
        <v>40</v>
      </c>
      <c r="K23" s="10"/>
      <c r="L23" s="35">
        <v>2023</v>
      </c>
      <c r="M23" s="35" t="s">
        <v>68</v>
      </c>
      <c r="N23" s="36">
        <v>219404</v>
      </c>
      <c r="O23" s="37">
        <v>212626.8</v>
      </c>
      <c r="P23" s="11"/>
      <c r="Q23" s="58" t="s">
        <v>97</v>
      </c>
      <c r="R23" s="58">
        <v>2020</v>
      </c>
      <c r="S23" s="58" t="s">
        <v>3</v>
      </c>
      <c r="T23" s="58" t="s">
        <v>89</v>
      </c>
      <c r="U23" s="58" t="s">
        <v>90</v>
      </c>
      <c r="V23" s="58" t="s">
        <v>91</v>
      </c>
      <c r="W23" s="58" t="s">
        <v>92</v>
      </c>
      <c r="X23" s="58" t="s">
        <v>93</v>
      </c>
      <c r="Y23" s="58" t="s">
        <v>96</v>
      </c>
      <c r="Z23" s="58">
        <v>211</v>
      </c>
      <c r="AA23" s="58">
        <v>301.73</v>
      </c>
    </row>
    <row r="24" spans="1:27" ht="18" customHeight="1" x14ac:dyDescent="0.25">
      <c r="A24" s="2">
        <v>2020</v>
      </c>
      <c r="B24" s="2" t="s">
        <v>1</v>
      </c>
      <c r="C24" s="2" t="s">
        <v>13</v>
      </c>
      <c r="D24" s="3" t="s">
        <v>33</v>
      </c>
      <c r="E24" s="4">
        <v>122</v>
      </c>
      <c r="F24" s="4">
        <v>100</v>
      </c>
      <c r="G24" s="4">
        <v>112</v>
      </c>
      <c r="H24" s="4">
        <v>20</v>
      </c>
      <c r="I24" s="5" t="s">
        <v>40</v>
      </c>
      <c r="K24" s="10"/>
      <c r="L24" s="35">
        <v>2023</v>
      </c>
      <c r="M24" s="35" t="s">
        <v>71</v>
      </c>
      <c r="N24" s="36">
        <v>73912</v>
      </c>
      <c r="O24" s="37">
        <v>130072.80000000012</v>
      </c>
      <c r="P24" s="11"/>
      <c r="Q24" s="57" t="s">
        <v>88</v>
      </c>
      <c r="R24" s="57">
        <v>2020</v>
      </c>
      <c r="S24" s="57" t="s">
        <v>3</v>
      </c>
      <c r="T24" s="57" t="s">
        <v>89</v>
      </c>
      <c r="U24" s="57" t="s">
        <v>90</v>
      </c>
      <c r="V24" s="57" t="s">
        <v>91</v>
      </c>
      <c r="W24" s="57" t="s">
        <v>92</v>
      </c>
      <c r="X24" s="57" t="s">
        <v>93</v>
      </c>
      <c r="Y24" s="57" t="s">
        <v>94</v>
      </c>
      <c r="Z24" s="57">
        <v>876</v>
      </c>
      <c r="AA24" s="57">
        <v>1252.68</v>
      </c>
    </row>
    <row r="25" spans="1:27" ht="18" customHeight="1" x14ac:dyDescent="0.25">
      <c r="A25" s="2">
        <v>2020</v>
      </c>
      <c r="B25" s="2" t="s">
        <v>1</v>
      </c>
      <c r="C25" s="2" t="s">
        <v>15</v>
      </c>
      <c r="D25" s="6" t="s">
        <v>26</v>
      </c>
      <c r="E25" s="7">
        <v>78</v>
      </c>
      <c r="F25" s="7">
        <v>4577.2</v>
      </c>
      <c r="G25" s="7">
        <v>5126.4639999999999</v>
      </c>
      <c r="H25" s="4">
        <v>915.44</v>
      </c>
      <c r="I25" s="5" t="s">
        <v>40</v>
      </c>
      <c r="K25" s="10"/>
      <c r="L25" s="35">
        <v>2023</v>
      </c>
      <c r="M25" s="35" t="s">
        <v>70</v>
      </c>
      <c r="N25" s="36">
        <v>71992</v>
      </c>
      <c r="O25" s="37">
        <v>104238.15999999999</v>
      </c>
      <c r="P25" s="11"/>
      <c r="Q25" s="58" t="s">
        <v>88</v>
      </c>
      <c r="R25" s="58">
        <v>2020</v>
      </c>
      <c r="S25" s="58" t="s">
        <v>3</v>
      </c>
      <c r="T25" s="58" t="s">
        <v>89</v>
      </c>
      <c r="U25" s="58" t="s">
        <v>90</v>
      </c>
      <c r="V25" s="58" t="s">
        <v>91</v>
      </c>
      <c r="W25" s="58" t="s">
        <v>92</v>
      </c>
      <c r="X25" s="58" t="s">
        <v>93</v>
      </c>
      <c r="Y25" s="58" t="s">
        <v>94</v>
      </c>
      <c r="Z25" s="58">
        <v>877</v>
      </c>
      <c r="AA25" s="58">
        <v>1254.1099999999999</v>
      </c>
    </row>
    <row r="26" spans="1:27" ht="18" customHeight="1" x14ac:dyDescent="0.25">
      <c r="A26" s="2">
        <v>2020</v>
      </c>
      <c r="B26" s="2" t="s">
        <v>1</v>
      </c>
      <c r="C26" s="2" t="s">
        <v>15</v>
      </c>
      <c r="D26" s="6" t="s">
        <v>24</v>
      </c>
      <c r="E26" s="7">
        <v>76</v>
      </c>
      <c r="F26" s="7">
        <v>4576.8999999999996</v>
      </c>
      <c r="G26" s="7">
        <v>5126.1279999999997</v>
      </c>
      <c r="H26" s="4">
        <v>915.38</v>
      </c>
      <c r="I26" s="5" t="s">
        <v>40</v>
      </c>
      <c r="K26" s="10"/>
      <c r="L26" s="35">
        <v>2024</v>
      </c>
      <c r="M26" s="35" t="s">
        <v>66</v>
      </c>
      <c r="N26" s="36">
        <v>190380</v>
      </c>
      <c r="O26" s="37">
        <v>272243.39999999997</v>
      </c>
      <c r="P26" s="11"/>
      <c r="Q26" s="57" t="s">
        <v>88</v>
      </c>
      <c r="R26" s="57">
        <v>2020</v>
      </c>
      <c r="S26" s="57" t="s">
        <v>3</v>
      </c>
      <c r="T26" s="57" t="s">
        <v>89</v>
      </c>
      <c r="U26" s="57" t="s">
        <v>90</v>
      </c>
      <c r="V26" s="57" t="s">
        <v>91</v>
      </c>
      <c r="W26" s="57" t="s">
        <v>92</v>
      </c>
      <c r="X26" s="57" t="s">
        <v>93</v>
      </c>
      <c r="Y26" s="57" t="s">
        <v>94</v>
      </c>
      <c r="Z26" s="57">
        <v>878</v>
      </c>
      <c r="AA26" s="57">
        <v>1255.54</v>
      </c>
    </row>
    <row r="27" spans="1:27" ht="18" customHeight="1" x14ac:dyDescent="0.25">
      <c r="A27" s="2">
        <v>2020</v>
      </c>
      <c r="B27" s="2" t="s">
        <v>1</v>
      </c>
      <c r="C27" s="2" t="s">
        <v>15</v>
      </c>
      <c r="D27" s="6" t="s">
        <v>25</v>
      </c>
      <c r="E27" s="7">
        <v>46</v>
      </c>
      <c r="F27" s="7">
        <v>200</v>
      </c>
      <c r="G27" s="7">
        <v>224</v>
      </c>
      <c r="H27" s="4">
        <v>40</v>
      </c>
      <c r="I27" s="5" t="s">
        <v>40</v>
      </c>
      <c r="K27" s="10"/>
      <c r="L27" s="35">
        <v>2024</v>
      </c>
      <c r="M27" s="35" t="s">
        <v>68</v>
      </c>
      <c r="N27" s="36">
        <v>112620</v>
      </c>
      <c r="O27" s="37">
        <v>107044.07999999994</v>
      </c>
      <c r="P27" s="11"/>
      <c r="Q27" s="58" t="s">
        <v>97</v>
      </c>
      <c r="R27" s="58">
        <v>2020</v>
      </c>
      <c r="S27" s="58" t="s">
        <v>3</v>
      </c>
      <c r="T27" s="58" t="s">
        <v>89</v>
      </c>
      <c r="U27" s="58" t="s">
        <v>90</v>
      </c>
      <c r="V27" s="58" t="s">
        <v>91</v>
      </c>
      <c r="W27" s="58" t="s">
        <v>92</v>
      </c>
      <c r="X27" s="58" t="s">
        <v>93</v>
      </c>
      <c r="Y27" s="58" t="s">
        <v>96</v>
      </c>
      <c r="Z27" s="58">
        <v>281</v>
      </c>
      <c r="AA27" s="58">
        <v>401.83</v>
      </c>
    </row>
    <row r="28" spans="1:27" ht="18" customHeight="1" x14ac:dyDescent="0.25">
      <c r="A28" s="2">
        <v>2020</v>
      </c>
      <c r="B28" s="2" t="s">
        <v>1</v>
      </c>
      <c r="C28" s="2" t="s">
        <v>15</v>
      </c>
      <c r="D28" s="6" t="s">
        <v>23</v>
      </c>
      <c r="E28" s="7">
        <v>34</v>
      </c>
      <c r="F28" s="7">
        <v>4576.8</v>
      </c>
      <c r="G28" s="7">
        <v>5126.0160000000005</v>
      </c>
      <c r="H28" s="4">
        <v>915.36000000000013</v>
      </c>
      <c r="I28" s="5" t="s">
        <v>40</v>
      </c>
      <c r="K28" s="10"/>
      <c r="L28" s="35">
        <v>2024</v>
      </c>
      <c r="M28" s="35" t="s">
        <v>67</v>
      </c>
      <c r="N28" s="36">
        <v>109940</v>
      </c>
      <c r="O28" s="37">
        <v>157214.20000000007</v>
      </c>
      <c r="P28" s="11"/>
      <c r="Q28" s="57" t="s">
        <v>95</v>
      </c>
      <c r="R28" s="57">
        <v>2020</v>
      </c>
      <c r="S28" s="57" t="s">
        <v>3</v>
      </c>
      <c r="T28" s="57" t="s">
        <v>89</v>
      </c>
      <c r="U28" s="57" t="s">
        <v>90</v>
      </c>
      <c r="V28" s="57" t="s">
        <v>91</v>
      </c>
      <c r="W28" s="57" t="s">
        <v>92</v>
      </c>
      <c r="X28" s="57" t="s">
        <v>93</v>
      </c>
      <c r="Y28" s="57" t="s">
        <v>96</v>
      </c>
      <c r="Z28" s="57">
        <v>772</v>
      </c>
      <c r="AA28" s="57">
        <v>1103.96</v>
      </c>
    </row>
    <row r="29" spans="1:27" ht="18" customHeight="1" x14ac:dyDescent="0.25">
      <c r="A29" s="2">
        <v>2020</v>
      </c>
      <c r="B29" s="2" t="s">
        <v>1</v>
      </c>
      <c r="C29" s="2" t="s">
        <v>13</v>
      </c>
      <c r="D29" s="3" t="s">
        <v>34</v>
      </c>
      <c r="E29" s="4">
        <v>7</v>
      </c>
      <c r="F29" s="4">
        <v>200</v>
      </c>
      <c r="G29" s="4">
        <v>224</v>
      </c>
      <c r="H29" s="4">
        <v>40</v>
      </c>
      <c r="I29" s="5" t="s">
        <v>40</v>
      </c>
      <c r="K29" s="10"/>
      <c r="L29" s="35">
        <v>2024</v>
      </c>
      <c r="M29" s="35" t="s">
        <v>69</v>
      </c>
      <c r="N29" s="36">
        <v>106948</v>
      </c>
      <c r="O29" s="37">
        <v>152935.63999999998</v>
      </c>
      <c r="P29" s="11"/>
      <c r="Q29" s="58" t="s">
        <v>88</v>
      </c>
      <c r="R29" s="58">
        <v>2020</v>
      </c>
      <c r="S29" s="58" t="s">
        <v>7</v>
      </c>
      <c r="T29" s="58" t="s">
        <v>89</v>
      </c>
      <c r="U29" s="58" t="s">
        <v>90</v>
      </c>
      <c r="V29" s="58" t="s">
        <v>91</v>
      </c>
      <c r="W29" s="58" t="s">
        <v>92</v>
      </c>
      <c r="X29" s="58" t="s">
        <v>93</v>
      </c>
      <c r="Y29" s="58" t="s">
        <v>94</v>
      </c>
      <c r="Z29" s="58">
        <v>290</v>
      </c>
      <c r="AA29" s="58">
        <v>414.7</v>
      </c>
    </row>
    <row r="30" spans="1:27" ht="18" customHeight="1" x14ac:dyDescent="0.25">
      <c r="A30" s="2">
        <v>2020</v>
      </c>
      <c r="B30" s="2" t="s">
        <v>1</v>
      </c>
      <c r="C30" s="2" t="s">
        <v>15</v>
      </c>
      <c r="D30" s="6" t="s">
        <v>27</v>
      </c>
      <c r="E30" s="7">
        <v>3</v>
      </c>
      <c r="F30" s="7">
        <v>4577.3</v>
      </c>
      <c r="G30" s="7">
        <v>5126.576</v>
      </c>
      <c r="H30" s="4">
        <v>915.46</v>
      </c>
      <c r="I30" s="5" t="s">
        <v>40</v>
      </c>
      <c r="K30" s="10"/>
      <c r="L30" s="35">
        <v>2024</v>
      </c>
      <c r="M30" s="35" t="s">
        <v>71</v>
      </c>
      <c r="N30" s="36">
        <v>62256</v>
      </c>
      <c r="O30" s="37">
        <v>100660.56000000013</v>
      </c>
      <c r="P30" s="11"/>
      <c r="Q30" s="57" t="s">
        <v>88</v>
      </c>
      <c r="R30" s="57">
        <v>2020</v>
      </c>
      <c r="S30" s="57" t="s">
        <v>7</v>
      </c>
      <c r="T30" s="57" t="s">
        <v>89</v>
      </c>
      <c r="U30" s="57" t="s">
        <v>90</v>
      </c>
      <c r="V30" s="57" t="s">
        <v>91</v>
      </c>
      <c r="W30" s="57" t="s">
        <v>92</v>
      </c>
      <c r="X30" s="57" t="s">
        <v>93</v>
      </c>
      <c r="Y30" s="57" t="s">
        <v>94</v>
      </c>
      <c r="Z30" s="57">
        <v>284</v>
      </c>
      <c r="AA30" s="57">
        <v>406.12</v>
      </c>
    </row>
    <row r="31" spans="1:27" ht="18" customHeight="1" x14ac:dyDescent="0.25">
      <c r="A31" s="2">
        <v>2020</v>
      </c>
      <c r="B31" s="2" t="s">
        <v>1</v>
      </c>
      <c r="C31" s="2" t="s">
        <v>32</v>
      </c>
      <c r="D31" s="6" t="s">
        <v>32</v>
      </c>
      <c r="E31" s="7">
        <v>2</v>
      </c>
      <c r="F31" s="7">
        <v>6600</v>
      </c>
      <c r="G31" s="7">
        <v>7392</v>
      </c>
      <c r="H31" s="4">
        <v>1320</v>
      </c>
      <c r="I31" s="5" t="s">
        <v>40</v>
      </c>
      <c r="K31" s="10"/>
      <c r="L31" s="35">
        <v>2024</v>
      </c>
      <c r="M31" s="35" t="s">
        <v>70</v>
      </c>
      <c r="N31" s="36">
        <v>62240</v>
      </c>
      <c r="O31" s="37">
        <v>90151.200000000041</v>
      </c>
      <c r="P31" s="11"/>
      <c r="Q31" s="58" t="s">
        <v>99</v>
      </c>
      <c r="R31" s="58">
        <v>2020</v>
      </c>
      <c r="S31" s="58" t="s">
        <v>7</v>
      </c>
      <c r="T31" s="58" t="s">
        <v>89</v>
      </c>
      <c r="U31" s="58" t="s">
        <v>90</v>
      </c>
      <c r="V31" s="58" t="s">
        <v>91</v>
      </c>
      <c r="W31" s="58" t="s">
        <v>92</v>
      </c>
      <c r="X31" s="58" t="s">
        <v>93</v>
      </c>
      <c r="Y31" s="58" t="s">
        <v>94</v>
      </c>
      <c r="Z31" s="58">
        <v>278</v>
      </c>
      <c r="AA31" s="58">
        <v>397.54</v>
      </c>
    </row>
    <row r="32" spans="1:27" ht="18" customHeight="1" x14ac:dyDescent="0.25">
      <c r="A32" s="2">
        <v>2020</v>
      </c>
      <c r="B32" s="2" t="s">
        <v>2</v>
      </c>
      <c r="C32" s="2" t="s">
        <v>14</v>
      </c>
      <c r="D32" s="3" t="s">
        <v>36</v>
      </c>
      <c r="E32" s="4">
        <v>3566</v>
      </c>
      <c r="F32" s="4">
        <v>4577.3</v>
      </c>
      <c r="G32" s="4">
        <v>5126.576</v>
      </c>
      <c r="H32" s="4">
        <v>915.46</v>
      </c>
      <c r="I32" s="5" t="s">
        <v>40</v>
      </c>
      <c r="P32" s="11"/>
      <c r="Q32" s="57" t="s">
        <v>95</v>
      </c>
      <c r="R32" s="57">
        <v>2020</v>
      </c>
      <c r="S32" s="57" t="s">
        <v>7</v>
      </c>
      <c r="T32" s="57" t="s">
        <v>89</v>
      </c>
      <c r="U32" s="57" t="s">
        <v>90</v>
      </c>
      <c r="V32" s="57" t="s">
        <v>91</v>
      </c>
      <c r="W32" s="57" t="s">
        <v>92</v>
      </c>
      <c r="X32" s="57" t="s">
        <v>93</v>
      </c>
      <c r="Y32" s="57" t="s">
        <v>96</v>
      </c>
      <c r="Z32" s="57">
        <v>212</v>
      </c>
      <c r="AA32" s="57">
        <v>303.16000000000003</v>
      </c>
    </row>
    <row r="33" spans="1:27" ht="18" customHeight="1" x14ac:dyDescent="0.25">
      <c r="A33" s="2">
        <v>2020</v>
      </c>
      <c r="B33" s="2" t="s">
        <v>2</v>
      </c>
      <c r="C33" s="2" t="s">
        <v>14</v>
      </c>
      <c r="D33" s="3" t="s">
        <v>37</v>
      </c>
      <c r="E33" s="4">
        <v>2498</v>
      </c>
      <c r="F33" s="4">
        <v>8000</v>
      </c>
      <c r="G33" s="4">
        <v>8960</v>
      </c>
      <c r="H33" s="4">
        <v>1600</v>
      </c>
      <c r="I33" s="5" t="s">
        <v>40</v>
      </c>
      <c r="P33" s="11"/>
      <c r="Q33" s="58" t="s">
        <v>88</v>
      </c>
      <c r="R33" s="58">
        <v>2020</v>
      </c>
      <c r="S33" s="58" t="s">
        <v>7</v>
      </c>
      <c r="T33" s="58" t="s">
        <v>89</v>
      </c>
      <c r="U33" s="58" t="s">
        <v>90</v>
      </c>
      <c r="V33" s="58" t="s">
        <v>91</v>
      </c>
      <c r="W33" s="58" t="s">
        <v>92</v>
      </c>
      <c r="X33" s="58" t="s">
        <v>93</v>
      </c>
      <c r="Y33" s="58" t="s">
        <v>96</v>
      </c>
      <c r="Z33" s="58">
        <v>260</v>
      </c>
      <c r="AA33" s="58">
        <v>371.8</v>
      </c>
    </row>
    <row r="34" spans="1:27" ht="18" customHeight="1" x14ac:dyDescent="0.25">
      <c r="A34" s="2">
        <v>2020</v>
      </c>
      <c r="B34" s="2" t="s">
        <v>2</v>
      </c>
      <c r="C34" s="2" t="s">
        <v>13</v>
      </c>
      <c r="D34" s="3" t="s">
        <v>35</v>
      </c>
      <c r="E34" s="4">
        <v>1245</v>
      </c>
      <c r="F34" s="4">
        <v>4577.2</v>
      </c>
      <c r="G34" s="4">
        <v>5126.4639999999999</v>
      </c>
      <c r="H34" s="4">
        <v>915.44</v>
      </c>
      <c r="I34" s="5" t="s">
        <v>40</v>
      </c>
      <c r="P34" s="11"/>
      <c r="Q34" s="57" t="s">
        <v>88</v>
      </c>
      <c r="R34" s="57">
        <v>2020</v>
      </c>
      <c r="S34" s="57" t="s">
        <v>7</v>
      </c>
      <c r="T34" s="57" t="s">
        <v>89</v>
      </c>
      <c r="U34" s="57" t="s">
        <v>90</v>
      </c>
      <c r="V34" s="57" t="s">
        <v>91</v>
      </c>
      <c r="W34" s="57" t="s">
        <v>92</v>
      </c>
      <c r="X34" s="57" t="s">
        <v>93</v>
      </c>
      <c r="Y34" s="57" t="s">
        <v>96</v>
      </c>
      <c r="Z34" s="57">
        <v>188</v>
      </c>
      <c r="AA34" s="57">
        <v>268.83999999999997</v>
      </c>
    </row>
    <row r="35" spans="1:27" ht="18" customHeight="1" x14ac:dyDescent="0.25">
      <c r="A35" s="2">
        <v>2020</v>
      </c>
      <c r="B35" s="2" t="s">
        <v>2</v>
      </c>
      <c r="C35" s="2" t="s">
        <v>38</v>
      </c>
      <c r="D35" s="6" t="s">
        <v>30</v>
      </c>
      <c r="E35" s="7">
        <v>644</v>
      </c>
      <c r="F35" s="7">
        <v>5743.5</v>
      </c>
      <c r="G35" s="7">
        <v>6432.72</v>
      </c>
      <c r="H35" s="4">
        <v>1148.7</v>
      </c>
      <c r="I35" s="5" t="s">
        <v>40</v>
      </c>
      <c r="P35" s="11"/>
      <c r="Q35" s="58" t="s">
        <v>97</v>
      </c>
      <c r="R35" s="58">
        <v>2020</v>
      </c>
      <c r="S35" s="58" t="s">
        <v>7</v>
      </c>
      <c r="T35" s="58" t="s">
        <v>89</v>
      </c>
      <c r="U35" s="58" t="s">
        <v>90</v>
      </c>
      <c r="V35" s="58" t="s">
        <v>91</v>
      </c>
      <c r="W35" s="58" t="s">
        <v>92</v>
      </c>
      <c r="X35" s="58" t="s">
        <v>93</v>
      </c>
      <c r="Y35" s="58" t="s">
        <v>96</v>
      </c>
      <c r="Z35" s="58">
        <v>214</v>
      </c>
      <c r="AA35" s="58">
        <v>306.02</v>
      </c>
    </row>
    <row r="36" spans="1:27" ht="18" customHeight="1" x14ac:dyDescent="0.25">
      <c r="A36" s="2">
        <v>2020</v>
      </c>
      <c r="B36" s="2" t="s">
        <v>2</v>
      </c>
      <c r="C36" s="2" t="s">
        <v>12</v>
      </c>
      <c r="D36" s="6" t="s">
        <v>29</v>
      </c>
      <c r="E36" s="7">
        <v>643</v>
      </c>
      <c r="F36" s="7">
        <v>7000</v>
      </c>
      <c r="G36" s="7">
        <v>7840</v>
      </c>
      <c r="H36" s="4">
        <v>1400</v>
      </c>
      <c r="I36" s="5" t="s">
        <v>40</v>
      </c>
      <c r="P36" s="11"/>
      <c r="Q36" s="57" t="s">
        <v>95</v>
      </c>
      <c r="R36" s="57">
        <v>2020</v>
      </c>
      <c r="S36" s="57" t="s">
        <v>7</v>
      </c>
      <c r="T36" s="57" t="s">
        <v>89</v>
      </c>
      <c r="U36" s="57" t="s">
        <v>90</v>
      </c>
      <c r="V36" s="57" t="s">
        <v>91</v>
      </c>
      <c r="W36" s="57" t="s">
        <v>92</v>
      </c>
      <c r="X36" s="57" t="s">
        <v>93</v>
      </c>
      <c r="Y36" s="57" t="s">
        <v>96</v>
      </c>
      <c r="Z36" s="57">
        <v>262</v>
      </c>
      <c r="AA36" s="57">
        <v>374.66</v>
      </c>
    </row>
    <row r="37" spans="1:27" ht="18" customHeight="1" x14ac:dyDescent="0.25">
      <c r="A37" s="2">
        <v>2020</v>
      </c>
      <c r="B37" s="2" t="s">
        <v>2</v>
      </c>
      <c r="C37" s="2" t="s">
        <v>38</v>
      </c>
      <c r="D37" s="6" t="s">
        <v>31</v>
      </c>
      <c r="E37" s="7">
        <v>455</v>
      </c>
      <c r="F37" s="7">
        <v>4578.6000000000004</v>
      </c>
      <c r="G37" s="7">
        <v>5128.0320000000002</v>
      </c>
      <c r="H37" s="4">
        <v>915.72000000000014</v>
      </c>
      <c r="I37" s="5" t="s">
        <v>40</v>
      </c>
      <c r="P37" s="11"/>
      <c r="Q37" s="58" t="s">
        <v>97</v>
      </c>
      <c r="R37" s="58">
        <v>2020</v>
      </c>
      <c r="S37" s="58" t="s">
        <v>7</v>
      </c>
      <c r="T37" s="58" t="s">
        <v>89</v>
      </c>
      <c r="U37" s="58" t="s">
        <v>90</v>
      </c>
      <c r="V37" s="58" t="s">
        <v>91</v>
      </c>
      <c r="W37" s="58" t="s">
        <v>92</v>
      </c>
      <c r="X37" s="58" t="s">
        <v>93</v>
      </c>
      <c r="Y37" s="58" t="s">
        <v>96</v>
      </c>
      <c r="Z37" s="58">
        <v>190</v>
      </c>
      <c r="AA37" s="58">
        <v>271.7</v>
      </c>
    </row>
    <row r="38" spans="1:27" ht="18" customHeight="1" x14ac:dyDescent="0.25">
      <c r="A38" s="2">
        <v>2020</v>
      </c>
      <c r="B38" s="2" t="s">
        <v>2</v>
      </c>
      <c r="C38" s="2" t="s">
        <v>12</v>
      </c>
      <c r="D38" s="6" t="s">
        <v>28</v>
      </c>
      <c r="E38" s="8">
        <v>345</v>
      </c>
      <c r="F38" s="8">
        <v>7000</v>
      </c>
      <c r="G38" s="8">
        <v>7840</v>
      </c>
      <c r="H38" s="4">
        <v>1400</v>
      </c>
      <c r="I38" s="5" t="s">
        <v>40</v>
      </c>
      <c r="P38" s="11"/>
      <c r="Q38" s="57" t="s">
        <v>98</v>
      </c>
      <c r="R38" s="57">
        <v>2020</v>
      </c>
      <c r="S38" s="57" t="s">
        <v>7</v>
      </c>
      <c r="T38" s="57" t="s">
        <v>89</v>
      </c>
      <c r="U38" s="57" t="s">
        <v>90</v>
      </c>
      <c r="V38" s="57" t="s">
        <v>91</v>
      </c>
      <c r="W38" s="57" t="s">
        <v>92</v>
      </c>
      <c r="X38" s="57" t="s">
        <v>93</v>
      </c>
      <c r="Y38" s="57" t="s">
        <v>96</v>
      </c>
      <c r="Z38" s="57">
        <v>288</v>
      </c>
      <c r="AA38" s="57">
        <v>526.24</v>
      </c>
    </row>
    <row r="39" spans="1:27" ht="18" customHeight="1" x14ac:dyDescent="0.25">
      <c r="A39" s="2">
        <v>2020</v>
      </c>
      <c r="B39" s="2" t="s">
        <v>2</v>
      </c>
      <c r="C39" s="2" t="s">
        <v>13</v>
      </c>
      <c r="D39" s="3" t="s">
        <v>33</v>
      </c>
      <c r="E39" s="4">
        <v>122</v>
      </c>
      <c r="F39" s="4">
        <v>100</v>
      </c>
      <c r="G39" s="4">
        <v>112</v>
      </c>
      <c r="H39" s="4">
        <v>20</v>
      </c>
      <c r="I39" s="5" t="s">
        <v>40</v>
      </c>
      <c r="P39" s="11"/>
      <c r="Q39" s="58" t="s">
        <v>97</v>
      </c>
      <c r="R39" s="58">
        <v>2020</v>
      </c>
      <c r="S39" s="58" t="s">
        <v>7</v>
      </c>
      <c r="T39" s="58" t="s">
        <v>89</v>
      </c>
      <c r="U39" s="58" t="s">
        <v>90</v>
      </c>
      <c r="V39" s="58" t="s">
        <v>91</v>
      </c>
      <c r="W39" s="58" t="s">
        <v>92</v>
      </c>
      <c r="X39" s="58" t="s">
        <v>93</v>
      </c>
      <c r="Y39" s="58" t="s">
        <v>96</v>
      </c>
      <c r="Z39" s="58">
        <v>282</v>
      </c>
      <c r="AA39" s="58">
        <v>526.24</v>
      </c>
    </row>
    <row r="40" spans="1:27" ht="18" customHeight="1" x14ac:dyDescent="0.25">
      <c r="A40" s="2">
        <v>2020</v>
      </c>
      <c r="B40" s="2" t="s">
        <v>2</v>
      </c>
      <c r="C40" s="2" t="s">
        <v>15</v>
      </c>
      <c r="D40" s="6" t="s">
        <v>26</v>
      </c>
      <c r="E40" s="7">
        <v>78</v>
      </c>
      <c r="F40" s="7">
        <v>4577.2</v>
      </c>
      <c r="G40" s="7">
        <v>5126.4639999999999</v>
      </c>
      <c r="H40" s="4">
        <v>915.44</v>
      </c>
      <c r="I40" s="5" t="s">
        <v>40</v>
      </c>
      <c r="P40" s="11"/>
      <c r="Q40" s="57" t="s">
        <v>88</v>
      </c>
      <c r="R40" s="57">
        <v>2020</v>
      </c>
      <c r="S40" s="57" t="s">
        <v>7</v>
      </c>
      <c r="T40" s="57" t="s">
        <v>89</v>
      </c>
      <c r="U40" s="57" t="s">
        <v>90</v>
      </c>
      <c r="V40" s="57" t="s">
        <v>91</v>
      </c>
      <c r="W40" s="57" t="s">
        <v>92</v>
      </c>
      <c r="X40" s="57" t="s">
        <v>93</v>
      </c>
      <c r="Y40" s="57" t="s">
        <v>96</v>
      </c>
      <c r="Z40" s="57">
        <v>276</v>
      </c>
      <c r="AA40" s="57">
        <v>526.24</v>
      </c>
    </row>
    <row r="41" spans="1:27" ht="18" customHeight="1" x14ac:dyDescent="0.25">
      <c r="A41" s="2">
        <v>2020</v>
      </c>
      <c r="B41" s="2" t="s">
        <v>2</v>
      </c>
      <c r="C41" s="2" t="s">
        <v>15</v>
      </c>
      <c r="D41" s="6" t="s">
        <v>24</v>
      </c>
      <c r="E41" s="7">
        <v>76</v>
      </c>
      <c r="F41" s="7">
        <v>4576.8999999999996</v>
      </c>
      <c r="G41" s="7">
        <v>5126.1279999999997</v>
      </c>
      <c r="H41" s="4">
        <v>915.38</v>
      </c>
      <c r="I41" s="5" t="s">
        <v>40</v>
      </c>
      <c r="P41" s="11"/>
      <c r="Q41" s="58" t="s">
        <v>88</v>
      </c>
      <c r="R41" s="58">
        <v>2020</v>
      </c>
      <c r="S41" s="58" t="s">
        <v>7</v>
      </c>
      <c r="T41" s="58" t="s">
        <v>89</v>
      </c>
      <c r="U41" s="58" t="s">
        <v>90</v>
      </c>
      <c r="V41" s="58" t="s">
        <v>91</v>
      </c>
      <c r="W41" s="58" t="s">
        <v>92</v>
      </c>
      <c r="X41" s="58" t="s">
        <v>93</v>
      </c>
      <c r="Y41" s="58" t="s">
        <v>96</v>
      </c>
      <c r="Z41" s="58">
        <v>680</v>
      </c>
      <c r="AA41" s="58">
        <v>972.4</v>
      </c>
    </row>
    <row r="42" spans="1:27" ht="18" customHeight="1" x14ac:dyDescent="0.25">
      <c r="A42" s="2">
        <v>2020</v>
      </c>
      <c r="B42" s="2" t="s">
        <v>2</v>
      </c>
      <c r="C42" s="2" t="s">
        <v>15</v>
      </c>
      <c r="D42" s="6" t="s">
        <v>25</v>
      </c>
      <c r="E42" s="7">
        <v>46</v>
      </c>
      <c r="F42" s="7">
        <v>200</v>
      </c>
      <c r="G42" s="7">
        <v>224</v>
      </c>
      <c r="H42" s="4">
        <v>40</v>
      </c>
      <c r="I42" s="5" t="s">
        <v>40</v>
      </c>
      <c r="P42" s="11"/>
      <c r="Q42" s="57" t="s">
        <v>97</v>
      </c>
      <c r="R42" s="57">
        <v>2020</v>
      </c>
      <c r="S42" s="57" t="s">
        <v>7</v>
      </c>
      <c r="T42" s="57" t="s">
        <v>89</v>
      </c>
      <c r="U42" s="57" t="s">
        <v>90</v>
      </c>
      <c r="V42" s="57" t="s">
        <v>91</v>
      </c>
      <c r="W42" s="57" t="s">
        <v>92</v>
      </c>
      <c r="X42" s="57" t="s">
        <v>93</v>
      </c>
      <c r="Y42" s="57" t="s">
        <v>96</v>
      </c>
      <c r="Z42" s="57">
        <v>767</v>
      </c>
      <c r="AA42" s="57">
        <v>1096.81</v>
      </c>
    </row>
    <row r="43" spans="1:27" ht="18" customHeight="1" x14ac:dyDescent="0.25">
      <c r="A43" s="2">
        <v>2020</v>
      </c>
      <c r="B43" s="2" t="s">
        <v>2</v>
      </c>
      <c r="C43" s="2" t="s">
        <v>15</v>
      </c>
      <c r="D43" s="6" t="s">
        <v>23</v>
      </c>
      <c r="E43" s="7">
        <v>34</v>
      </c>
      <c r="F43" s="7">
        <v>4576.8</v>
      </c>
      <c r="G43" s="7">
        <v>5126.0160000000005</v>
      </c>
      <c r="H43" s="4">
        <v>915.36000000000013</v>
      </c>
      <c r="I43" s="5" t="s">
        <v>42</v>
      </c>
      <c r="P43" s="11"/>
      <c r="Q43" s="58" t="s">
        <v>95</v>
      </c>
      <c r="R43" s="58">
        <v>2020</v>
      </c>
      <c r="S43" s="58" t="s">
        <v>7</v>
      </c>
      <c r="T43" s="58" t="s">
        <v>89</v>
      </c>
      <c r="U43" s="58" t="s">
        <v>90</v>
      </c>
      <c r="V43" s="58" t="s">
        <v>91</v>
      </c>
      <c r="W43" s="58" t="s">
        <v>92</v>
      </c>
      <c r="X43" s="58" t="s">
        <v>93</v>
      </c>
      <c r="Y43" s="58" t="s">
        <v>96</v>
      </c>
      <c r="Z43" s="58">
        <v>285</v>
      </c>
      <c r="AA43" s="58">
        <v>407.55</v>
      </c>
    </row>
    <row r="44" spans="1:27" ht="18" customHeight="1" x14ac:dyDescent="0.25">
      <c r="A44" s="2">
        <v>2020</v>
      </c>
      <c r="B44" s="2" t="s">
        <v>2</v>
      </c>
      <c r="C44" s="2" t="s">
        <v>13</v>
      </c>
      <c r="D44" s="3" t="s">
        <v>34</v>
      </c>
      <c r="E44" s="4">
        <v>7</v>
      </c>
      <c r="F44" s="4">
        <v>200</v>
      </c>
      <c r="G44" s="4">
        <v>224</v>
      </c>
      <c r="H44" s="4">
        <v>40</v>
      </c>
      <c r="I44" s="5" t="s">
        <v>42</v>
      </c>
      <c r="P44" s="11"/>
      <c r="Q44" s="57" t="s">
        <v>88</v>
      </c>
      <c r="R44" s="57">
        <v>2020</v>
      </c>
      <c r="S44" s="57" t="s">
        <v>7</v>
      </c>
      <c r="T44" s="57" t="s">
        <v>89</v>
      </c>
      <c r="U44" s="57" t="s">
        <v>90</v>
      </c>
      <c r="V44" s="57" t="s">
        <v>91</v>
      </c>
      <c r="W44" s="57" t="s">
        <v>92</v>
      </c>
      <c r="X44" s="57" t="s">
        <v>93</v>
      </c>
      <c r="Y44" s="57" t="s">
        <v>96</v>
      </c>
      <c r="Z44" s="57">
        <v>279</v>
      </c>
      <c r="AA44" s="57">
        <v>398.97</v>
      </c>
    </row>
    <row r="45" spans="1:27" ht="18" customHeight="1" x14ac:dyDescent="0.25">
      <c r="A45" s="2">
        <v>2020</v>
      </c>
      <c r="B45" s="2" t="s">
        <v>2</v>
      </c>
      <c r="C45" s="2" t="s">
        <v>15</v>
      </c>
      <c r="D45" s="6" t="s">
        <v>27</v>
      </c>
      <c r="E45" s="7">
        <v>3</v>
      </c>
      <c r="F45" s="7">
        <v>3333</v>
      </c>
      <c r="G45" s="7">
        <v>5126.576</v>
      </c>
      <c r="H45" s="4">
        <v>666.6</v>
      </c>
      <c r="I45" s="5" t="s">
        <v>42</v>
      </c>
      <c r="P45" s="11"/>
      <c r="Q45" s="58" t="s">
        <v>97</v>
      </c>
      <c r="R45" s="58">
        <v>2020</v>
      </c>
      <c r="S45" s="58" t="s">
        <v>7</v>
      </c>
      <c r="T45" s="58" t="s">
        <v>89</v>
      </c>
      <c r="U45" s="58" t="s">
        <v>90</v>
      </c>
      <c r="V45" s="58" t="s">
        <v>91</v>
      </c>
      <c r="W45" s="58" t="s">
        <v>92</v>
      </c>
      <c r="X45" s="58" t="s">
        <v>93</v>
      </c>
      <c r="Y45" s="58" t="s">
        <v>96</v>
      </c>
      <c r="Z45" s="58">
        <v>213</v>
      </c>
      <c r="AA45" s="58">
        <v>304.58999999999997</v>
      </c>
    </row>
    <row r="46" spans="1:27" ht="18" customHeight="1" x14ac:dyDescent="0.25">
      <c r="A46" s="2">
        <v>2020</v>
      </c>
      <c r="B46" s="2" t="s">
        <v>2</v>
      </c>
      <c r="C46" s="2" t="s">
        <v>32</v>
      </c>
      <c r="D46" s="6" t="s">
        <v>32</v>
      </c>
      <c r="E46" s="7">
        <v>2</v>
      </c>
      <c r="F46" s="7">
        <v>6600</v>
      </c>
      <c r="G46" s="7">
        <v>7392</v>
      </c>
      <c r="H46" s="4">
        <v>1320</v>
      </c>
      <c r="I46" s="5" t="s">
        <v>42</v>
      </c>
      <c r="P46" s="11"/>
      <c r="Q46" s="57" t="s">
        <v>97</v>
      </c>
      <c r="R46" s="57">
        <v>2020</v>
      </c>
      <c r="S46" s="57" t="s">
        <v>7</v>
      </c>
      <c r="T46" s="57" t="s">
        <v>89</v>
      </c>
      <c r="U46" s="57" t="s">
        <v>90</v>
      </c>
      <c r="V46" s="57" t="s">
        <v>91</v>
      </c>
      <c r="W46" s="57" t="s">
        <v>92</v>
      </c>
      <c r="X46" s="57" t="s">
        <v>93</v>
      </c>
      <c r="Y46" s="57" t="s">
        <v>96</v>
      </c>
      <c r="Z46" s="57">
        <v>753</v>
      </c>
      <c r="AA46" s="57">
        <v>526.24</v>
      </c>
    </row>
    <row r="47" spans="1:27" ht="18" customHeight="1" x14ac:dyDescent="0.25">
      <c r="A47" s="2">
        <v>2020</v>
      </c>
      <c r="B47" s="2" t="s">
        <v>3</v>
      </c>
      <c r="C47" s="2" t="s">
        <v>14</v>
      </c>
      <c r="D47" s="3" t="s">
        <v>36</v>
      </c>
      <c r="E47" s="4">
        <v>3566</v>
      </c>
      <c r="F47" s="4">
        <v>4577.3</v>
      </c>
      <c r="G47" s="4">
        <v>5126.576</v>
      </c>
      <c r="H47" s="4">
        <v>915.46</v>
      </c>
      <c r="I47" s="5" t="s">
        <v>42</v>
      </c>
      <c r="P47" s="11"/>
      <c r="Q47" s="58" t="s">
        <v>88</v>
      </c>
      <c r="R47" s="58">
        <v>2020</v>
      </c>
      <c r="S47" s="58" t="s">
        <v>7</v>
      </c>
      <c r="T47" s="58" t="s">
        <v>89</v>
      </c>
      <c r="U47" s="58" t="s">
        <v>90</v>
      </c>
      <c r="V47" s="58" t="s">
        <v>91</v>
      </c>
      <c r="W47" s="58" t="s">
        <v>92</v>
      </c>
      <c r="X47" s="58" t="s">
        <v>93</v>
      </c>
      <c r="Y47" s="58" t="s">
        <v>96</v>
      </c>
      <c r="Z47" s="58">
        <v>806</v>
      </c>
      <c r="AA47" s="58">
        <v>526.24</v>
      </c>
    </row>
    <row r="48" spans="1:27" ht="18" customHeight="1" x14ac:dyDescent="0.25">
      <c r="A48" s="2">
        <v>2020</v>
      </c>
      <c r="B48" s="2" t="s">
        <v>3</v>
      </c>
      <c r="C48" s="2" t="s">
        <v>14</v>
      </c>
      <c r="D48" s="3" t="s">
        <v>37</v>
      </c>
      <c r="E48" s="4">
        <v>2498</v>
      </c>
      <c r="F48" s="4">
        <v>8000</v>
      </c>
      <c r="G48" s="4">
        <v>8960</v>
      </c>
      <c r="H48" s="4">
        <v>1600</v>
      </c>
      <c r="I48" s="5" t="s">
        <v>42</v>
      </c>
      <c r="P48" s="11"/>
      <c r="Q48" s="57" t="s">
        <v>97</v>
      </c>
      <c r="R48" s="57">
        <v>2020</v>
      </c>
      <c r="S48" s="57" t="s">
        <v>7</v>
      </c>
      <c r="T48" s="57" t="s">
        <v>89</v>
      </c>
      <c r="U48" s="57" t="s">
        <v>90</v>
      </c>
      <c r="V48" s="57" t="s">
        <v>91</v>
      </c>
      <c r="W48" s="57" t="s">
        <v>92</v>
      </c>
      <c r="X48" s="57" t="s">
        <v>93</v>
      </c>
      <c r="Y48" s="57" t="s">
        <v>96</v>
      </c>
      <c r="Z48" s="57">
        <v>217</v>
      </c>
      <c r="AA48" s="57">
        <v>310.31</v>
      </c>
    </row>
    <row r="49" spans="1:27" ht="18" customHeight="1" x14ac:dyDescent="0.25">
      <c r="A49" s="2">
        <v>2020</v>
      </c>
      <c r="B49" s="2" t="s">
        <v>3</v>
      </c>
      <c r="C49" s="2" t="s">
        <v>13</v>
      </c>
      <c r="D49" s="3" t="s">
        <v>35</v>
      </c>
      <c r="E49" s="4">
        <v>1245</v>
      </c>
      <c r="F49" s="4">
        <v>4577.2</v>
      </c>
      <c r="G49" s="4">
        <v>5126.4639999999999</v>
      </c>
      <c r="H49" s="4">
        <v>915.44</v>
      </c>
      <c r="I49" s="5" t="s">
        <v>42</v>
      </c>
      <c r="P49" s="11"/>
      <c r="Q49" s="58" t="s">
        <v>88</v>
      </c>
      <c r="R49" s="58">
        <v>2020</v>
      </c>
      <c r="S49" s="58" t="s">
        <v>7</v>
      </c>
      <c r="T49" s="58" t="s">
        <v>89</v>
      </c>
      <c r="U49" s="58" t="s">
        <v>90</v>
      </c>
      <c r="V49" s="58" t="s">
        <v>91</v>
      </c>
      <c r="W49" s="58" t="s">
        <v>92</v>
      </c>
      <c r="X49" s="58" t="s">
        <v>93</v>
      </c>
      <c r="Y49" s="58" t="s">
        <v>96</v>
      </c>
      <c r="Z49" s="58">
        <v>259</v>
      </c>
      <c r="AA49" s="58">
        <v>370.37</v>
      </c>
    </row>
    <row r="50" spans="1:27" ht="18" customHeight="1" x14ac:dyDescent="0.25">
      <c r="A50" s="2">
        <v>2020</v>
      </c>
      <c r="B50" s="2" t="s">
        <v>3</v>
      </c>
      <c r="C50" s="2" t="s">
        <v>38</v>
      </c>
      <c r="D50" s="6" t="s">
        <v>30</v>
      </c>
      <c r="E50" s="7">
        <v>644</v>
      </c>
      <c r="F50" s="7">
        <v>5743.5</v>
      </c>
      <c r="G50" s="7">
        <v>6432.72</v>
      </c>
      <c r="H50" s="4">
        <v>1148.7</v>
      </c>
      <c r="I50" s="5" t="s">
        <v>42</v>
      </c>
      <c r="P50" s="11"/>
      <c r="Q50" s="57" t="s">
        <v>97</v>
      </c>
      <c r="R50" s="57">
        <v>2020</v>
      </c>
      <c r="S50" s="57" t="s">
        <v>7</v>
      </c>
      <c r="T50" s="57" t="s">
        <v>89</v>
      </c>
      <c r="U50" s="57" t="s">
        <v>90</v>
      </c>
      <c r="V50" s="57" t="s">
        <v>91</v>
      </c>
      <c r="W50" s="57" t="s">
        <v>92</v>
      </c>
      <c r="X50" s="57" t="s">
        <v>93</v>
      </c>
      <c r="Y50" s="57" t="s">
        <v>96</v>
      </c>
      <c r="Z50" s="57">
        <v>187</v>
      </c>
      <c r="AA50" s="57">
        <v>267.41000000000003</v>
      </c>
    </row>
    <row r="51" spans="1:27" ht="18" customHeight="1" x14ac:dyDescent="0.25">
      <c r="A51" s="2">
        <v>2020</v>
      </c>
      <c r="B51" s="2" t="s">
        <v>3</v>
      </c>
      <c r="C51" s="2" t="s">
        <v>12</v>
      </c>
      <c r="D51" s="6" t="s">
        <v>29</v>
      </c>
      <c r="E51" s="7">
        <v>643</v>
      </c>
      <c r="F51" s="7">
        <v>7000</v>
      </c>
      <c r="G51" s="7">
        <v>7840</v>
      </c>
      <c r="H51" s="4">
        <v>1400</v>
      </c>
      <c r="I51" s="5" t="s">
        <v>42</v>
      </c>
      <c r="P51" s="11"/>
      <c r="Q51" s="58" t="s">
        <v>88</v>
      </c>
      <c r="R51" s="58">
        <v>2020</v>
      </c>
      <c r="S51" s="58" t="s">
        <v>7</v>
      </c>
      <c r="T51" s="58" t="s">
        <v>89</v>
      </c>
      <c r="U51" s="58" t="s">
        <v>90</v>
      </c>
      <c r="V51" s="58" t="s">
        <v>91</v>
      </c>
      <c r="W51" s="58" t="s">
        <v>92</v>
      </c>
      <c r="X51" s="58" t="s">
        <v>93</v>
      </c>
      <c r="Y51" s="58" t="s">
        <v>94</v>
      </c>
      <c r="Z51" s="58">
        <v>287</v>
      </c>
      <c r="AA51" s="58">
        <v>410.41</v>
      </c>
    </row>
    <row r="52" spans="1:27" ht="18" customHeight="1" x14ac:dyDescent="0.25">
      <c r="A52" s="2">
        <v>2020</v>
      </c>
      <c r="B52" s="2" t="s">
        <v>3</v>
      </c>
      <c r="C52" s="2" t="s">
        <v>38</v>
      </c>
      <c r="D52" s="6" t="s">
        <v>31</v>
      </c>
      <c r="E52" s="7">
        <v>455</v>
      </c>
      <c r="F52" s="7">
        <v>4578.6000000000004</v>
      </c>
      <c r="G52" s="7">
        <v>5128.0320000000002</v>
      </c>
      <c r="H52" s="4">
        <v>915.72000000000014</v>
      </c>
      <c r="I52" s="5" t="s">
        <v>42</v>
      </c>
      <c r="P52" s="11"/>
      <c r="Q52" s="57" t="s">
        <v>95</v>
      </c>
      <c r="R52" s="57">
        <v>2020</v>
      </c>
      <c r="S52" s="57" t="s">
        <v>7</v>
      </c>
      <c r="T52" s="57" t="s">
        <v>89</v>
      </c>
      <c r="U52" s="57" t="s">
        <v>90</v>
      </c>
      <c r="V52" s="57" t="s">
        <v>91</v>
      </c>
      <c r="W52" s="57" t="s">
        <v>100</v>
      </c>
      <c r="X52" s="57" t="s">
        <v>93</v>
      </c>
      <c r="Y52" s="57" t="s">
        <v>94</v>
      </c>
      <c r="Z52" s="57">
        <v>281</v>
      </c>
      <c r="AA52" s="57">
        <v>401.83</v>
      </c>
    </row>
    <row r="53" spans="1:27" ht="18" customHeight="1" x14ac:dyDescent="0.25">
      <c r="A53" s="2">
        <v>2020</v>
      </c>
      <c r="B53" s="2" t="s">
        <v>3</v>
      </c>
      <c r="C53" s="2" t="s">
        <v>12</v>
      </c>
      <c r="D53" s="6" t="s">
        <v>28</v>
      </c>
      <c r="E53" s="8">
        <v>345</v>
      </c>
      <c r="F53" s="8">
        <v>7000</v>
      </c>
      <c r="G53" s="8">
        <v>7840</v>
      </c>
      <c r="H53" s="4">
        <v>1400</v>
      </c>
      <c r="I53" s="5" t="s">
        <v>42</v>
      </c>
      <c r="P53" s="11"/>
      <c r="Q53" s="58" t="s">
        <v>95</v>
      </c>
      <c r="R53" s="58">
        <v>2020</v>
      </c>
      <c r="S53" s="58" t="s">
        <v>7</v>
      </c>
      <c r="T53" s="58" t="s">
        <v>89</v>
      </c>
      <c r="U53" s="58" t="s">
        <v>90</v>
      </c>
      <c r="V53" s="58" t="s">
        <v>91</v>
      </c>
      <c r="W53" s="58" t="s">
        <v>100</v>
      </c>
      <c r="X53" s="58" t="s">
        <v>93</v>
      </c>
      <c r="Y53" s="58" t="s">
        <v>94</v>
      </c>
      <c r="Z53" s="58">
        <v>275</v>
      </c>
      <c r="AA53" s="58">
        <v>393.25</v>
      </c>
    </row>
    <row r="54" spans="1:27" ht="18" customHeight="1" x14ac:dyDescent="0.25">
      <c r="A54" s="2">
        <v>2020</v>
      </c>
      <c r="B54" s="2" t="s">
        <v>3</v>
      </c>
      <c r="C54" s="2" t="s">
        <v>13</v>
      </c>
      <c r="D54" s="3" t="s">
        <v>33</v>
      </c>
      <c r="E54" s="4">
        <v>122</v>
      </c>
      <c r="F54" s="4">
        <v>100</v>
      </c>
      <c r="G54" s="4">
        <v>112</v>
      </c>
      <c r="H54" s="4">
        <v>20</v>
      </c>
      <c r="I54" s="5" t="s">
        <v>42</v>
      </c>
      <c r="P54" s="11"/>
      <c r="Q54" s="57" t="s">
        <v>88</v>
      </c>
      <c r="R54" s="57">
        <v>2020</v>
      </c>
      <c r="S54" s="57" t="s">
        <v>7</v>
      </c>
      <c r="T54" s="57" t="s">
        <v>89</v>
      </c>
      <c r="U54" s="57" t="s">
        <v>90</v>
      </c>
      <c r="V54" s="57" t="s">
        <v>91</v>
      </c>
      <c r="W54" s="57" t="s">
        <v>100</v>
      </c>
      <c r="X54" s="57" t="s">
        <v>93</v>
      </c>
      <c r="Y54" s="57" t="s">
        <v>96</v>
      </c>
      <c r="Z54" s="57">
        <v>215</v>
      </c>
      <c r="AA54" s="57">
        <v>307.45</v>
      </c>
    </row>
    <row r="55" spans="1:27" ht="18" customHeight="1" x14ac:dyDescent="0.25">
      <c r="A55" s="2">
        <v>2020</v>
      </c>
      <c r="B55" s="2" t="s">
        <v>3</v>
      </c>
      <c r="C55" s="2" t="s">
        <v>15</v>
      </c>
      <c r="D55" s="6" t="s">
        <v>26</v>
      </c>
      <c r="E55" s="7">
        <v>78</v>
      </c>
      <c r="F55" s="7">
        <v>4577.2</v>
      </c>
      <c r="G55" s="7">
        <v>5126.4639999999999</v>
      </c>
      <c r="H55" s="4">
        <v>915.44</v>
      </c>
      <c r="I55" s="5" t="s">
        <v>42</v>
      </c>
      <c r="P55" s="11"/>
      <c r="Q55" s="58" t="s">
        <v>98</v>
      </c>
      <c r="R55" s="58">
        <v>2020</v>
      </c>
      <c r="S55" s="58" t="s">
        <v>7</v>
      </c>
      <c r="T55" s="58" t="s">
        <v>89</v>
      </c>
      <c r="U55" s="58" t="s">
        <v>90</v>
      </c>
      <c r="V55" s="58" t="s">
        <v>91</v>
      </c>
      <c r="W55" s="58" t="s">
        <v>100</v>
      </c>
      <c r="X55" s="58" t="s">
        <v>93</v>
      </c>
      <c r="Y55" s="58" t="s">
        <v>96</v>
      </c>
      <c r="Z55" s="58">
        <v>263</v>
      </c>
      <c r="AA55" s="58">
        <v>376.09</v>
      </c>
    </row>
    <row r="56" spans="1:27" ht="18" customHeight="1" x14ac:dyDescent="0.25">
      <c r="A56" s="2">
        <v>2020</v>
      </c>
      <c r="B56" s="2" t="s">
        <v>3</v>
      </c>
      <c r="C56" s="2" t="s">
        <v>15</v>
      </c>
      <c r="D56" s="6" t="s">
        <v>24</v>
      </c>
      <c r="E56" s="7">
        <v>76</v>
      </c>
      <c r="F56" s="7">
        <v>4576.8999999999996</v>
      </c>
      <c r="G56" s="7">
        <v>5126.1279999999997</v>
      </c>
      <c r="H56" s="4">
        <v>915.38</v>
      </c>
      <c r="I56" s="5" t="s">
        <v>42</v>
      </c>
      <c r="P56" s="11"/>
      <c r="Q56" s="57" t="s">
        <v>95</v>
      </c>
      <c r="R56" s="57">
        <v>2020</v>
      </c>
      <c r="S56" s="57" t="s">
        <v>7</v>
      </c>
      <c r="T56" s="57" t="s">
        <v>89</v>
      </c>
      <c r="U56" s="57" t="s">
        <v>90</v>
      </c>
      <c r="V56" s="57" t="s">
        <v>91</v>
      </c>
      <c r="W56" s="57" t="s">
        <v>100</v>
      </c>
      <c r="X56" s="57" t="s">
        <v>93</v>
      </c>
      <c r="Y56" s="57" t="s">
        <v>96</v>
      </c>
      <c r="Z56" s="57">
        <v>776</v>
      </c>
      <c r="AA56" s="57">
        <v>1109.68</v>
      </c>
    </row>
    <row r="57" spans="1:27" ht="18" customHeight="1" x14ac:dyDescent="0.25">
      <c r="A57" s="2">
        <v>2020</v>
      </c>
      <c r="B57" s="2" t="s">
        <v>3</v>
      </c>
      <c r="C57" s="2" t="s">
        <v>15</v>
      </c>
      <c r="D57" s="6" t="s">
        <v>25</v>
      </c>
      <c r="E57" s="7">
        <v>46</v>
      </c>
      <c r="F57" s="7">
        <v>200</v>
      </c>
      <c r="G57" s="7">
        <v>224</v>
      </c>
      <c r="H57" s="4">
        <v>40</v>
      </c>
      <c r="I57" s="5" t="s">
        <v>42</v>
      </c>
      <c r="P57" s="11"/>
      <c r="Q57" s="58" t="s">
        <v>88</v>
      </c>
      <c r="R57" s="58">
        <v>2020</v>
      </c>
      <c r="S57" s="58" t="s">
        <v>11</v>
      </c>
      <c r="T57" s="58" t="s">
        <v>89</v>
      </c>
      <c r="U57" s="58" t="s">
        <v>90</v>
      </c>
      <c r="V57" s="58" t="s">
        <v>91</v>
      </c>
      <c r="W57" s="58" t="s">
        <v>100</v>
      </c>
      <c r="X57" s="58" t="s">
        <v>93</v>
      </c>
      <c r="Y57" s="58" t="s">
        <v>94</v>
      </c>
      <c r="Z57" s="58">
        <v>224</v>
      </c>
      <c r="AA57" s="58">
        <v>526.24</v>
      </c>
    </row>
    <row r="58" spans="1:27" ht="18" customHeight="1" x14ac:dyDescent="0.25">
      <c r="A58" s="2">
        <v>2020</v>
      </c>
      <c r="B58" s="2" t="s">
        <v>3</v>
      </c>
      <c r="C58" s="2" t="s">
        <v>15</v>
      </c>
      <c r="D58" s="6" t="s">
        <v>23</v>
      </c>
      <c r="E58" s="7">
        <v>34</v>
      </c>
      <c r="F58" s="7">
        <v>4576.8</v>
      </c>
      <c r="G58" s="7">
        <v>5126.0160000000005</v>
      </c>
      <c r="H58" s="4">
        <v>915.36000000000013</v>
      </c>
      <c r="I58" s="5" t="s">
        <v>42</v>
      </c>
      <c r="P58" s="11"/>
      <c r="Q58" s="57" t="s">
        <v>88</v>
      </c>
      <c r="R58" s="57">
        <v>2020</v>
      </c>
      <c r="S58" s="57" t="s">
        <v>11</v>
      </c>
      <c r="T58" s="57" t="s">
        <v>89</v>
      </c>
      <c r="U58" s="57" t="s">
        <v>90</v>
      </c>
      <c r="V58" s="57" t="s">
        <v>91</v>
      </c>
      <c r="W58" s="57" t="s">
        <v>100</v>
      </c>
      <c r="X58" s="57" t="s">
        <v>93</v>
      </c>
      <c r="Y58" s="57" t="s">
        <v>94</v>
      </c>
      <c r="Z58" s="57">
        <v>218</v>
      </c>
      <c r="AA58" s="57">
        <v>526.24</v>
      </c>
    </row>
    <row r="59" spans="1:27" ht="18" customHeight="1" x14ac:dyDescent="0.25">
      <c r="A59" s="2">
        <v>2020</v>
      </c>
      <c r="B59" s="2" t="s">
        <v>3</v>
      </c>
      <c r="C59" s="2" t="s">
        <v>13</v>
      </c>
      <c r="D59" s="3" t="s">
        <v>34</v>
      </c>
      <c r="E59" s="4">
        <v>7</v>
      </c>
      <c r="F59" s="4">
        <v>200</v>
      </c>
      <c r="G59" s="4">
        <v>224</v>
      </c>
      <c r="H59" s="4">
        <v>40</v>
      </c>
      <c r="I59" s="5" t="s">
        <v>42</v>
      </c>
      <c r="P59" s="11"/>
      <c r="Q59" s="58" t="s">
        <v>88</v>
      </c>
      <c r="R59" s="58">
        <v>2020</v>
      </c>
      <c r="S59" s="58" t="s">
        <v>11</v>
      </c>
      <c r="T59" s="58" t="s">
        <v>89</v>
      </c>
      <c r="U59" s="58" t="s">
        <v>90</v>
      </c>
      <c r="V59" s="58" t="s">
        <v>91</v>
      </c>
      <c r="W59" s="58" t="s">
        <v>100</v>
      </c>
      <c r="X59" s="58" t="s">
        <v>93</v>
      </c>
      <c r="Y59" s="58" t="s">
        <v>94</v>
      </c>
      <c r="Z59" s="58">
        <v>212</v>
      </c>
      <c r="AA59" s="58">
        <v>526.24</v>
      </c>
    </row>
    <row r="60" spans="1:27" ht="18" customHeight="1" x14ac:dyDescent="0.25">
      <c r="A60" s="2">
        <v>2020</v>
      </c>
      <c r="B60" s="2" t="s">
        <v>3</v>
      </c>
      <c r="C60" s="2" t="s">
        <v>15</v>
      </c>
      <c r="D60" s="6" t="s">
        <v>27</v>
      </c>
      <c r="E60" s="7">
        <v>3</v>
      </c>
      <c r="F60" s="7">
        <v>4577.3</v>
      </c>
      <c r="G60" s="7">
        <v>5126.576</v>
      </c>
      <c r="H60" s="4">
        <v>915.46</v>
      </c>
      <c r="I60" s="5" t="s">
        <v>42</v>
      </c>
      <c r="P60" s="11"/>
      <c r="Q60" s="57" t="s">
        <v>88</v>
      </c>
      <c r="R60" s="57">
        <v>2020</v>
      </c>
      <c r="S60" s="57" t="s">
        <v>11</v>
      </c>
      <c r="T60" s="57" t="s">
        <v>89</v>
      </c>
      <c r="U60" s="57" t="s">
        <v>90</v>
      </c>
      <c r="V60" s="57" t="s">
        <v>91</v>
      </c>
      <c r="W60" s="57" t="s">
        <v>100</v>
      </c>
      <c r="X60" s="57" t="s">
        <v>93</v>
      </c>
      <c r="Y60" s="57" t="s">
        <v>96</v>
      </c>
      <c r="Z60" s="57">
        <v>194</v>
      </c>
      <c r="AA60" s="57">
        <v>277.42</v>
      </c>
    </row>
    <row r="61" spans="1:27" ht="18" customHeight="1" x14ac:dyDescent="0.25">
      <c r="A61" s="2">
        <v>2020</v>
      </c>
      <c r="B61" s="2" t="s">
        <v>3</v>
      </c>
      <c r="C61" s="2" t="s">
        <v>32</v>
      </c>
      <c r="D61" s="6" t="s">
        <v>32</v>
      </c>
      <c r="E61" s="7">
        <v>2</v>
      </c>
      <c r="F61" s="7">
        <v>6600</v>
      </c>
      <c r="G61" s="7">
        <v>7392</v>
      </c>
      <c r="H61" s="4">
        <v>1320</v>
      </c>
      <c r="I61" s="5" t="s">
        <v>42</v>
      </c>
      <c r="P61" s="11"/>
      <c r="Q61" s="58" t="s">
        <v>95</v>
      </c>
      <c r="R61" s="58">
        <v>2020</v>
      </c>
      <c r="S61" s="58" t="s">
        <v>11</v>
      </c>
      <c r="T61" s="58" t="s">
        <v>89</v>
      </c>
      <c r="U61" s="58" t="s">
        <v>90</v>
      </c>
      <c r="V61" s="58" t="s">
        <v>91</v>
      </c>
      <c r="W61" s="58" t="s">
        <v>100</v>
      </c>
      <c r="X61" s="58" t="s">
        <v>93</v>
      </c>
      <c r="Y61" s="58" t="s">
        <v>96</v>
      </c>
      <c r="Z61" s="58">
        <v>242</v>
      </c>
      <c r="AA61" s="58">
        <v>346.06</v>
      </c>
    </row>
    <row r="62" spans="1:27" ht="18" customHeight="1" x14ac:dyDescent="0.25">
      <c r="A62" s="2">
        <v>2020</v>
      </c>
      <c r="B62" s="2" t="s">
        <v>4</v>
      </c>
      <c r="C62" s="2" t="s">
        <v>14</v>
      </c>
      <c r="D62" s="3" t="s">
        <v>36</v>
      </c>
      <c r="E62" s="4">
        <v>3566</v>
      </c>
      <c r="F62" s="4">
        <v>4577.3</v>
      </c>
      <c r="G62" s="4">
        <v>5126.576</v>
      </c>
      <c r="H62" s="4">
        <v>915.46</v>
      </c>
      <c r="I62" s="5" t="s">
        <v>42</v>
      </c>
      <c r="P62" s="11"/>
      <c r="Q62" s="57" t="s">
        <v>95</v>
      </c>
      <c r="R62" s="57">
        <v>2020</v>
      </c>
      <c r="S62" s="57" t="s">
        <v>11</v>
      </c>
      <c r="T62" s="57" t="s">
        <v>89</v>
      </c>
      <c r="U62" s="57" t="s">
        <v>90</v>
      </c>
      <c r="V62" s="57" t="s">
        <v>91</v>
      </c>
      <c r="W62" s="57" t="s">
        <v>100</v>
      </c>
      <c r="X62" s="57" t="s">
        <v>93</v>
      </c>
      <c r="Y62" s="57" t="s">
        <v>96</v>
      </c>
      <c r="Z62" s="57">
        <v>164</v>
      </c>
      <c r="AA62" s="57">
        <v>234.52</v>
      </c>
    </row>
    <row r="63" spans="1:27" ht="18" customHeight="1" x14ac:dyDescent="0.25">
      <c r="A63" s="2">
        <v>2020</v>
      </c>
      <c r="B63" s="2" t="s">
        <v>4</v>
      </c>
      <c r="C63" s="2" t="s">
        <v>14</v>
      </c>
      <c r="D63" s="3" t="s">
        <v>37</v>
      </c>
      <c r="E63" s="4">
        <v>2498</v>
      </c>
      <c r="F63" s="4">
        <v>8000</v>
      </c>
      <c r="G63" s="4">
        <v>8960</v>
      </c>
      <c r="H63" s="4">
        <v>1600</v>
      </c>
      <c r="I63" s="5" t="s">
        <v>42</v>
      </c>
      <c r="P63" s="11"/>
      <c r="Q63" s="58" t="s">
        <v>97</v>
      </c>
      <c r="R63" s="58">
        <v>2020</v>
      </c>
      <c r="S63" s="58" t="s">
        <v>11</v>
      </c>
      <c r="T63" s="58" t="s">
        <v>89</v>
      </c>
      <c r="U63" s="58" t="s">
        <v>90</v>
      </c>
      <c r="V63" s="58" t="s">
        <v>91</v>
      </c>
      <c r="W63" s="58" t="s">
        <v>100</v>
      </c>
      <c r="X63" s="58" t="s">
        <v>93</v>
      </c>
      <c r="Y63" s="58" t="s">
        <v>96</v>
      </c>
      <c r="Z63" s="58">
        <v>238</v>
      </c>
      <c r="AA63" s="58">
        <v>340.34</v>
      </c>
    </row>
    <row r="64" spans="1:27" ht="18" customHeight="1" x14ac:dyDescent="0.25">
      <c r="A64" s="2">
        <v>2020</v>
      </c>
      <c r="B64" s="2" t="s">
        <v>4</v>
      </c>
      <c r="C64" s="2" t="s">
        <v>13</v>
      </c>
      <c r="D64" s="3" t="s">
        <v>35</v>
      </c>
      <c r="E64" s="4">
        <v>1245</v>
      </c>
      <c r="F64" s="4">
        <v>4577.2</v>
      </c>
      <c r="G64" s="4">
        <v>5126.4639999999999</v>
      </c>
      <c r="H64" s="4">
        <v>915.44</v>
      </c>
      <c r="I64" s="5" t="s">
        <v>42</v>
      </c>
      <c r="P64" s="11"/>
      <c r="Q64" s="57" t="s">
        <v>88</v>
      </c>
      <c r="R64" s="57">
        <v>2020</v>
      </c>
      <c r="S64" s="57" t="s">
        <v>11</v>
      </c>
      <c r="T64" s="57" t="s">
        <v>89</v>
      </c>
      <c r="U64" s="57" t="s">
        <v>90</v>
      </c>
      <c r="V64" s="57" t="s">
        <v>91</v>
      </c>
      <c r="W64" s="57" t="s">
        <v>100</v>
      </c>
      <c r="X64" s="57" t="s">
        <v>93</v>
      </c>
      <c r="Y64" s="57" t="s">
        <v>96</v>
      </c>
      <c r="Z64" s="57">
        <v>166</v>
      </c>
      <c r="AA64" s="57">
        <v>237.38</v>
      </c>
    </row>
    <row r="65" spans="1:27" ht="18" customHeight="1" x14ac:dyDescent="0.25">
      <c r="A65" s="2">
        <v>2020</v>
      </c>
      <c r="B65" s="2" t="s">
        <v>4</v>
      </c>
      <c r="C65" s="2" t="s">
        <v>38</v>
      </c>
      <c r="D65" s="6" t="s">
        <v>30</v>
      </c>
      <c r="E65" s="7">
        <v>644</v>
      </c>
      <c r="F65" s="7">
        <v>5743.5</v>
      </c>
      <c r="G65" s="7">
        <v>6432.72</v>
      </c>
      <c r="H65" s="4">
        <v>1148.7</v>
      </c>
      <c r="I65" s="5" t="s">
        <v>42</v>
      </c>
      <c r="P65" s="11"/>
      <c r="Q65" s="58" t="s">
        <v>97</v>
      </c>
      <c r="R65" s="58">
        <v>2020</v>
      </c>
      <c r="S65" s="58" t="s">
        <v>11</v>
      </c>
      <c r="T65" s="58" t="s">
        <v>89</v>
      </c>
      <c r="U65" s="58" t="s">
        <v>90</v>
      </c>
      <c r="V65" s="58" t="s">
        <v>91</v>
      </c>
      <c r="W65" s="58" t="s">
        <v>100</v>
      </c>
      <c r="X65" s="58" t="s">
        <v>93</v>
      </c>
      <c r="Y65" s="58" t="s">
        <v>94</v>
      </c>
      <c r="Z65" s="58">
        <v>222</v>
      </c>
      <c r="AA65" s="58">
        <v>526.24</v>
      </c>
    </row>
    <row r="66" spans="1:27" ht="18" customHeight="1" x14ac:dyDescent="0.25">
      <c r="A66" s="2">
        <v>2020</v>
      </c>
      <c r="B66" s="2" t="s">
        <v>4</v>
      </c>
      <c r="C66" s="2" t="s">
        <v>12</v>
      </c>
      <c r="D66" s="6" t="s">
        <v>29</v>
      </c>
      <c r="E66" s="7">
        <v>643</v>
      </c>
      <c r="F66" s="7">
        <v>7000</v>
      </c>
      <c r="G66" s="7">
        <v>7840</v>
      </c>
      <c r="H66" s="4">
        <v>1400</v>
      </c>
      <c r="I66" s="5" t="s">
        <v>40</v>
      </c>
      <c r="P66" s="11"/>
      <c r="Q66" s="57" t="s">
        <v>88</v>
      </c>
      <c r="R66" s="57">
        <v>2020</v>
      </c>
      <c r="S66" s="57" t="s">
        <v>11</v>
      </c>
      <c r="T66" s="57" t="s">
        <v>89</v>
      </c>
      <c r="U66" s="57" t="s">
        <v>90</v>
      </c>
      <c r="V66" s="57" t="s">
        <v>91</v>
      </c>
      <c r="W66" s="57" t="s">
        <v>100</v>
      </c>
      <c r="X66" s="57" t="s">
        <v>93</v>
      </c>
      <c r="Y66" s="57" t="s">
        <v>94</v>
      </c>
      <c r="Z66" s="57">
        <v>216</v>
      </c>
      <c r="AA66" s="57">
        <v>526.24</v>
      </c>
    </row>
    <row r="67" spans="1:27" ht="18" customHeight="1" x14ac:dyDescent="0.25">
      <c r="A67" s="2">
        <v>2020</v>
      </c>
      <c r="B67" s="2" t="s">
        <v>4</v>
      </c>
      <c r="C67" s="2" t="s">
        <v>38</v>
      </c>
      <c r="D67" s="6" t="s">
        <v>31</v>
      </c>
      <c r="E67" s="7">
        <v>455</v>
      </c>
      <c r="F67" s="7">
        <v>4578.6000000000004</v>
      </c>
      <c r="G67" s="7">
        <v>5128.0320000000002</v>
      </c>
      <c r="H67" s="4">
        <v>915.72000000000014</v>
      </c>
      <c r="I67" s="5" t="s">
        <v>40</v>
      </c>
      <c r="P67" s="11"/>
      <c r="Q67" s="58" t="s">
        <v>95</v>
      </c>
      <c r="R67" s="58">
        <v>2020</v>
      </c>
      <c r="S67" s="58" t="s">
        <v>11</v>
      </c>
      <c r="T67" s="58" t="s">
        <v>89</v>
      </c>
      <c r="U67" s="58" t="s">
        <v>90</v>
      </c>
      <c r="V67" s="58" t="s">
        <v>91</v>
      </c>
      <c r="W67" s="58" t="s">
        <v>100</v>
      </c>
      <c r="X67" s="58" t="s">
        <v>93</v>
      </c>
      <c r="Y67" s="58" t="s">
        <v>96</v>
      </c>
      <c r="Z67" s="58">
        <v>684</v>
      </c>
      <c r="AA67" s="58">
        <v>978.12</v>
      </c>
    </row>
    <row r="68" spans="1:27" ht="18" customHeight="1" x14ac:dyDescent="0.25">
      <c r="A68" s="2">
        <v>2020</v>
      </c>
      <c r="B68" s="2" t="s">
        <v>4</v>
      </c>
      <c r="C68" s="2" t="s">
        <v>12</v>
      </c>
      <c r="D68" s="6" t="s">
        <v>28</v>
      </c>
      <c r="E68" s="8">
        <v>345</v>
      </c>
      <c r="F68" s="8">
        <v>7000</v>
      </c>
      <c r="G68" s="8">
        <v>7840</v>
      </c>
      <c r="H68" s="4">
        <v>1400</v>
      </c>
      <c r="I68" s="5" t="s">
        <v>40</v>
      </c>
      <c r="P68" s="11"/>
      <c r="Q68" s="57" t="s">
        <v>98</v>
      </c>
      <c r="R68" s="57">
        <v>2020</v>
      </c>
      <c r="S68" s="57" t="s">
        <v>11</v>
      </c>
      <c r="T68" s="57" t="s">
        <v>89</v>
      </c>
      <c r="U68" s="57" t="s">
        <v>90</v>
      </c>
      <c r="V68" s="57" t="s">
        <v>91</v>
      </c>
      <c r="W68" s="57" t="s">
        <v>100</v>
      </c>
      <c r="X68" s="57" t="s">
        <v>93</v>
      </c>
      <c r="Y68" s="57" t="s">
        <v>96</v>
      </c>
      <c r="Z68" s="57">
        <v>717</v>
      </c>
      <c r="AA68" s="57">
        <v>1025.31</v>
      </c>
    </row>
    <row r="69" spans="1:27" ht="18" customHeight="1" x14ac:dyDescent="0.25">
      <c r="A69" s="2">
        <v>2020</v>
      </c>
      <c r="B69" s="2" t="s">
        <v>4</v>
      </c>
      <c r="C69" s="2" t="s">
        <v>13</v>
      </c>
      <c r="D69" s="3" t="s">
        <v>33</v>
      </c>
      <c r="E69" s="4">
        <v>122</v>
      </c>
      <c r="F69" s="4">
        <v>100</v>
      </c>
      <c r="G69" s="4">
        <v>112</v>
      </c>
      <c r="H69" s="4">
        <v>20</v>
      </c>
      <c r="I69" s="5" t="s">
        <v>40</v>
      </c>
      <c r="P69" s="11"/>
      <c r="Q69" s="58" t="s">
        <v>95</v>
      </c>
      <c r="R69" s="58">
        <v>2020</v>
      </c>
      <c r="S69" s="58" t="s">
        <v>11</v>
      </c>
      <c r="T69" s="58" t="s">
        <v>89</v>
      </c>
      <c r="U69" s="58" t="s">
        <v>90</v>
      </c>
      <c r="V69" s="58" t="s">
        <v>91</v>
      </c>
      <c r="W69" s="58" t="s">
        <v>100</v>
      </c>
      <c r="X69" s="58" t="s">
        <v>93</v>
      </c>
      <c r="Y69" s="58" t="s">
        <v>96</v>
      </c>
      <c r="Z69" s="58">
        <v>770</v>
      </c>
      <c r="AA69" s="58">
        <v>1101.0999999999999</v>
      </c>
    </row>
    <row r="70" spans="1:27" ht="18" customHeight="1" x14ac:dyDescent="0.25">
      <c r="A70" s="2">
        <v>2020</v>
      </c>
      <c r="B70" s="2" t="s">
        <v>4</v>
      </c>
      <c r="C70" s="2" t="s">
        <v>15</v>
      </c>
      <c r="D70" s="6" t="s">
        <v>26</v>
      </c>
      <c r="E70" s="7">
        <v>78</v>
      </c>
      <c r="F70" s="7">
        <v>4577.2</v>
      </c>
      <c r="G70" s="7">
        <v>5126.4639999999999</v>
      </c>
      <c r="H70" s="4">
        <v>915.44</v>
      </c>
      <c r="I70" s="5" t="s">
        <v>40</v>
      </c>
      <c r="P70" s="11"/>
      <c r="Q70" s="57" t="s">
        <v>95</v>
      </c>
      <c r="R70" s="57">
        <v>2020</v>
      </c>
      <c r="S70" s="57" t="s">
        <v>11</v>
      </c>
      <c r="T70" s="57" t="s">
        <v>89</v>
      </c>
      <c r="U70" s="57" t="s">
        <v>90</v>
      </c>
      <c r="V70" s="57" t="s">
        <v>91</v>
      </c>
      <c r="W70" s="57" t="s">
        <v>100</v>
      </c>
      <c r="X70" s="57" t="s">
        <v>93</v>
      </c>
      <c r="Y70" s="57" t="s">
        <v>94</v>
      </c>
      <c r="Z70" s="57">
        <v>225</v>
      </c>
      <c r="AA70" s="57">
        <v>321.75</v>
      </c>
    </row>
    <row r="71" spans="1:27" ht="18" customHeight="1" x14ac:dyDescent="0.25">
      <c r="A71" s="2">
        <v>2020</v>
      </c>
      <c r="B71" s="2" t="s">
        <v>4</v>
      </c>
      <c r="C71" s="2" t="s">
        <v>15</v>
      </c>
      <c r="D71" s="6" t="s">
        <v>24</v>
      </c>
      <c r="E71" s="7">
        <v>76</v>
      </c>
      <c r="F71" s="7">
        <v>4576.8999999999996</v>
      </c>
      <c r="G71" s="7">
        <v>5126.1279999999997</v>
      </c>
      <c r="H71" s="4">
        <v>915.38</v>
      </c>
      <c r="I71" s="5" t="s">
        <v>40</v>
      </c>
      <c r="P71" s="11"/>
      <c r="Q71" s="58" t="s">
        <v>98</v>
      </c>
      <c r="R71" s="58">
        <v>2020</v>
      </c>
      <c r="S71" s="58" t="s">
        <v>11</v>
      </c>
      <c r="T71" s="58" t="s">
        <v>89</v>
      </c>
      <c r="U71" s="58" t="s">
        <v>90</v>
      </c>
      <c r="V71" s="58" t="s">
        <v>91</v>
      </c>
      <c r="W71" s="58" t="s">
        <v>100</v>
      </c>
      <c r="X71" s="58" t="s">
        <v>93</v>
      </c>
      <c r="Y71" s="58" t="s">
        <v>94</v>
      </c>
      <c r="Z71" s="58">
        <v>219</v>
      </c>
      <c r="AA71" s="58">
        <v>313.17</v>
      </c>
    </row>
    <row r="72" spans="1:27" ht="18" customHeight="1" x14ac:dyDescent="0.25">
      <c r="A72" s="2">
        <v>2020</v>
      </c>
      <c r="B72" s="2" t="s">
        <v>4</v>
      </c>
      <c r="C72" s="2" t="s">
        <v>15</v>
      </c>
      <c r="D72" s="6" t="s">
        <v>25</v>
      </c>
      <c r="E72" s="7">
        <v>46</v>
      </c>
      <c r="F72" s="7">
        <v>200</v>
      </c>
      <c r="G72" s="7">
        <v>224</v>
      </c>
      <c r="H72" s="4">
        <v>40</v>
      </c>
      <c r="I72" s="5" t="s">
        <v>40</v>
      </c>
      <c r="P72" s="11"/>
      <c r="Q72" s="57" t="s">
        <v>97</v>
      </c>
      <c r="R72" s="57">
        <v>2020</v>
      </c>
      <c r="S72" s="57" t="s">
        <v>11</v>
      </c>
      <c r="T72" s="57" t="s">
        <v>89</v>
      </c>
      <c r="U72" s="57" t="s">
        <v>90</v>
      </c>
      <c r="V72" s="57" t="s">
        <v>91</v>
      </c>
      <c r="W72" s="57" t="s">
        <v>100</v>
      </c>
      <c r="X72" s="57" t="s">
        <v>93</v>
      </c>
      <c r="Y72" s="57" t="s">
        <v>94</v>
      </c>
      <c r="Z72" s="57">
        <v>213</v>
      </c>
      <c r="AA72" s="57">
        <v>304.58999999999997</v>
      </c>
    </row>
    <row r="73" spans="1:27" ht="18" customHeight="1" x14ac:dyDescent="0.25">
      <c r="A73" s="2">
        <v>2020</v>
      </c>
      <c r="B73" s="2" t="s">
        <v>4</v>
      </c>
      <c r="C73" s="2" t="s">
        <v>15</v>
      </c>
      <c r="D73" s="6" t="s">
        <v>23</v>
      </c>
      <c r="E73" s="7">
        <v>34</v>
      </c>
      <c r="F73" s="7">
        <v>4576.8</v>
      </c>
      <c r="G73" s="7">
        <v>5126.0160000000005</v>
      </c>
      <c r="H73" s="4">
        <v>915.36000000000013</v>
      </c>
      <c r="I73" s="5" t="s">
        <v>40</v>
      </c>
      <c r="P73" s="11"/>
      <c r="Q73" s="58" t="s">
        <v>95</v>
      </c>
      <c r="R73" s="58">
        <v>2020</v>
      </c>
      <c r="S73" s="58" t="s">
        <v>11</v>
      </c>
      <c r="T73" s="58" t="s">
        <v>89</v>
      </c>
      <c r="U73" s="58" t="s">
        <v>90</v>
      </c>
      <c r="V73" s="58" t="s">
        <v>91</v>
      </c>
      <c r="W73" s="58" t="s">
        <v>100</v>
      </c>
      <c r="X73" s="58" t="s">
        <v>93</v>
      </c>
      <c r="Y73" s="58" t="s">
        <v>96</v>
      </c>
      <c r="Z73" s="58">
        <v>195</v>
      </c>
      <c r="AA73" s="58">
        <v>278.85000000000002</v>
      </c>
    </row>
    <row r="74" spans="1:27" ht="18" customHeight="1" x14ac:dyDescent="0.25">
      <c r="A74" s="2">
        <v>2020</v>
      </c>
      <c r="B74" s="2" t="s">
        <v>4</v>
      </c>
      <c r="C74" s="2" t="s">
        <v>13</v>
      </c>
      <c r="D74" s="3" t="s">
        <v>34</v>
      </c>
      <c r="E74" s="4">
        <v>7</v>
      </c>
      <c r="F74" s="4">
        <v>200</v>
      </c>
      <c r="G74" s="4">
        <v>224</v>
      </c>
      <c r="H74" s="4">
        <v>40</v>
      </c>
      <c r="I74" s="5" t="s">
        <v>40</v>
      </c>
      <c r="P74" s="11"/>
      <c r="Q74" s="57" t="s">
        <v>95</v>
      </c>
      <c r="R74" s="57">
        <v>2020</v>
      </c>
      <c r="S74" s="57" t="s">
        <v>11</v>
      </c>
      <c r="T74" s="57" t="s">
        <v>89</v>
      </c>
      <c r="U74" s="57" t="s">
        <v>90</v>
      </c>
      <c r="V74" s="57" t="s">
        <v>91</v>
      </c>
      <c r="W74" s="57" t="s">
        <v>100</v>
      </c>
      <c r="X74" s="57" t="s">
        <v>93</v>
      </c>
      <c r="Y74" s="57" t="s">
        <v>96</v>
      </c>
      <c r="Z74" s="57">
        <v>810</v>
      </c>
      <c r="AA74" s="57">
        <v>526.24</v>
      </c>
    </row>
    <row r="75" spans="1:27" ht="18" customHeight="1" x14ac:dyDescent="0.25">
      <c r="A75" s="2">
        <v>2020</v>
      </c>
      <c r="B75" s="2" t="s">
        <v>4</v>
      </c>
      <c r="C75" s="2" t="s">
        <v>15</v>
      </c>
      <c r="D75" s="6" t="s">
        <v>27</v>
      </c>
      <c r="E75" s="7">
        <v>3</v>
      </c>
      <c r="F75" s="7">
        <v>4577.3</v>
      </c>
      <c r="G75" s="7">
        <v>5126.576</v>
      </c>
      <c r="H75" s="4">
        <v>915.46</v>
      </c>
      <c r="I75" s="5" t="s">
        <v>40</v>
      </c>
      <c r="P75" s="11"/>
      <c r="Q75" s="58" t="s">
        <v>88</v>
      </c>
      <c r="R75" s="58">
        <v>2020</v>
      </c>
      <c r="S75" s="58" t="s">
        <v>11</v>
      </c>
      <c r="T75" s="58" t="s">
        <v>89</v>
      </c>
      <c r="U75" s="58" t="s">
        <v>90</v>
      </c>
      <c r="V75" s="58" t="s">
        <v>91</v>
      </c>
      <c r="W75" s="58" t="s">
        <v>100</v>
      </c>
      <c r="X75" s="58" t="s">
        <v>93</v>
      </c>
      <c r="Y75" s="58" t="s">
        <v>96</v>
      </c>
      <c r="Z75" s="58">
        <v>193</v>
      </c>
      <c r="AA75" s="58">
        <v>275.99</v>
      </c>
    </row>
    <row r="76" spans="1:27" ht="18" customHeight="1" x14ac:dyDescent="0.25">
      <c r="A76" s="2">
        <v>2020</v>
      </c>
      <c r="B76" s="2" t="s">
        <v>4</v>
      </c>
      <c r="C76" s="2" t="s">
        <v>32</v>
      </c>
      <c r="D76" s="6" t="s">
        <v>32</v>
      </c>
      <c r="E76" s="7">
        <v>2</v>
      </c>
      <c r="F76" s="7">
        <v>6600</v>
      </c>
      <c r="G76" s="7">
        <v>7392</v>
      </c>
      <c r="H76" s="4">
        <v>1320</v>
      </c>
      <c r="I76" s="5" t="s">
        <v>40</v>
      </c>
      <c r="P76" s="11"/>
      <c r="Q76" s="57" t="s">
        <v>97</v>
      </c>
      <c r="R76" s="57">
        <v>2020</v>
      </c>
      <c r="S76" s="57" t="s">
        <v>11</v>
      </c>
      <c r="T76" s="57" t="s">
        <v>89</v>
      </c>
      <c r="U76" s="57" t="s">
        <v>90</v>
      </c>
      <c r="V76" s="57" t="s">
        <v>91</v>
      </c>
      <c r="W76" s="57" t="s">
        <v>100</v>
      </c>
      <c r="X76" s="57" t="s">
        <v>93</v>
      </c>
      <c r="Y76" s="57" t="s">
        <v>96</v>
      </c>
      <c r="Z76" s="57">
        <v>241</v>
      </c>
      <c r="AA76" s="57">
        <v>344.63</v>
      </c>
    </row>
    <row r="77" spans="1:27" ht="18" customHeight="1" x14ac:dyDescent="0.25">
      <c r="A77" s="2">
        <v>2020</v>
      </c>
      <c r="B77" s="2" t="s">
        <v>5</v>
      </c>
      <c r="C77" s="2" t="s">
        <v>14</v>
      </c>
      <c r="D77" s="3" t="s">
        <v>36</v>
      </c>
      <c r="E77" s="4">
        <v>3566</v>
      </c>
      <c r="F77" s="4">
        <v>4577.3</v>
      </c>
      <c r="G77" s="4">
        <v>5126.576</v>
      </c>
      <c r="H77" s="4">
        <v>915.46</v>
      </c>
      <c r="I77" s="5" t="s">
        <v>40</v>
      </c>
      <c r="P77" s="11"/>
      <c r="Q77" s="58" t="s">
        <v>88</v>
      </c>
      <c r="R77" s="58">
        <v>2020</v>
      </c>
      <c r="S77" s="58" t="s">
        <v>11</v>
      </c>
      <c r="T77" s="58" t="s">
        <v>89</v>
      </c>
      <c r="U77" s="58" t="s">
        <v>90</v>
      </c>
      <c r="V77" s="58" t="s">
        <v>91</v>
      </c>
      <c r="W77" s="58" t="s">
        <v>100</v>
      </c>
      <c r="X77" s="58" t="s">
        <v>93</v>
      </c>
      <c r="Y77" s="58" t="s">
        <v>94</v>
      </c>
      <c r="Z77" s="58">
        <v>221</v>
      </c>
      <c r="AA77" s="58">
        <v>316.02999999999997</v>
      </c>
    </row>
    <row r="78" spans="1:27" ht="18" customHeight="1" x14ac:dyDescent="0.25">
      <c r="A78" s="2">
        <v>2020</v>
      </c>
      <c r="B78" s="2" t="s">
        <v>5</v>
      </c>
      <c r="C78" s="2" t="s">
        <v>14</v>
      </c>
      <c r="D78" s="3" t="s">
        <v>37</v>
      </c>
      <c r="E78" s="4">
        <v>2498</v>
      </c>
      <c r="F78" s="4">
        <v>8000</v>
      </c>
      <c r="G78" s="4">
        <v>8960</v>
      </c>
      <c r="H78" s="4">
        <v>1600</v>
      </c>
      <c r="I78" s="5" t="s">
        <v>40</v>
      </c>
      <c r="P78" s="11"/>
      <c r="Q78" s="57" t="s">
        <v>95</v>
      </c>
      <c r="R78" s="57">
        <v>2020</v>
      </c>
      <c r="S78" s="57" t="s">
        <v>11</v>
      </c>
      <c r="T78" s="57" t="s">
        <v>89</v>
      </c>
      <c r="U78" s="57" t="s">
        <v>90</v>
      </c>
      <c r="V78" s="57" t="s">
        <v>91</v>
      </c>
      <c r="W78" s="57" t="s">
        <v>100</v>
      </c>
      <c r="X78" s="57" t="s">
        <v>93</v>
      </c>
      <c r="Y78" s="57" t="s">
        <v>94</v>
      </c>
      <c r="Z78" s="57">
        <v>215</v>
      </c>
      <c r="AA78" s="57">
        <v>307.45</v>
      </c>
    </row>
    <row r="79" spans="1:27" ht="18" customHeight="1" x14ac:dyDescent="0.25">
      <c r="A79" s="2">
        <v>2020</v>
      </c>
      <c r="B79" s="2" t="s">
        <v>5</v>
      </c>
      <c r="C79" s="2" t="s">
        <v>13</v>
      </c>
      <c r="D79" s="3" t="s">
        <v>35</v>
      </c>
      <c r="E79" s="4">
        <v>1245</v>
      </c>
      <c r="F79" s="4">
        <v>4577.2</v>
      </c>
      <c r="G79" s="4">
        <v>5126.4639999999999</v>
      </c>
      <c r="H79" s="4">
        <v>915.44</v>
      </c>
      <c r="I79" s="5" t="s">
        <v>40</v>
      </c>
      <c r="P79" s="11"/>
      <c r="Q79" s="58" t="s">
        <v>95</v>
      </c>
      <c r="R79" s="58">
        <v>2020</v>
      </c>
      <c r="S79" s="58" t="s">
        <v>11</v>
      </c>
      <c r="T79" s="58" t="s">
        <v>89</v>
      </c>
      <c r="U79" s="58" t="s">
        <v>90</v>
      </c>
      <c r="V79" s="58" t="s">
        <v>91</v>
      </c>
      <c r="W79" s="58" t="s">
        <v>100</v>
      </c>
      <c r="X79" s="58" t="s">
        <v>93</v>
      </c>
      <c r="Y79" s="58" t="s">
        <v>96</v>
      </c>
      <c r="Z79" s="58">
        <v>191</v>
      </c>
      <c r="AA79" s="58">
        <v>273.13</v>
      </c>
    </row>
    <row r="80" spans="1:27" ht="18" customHeight="1" x14ac:dyDescent="0.25">
      <c r="A80" s="2">
        <v>2020</v>
      </c>
      <c r="B80" s="2" t="s">
        <v>5</v>
      </c>
      <c r="C80" s="2" t="s">
        <v>38</v>
      </c>
      <c r="D80" s="6" t="s">
        <v>30</v>
      </c>
      <c r="E80" s="7">
        <v>644</v>
      </c>
      <c r="F80" s="7">
        <v>5743.5</v>
      </c>
      <c r="G80" s="7">
        <v>6432.72</v>
      </c>
      <c r="H80" s="4">
        <v>1148.7</v>
      </c>
      <c r="I80" s="5" t="s">
        <v>40</v>
      </c>
      <c r="P80" s="11"/>
      <c r="Q80" s="57" t="s">
        <v>88</v>
      </c>
      <c r="R80" s="57">
        <v>2020</v>
      </c>
      <c r="S80" s="57" t="s">
        <v>11</v>
      </c>
      <c r="T80" s="57" t="s">
        <v>89</v>
      </c>
      <c r="U80" s="57" t="s">
        <v>90</v>
      </c>
      <c r="V80" s="57" t="s">
        <v>91</v>
      </c>
      <c r="W80" s="57" t="s">
        <v>100</v>
      </c>
      <c r="X80" s="57" t="s">
        <v>93</v>
      </c>
      <c r="Y80" s="57" t="s">
        <v>96</v>
      </c>
      <c r="Z80" s="57">
        <v>239</v>
      </c>
      <c r="AA80" s="57">
        <v>341.77</v>
      </c>
    </row>
    <row r="81" spans="1:27" ht="18" customHeight="1" x14ac:dyDescent="0.25">
      <c r="A81" s="2">
        <v>2020</v>
      </c>
      <c r="B81" s="2" t="s">
        <v>5</v>
      </c>
      <c r="C81" s="2" t="s">
        <v>12</v>
      </c>
      <c r="D81" s="6" t="s">
        <v>29</v>
      </c>
      <c r="E81" s="7">
        <v>643</v>
      </c>
      <c r="F81" s="7">
        <v>7000</v>
      </c>
      <c r="G81" s="7">
        <v>7840</v>
      </c>
      <c r="H81" s="4">
        <v>1400</v>
      </c>
      <c r="I81" s="5" t="s">
        <v>40</v>
      </c>
      <c r="P81" s="11"/>
      <c r="Q81" s="58" t="s">
        <v>88</v>
      </c>
      <c r="R81" s="58">
        <v>2020</v>
      </c>
      <c r="S81" s="58" t="s">
        <v>11</v>
      </c>
      <c r="T81" s="58" t="s">
        <v>89</v>
      </c>
      <c r="U81" s="58" t="s">
        <v>90</v>
      </c>
      <c r="V81" s="58" t="s">
        <v>91</v>
      </c>
      <c r="W81" s="58" t="s">
        <v>100</v>
      </c>
      <c r="X81" s="58" t="s">
        <v>93</v>
      </c>
      <c r="Y81" s="58" t="s">
        <v>96</v>
      </c>
      <c r="Z81" s="58">
        <v>779</v>
      </c>
      <c r="AA81" s="58">
        <v>1113.97</v>
      </c>
    </row>
    <row r="82" spans="1:27" ht="18" customHeight="1" x14ac:dyDescent="0.25">
      <c r="A82" s="2">
        <v>2020</v>
      </c>
      <c r="B82" s="2" t="s">
        <v>5</v>
      </c>
      <c r="C82" s="2" t="s">
        <v>38</v>
      </c>
      <c r="D82" s="6" t="s">
        <v>31</v>
      </c>
      <c r="E82" s="7">
        <v>455</v>
      </c>
      <c r="F82" s="7">
        <v>4578.6000000000004</v>
      </c>
      <c r="G82" s="7">
        <v>5128.0320000000002</v>
      </c>
      <c r="H82" s="4">
        <v>915.72000000000014</v>
      </c>
      <c r="I82" s="5" t="s">
        <v>40</v>
      </c>
      <c r="P82" s="11"/>
      <c r="Q82" s="57" t="s">
        <v>95</v>
      </c>
      <c r="R82" s="57">
        <v>2020</v>
      </c>
      <c r="S82" s="57" t="s">
        <v>1</v>
      </c>
      <c r="T82" s="57" t="s">
        <v>89</v>
      </c>
      <c r="U82" s="57" t="s">
        <v>90</v>
      </c>
      <c r="V82" s="57" t="s">
        <v>91</v>
      </c>
      <c r="W82" s="57" t="s">
        <v>100</v>
      </c>
      <c r="X82" s="57" t="s">
        <v>93</v>
      </c>
      <c r="Y82" s="57" t="s">
        <v>96</v>
      </c>
      <c r="Z82" s="57">
        <v>248</v>
      </c>
      <c r="AA82" s="57">
        <v>354.64</v>
      </c>
    </row>
    <row r="83" spans="1:27" ht="18" customHeight="1" x14ac:dyDescent="0.25">
      <c r="A83" s="2">
        <v>2020</v>
      </c>
      <c r="B83" s="2" t="s">
        <v>5</v>
      </c>
      <c r="C83" s="2" t="s">
        <v>12</v>
      </c>
      <c r="D83" s="6" t="s">
        <v>28</v>
      </c>
      <c r="E83" s="8">
        <v>345</v>
      </c>
      <c r="F83" s="8">
        <v>7000</v>
      </c>
      <c r="G83" s="8">
        <v>7840</v>
      </c>
      <c r="H83" s="4">
        <v>1400</v>
      </c>
      <c r="I83" s="5" t="s">
        <v>40</v>
      </c>
      <c r="P83" s="11"/>
      <c r="Q83" s="58" t="s">
        <v>97</v>
      </c>
      <c r="R83" s="58">
        <v>2020</v>
      </c>
      <c r="S83" s="58" t="s">
        <v>1</v>
      </c>
      <c r="T83" s="58" t="s">
        <v>89</v>
      </c>
      <c r="U83" s="58" t="s">
        <v>90</v>
      </c>
      <c r="V83" s="58" t="s">
        <v>91</v>
      </c>
      <c r="W83" s="58" t="s">
        <v>100</v>
      </c>
      <c r="X83" s="58" t="s">
        <v>93</v>
      </c>
      <c r="Y83" s="58" t="s">
        <v>96</v>
      </c>
      <c r="Z83" s="58">
        <v>218</v>
      </c>
      <c r="AA83" s="58">
        <v>311.74</v>
      </c>
    </row>
    <row r="84" spans="1:27" ht="18" customHeight="1" x14ac:dyDescent="0.25">
      <c r="A84" s="2">
        <v>2020</v>
      </c>
      <c r="B84" s="2" t="s">
        <v>5</v>
      </c>
      <c r="C84" s="2" t="s">
        <v>13</v>
      </c>
      <c r="D84" s="3" t="s">
        <v>33</v>
      </c>
      <c r="E84" s="4">
        <v>122</v>
      </c>
      <c r="F84" s="4">
        <v>100</v>
      </c>
      <c r="G84" s="4">
        <v>112</v>
      </c>
      <c r="H84" s="4">
        <v>20</v>
      </c>
      <c r="I84" s="5" t="s">
        <v>40</v>
      </c>
      <c r="P84" s="11"/>
      <c r="Q84" s="57" t="s">
        <v>95</v>
      </c>
      <c r="R84" s="57">
        <v>2020</v>
      </c>
      <c r="S84" s="57" t="s">
        <v>1</v>
      </c>
      <c r="T84" s="57" t="s">
        <v>89</v>
      </c>
      <c r="U84" s="57" t="s">
        <v>90</v>
      </c>
      <c r="V84" s="57" t="s">
        <v>91</v>
      </c>
      <c r="W84" s="57" t="s">
        <v>100</v>
      </c>
      <c r="X84" s="57" t="s">
        <v>93</v>
      </c>
      <c r="Y84" s="57" t="s">
        <v>96</v>
      </c>
      <c r="Z84" s="57">
        <v>244</v>
      </c>
      <c r="AA84" s="57">
        <v>348.92</v>
      </c>
    </row>
    <row r="85" spans="1:27" ht="18" customHeight="1" x14ac:dyDescent="0.25">
      <c r="A85" s="2">
        <v>2020</v>
      </c>
      <c r="B85" s="2" t="s">
        <v>5</v>
      </c>
      <c r="C85" s="2" t="s">
        <v>15</v>
      </c>
      <c r="D85" s="6" t="s">
        <v>26</v>
      </c>
      <c r="E85" s="7">
        <v>78</v>
      </c>
      <c r="F85" s="7">
        <v>4577.2</v>
      </c>
      <c r="G85" s="7">
        <v>5126.4639999999999</v>
      </c>
      <c r="H85" s="4">
        <v>915.44</v>
      </c>
      <c r="I85" s="5" t="s">
        <v>40</v>
      </c>
      <c r="P85" s="11"/>
      <c r="Q85" s="58" t="s">
        <v>97</v>
      </c>
      <c r="R85" s="58">
        <v>2020</v>
      </c>
      <c r="S85" s="58" t="s">
        <v>1</v>
      </c>
      <c r="T85" s="58" t="s">
        <v>89</v>
      </c>
      <c r="U85" s="58" t="s">
        <v>90</v>
      </c>
      <c r="V85" s="58" t="s">
        <v>91</v>
      </c>
      <c r="W85" s="58" t="s">
        <v>100</v>
      </c>
      <c r="X85" s="58" t="s">
        <v>93</v>
      </c>
      <c r="Y85" s="58" t="s">
        <v>96</v>
      </c>
      <c r="Z85" s="58">
        <v>292</v>
      </c>
      <c r="AA85" s="58">
        <v>417.56</v>
      </c>
    </row>
    <row r="86" spans="1:27" ht="18" customHeight="1" x14ac:dyDescent="0.25">
      <c r="A86" s="2">
        <v>2020</v>
      </c>
      <c r="B86" s="2" t="s">
        <v>5</v>
      </c>
      <c r="C86" s="2" t="s">
        <v>15</v>
      </c>
      <c r="D86" s="6" t="s">
        <v>24</v>
      </c>
      <c r="E86" s="7">
        <v>76</v>
      </c>
      <c r="F86" s="7">
        <v>4576.8999999999996</v>
      </c>
      <c r="G86" s="7">
        <v>5126.1279999999997</v>
      </c>
      <c r="H86" s="4">
        <v>915.38</v>
      </c>
      <c r="I86" s="5" t="s">
        <v>40</v>
      </c>
      <c r="P86" s="11"/>
      <c r="Q86" s="57" t="s">
        <v>95</v>
      </c>
      <c r="R86" s="57">
        <v>2020</v>
      </c>
      <c r="S86" s="57" t="s">
        <v>1</v>
      </c>
      <c r="T86" s="57" t="s">
        <v>89</v>
      </c>
      <c r="U86" s="57" t="s">
        <v>90</v>
      </c>
      <c r="V86" s="57" t="s">
        <v>91</v>
      </c>
      <c r="W86" s="57" t="s">
        <v>100</v>
      </c>
      <c r="X86" s="57" t="s">
        <v>93</v>
      </c>
      <c r="Y86" s="57" t="s">
        <v>96</v>
      </c>
      <c r="Z86" s="57">
        <v>220</v>
      </c>
      <c r="AA86" s="57">
        <v>314.60000000000002</v>
      </c>
    </row>
    <row r="87" spans="1:27" ht="18" customHeight="1" x14ac:dyDescent="0.25">
      <c r="A87" s="2">
        <v>2020</v>
      </c>
      <c r="B87" s="2" t="s">
        <v>5</v>
      </c>
      <c r="C87" s="2" t="s">
        <v>15</v>
      </c>
      <c r="D87" s="6" t="s">
        <v>25</v>
      </c>
      <c r="E87" s="7">
        <v>46</v>
      </c>
      <c r="F87" s="7">
        <v>200</v>
      </c>
      <c r="G87" s="7">
        <v>224</v>
      </c>
      <c r="H87" s="4">
        <v>40</v>
      </c>
      <c r="I87" s="5" t="s">
        <v>40</v>
      </c>
      <c r="P87" s="11"/>
      <c r="Q87" s="58" t="s">
        <v>97</v>
      </c>
      <c r="R87" s="58">
        <v>2020</v>
      </c>
      <c r="S87" s="58" t="s">
        <v>1</v>
      </c>
      <c r="T87" s="58" t="s">
        <v>89</v>
      </c>
      <c r="U87" s="58" t="s">
        <v>90</v>
      </c>
      <c r="V87" s="58" t="s">
        <v>91</v>
      </c>
      <c r="W87" s="58" t="s">
        <v>100</v>
      </c>
      <c r="X87" s="58" t="s">
        <v>93</v>
      </c>
      <c r="Y87" s="58" t="s">
        <v>96</v>
      </c>
      <c r="Z87" s="58">
        <v>675</v>
      </c>
      <c r="AA87" s="58">
        <v>965.25</v>
      </c>
    </row>
    <row r="88" spans="1:27" ht="18" customHeight="1" x14ac:dyDescent="0.25">
      <c r="A88" s="2">
        <v>2020</v>
      </c>
      <c r="B88" s="2" t="s">
        <v>5</v>
      </c>
      <c r="C88" s="2" t="s">
        <v>15</v>
      </c>
      <c r="D88" s="6" t="s">
        <v>23</v>
      </c>
      <c r="E88" s="7">
        <v>34</v>
      </c>
      <c r="F88" s="7">
        <v>4576.8</v>
      </c>
      <c r="G88" s="7">
        <v>5126.0160000000005</v>
      </c>
      <c r="H88" s="4">
        <v>915.36000000000013</v>
      </c>
      <c r="I88" s="5" t="s">
        <v>40</v>
      </c>
      <c r="P88" s="11"/>
      <c r="Q88" s="57" t="s">
        <v>95</v>
      </c>
      <c r="R88" s="57">
        <v>2020</v>
      </c>
      <c r="S88" s="57" t="s">
        <v>1</v>
      </c>
      <c r="T88" s="57" t="s">
        <v>89</v>
      </c>
      <c r="U88" s="57" t="s">
        <v>90</v>
      </c>
      <c r="V88" s="57" t="s">
        <v>91</v>
      </c>
      <c r="W88" s="57" t="s">
        <v>100</v>
      </c>
      <c r="X88" s="57" t="s">
        <v>93</v>
      </c>
      <c r="Y88" s="57" t="s">
        <v>96</v>
      </c>
      <c r="Z88" s="57">
        <v>708</v>
      </c>
      <c r="AA88" s="57">
        <v>1012.44</v>
      </c>
    </row>
    <row r="89" spans="1:27" ht="18" customHeight="1" x14ac:dyDescent="0.25">
      <c r="A89" s="2">
        <v>2020</v>
      </c>
      <c r="B89" s="2" t="s">
        <v>5</v>
      </c>
      <c r="C89" s="2" t="s">
        <v>13</v>
      </c>
      <c r="D89" s="3" t="s">
        <v>34</v>
      </c>
      <c r="E89" s="4">
        <v>7</v>
      </c>
      <c r="F89" s="4">
        <v>200</v>
      </c>
      <c r="G89" s="4">
        <v>224</v>
      </c>
      <c r="H89" s="4">
        <v>40</v>
      </c>
      <c r="I89" s="5" t="s">
        <v>40</v>
      </c>
      <c r="P89" s="11"/>
      <c r="Q89" s="58" t="s">
        <v>88</v>
      </c>
      <c r="R89" s="58">
        <v>2020</v>
      </c>
      <c r="S89" s="58" t="s">
        <v>1</v>
      </c>
      <c r="T89" s="58" t="s">
        <v>89</v>
      </c>
      <c r="U89" s="58" t="s">
        <v>90</v>
      </c>
      <c r="V89" s="58" t="s">
        <v>91</v>
      </c>
      <c r="W89" s="58" t="s">
        <v>100</v>
      </c>
      <c r="X89" s="58" t="s">
        <v>93</v>
      </c>
      <c r="Y89" s="58" t="s">
        <v>96</v>
      </c>
      <c r="Z89" s="58">
        <v>761</v>
      </c>
      <c r="AA89" s="58">
        <v>1088.23</v>
      </c>
    </row>
    <row r="90" spans="1:27" ht="18" customHeight="1" x14ac:dyDescent="0.25">
      <c r="A90" s="2">
        <v>2020</v>
      </c>
      <c r="B90" s="2" t="s">
        <v>5</v>
      </c>
      <c r="C90" s="2" t="s">
        <v>32</v>
      </c>
      <c r="D90" s="6" t="s">
        <v>32</v>
      </c>
      <c r="E90" s="7">
        <v>3</v>
      </c>
      <c r="F90" s="7">
        <v>6600</v>
      </c>
      <c r="G90" s="7">
        <v>7392</v>
      </c>
      <c r="H90" s="4">
        <v>1320</v>
      </c>
      <c r="I90" s="5" t="s">
        <v>40</v>
      </c>
      <c r="P90" s="11"/>
      <c r="Q90" s="57" t="s">
        <v>88</v>
      </c>
      <c r="R90" s="57">
        <v>2020</v>
      </c>
      <c r="S90" s="57" t="s">
        <v>1</v>
      </c>
      <c r="T90" s="57" t="s">
        <v>89</v>
      </c>
      <c r="U90" s="57" t="s">
        <v>90</v>
      </c>
      <c r="V90" s="57" t="s">
        <v>91</v>
      </c>
      <c r="W90" s="57" t="s">
        <v>100</v>
      </c>
      <c r="X90" s="57" t="s">
        <v>93</v>
      </c>
      <c r="Y90" s="57" t="s">
        <v>96</v>
      </c>
      <c r="Z90" s="57">
        <v>249</v>
      </c>
      <c r="AA90" s="57">
        <v>356.07</v>
      </c>
    </row>
    <row r="91" spans="1:27" ht="18" customHeight="1" x14ac:dyDescent="0.25">
      <c r="A91" s="2">
        <v>2020</v>
      </c>
      <c r="B91" s="2" t="s">
        <v>5</v>
      </c>
      <c r="C91" s="2" t="s">
        <v>15</v>
      </c>
      <c r="D91" s="6" t="s">
        <v>27</v>
      </c>
      <c r="E91" s="7">
        <v>3</v>
      </c>
      <c r="F91" s="7">
        <v>4577.3</v>
      </c>
      <c r="G91" s="7">
        <v>5126.576</v>
      </c>
      <c r="H91" s="4">
        <v>915.46</v>
      </c>
      <c r="I91" s="5" t="s">
        <v>40</v>
      </c>
      <c r="P91" s="11"/>
      <c r="Q91" s="58" t="s">
        <v>95</v>
      </c>
      <c r="R91" s="58">
        <v>2020</v>
      </c>
      <c r="S91" s="58" t="s">
        <v>1</v>
      </c>
      <c r="T91" s="58" t="s">
        <v>89</v>
      </c>
      <c r="U91" s="58" t="s">
        <v>90</v>
      </c>
      <c r="V91" s="58" t="s">
        <v>91</v>
      </c>
      <c r="W91" s="58" t="s">
        <v>100</v>
      </c>
      <c r="X91" s="58" t="s">
        <v>93</v>
      </c>
      <c r="Y91" s="58" t="s">
        <v>96</v>
      </c>
      <c r="Z91" s="58">
        <v>748</v>
      </c>
      <c r="AA91" s="58">
        <v>526.24</v>
      </c>
    </row>
    <row r="92" spans="1:27" ht="18" customHeight="1" x14ac:dyDescent="0.25">
      <c r="A92" s="2">
        <v>2020</v>
      </c>
      <c r="B92" s="2" t="s">
        <v>6</v>
      </c>
      <c r="C92" s="2" t="s">
        <v>14</v>
      </c>
      <c r="D92" s="3" t="s">
        <v>36</v>
      </c>
      <c r="E92" s="4">
        <v>3566</v>
      </c>
      <c r="F92" s="4">
        <v>4577.3</v>
      </c>
      <c r="G92" s="4">
        <v>5126.576</v>
      </c>
      <c r="H92" s="4">
        <v>915.46</v>
      </c>
      <c r="I92" s="5" t="s">
        <v>40</v>
      </c>
      <c r="P92" s="11"/>
      <c r="Q92" s="57" t="s">
        <v>97</v>
      </c>
      <c r="R92" s="57">
        <v>2020</v>
      </c>
      <c r="S92" s="57" t="s">
        <v>1</v>
      </c>
      <c r="T92" s="57" t="s">
        <v>89</v>
      </c>
      <c r="U92" s="57" t="s">
        <v>90</v>
      </c>
      <c r="V92" s="57" t="s">
        <v>91</v>
      </c>
      <c r="W92" s="57" t="s">
        <v>100</v>
      </c>
      <c r="X92" s="57" t="s">
        <v>93</v>
      </c>
      <c r="Y92" s="57" t="s">
        <v>96</v>
      </c>
      <c r="Z92" s="57">
        <v>801</v>
      </c>
      <c r="AA92" s="57">
        <v>526.24</v>
      </c>
    </row>
    <row r="93" spans="1:27" ht="18" customHeight="1" x14ac:dyDescent="0.25">
      <c r="A93" s="2">
        <v>2020</v>
      </c>
      <c r="B93" s="2" t="s">
        <v>6</v>
      </c>
      <c r="C93" s="2" t="s">
        <v>14</v>
      </c>
      <c r="D93" s="3" t="s">
        <v>37</v>
      </c>
      <c r="E93" s="4">
        <v>2498</v>
      </c>
      <c r="F93" s="4">
        <v>8000</v>
      </c>
      <c r="G93" s="4">
        <v>8960</v>
      </c>
      <c r="H93" s="4">
        <v>1600</v>
      </c>
      <c r="I93" s="5" t="s">
        <v>40</v>
      </c>
      <c r="P93" s="11"/>
      <c r="Q93" s="58" t="s">
        <v>95</v>
      </c>
      <c r="R93" s="58">
        <v>2020</v>
      </c>
      <c r="S93" s="58" t="s">
        <v>1</v>
      </c>
      <c r="T93" s="58" t="s">
        <v>89</v>
      </c>
      <c r="U93" s="58" t="s">
        <v>90</v>
      </c>
      <c r="V93" s="58" t="s">
        <v>91</v>
      </c>
      <c r="W93" s="58" t="s">
        <v>100</v>
      </c>
      <c r="X93" s="58" t="s">
        <v>93</v>
      </c>
      <c r="Y93" s="58" t="s">
        <v>96</v>
      </c>
      <c r="Z93" s="58">
        <v>247</v>
      </c>
      <c r="AA93" s="58">
        <v>353.21</v>
      </c>
    </row>
    <row r="94" spans="1:27" ht="18" customHeight="1" x14ac:dyDescent="0.25">
      <c r="A94" s="2">
        <v>2020</v>
      </c>
      <c r="B94" s="2" t="s">
        <v>6</v>
      </c>
      <c r="C94" s="2" t="s">
        <v>13</v>
      </c>
      <c r="D94" s="3" t="s">
        <v>35</v>
      </c>
      <c r="E94" s="4">
        <v>1245</v>
      </c>
      <c r="F94" s="4">
        <v>4577.2</v>
      </c>
      <c r="G94" s="4">
        <v>5126.4639999999999</v>
      </c>
      <c r="H94" s="4">
        <v>915.44</v>
      </c>
      <c r="I94" s="5" t="s">
        <v>40</v>
      </c>
      <c r="P94" s="11"/>
      <c r="Q94" s="57" t="s">
        <v>95</v>
      </c>
      <c r="R94" s="57">
        <v>2020</v>
      </c>
      <c r="S94" s="57" t="s">
        <v>1</v>
      </c>
      <c r="T94" s="57" t="s">
        <v>89</v>
      </c>
      <c r="U94" s="57" t="s">
        <v>90</v>
      </c>
      <c r="V94" s="57" t="s">
        <v>91</v>
      </c>
      <c r="W94" s="57" t="s">
        <v>100</v>
      </c>
      <c r="X94" s="57" t="s">
        <v>93</v>
      </c>
      <c r="Y94" s="57" t="s">
        <v>96</v>
      </c>
      <c r="Z94" s="57">
        <v>295</v>
      </c>
      <c r="AA94" s="57">
        <v>421.85</v>
      </c>
    </row>
    <row r="95" spans="1:27" ht="18" customHeight="1" x14ac:dyDescent="0.25">
      <c r="A95" s="2">
        <v>2020</v>
      </c>
      <c r="B95" s="2" t="s">
        <v>6</v>
      </c>
      <c r="C95" s="2" t="s">
        <v>38</v>
      </c>
      <c r="D95" s="6" t="s">
        <v>30</v>
      </c>
      <c r="E95" s="7">
        <v>644</v>
      </c>
      <c r="F95" s="7">
        <v>5743.5</v>
      </c>
      <c r="G95" s="7">
        <v>6432.72</v>
      </c>
      <c r="H95" s="4">
        <v>1148.7</v>
      </c>
      <c r="I95" s="5" t="s">
        <v>40</v>
      </c>
      <c r="P95" s="11"/>
      <c r="Q95" s="58" t="s">
        <v>95</v>
      </c>
      <c r="R95" s="58">
        <v>2020</v>
      </c>
      <c r="S95" s="58" t="s">
        <v>1</v>
      </c>
      <c r="T95" s="58" t="s">
        <v>89</v>
      </c>
      <c r="U95" s="58" t="s">
        <v>90</v>
      </c>
      <c r="V95" s="58" t="s">
        <v>91</v>
      </c>
      <c r="W95" s="58" t="s">
        <v>100</v>
      </c>
      <c r="X95" s="58" t="s">
        <v>93</v>
      </c>
      <c r="Y95" s="58" t="s">
        <v>96</v>
      </c>
      <c r="Z95" s="58">
        <v>217</v>
      </c>
      <c r="AA95" s="58">
        <v>310.31</v>
      </c>
    </row>
    <row r="96" spans="1:27" ht="18" customHeight="1" x14ac:dyDescent="0.25">
      <c r="A96" s="2">
        <v>2020</v>
      </c>
      <c r="B96" s="2" t="s">
        <v>6</v>
      </c>
      <c r="C96" s="2" t="s">
        <v>12</v>
      </c>
      <c r="D96" s="6" t="s">
        <v>29</v>
      </c>
      <c r="E96" s="7">
        <v>643</v>
      </c>
      <c r="F96" s="7">
        <v>7000</v>
      </c>
      <c r="G96" s="7">
        <v>7840</v>
      </c>
      <c r="H96" s="4">
        <v>1400</v>
      </c>
      <c r="I96" s="5" t="s">
        <v>40</v>
      </c>
      <c r="P96" s="11"/>
      <c r="Q96" s="57" t="s">
        <v>97</v>
      </c>
      <c r="R96" s="57">
        <v>2020</v>
      </c>
      <c r="S96" s="57" t="s">
        <v>1</v>
      </c>
      <c r="T96" s="57" t="s">
        <v>89</v>
      </c>
      <c r="U96" s="57" t="s">
        <v>90</v>
      </c>
      <c r="V96" s="57" t="s">
        <v>91</v>
      </c>
      <c r="W96" s="57" t="s">
        <v>100</v>
      </c>
      <c r="X96" s="57" t="s">
        <v>93</v>
      </c>
      <c r="Y96" s="57" t="s">
        <v>96</v>
      </c>
      <c r="Z96" s="57">
        <v>245</v>
      </c>
      <c r="AA96" s="57">
        <v>350.35</v>
      </c>
    </row>
    <row r="97" spans="1:27" ht="18" customHeight="1" x14ac:dyDescent="0.25">
      <c r="A97" s="2">
        <v>2020</v>
      </c>
      <c r="B97" s="2" t="s">
        <v>6</v>
      </c>
      <c r="C97" s="2" t="s">
        <v>38</v>
      </c>
      <c r="D97" s="6" t="s">
        <v>31</v>
      </c>
      <c r="E97" s="7">
        <v>455</v>
      </c>
      <c r="F97" s="7">
        <v>4578.6000000000004</v>
      </c>
      <c r="G97" s="7">
        <v>5128.0320000000002</v>
      </c>
      <c r="H97" s="4">
        <v>915.72000000000014</v>
      </c>
      <c r="I97" s="5" t="s">
        <v>40</v>
      </c>
      <c r="P97" s="11"/>
      <c r="Q97" s="58" t="s">
        <v>88</v>
      </c>
      <c r="R97" s="58">
        <v>2020</v>
      </c>
      <c r="S97" s="58" t="s">
        <v>1</v>
      </c>
      <c r="T97" s="58" t="s">
        <v>89</v>
      </c>
      <c r="U97" s="58" t="s">
        <v>90</v>
      </c>
      <c r="V97" s="58" t="s">
        <v>91</v>
      </c>
      <c r="W97" s="58" t="s">
        <v>100</v>
      </c>
      <c r="X97" s="58" t="s">
        <v>93</v>
      </c>
      <c r="Y97" s="58" t="s">
        <v>96</v>
      </c>
      <c r="Z97" s="58">
        <v>293</v>
      </c>
      <c r="AA97" s="58">
        <v>418.99</v>
      </c>
    </row>
    <row r="98" spans="1:27" ht="18" customHeight="1" x14ac:dyDescent="0.25">
      <c r="A98" s="2">
        <v>2020</v>
      </c>
      <c r="B98" s="2" t="s">
        <v>6</v>
      </c>
      <c r="C98" s="2" t="s">
        <v>12</v>
      </c>
      <c r="D98" s="6" t="s">
        <v>28</v>
      </c>
      <c r="E98" s="8">
        <v>345</v>
      </c>
      <c r="F98" s="8">
        <v>7000</v>
      </c>
      <c r="G98" s="8">
        <v>7840</v>
      </c>
      <c r="H98" s="4">
        <v>1400</v>
      </c>
      <c r="I98" s="5" t="s">
        <v>40</v>
      </c>
      <c r="P98" s="11"/>
      <c r="Q98" s="57" t="s">
        <v>95</v>
      </c>
      <c r="R98" s="57">
        <v>2020</v>
      </c>
      <c r="S98" s="57" t="s">
        <v>1</v>
      </c>
      <c r="T98" s="57" t="s">
        <v>89</v>
      </c>
      <c r="U98" s="57" t="s">
        <v>90</v>
      </c>
      <c r="V98" s="57" t="s">
        <v>91</v>
      </c>
      <c r="W98" s="57" t="s">
        <v>100</v>
      </c>
      <c r="X98" s="57" t="s">
        <v>93</v>
      </c>
      <c r="Y98" s="57" t="s">
        <v>96</v>
      </c>
      <c r="Z98" s="57">
        <v>770</v>
      </c>
      <c r="AA98" s="57">
        <v>1101.0999999999999</v>
      </c>
    </row>
    <row r="99" spans="1:27" ht="18" customHeight="1" x14ac:dyDescent="0.25">
      <c r="A99" s="2">
        <v>2020</v>
      </c>
      <c r="B99" s="2" t="s">
        <v>6</v>
      </c>
      <c r="C99" s="2" t="s">
        <v>13</v>
      </c>
      <c r="D99" s="3" t="s">
        <v>33</v>
      </c>
      <c r="E99" s="4">
        <v>122</v>
      </c>
      <c r="F99" s="4">
        <v>100</v>
      </c>
      <c r="G99" s="4">
        <v>112</v>
      </c>
      <c r="H99" s="4">
        <v>20</v>
      </c>
      <c r="I99" s="5" t="s">
        <v>40</v>
      </c>
      <c r="P99" s="11"/>
      <c r="Q99" s="58" t="s">
        <v>88</v>
      </c>
      <c r="R99" s="58">
        <v>2020</v>
      </c>
      <c r="S99" s="58" t="s">
        <v>0</v>
      </c>
      <c r="T99" s="58" t="s">
        <v>89</v>
      </c>
      <c r="U99" s="58" t="s">
        <v>90</v>
      </c>
      <c r="V99" s="58" t="s">
        <v>91</v>
      </c>
      <c r="W99" s="58" t="s">
        <v>100</v>
      </c>
      <c r="X99" s="58" t="s">
        <v>93</v>
      </c>
      <c r="Y99" s="58" t="s">
        <v>96</v>
      </c>
      <c r="Z99" s="58">
        <v>254</v>
      </c>
      <c r="AA99" s="58">
        <v>388.62</v>
      </c>
    </row>
    <row r="100" spans="1:27" ht="18" customHeight="1" x14ac:dyDescent="0.25">
      <c r="A100" s="2">
        <v>2020</v>
      </c>
      <c r="B100" s="2" t="s">
        <v>6</v>
      </c>
      <c r="C100" s="2" t="s">
        <v>15</v>
      </c>
      <c r="D100" s="6" t="s">
        <v>26</v>
      </c>
      <c r="E100" s="7">
        <v>78</v>
      </c>
      <c r="F100" s="7">
        <v>4577.2</v>
      </c>
      <c r="G100" s="7">
        <v>5126.4639999999999</v>
      </c>
      <c r="H100" s="4">
        <v>915.44</v>
      </c>
      <c r="I100" s="5" t="s">
        <v>40</v>
      </c>
      <c r="P100" s="11"/>
      <c r="Q100" s="57" t="s">
        <v>88</v>
      </c>
      <c r="R100" s="57">
        <v>2020</v>
      </c>
      <c r="S100" s="57" t="s">
        <v>0</v>
      </c>
      <c r="T100" s="57" t="s">
        <v>89</v>
      </c>
      <c r="U100" s="57" t="s">
        <v>90</v>
      </c>
      <c r="V100" s="57" t="s">
        <v>91</v>
      </c>
      <c r="W100" s="57" t="s">
        <v>100</v>
      </c>
      <c r="X100" s="57" t="s">
        <v>93</v>
      </c>
      <c r="Y100" s="57" t="s">
        <v>96</v>
      </c>
      <c r="Z100" s="57">
        <v>296</v>
      </c>
      <c r="AA100" s="57">
        <v>423.28</v>
      </c>
    </row>
    <row r="101" spans="1:27" ht="18" customHeight="1" x14ac:dyDescent="0.25">
      <c r="A101" s="2">
        <v>2020</v>
      </c>
      <c r="B101" s="2" t="s">
        <v>6</v>
      </c>
      <c r="C101" s="2" t="s">
        <v>15</v>
      </c>
      <c r="D101" s="6" t="s">
        <v>24</v>
      </c>
      <c r="E101" s="7">
        <v>76</v>
      </c>
      <c r="F101" s="7">
        <v>4576.8999999999996</v>
      </c>
      <c r="G101" s="7">
        <v>5126.1279999999997</v>
      </c>
      <c r="H101" s="4">
        <v>915.38</v>
      </c>
      <c r="I101" s="5" t="s">
        <v>40</v>
      </c>
      <c r="P101" s="11"/>
      <c r="Q101" s="58" t="s">
        <v>97</v>
      </c>
      <c r="R101" s="58">
        <v>2020</v>
      </c>
      <c r="S101" s="58" t="s">
        <v>0</v>
      </c>
      <c r="T101" s="58" t="s">
        <v>89</v>
      </c>
      <c r="U101" s="58" t="s">
        <v>90</v>
      </c>
      <c r="V101" s="58" t="s">
        <v>91</v>
      </c>
      <c r="W101" s="58" t="s">
        <v>100</v>
      </c>
      <c r="X101" s="58" t="s">
        <v>93</v>
      </c>
      <c r="Y101" s="58" t="s">
        <v>96</v>
      </c>
      <c r="Z101" s="58">
        <v>224</v>
      </c>
      <c r="AA101" s="58">
        <v>320.32</v>
      </c>
    </row>
    <row r="102" spans="1:27" ht="18" customHeight="1" x14ac:dyDescent="0.25">
      <c r="A102" s="2">
        <v>2020</v>
      </c>
      <c r="B102" s="2" t="s">
        <v>6</v>
      </c>
      <c r="C102" s="2" t="s">
        <v>15</v>
      </c>
      <c r="D102" s="6" t="s">
        <v>25</v>
      </c>
      <c r="E102" s="7">
        <v>46</v>
      </c>
      <c r="F102" s="7">
        <v>200</v>
      </c>
      <c r="G102" s="7">
        <v>224</v>
      </c>
      <c r="H102" s="4">
        <v>40</v>
      </c>
      <c r="I102" s="5" t="s">
        <v>40</v>
      </c>
      <c r="P102" s="11"/>
      <c r="Q102" s="57" t="s">
        <v>95</v>
      </c>
      <c r="R102" s="57">
        <v>2020</v>
      </c>
      <c r="S102" s="57" t="s">
        <v>0</v>
      </c>
      <c r="T102" s="57" t="s">
        <v>89</v>
      </c>
      <c r="U102" s="57" t="s">
        <v>90</v>
      </c>
      <c r="V102" s="57" t="s">
        <v>91</v>
      </c>
      <c r="W102" s="57" t="s">
        <v>100</v>
      </c>
      <c r="X102" s="57" t="s">
        <v>93</v>
      </c>
      <c r="Y102" s="57" t="s">
        <v>94</v>
      </c>
      <c r="Z102" s="57">
        <v>370</v>
      </c>
      <c r="AA102" s="57">
        <v>529.1</v>
      </c>
    </row>
    <row r="103" spans="1:27" ht="18" customHeight="1" x14ac:dyDescent="0.25">
      <c r="A103" s="2">
        <v>2020</v>
      </c>
      <c r="B103" s="2" t="s">
        <v>6</v>
      </c>
      <c r="C103" s="2" t="s">
        <v>15</v>
      </c>
      <c r="D103" s="6" t="s">
        <v>23</v>
      </c>
      <c r="E103" s="7">
        <v>34</v>
      </c>
      <c r="F103" s="7">
        <v>4576.8</v>
      </c>
      <c r="G103" s="7">
        <v>5126.0160000000005</v>
      </c>
      <c r="H103" s="4">
        <v>915.36000000000013</v>
      </c>
      <c r="I103" s="5" t="s">
        <v>40</v>
      </c>
      <c r="P103" s="11"/>
      <c r="Q103" s="58" t="s">
        <v>95</v>
      </c>
      <c r="R103" s="58">
        <v>2020</v>
      </c>
      <c r="S103" s="58" t="s">
        <v>0</v>
      </c>
      <c r="T103" s="58" t="s">
        <v>89</v>
      </c>
      <c r="U103" s="58" t="s">
        <v>90</v>
      </c>
      <c r="V103" s="58" t="s">
        <v>91</v>
      </c>
      <c r="W103" s="58" t="s">
        <v>100</v>
      </c>
      <c r="X103" s="58" t="s">
        <v>93</v>
      </c>
      <c r="Y103" s="58" t="s">
        <v>96</v>
      </c>
      <c r="Z103" s="58">
        <v>250</v>
      </c>
      <c r="AA103" s="58">
        <v>357.5</v>
      </c>
    </row>
    <row r="104" spans="1:27" ht="18" customHeight="1" x14ac:dyDescent="0.25">
      <c r="A104" s="2">
        <v>2020</v>
      </c>
      <c r="B104" s="2" t="s">
        <v>6</v>
      </c>
      <c r="C104" s="2" t="s">
        <v>13</v>
      </c>
      <c r="D104" s="3" t="s">
        <v>34</v>
      </c>
      <c r="E104" s="4">
        <v>7</v>
      </c>
      <c r="F104" s="4">
        <v>200</v>
      </c>
      <c r="G104" s="4">
        <v>224</v>
      </c>
      <c r="H104" s="4">
        <v>40</v>
      </c>
      <c r="I104" s="5" t="s">
        <v>40</v>
      </c>
      <c r="P104" s="11"/>
      <c r="Q104" s="57" t="s">
        <v>95</v>
      </c>
      <c r="R104" s="57">
        <v>2020</v>
      </c>
      <c r="S104" s="57" t="s">
        <v>0</v>
      </c>
      <c r="T104" s="57" t="s">
        <v>89</v>
      </c>
      <c r="U104" s="57" t="s">
        <v>90</v>
      </c>
      <c r="V104" s="57" t="s">
        <v>91</v>
      </c>
      <c r="W104" s="57" t="s">
        <v>100</v>
      </c>
      <c r="X104" s="57" t="s">
        <v>93</v>
      </c>
      <c r="Y104" s="57" t="s">
        <v>96</v>
      </c>
      <c r="Z104" s="57">
        <v>298</v>
      </c>
      <c r="AA104" s="57">
        <v>426.14</v>
      </c>
    </row>
    <row r="105" spans="1:27" ht="18" customHeight="1" x14ac:dyDescent="0.25">
      <c r="A105" s="2">
        <v>2020</v>
      </c>
      <c r="B105" s="2" t="s">
        <v>6</v>
      </c>
      <c r="C105" s="2" t="s">
        <v>15</v>
      </c>
      <c r="D105" s="6" t="s">
        <v>27</v>
      </c>
      <c r="E105" s="7">
        <v>3</v>
      </c>
      <c r="F105" s="7">
        <v>4577.3</v>
      </c>
      <c r="G105" s="7">
        <v>5126.576</v>
      </c>
      <c r="H105" s="4">
        <v>915.46</v>
      </c>
      <c r="I105" s="5" t="s">
        <v>40</v>
      </c>
      <c r="P105" s="11"/>
      <c r="Q105" s="58" t="s">
        <v>97</v>
      </c>
      <c r="R105" s="58">
        <v>2020</v>
      </c>
      <c r="S105" s="58" t="s">
        <v>0</v>
      </c>
      <c r="T105" s="58" t="s">
        <v>89</v>
      </c>
      <c r="U105" s="58" t="s">
        <v>90</v>
      </c>
      <c r="V105" s="58" t="s">
        <v>91</v>
      </c>
      <c r="W105" s="58" t="s">
        <v>100</v>
      </c>
      <c r="X105" s="58" t="s">
        <v>93</v>
      </c>
      <c r="Y105" s="58" t="s">
        <v>96</v>
      </c>
      <c r="Z105" s="58">
        <v>226</v>
      </c>
      <c r="AA105" s="58">
        <v>323.18</v>
      </c>
    </row>
    <row r="106" spans="1:27" ht="18" customHeight="1" x14ac:dyDescent="0.25">
      <c r="A106" s="2">
        <v>2020</v>
      </c>
      <c r="B106" s="2" t="s">
        <v>6</v>
      </c>
      <c r="C106" s="2" t="s">
        <v>32</v>
      </c>
      <c r="D106" s="6" t="s">
        <v>32</v>
      </c>
      <c r="E106" s="7">
        <v>2</v>
      </c>
      <c r="F106" s="7">
        <v>6600</v>
      </c>
      <c r="G106" s="7">
        <v>7392</v>
      </c>
      <c r="H106" s="4">
        <v>1320</v>
      </c>
      <c r="I106" s="5" t="s">
        <v>40</v>
      </c>
      <c r="P106" s="11"/>
      <c r="Q106" s="57" t="s">
        <v>97</v>
      </c>
      <c r="R106" s="57">
        <v>2020</v>
      </c>
      <c r="S106" s="57" t="s">
        <v>0</v>
      </c>
      <c r="T106" s="57" t="s">
        <v>89</v>
      </c>
      <c r="U106" s="57" t="s">
        <v>90</v>
      </c>
      <c r="V106" s="57" t="s">
        <v>91</v>
      </c>
      <c r="W106" s="57" t="s">
        <v>100</v>
      </c>
      <c r="X106" s="57" t="s">
        <v>93</v>
      </c>
      <c r="Y106" s="57" t="s">
        <v>94</v>
      </c>
      <c r="Z106" s="57">
        <v>372</v>
      </c>
      <c r="AA106" s="57">
        <v>526.24</v>
      </c>
    </row>
    <row r="107" spans="1:27" ht="18" customHeight="1" x14ac:dyDescent="0.25">
      <c r="A107" s="2">
        <v>2020</v>
      </c>
      <c r="B107" s="2" t="s">
        <v>7</v>
      </c>
      <c r="C107" s="2" t="s">
        <v>14</v>
      </c>
      <c r="D107" s="3" t="s">
        <v>36</v>
      </c>
      <c r="E107" s="4">
        <v>3566</v>
      </c>
      <c r="F107" s="4">
        <v>4577.3</v>
      </c>
      <c r="G107" s="4">
        <v>5126.576</v>
      </c>
      <c r="H107" s="4">
        <v>915.46</v>
      </c>
      <c r="I107" s="5" t="s">
        <v>40</v>
      </c>
      <c r="P107" s="11"/>
      <c r="Q107" s="58" t="s">
        <v>98</v>
      </c>
      <c r="R107" s="58">
        <v>2020</v>
      </c>
      <c r="S107" s="58" t="s">
        <v>0</v>
      </c>
      <c r="T107" s="58" t="s">
        <v>89</v>
      </c>
      <c r="U107" s="58" t="s">
        <v>90</v>
      </c>
      <c r="V107" s="58" t="s">
        <v>91</v>
      </c>
      <c r="W107" s="58" t="s">
        <v>100</v>
      </c>
      <c r="X107" s="58" t="s">
        <v>93</v>
      </c>
      <c r="Y107" s="58" t="s">
        <v>96</v>
      </c>
      <c r="Z107" s="58">
        <v>674</v>
      </c>
      <c r="AA107" s="58">
        <v>963.82</v>
      </c>
    </row>
    <row r="108" spans="1:27" ht="18" customHeight="1" x14ac:dyDescent="0.25">
      <c r="A108" s="2">
        <v>2020</v>
      </c>
      <c r="B108" s="2" t="s">
        <v>7</v>
      </c>
      <c r="C108" s="2" t="s">
        <v>14</v>
      </c>
      <c r="D108" s="3" t="s">
        <v>37</v>
      </c>
      <c r="E108" s="4">
        <v>2498</v>
      </c>
      <c r="F108" s="4">
        <v>8000</v>
      </c>
      <c r="G108" s="4">
        <v>8960</v>
      </c>
      <c r="H108" s="4">
        <v>1600</v>
      </c>
      <c r="I108" s="5" t="s">
        <v>42</v>
      </c>
      <c r="P108" s="11"/>
      <c r="Q108" s="57" t="s">
        <v>97</v>
      </c>
      <c r="R108" s="57">
        <v>2020</v>
      </c>
      <c r="S108" s="57" t="s">
        <v>0</v>
      </c>
      <c r="T108" s="57" t="s">
        <v>89</v>
      </c>
      <c r="U108" s="57" t="s">
        <v>90</v>
      </c>
      <c r="V108" s="57" t="s">
        <v>91</v>
      </c>
      <c r="W108" s="57" t="s">
        <v>100</v>
      </c>
      <c r="X108" s="57" t="s">
        <v>93</v>
      </c>
      <c r="Y108" s="57" t="s">
        <v>96</v>
      </c>
      <c r="Z108" s="57">
        <v>707</v>
      </c>
      <c r="AA108" s="57">
        <v>1011.01</v>
      </c>
    </row>
    <row r="109" spans="1:27" ht="18" customHeight="1" x14ac:dyDescent="0.25">
      <c r="A109" s="2">
        <v>2020</v>
      </c>
      <c r="B109" s="2" t="s">
        <v>7</v>
      </c>
      <c r="C109" s="2" t="s">
        <v>13</v>
      </c>
      <c r="D109" s="3" t="s">
        <v>35</v>
      </c>
      <c r="E109" s="4">
        <v>1245</v>
      </c>
      <c r="F109" s="4">
        <v>4577.2</v>
      </c>
      <c r="G109" s="4">
        <v>5126.4639999999999</v>
      </c>
      <c r="H109" s="4">
        <v>915.44</v>
      </c>
      <c r="I109" s="5" t="s">
        <v>42</v>
      </c>
      <c r="P109" s="11"/>
      <c r="Q109" s="58" t="s">
        <v>88</v>
      </c>
      <c r="R109" s="58">
        <v>2020</v>
      </c>
      <c r="S109" s="58" t="s">
        <v>0</v>
      </c>
      <c r="T109" s="58" t="s">
        <v>89</v>
      </c>
      <c r="U109" s="58" t="s">
        <v>90</v>
      </c>
      <c r="V109" s="58" t="s">
        <v>91</v>
      </c>
      <c r="W109" s="58" t="s">
        <v>100</v>
      </c>
      <c r="X109" s="58" t="s">
        <v>93</v>
      </c>
      <c r="Y109" s="58" t="s">
        <v>96</v>
      </c>
      <c r="Z109" s="58">
        <v>747</v>
      </c>
      <c r="AA109" s="58">
        <v>526.24</v>
      </c>
    </row>
    <row r="110" spans="1:27" ht="18" customHeight="1" x14ac:dyDescent="0.25">
      <c r="A110" s="2">
        <v>2020</v>
      </c>
      <c r="B110" s="2" t="s">
        <v>7</v>
      </c>
      <c r="C110" s="2" t="s">
        <v>38</v>
      </c>
      <c r="D110" s="6" t="s">
        <v>30</v>
      </c>
      <c r="E110" s="7">
        <v>644</v>
      </c>
      <c r="F110" s="7">
        <v>5743.5</v>
      </c>
      <c r="G110" s="7">
        <v>6432.72</v>
      </c>
      <c r="H110" s="4">
        <v>1148.7</v>
      </c>
      <c r="I110" s="5" t="s">
        <v>42</v>
      </c>
      <c r="P110" s="11"/>
      <c r="Q110" s="57" t="s">
        <v>98</v>
      </c>
      <c r="R110" s="57">
        <v>2020</v>
      </c>
      <c r="S110" s="57" t="s">
        <v>0</v>
      </c>
      <c r="T110" s="57" t="s">
        <v>89</v>
      </c>
      <c r="U110" s="57" t="s">
        <v>90</v>
      </c>
      <c r="V110" s="57" t="s">
        <v>91</v>
      </c>
      <c r="W110" s="57" t="s">
        <v>100</v>
      </c>
      <c r="X110" s="57" t="s">
        <v>93</v>
      </c>
      <c r="Y110" s="57" t="s">
        <v>96</v>
      </c>
      <c r="Z110" s="57">
        <v>800</v>
      </c>
      <c r="AA110" s="57">
        <v>526.24</v>
      </c>
    </row>
    <row r="111" spans="1:27" ht="18" customHeight="1" x14ac:dyDescent="0.25">
      <c r="A111" s="2">
        <v>2020</v>
      </c>
      <c r="B111" s="2" t="s">
        <v>7</v>
      </c>
      <c r="C111" s="2" t="s">
        <v>12</v>
      </c>
      <c r="D111" s="6" t="s">
        <v>29</v>
      </c>
      <c r="E111" s="7">
        <v>643</v>
      </c>
      <c r="F111" s="7">
        <v>7000</v>
      </c>
      <c r="G111" s="7">
        <v>7840</v>
      </c>
      <c r="H111" s="4">
        <v>1400</v>
      </c>
      <c r="I111" s="5" t="s">
        <v>42</v>
      </c>
      <c r="P111" s="11"/>
      <c r="Q111" s="58" t="s">
        <v>97</v>
      </c>
      <c r="R111" s="58">
        <v>2020</v>
      </c>
      <c r="S111" s="58" t="s">
        <v>0</v>
      </c>
      <c r="T111" s="58" t="s">
        <v>89</v>
      </c>
      <c r="U111" s="58" t="s">
        <v>90</v>
      </c>
      <c r="V111" s="58" t="s">
        <v>91</v>
      </c>
      <c r="W111" s="58" t="s">
        <v>100</v>
      </c>
      <c r="X111" s="58" t="s">
        <v>93</v>
      </c>
      <c r="Y111" s="58" t="s">
        <v>96</v>
      </c>
      <c r="Z111" s="58">
        <v>253</v>
      </c>
      <c r="AA111" s="58">
        <v>361.79</v>
      </c>
    </row>
    <row r="112" spans="1:27" ht="18" customHeight="1" x14ac:dyDescent="0.25">
      <c r="A112" s="2">
        <v>2020</v>
      </c>
      <c r="B112" s="2" t="s">
        <v>7</v>
      </c>
      <c r="C112" s="2" t="s">
        <v>38</v>
      </c>
      <c r="D112" s="6" t="s">
        <v>31</v>
      </c>
      <c r="E112" s="7">
        <v>455</v>
      </c>
      <c r="F112" s="7">
        <v>4578.6000000000004</v>
      </c>
      <c r="G112" s="7">
        <v>5128.0320000000002</v>
      </c>
      <c r="H112" s="4">
        <v>915.72000000000014</v>
      </c>
      <c r="I112" s="5" t="s">
        <v>42</v>
      </c>
      <c r="P112" s="11"/>
      <c r="Q112" s="57" t="s">
        <v>95</v>
      </c>
      <c r="R112" s="57">
        <v>2020</v>
      </c>
      <c r="S112" s="57" t="s">
        <v>0</v>
      </c>
      <c r="T112" s="57" t="s">
        <v>89</v>
      </c>
      <c r="U112" s="57" t="s">
        <v>90</v>
      </c>
      <c r="V112" s="57" t="s">
        <v>91</v>
      </c>
      <c r="W112" s="57" t="s">
        <v>100</v>
      </c>
      <c r="X112" s="57" t="s">
        <v>93</v>
      </c>
      <c r="Y112" s="57" t="s">
        <v>96</v>
      </c>
      <c r="Z112" s="57">
        <v>223</v>
      </c>
      <c r="AA112" s="57">
        <v>318.89</v>
      </c>
    </row>
    <row r="113" spans="1:27" ht="18" customHeight="1" x14ac:dyDescent="0.25">
      <c r="A113" s="2">
        <v>2020</v>
      </c>
      <c r="B113" s="2" t="s">
        <v>7</v>
      </c>
      <c r="C113" s="2" t="s">
        <v>12</v>
      </c>
      <c r="D113" s="6" t="s">
        <v>28</v>
      </c>
      <c r="E113" s="8">
        <v>345</v>
      </c>
      <c r="F113" s="8">
        <v>7000</v>
      </c>
      <c r="G113" s="8">
        <v>7840</v>
      </c>
      <c r="H113" s="4">
        <v>1400</v>
      </c>
      <c r="I113" s="5" t="s">
        <v>42</v>
      </c>
      <c r="P113" s="11"/>
      <c r="Q113" s="58" t="s">
        <v>88</v>
      </c>
      <c r="R113" s="58">
        <v>2020</v>
      </c>
      <c r="S113" s="58" t="s">
        <v>0</v>
      </c>
      <c r="T113" s="58" t="s">
        <v>89</v>
      </c>
      <c r="U113" s="58" t="s">
        <v>90</v>
      </c>
      <c r="V113" s="58" t="s">
        <v>91</v>
      </c>
      <c r="W113" s="58" t="s">
        <v>100</v>
      </c>
      <c r="X113" s="58" t="s">
        <v>93</v>
      </c>
      <c r="Y113" s="58" t="s">
        <v>94</v>
      </c>
      <c r="Z113" s="58">
        <v>873</v>
      </c>
      <c r="AA113" s="58">
        <v>1248.3900000000001</v>
      </c>
    </row>
    <row r="114" spans="1:27" ht="18" customHeight="1" x14ac:dyDescent="0.25">
      <c r="A114" s="2">
        <v>2020</v>
      </c>
      <c r="B114" s="2" t="s">
        <v>7</v>
      </c>
      <c r="C114" s="2" t="s">
        <v>13</v>
      </c>
      <c r="D114" s="3" t="s">
        <v>33</v>
      </c>
      <c r="E114" s="4">
        <v>122</v>
      </c>
      <c r="F114" s="4">
        <v>100</v>
      </c>
      <c r="G114" s="4">
        <v>112</v>
      </c>
      <c r="H114" s="4">
        <v>20</v>
      </c>
      <c r="I114" s="5" t="s">
        <v>42</v>
      </c>
      <c r="P114" s="11"/>
      <c r="Q114" s="57" t="s">
        <v>97</v>
      </c>
      <c r="R114" s="57">
        <v>2020</v>
      </c>
      <c r="S114" s="57" t="s">
        <v>0</v>
      </c>
      <c r="T114" s="57" t="s">
        <v>89</v>
      </c>
      <c r="U114" s="57" t="s">
        <v>90</v>
      </c>
      <c r="V114" s="57" t="s">
        <v>91</v>
      </c>
      <c r="W114" s="57" t="s">
        <v>100</v>
      </c>
      <c r="X114" s="57" t="s">
        <v>93</v>
      </c>
      <c r="Y114" s="57" t="s">
        <v>96</v>
      </c>
      <c r="Z114" s="57">
        <v>251</v>
      </c>
      <c r="AA114" s="57">
        <v>358.93</v>
      </c>
    </row>
    <row r="115" spans="1:27" ht="18" customHeight="1" x14ac:dyDescent="0.25">
      <c r="A115" s="2">
        <v>2020</v>
      </c>
      <c r="B115" s="2" t="s">
        <v>7</v>
      </c>
      <c r="C115" s="2" t="s">
        <v>15</v>
      </c>
      <c r="D115" s="6" t="s">
        <v>26</v>
      </c>
      <c r="E115" s="7">
        <v>78</v>
      </c>
      <c r="F115" s="7">
        <v>4577.2</v>
      </c>
      <c r="G115" s="7">
        <v>5126.4639999999999</v>
      </c>
      <c r="H115" s="4">
        <v>915.44</v>
      </c>
      <c r="I115" s="5" t="s">
        <v>42</v>
      </c>
      <c r="P115" s="11"/>
      <c r="Q115" s="58" t="s">
        <v>88</v>
      </c>
      <c r="R115" s="58">
        <v>2020</v>
      </c>
      <c r="S115" s="58" t="s">
        <v>0</v>
      </c>
      <c r="T115" s="58" t="s">
        <v>89</v>
      </c>
      <c r="U115" s="58" t="s">
        <v>90</v>
      </c>
      <c r="V115" s="58" t="s">
        <v>91</v>
      </c>
      <c r="W115" s="58" t="s">
        <v>100</v>
      </c>
      <c r="X115" s="58" t="s">
        <v>93</v>
      </c>
      <c r="Y115" s="58" t="s">
        <v>96</v>
      </c>
      <c r="Z115" s="58">
        <v>299</v>
      </c>
      <c r="AA115" s="58">
        <v>427.57</v>
      </c>
    </row>
    <row r="116" spans="1:27" ht="18" customHeight="1" x14ac:dyDescent="0.25">
      <c r="A116" s="2">
        <v>2020</v>
      </c>
      <c r="B116" s="2" t="s">
        <v>7</v>
      </c>
      <c r="C116" s="2" t="s">
        <v>15</v>
      </c>
      <c r="D116" s="6" t="s">
        <v>24</v>
      </c>
      <c r="E116" s="7">
        <v>76</v>
      </c>
      <c r="F116" s="7">
        <v>4576.8999999999996</v>
      </c>
      <c r="G116" s="7">
        <v>5126.1279999999997</v>
      </c>
      <c r="H116" s="4">
        <v>915.38</v>
      </c>
      <c r="I116" s="5" t="s">
        <v>42</v>
      </c>
      <c r="P116" s="11"/>
      <c r="Q116" s="57" t="s">
        <v>88</v>
      </c>
      <c r="R116" s="57">
        <v>2020</v>
      </c>
      <c r="S116" s="57" t="s">
        <v>0</v>
      </c>
      <c r="T116" s="57" t="s">
        <v>89</v>
      </c>
      <c r="U116" s="57" t="s">
        <v>90</v>
      </c>
      <c r="V116" s="57" t="s">
        <v>91</v>
      </c>
      <c r="W116" s="57" t="s">
        <v>100</v>
      </c>
      <c r="X116" s="57" t="s">
        <v>93</v>
      </c>
      <c r="Y116" s="57" t="s">
        <v>96</v>
      </c>
      <c r="Z116" s="57">
        <v>769</v>
      </c>
      <c r="AA116" s="57">
        <v>1099.67</v>
      </c>
    </row>
    <row r="117" spans="1:27" ht="18" customHeight="1" x14ac:dyDescent="0.25">
      <c r="A117" s="2">
        <v>2020</v>
      </c>
      <c r="B117" s="2" t="s">
        <v>7</v>
      </c>
      <c r="C117" s="2" t="s">
        <v>15</v>
      </c>
      <c r="D117" s="6" t="s">
        <v>25</v>
      </c>
      <c r="E117" s="7">
        <v>46</v>
      </c>
      <c r="F117" s="7">
        <v>200</v>
      </c>
      <c r="G117" s="7">
        <v>224</v>
      </c>
      <c r="H117" s="4">
        <v>40</v>
      </c>
      <c r="I117" s="5" t="s">
        <v>42</v>
      </c>
      <c r="P117" s="11"/>
      <c r="Q117" s="58" t="s">
        <v>88</v>
      </c>
      <c r="R117" s="58">
        <v>2020</v>
      </c>
      <c r="S117" s="58" t="s">
        <v>6</v>
      </c>
      <c r="T117" s="58" t="s">
        <v>89</v>
      </c>
      <c r="U117" s="58" t="s">
        <v>90</v>
      </c>
      <c r="V117" s="58" t="s">
        <v>91</v>
      </c>
      <c r="W117" s="58" t="s">
        <v>100</v>
      </c>
      <c r="X117" s="58" t="s">
        <v>93</v>
      </c>
      <c r="Y117" s="58" t="s">
        <v>94</v>
      </c>
      <c r="Z117" s="58">
        <v>302</v>
      </c>
      <c r="AA117" s="58">
        <v>431.86</v>
      </c>
    </row>
    <row r="118" spans="1:27" ht="18" customHeight="1" x14ac:dyDescent="0.25">
      <c r="A118" s="2">
        <v>2020</v>
      </c>
      <c r="B118" s="2" t="s">
        <v>7</v>
      </c>
      <c r="C118" s="2" t="s">
        <v>15</v>
      </c>
      <c r="D118" s="6" t="s">
        <v>23</v>
      </c>
      <c r="E118" s="7">
        <v>34</v>
      </c>
      <c r="F118" s="7">
        <v>4576.8</v>
      </c>
      <c r="G118" s="7">
        <v>5126.0160000000005</v>
      </c>
      <c r="H118" s="4">
        <v>915.36000000000013</v>
      </c>
      <c r="I118" s="5" t="s">
        <v>42</v>
      </c>
      <c r="P118" s="11"/>
      <c r="Q118" s="57" t="s">
        <v>95</v>
      </c>
      <c r="R118" s="57">
        <v>2020</v>
      </c>
      <c r="S118" s="57" t="s">
        <v>6</v>
      </c>
      <c r="T118" s="57" t="s">
        <v>89</v>
      </c>
      <c r="U118" s="57" t="s">
        <v>90</v>
      </c>
      <c r="V118" s="57" t="s">
        <v>91</v>
      </c>
      <c r="W118" s="57" t="s">
        <v>100</v>
      </c>
      <c r="X118" s="57" t="s">
        <v>93</v>
      </c>
      <c r="Y118" s="57" t="s">
        <v>94</v>
      </c>
      <c r="Z118" s="57">
        <v>296</v>
      </c>
      <c r="AA118" s="57">
        <v>423.28</v>
      </c>
    </row>
    <row r="119" spans="1:27" ht="18" customHeight="1" x14ac:dyDescent="0.25">
      <c r="A119" s="2">
        <v>2020</v>
      </c>
      <c r="B119" s="2" t="s">
        <v>7</v>
      </c>
      <c r="C119" s="2" t="s">
        <v>13</v>
      </c>
      <c r="D119" s="3" t="s">
        <v>34</v>
      </c>
      <c r="E119" s="4">
        <v>7</v>
      </c>
      <c r="F119" s="4">
        <v>200</v>
      </c>
      <c r="G119" s="4">
        <v>224</v>
      </c>
      <c r="H119" s="4">
        <v>40</v>
      </c>
      <c r="I119" s="5" t="s">
        <v>42</v>
      </c>
      <c r="P119" s="11"/>
      <c r="Q119" s="58" t="s">
        <v>95</v>
      </c>
      <c r="R119" s="58">
        <v>2020</v>
      </c>
      <c r="S119" s="58" t="s">
        <v>6</v>
      </c>
      <c r="T119" s="58" t="s">
        <v>89</v>
      </c>
      <c r="U119" s="58" t="s">
        <v>90</v>
      </c>
      <c r="V119" s="58" t="s">
        <v>91</v>
      </c>
      <c r="W119" s="58" t="s">
        <v>100</v>
      </c>
      <c r="X119" s="58" t="s">
        <v>93</v>
      </c>
      <c r="Y119" s="58" t="s">
        <v>96</v>
      </c>
      <c r="Z119" s="58">
        <v>218</v>
      </c>
      <c r="AA119" s="58">
        <v>311.74</v>
      </c>
    </row>
    <row r="120" spans="1:27" ht="18" customHeight="1" x14ac:dyDescent="0.25">
      <c r="A120" s="2">
        <v>2020</v>
      </c>
      <c r="B120" s="2" t="s">
        <v>7</v>
      </c>
      <c r="C120" s="2" t="s">
        <v>15</v>
      </c>
      <c r="D120" s="6" t="s">
        <v>27</v>
      </c>
      <c r="E120" s="7">
        <v>3</v>
      </c>
      <c r="F120" s="7">
        <v>4577.3</v>
      </c>
      <c r="G120" s="7">
        <v>5126.576</v>
      </c>
      <c r="H120" s="4">
        <v>915.46</v>
      </c>
      <c r="I120" s="5" t="s">
        <v>42</v>
      </c>
      <c r="P120" s="11"/>
      <c r="Q120" s="57" t="s">
        <v>88</v>
      </c>
      <c r="R120" s="57">
        <v>2020</v>
      </c>
      <c r="S120" s="57" t="s">
        <v>6</v>
      </c>
      <c r="T120" s="57" t="s">
        <v>89</v>
      </c>
      <c r="U120" s="57" t="s">
        <v>90</v>
      </c>
      <c r="V120" s="57" t="s">
        <v>91</v>
      </c>
      <c r="W120" s="57" t="s">
        <v>100</v>
      </c>
      <c r="X120" s="57" t="s">
        <v>93</v>
      </c>
      <c r="Y120" s="57" t="s">
        <v>96</v>
      </c>
      <c r="Z120" s="57">
        <v>266</v>
      </c>
      <c r="AA120" s="57">
        <v>380.38</v>
      </c>
    </row>
    <row r="121" spans="1:27" ht="18" customHeight="1" x14ac:dyDescent="0.25">
      <c r="A121" s="2">
        <v>2020</v>
      </c>
      <c r="B121" s="2" t="s">
        <v>7</v>
      </c>
      <c r="C121" s="2" t="s">
        <v>32</v>
      </c>
      <c r="D121" s="6" t="s">
        <v>32</v>
      </c>
      <c r="E121" s="7">
        <v>2</v>
      </c>
      <c r="F121" s="7">
        <v>6600</v>
      </c>
      <c r="G121" s="7">
        <v>7392</v>
      </c>
      <c r="H121" s="4">
        <v>1320</v>
      </c>
      <c r="I121" s="5" t="s">
        <v>42</v>
      </c>
      <c r="P121" s="11"/>
      <c r="Q121" s="58" t="s">
        <v>95</v>
      </c>
      <c r="R121" s="58">
        <v>2020</v>
      </c>
      <c r="S121" s="58" t="s">
        <v>6</v>
      </c>
      <c r="T121" s="58" t="s">
        <v>89</v>
      </c>
      <c r="U121" s="58" t="s">
        <v>90</v>
      </c>
      <c r="V121" s="58" t="s">
        <v>91</v>
      </c>
      <c r="W121" s="58" t="s">
        <v>100</v>
      </c>
      <c r="X121" s="58" t="s">
        <v>93</v>
      </c>
      <c r="Y121" s="58" t="s">
        <v>96</v>
      </c>
      <c r="Z121" s="58">
        <v>194</v>
      </c>
      <c r="AA121" s="58">
        <v>277.42</v>
      </c>
    </row>
    <row r="122" spans="1:27" ht="18" customHeight="1" x14ac:dyDescent="0.25">
      <c r="A122" s="2">
        <v>2020</v>
      </c>
      <c r="B122" s="2" t="s">
        <v>8</v>
      </c>
      <c r="C122" s="2" t="s">
        <v>14</v>
      </c>
      <c r="D122" s="3" t="s">
        <v>36</v>
      </c>
      <c r="E122" s="4">
        <v>3566</v>
      </c>
      <c r="F122" s="4">
        <v>4577.3</v>
      </c>
      <c r="G122" s="4">
        <v>5126.576</v>
      </c>
      <c r="H122" s="4">
        <v>915.46</v>
      </c>
      <c r="I122" s="5" t="s">
        <v>42</v>
      </c>
      <c r="P122" s="11"/>
      <c r="Q122" s="57" t="s">
        <v>88</v>
      </c>
      <c r="R122" s="57">
        <v>2020</v>
      </c>
      <c r="S122" s="57" t="s">
        <v>6</v>
      </c>
      <c r="T122" s="57" t="s">
        <v>89</v>
      </c>
      <c r="U122" s="57" t="s">
        <v>90</v>
      </c>
      <c r="V122" s="57" t="s">
        <v>91</v>
      </c>
      <c r="W122" s="57" t="s">
        <v>100</v>
      </c>
      <c r="X122" s="57" t="s">
        <v>93</v>
      </c>
      <c r="Y122" s="57" t="s">
        <v>96</v>
      </c>
      <c r="Z122" s="57">
        <v>220</v>
      </c>
      <c r="AA122" s="57">
        <v>314.60000000000002</v>
      </c>
    </row>
    <row r="123" spans="1:27" ht="18" customHeight="1" x14ac:dyDescent="0.25">
      <c r="A123" s="2">
        <v>2020</v>
      </c>
      <c r="B123" s="2" t="s">
        <v>8</v>
      </c>
      <c r="C123" s="2" t="s">
        <v>14</v>
      </c>
      <c r="D123" s="3" t="s">
        <v>37</v>
      </c>
      <c r="E123" s="4">
        <v>2498</v>
      </c>
      <c r="F123" s="4">
        <v>8000</v>
      </c>
      <c r="G123" s="4">
        <v>8960</v>
      </c>
      <c r="H123" s="4">
        <v>1600</v>
      </c>
      <c r="I123" s="5" t="s">
        <v>42</v>
      </c>
      <c r="P123" s="11"/>
      <c r="Q123" s="58" t="s">
        <v>88</v>
      </c>
      <c r="R123" s="58">
        <v>2020</v>
      </c>
      <c r="S123" s="58" t="s">
        <v>6</v>
      </c>
      <c r="T123" s="58" t="s">
        <v>89</v>
      </c>
      <c r="U123" s="58" t="s">
        <v>90</v>
      </c>
      <c r="V123" s="58" t="s">
        <v>91</v>
      </c>
      <c r="W123" s="58" t="s">
        <v>100</v>
      </c>
      <c r="X123" s="58" t="s">
        <v>93</v>
      </c>
      <c r="Y123" s="58" t="s">
        <v>96</v>
      </c>
      <c r="Z123" s="58">
        <v>268</v>
      </c>
      <c r="AA123" s="58">
        <v>383.24</v>
      </c>
    </row>
    <row r="124" spans="1:27" ht="18" customHeight="1" x14ac:dyDescent="0.25">
      <c r="A124" s="2">
        <v>2020</v>
      </c>
      <c r="B124" s="2" t="s">
        <v>8</v>
      </c>
      <c r="C124" s="2" t="s">
        <v>13</v>
      </c>
      <c r="D124" s="3" t="s">
        <v>35</v>
      </c>
      <c r="E124" s="4">
        <v>1245</v>
      </c>
      <c r="F124" s="4">
        <v>4577.2</v>
      </c>
      <c r="G124" s="4">
        <v>5126.4639999999999</v>
      </c>
      <c r="H124" s="4">
        <v>915.44</v>
      </c>
      <c r="I124" s="5" t="s">
        <v>42</v>
      </c>
      <c r="P124" s="11"/>
      <c r="Q124" s="57" t="s">
        <v>95</v>
      </c>
      <c r="R124" s="57">
        <v>2020</v>
      </c>
      <c r="S124" s="57" t="s">
        <v>6</v>
      </c>
      <c r="T124" s="57" t="s">
        <v>89</v>
      </c>
      <c r="U124" s="57" t="s">
        <v>90</v>
      </c>
      <c r="V124" s="57" t="s">
        <v>91</v>
      </c>
      <c r="W124" s="57" t="s">
        <v>100</v>
      </c>
      <c r="X124" s="57" t="s">
        <v>93</v>
      </c>
      <c r="Y124" s="57" t="s">
        <v>96</v>
      </c>
      <c r="Z124" s="57">
        <v>306</v>
      </c>
      <c r="AA124" s="57">
        <v>526.24</v>
      </c>
    </row>
    <row r="125" spans="1:27" ht="18" customHeight="1" x14ac:dyDescent="0.25">
      <c r="A125" s="2">
        <v>2020</v>
      </c>
      <c r="B125" s="2" t="s">
        <v>8</v>
      </c>
      <c r="C125" s="2" t="s">
        <v>38</v>
      </c>
      <c r="D125" s="6" t="s">
        <v>30</v>
      </c>
      <c r="E125" s="7">
        <v>644</v>
      </c>
      <c r="F125" s="7">
        <v>5743.5</v>
      </c>
      <c r="G125" s="7">
        <v>6432.72</v>
      </c>
      <c r="H125" s="4">
        <v>1148.7</v>
      </c>
      <c r="I125" s="5" t="s">
        <v>42</v>
      </c>
      <c r="P125" s="11"/>
      <c r="Q125" s="58" t="s">
        <v>97</v>
      </c>
      <c r="R125" s="58">
        <v>2020</v>
      </c>
      <c r="S125" s="58" t="s">
        <v>6</v>
      </c>
      <c r="T125" s="58" t="s">
        <v>89</v>
      </c>
      <c r="U125" s="58" t="s">
        <v>90</v>
      </c>
      <c r="V125" s="58" t="s">
        <v>91</v>
      </c>
      <c r="W125" s="58" t="s">
        <v>100</v>
      </c>
      <c r="X125" s="58" t="s">
        <v>93</v>
      </c>
      <c r="Y125" s="58" t="s">
        <v>96</v>
      </c>
      <c r="Z125" s="58">
        <v>300</v>
      </c>
      <c r="AA125" s="58">
        <v>526.24</v>
      </c>
    </row>
    <row r="126" spans="1:27" ht="18" customHeight="1" x14ac:dyDescent="0.25">
      <c r="A126" s="2">
        <v>2020</v>
      </c>
      <c r="B126" s="2" t="s">
        <v>8</v>
      </c>
      <c r="C126" s="2" t="s">
        <v>12</v>
      </c>
      <c r="D126" s="6" t="s">
        <v>29</v>
      </c>
      <c r="E126" s="7">
        <v>643</v>
      </c>
      <c r="F126" s="7">
        <v>7000</v>
      </c>
      <c r="G126" s="7">
        <v>7840</v>
      </c>
      <c r="H126" s="4">
        <v>1400</v>
      </c>
      <c r="I126" s="5" t="s">
        <v>42</v>
      </c>
      <c r="P126" s="11"/>
      <c r="Q126" s="57" t="s">
        <v>95</v>
      </c>
      <c r="R126" s="57">
        <v>2020</v>
      </c>
      <c r="S126" s="57" t="s">
        <v>6</v>
      </c>
      <c r="T126" s="57" t="s">
        <v>89</v>
      </c>
      <c r="U126" s="57" t="s">
        <v>90</v>
      </c>
      <c r="V126" s="57" t="s">
        <v>91</v>
      </c>
      <c r="W126" s="57" t="s">
        <v>100</v>
      </c>
      <c r="X126" s="57" t="s">
        <v>93</v>
      </c>
      <c r="Y126" s="57" t="s">
        <v>96</v>
      </c>
      <c r="Z126" s="57">
        <v>294</v>
      </c>
      <c r="AA126" s="57">
        <v>526.24</v>
      </c>
    </row>
    <row r="127" spans="1:27" ht="18" customHeight="1" x14ac:dyDescent="0.25">
      <c r="A127" s="2">
        <v>2020</v>
      </c>
      <c r="B127" s="2" t="s">
        <v>8</v>
      </c>
      <c r="C127" s="2" t="s">
        <v>38</v>
      </c>
      <c r="D127" s="6" t="s">
        <v>31</v>
      </c>
      <c r="E127" s="7">
        <v>455</v>
      </c>
      <c r="F127" s="7">
        <v>4578.6000000000004</v>
      </c>
      <c r="G127" s="7">
        <v>5128.0320000000002</v>
      </c>
      <c r="H127" s="4">
        <v>915.72000000000014</v>
      </c>
      <c r="I127" s="5" t="s">
        <v>42</v>
      </c>
      <c r="P127" s="11"/>
      <c r="Q127" s="58" t="s">
        <v>95</v>
      </c>
      <c r="R127" s="58">
        <v>2020</v>
      </c>
      <c r="S127" s="58" t="s">
        <v>6</v>
      </c>
      <c r="T127" s="58" t="s">
        <v>89</v>
      </c>
      <c r="U127" s="58" t="s">
        <v>90</v>
      </c>
      <c r="V127" s="58" t="s">
        <v>91</v>
      </c>
      <c r="W127" s="58" t="s">
        <v>100</v>
      </c>
      <c r="X127" s="58" t="s">
        <v>93</v>
      </c>
      <c r="Y127" s="58" t="s">
        <v>96</v>
      </c>
      <c r="Z127" s="58">
        <v>679</v>
      </c>
      <c r="AA127" s="58">
        <v>970.97</v>
      </c>
    </row>
    <row r="128" spans="1:27" ht="18" customHeight="1" x14ac:dyDescent="0.25">
      <c r="A128" s="2">
        <v>2020</v>
      </c>
      <c r="B128" s="2" t="s">
        <v>8</v>
      </c>
      <c r="C128" s="2" t="s">
        <v>12</v>
      </c>
      <c r="D128" s="6" t="s">
        <v>28</v>
      </c>
      <c r="E128" s="8">
        <v>345</v>
      </c>
      <c r="F128" s="8">
        <v>7000</v>
      </c>
      <c r="G128" s="8">
        <v>7840</v>
      </c>
      <c r="H128" s="4">
        <v>1400</v>
      </c>
      <c r="I128" s="5" t="s">
        <v>42</v>
      </c>
      <c r="P128" s="11"/>
      <c r="Q128" s="57" t="s">
        <v>95</v>
      </c>
      <c r="R128" s="57">
        <v>2020</v>
      </c>
      <c r="S128" s="57" t="s">
        <v>6</v>
      </c>
      <c r="T128" s="57" t="s">
        <v>89</v>
      </c>
      <c r="U128" s="57" t="s">
        <v>90</v>
      </c>
      <c r="V128" s="57" t="s">
        <v>91</v>
      </c>
      <c r="W128" s="57" t="s">
        <v>100</v>
      </c>
      <c r="X128" s="57" t="s">
        <v>93</v>
      </c>
      <c r="Y128" s="57" t="s">
        <v>96</v>
      </c>
      <c r="Z128" s="57">
        <v>713</v>
      </c>
      <c r="AA128" s="57">
        <v>1019.59</v>
      </c>
    </row>
    <row r="129" spans="1:27" ht="18" customHeight="1" x14ac:dyDescent="0.25">
      <c r="A129" s="2">
        <v>2020</v>
      </c>
      <c r="B129" s="2" t="s">
        <v>8</v>
      </c>
      <c r="C129" s="2" t="s">
        <v>13</v>
      </c>
      <c r="D129" s="3" t="s">
        <v>33</v>
      </c>
      <c r="E129" s="4">
        <v>122</v>
      </c>
      <c r="F129" s="4">
        <v>100</v>
      </c>
      <c r="G129" s="4">
        <v>112</v>
      </c>
      <c r="H129" s="4">
        <v>20</v>
      </c>
      <c r="I129" s="5" t="s">
        <v>42</v>
      </c>
      <c r="P129" s="11"/>
      <c r="Q129" s="58" t="s">
        <v>97</v>
      </c>
      <c r="R129" s="58">
        <v>2020</v>
      </c>
      <c r="S129" s="58" t="s">
        <v>6</v>
      </c>
      <c r="T129" s="58" t="s">
        <v>89</v>
      </c>
      <c r="U129" s="58" t="s">
        <v>90</v>
      </c>
      <c r="V129" s="58" t="s">
        <v>91</v>
      </c>
      <c r="W129" s="58" t="s">
        <v>100</v>
      </c>
      <c r="X129" s="58" t="s">
        <v>93</v>
      </c>
      <c r="Y129" s="58" t="s">
        <v>96</v>
      </c>
      <c r="Z129" s="58">
        <v>766</v>
      </c>
      <c r="AA129" s="58">
        <v>1095.3800000000001</v>
      </c>
    </row>
    <row r="130" spans="1:27" ht="18" customHeight="1" x14ac:dyDescent="0.25">
      <c r="A130" s="2">
        <v>2020</v>
      </c>
      <c r="B130" s="2" t="s">
        <v>8</v>
      </c>
      <c r="C130" s="2" t="s">
        <v>15</v>
      </c>
      <c r="D130" s="6" t="s">
        <v>26</v>
      </c>
      <c r="E130" s="7">
        <v>78</v>
      </c>
      <c r="F130" s="7">
        <v>4577.2</v>
      </c>
      <c r="G130" s="7">
        <v>5126.4639999999999</v>
      </c>
      <c r="H130" s="4">
        <v>915.44</v>
      </c>
      <c r="I130" s="5" t="s">
        <v>42</v>
      </c>
      <c r="P130" s="11"/>
      <c r="Q130" s="57" t="s">
        <v>88</v>
      </c>
      <c r="R130" s="57">
        <v>2020</v>
      </c>
      <c r="S130" s="57" t="s">
        <v>6</v>
      </c>
      <c r="T130" s="57" t="s">
        <v>89</v>
      </c>
      <c r="U130" s="57" t="s">
        <v>90</v>
      </c>
      <c r="V130" s="57" t="s">
        <v>91</v>
      </c>
      <c r="W130" s="57" t="s">
        <v>100</v>
      </c>
      <c r="X130" s="57" t="s">
        <v>93</v>
      </c>
      <c r="Y130" s="57" t="s">
        <v>96</v>
      </c>
      <c r="Z130" s="57">
        <v>303</v>
      </c>
      <c r="AA130" s="57">
        <v>433.29</v>
      </c>
    </row>
    <row r="131" spans="1:27" ht="18" customHeight="1" x14ac:dyDescent="0.25">
      <c r="A131" s="2">
        <v>2020</v>
      </c>
      <c r="B131" s="2" t="s">
        <v>8</v>
      </c>
      <c r="C131" s="2" t="s">
        <v>15</v>
      </c>
      <c r="D131" s="6" t="s">
        <v>24</v>
      </c>
      <c r="E131" s="7">
        <v>76</v>
      </c>
      <c r="F131" s="7">
        <v>4576.8999999999996</v>
      </c>
      <c r="G131" s="7">
        <v>5126.1279999999997</v>
      </c>
      <c r="H131" s="4">
        <v>915.38</v>
      </c>
      <c r="I131" s="5" t="s">
        <v>42</v>
      </c>
      <c r="P131" s="11"/>
      <c r="Q131" s="58" t="s">
        <v>88</v>
      </c>
      <c r="R131" s="58">
        <v>2020</v>
      </c>
      <c r="S131" s="58" t="s">
        <v>6</v>
      </c>
      <c r="T131" s="58" t="s">
        <v>89</v>
      </c>
      <c r="U131" s="58" t="s">
        <v>90</v>
      </c>
      <c r="V131" s="58" t="s">
        <v>91</v>
      </c>
      <c r="W131" s="58" t="s">
        <v>100</v>
      </c>
      <c r="X131" s="58" t="s">
        <v>93</v>
      </c>
      <c r="Y131" s="58" t="s">
        <v>96</v>
      </c>
      <c r="Z131" s="58">
        <v>297</v>
      </c>
      <c r="AA131" s="58">
        <v>424.71</v>
      </c>
    </row>
    <row r="132" spans="1:27" ht="18" customHeight="1" x14ac:dyDescent="0.25">
      <c r="A132" s="2">
        <v>2020</v>
      </c>
      <c r="B132" s="2" t="s">
        <v>8</v>
      </c>
      <c r="C132" s="2" t="s">
        <v>15</v>
      </c>
      <c r="D132" s="6" t="s">
        <v>25</v>
      </c>
      <c r="E132" s="7">
        <v>46</v>
      </c>
      <c r="F132" s="7">
        <v>200</v>
      </c>
      <c r="G132" s="7">
        <v>224</v>
      </c>
      <c r="H132" s="4">
        <v>40</v>
      </c>
      <c r="I132" s="5" t="s">
        <v>42</v>
      </c>
      <c r="P132" s="11"/>
      <c r="Q132" s="57" t="s">
        <v>95</v>
      </c>
      <c r="R132" s="57">
        <v>2020</v>
      </c>
      <c r="S132" s="57" t="s">
        <v>6</v>
      </c>
      <c r="T132" s="57" t="s">
        <v>89</v>
      </c>
      <c r="U132" s="57" t="s">
        <v>90</v>
      </c>
      <c r="V132" s="57" t="s">
        <v>91</v>
      </c>
      <c r="W132" s="57" t="s">
        <v>100</v>
      </c>
      <c r="X132" s="57" t="s">
        <v>93</v>
      </c>
      <c r="Y132" s="57" t="s">
        <v>96</v>
      </c>
      <c r="Z132" s="57">
        <v>291</v>
      </c>
      <c r="AA132" s="57">
        <v>416.13</v>
      </c>
    </row>
    <row r="133" spans="1:27" ht="18" customHeight="1" x14ac:dyDescent="0.25">
      <c r="A133" s="2">
        <v>2020</v>
      </c>
      <c r="B133" s="2" t="s">
        <v>8</v>
      </c>
      <c r="C133" s="2" t="s">
        <v>15</v>
      </c>
      <c r="D133" s="6" t="s">
        <v>23</v>
      </c>
      <c r="E133" s="7">
        <v>34</v>
      </c>
      <c r="F133" s="7">
        <v>4576.8</v>
      </c>
      <c r="G133" s="7">
        <v>5126.0160000000005</v>
      </c>
      <c r="H133" s="4">
        <v>915.36000000000013</v>
      </c>
      <c r="I133" s="5" t="s">
        <v>40</v>
      </c>
      <c r="P133" s="11"/>
      <c r="Q133" s="58" t="s">
        <v>97</v>
      </c>
      <c r="R133" s="58">
        <v>2020</v>
      </c>
      <c r="S133" s="58" t="s">
        <v>6</v>
      </c>
      <c r="T133" s="58" t="s">
        <v>89</v>
      </c>
      <c r="U133" s="58" t="s">
        <v>90</v>
      </c>
      <c r="V133" s="58" t="s">
        <v>91</v>
      </c>
      <c r="W133" s="58" t="s">
        <v>100</v>
      </c>
      <c r="X133" s="58" t="s">
        <v>93</v>
      </c>
      <c r="Y133" s="58" t="s">
        <v>96</v>
      </c>
      <c r="Z133" s="58">
        <v>219</v>
      </c>
      <c r="AA133" s="58">
        <v>313.17</v>
      </c>
    </row>
    <row r="134" spans="1:27" ht="18" customHeight="1" x14ac:dyDescent="0.25">
      <c r="A134" s="2">
        <v>2020</v>
      </c>
      <c r="B134" s="2" t="s">
        <v>8</v>
      </c>
      <c r="C134" s="2" t="s">
        <v>13</v>
      </c>
      <c r="D134" s="3" t="s">
        <v>34</v>
      </c>
      <c r="E134" s="4">
        <v>7</v>
      </c>
      <c r="F134" s="4">
        <v>200</v>
      </c>
      <c r="G134" s="4">
        <v>224</v>
      </c>
      <c r="H134" s="4">
        <v>40</v>
      </c>
      <c r="I134" s="5" t="s">
        <v>40</v>
      </c>
      <c r="P134" s="11"/>
      <c r="Q134" s="57" t="s">
        <v>97</v>
      </c>
      <c r="R134" s="57">
        <v>2020</v>
      </c>
      <c r="S134" s="57" t="s">
        <v>6</v>
      </c>
      <c r="T134" s="57" t="s">
        <v>89</v>
      </c>
      <c r="U134" s="57" t="s">
        <v>90</v>
      </c>
      <c r="V134" s="57" t="s">
        <v>91</v>
      </c>
      <c r="W134" s="57" t="s">
        <v>100</v>
      </c>
      <c r="X134" s="57" t="s">
        <v>93</v>
      </c>
      <c r="Y134" s="57" t="s">
        <v>96</v>
      </c>
      <c r="Z134" s="57">
        <v>752</v>
      </c>
      <c r="AA134" s="57">
        <v>526.24</v>
      </c>
    </row>
    <row r="135" spans="1:27" ht="18" customHeight="1" x14ac:dyDescent="0.25">
      <c r="A135" s="2">
        <v>2020</v>
      </c>
      <c r="B135" s="2" t="s">
        <v>8</v>
      </c>
      <c r="C135" s="2" t="s">
        <v>15</v>
      </c>
      <c r="D135" s="6" t="s">
        <v>27</v>
      </c>
      <c r="E135" s="7">
        <v>3</v>
      </c>
      <c r="F135" s="7">
        <v>4577.3</v>
      </c>
      <c r="G135" s="7">
        <v>5126.576</v>
      </c>
      <c r="H135" s="4">
        <v>915.46</v>
      </c>
      <c r="I135" s="5" t="s">
        <v>40</v>
      </c>
      <c r="P135" s="11"/>
      <c r="Q135" s="58" t="s">
        <v>95</v>
      </c>
      <c r="R135" s="58">
        <v>2020</v>
      </c>
      <c r="S135" s="58" t="s">
        <v>6</v>
      </c>
      <c r="T135" s="58" t="s">
        <v>89</v>
      </c>
      <c r="U135" s="58" t="s">
        <v>90</v>
      </c>
      <c r="V135" s="58" t="s">
        <v>91</v>
      </c>
      <c r="W135" s="58" t="s">
        <v>100</v>
      </c>
      <c r="X135" s="58" t="s">
        <v>93</v>
      </c>
      <c r="Y135" s="58" t="s">
        <v>96</v>
      </c>
      <c r="Z135" s="58">
        <v>805</v>
      </c>
      <c r="AA135" s="58">
        <v>526.24</v>
      </c>
    </row>
    <row r="136" spans="1:27" ht="18" customHeight="1" x14ac:dyDescent="0.25">
      <c r="A136" s="2">
        <v>2020</v>
      </c>
      <c r="B136" s="2" t="s">
        <v>8</v>
      </c>
      <c r="C136" s="2" t="s">
        <v>32</v>
      </c>
      <c r="D136" s="6" t="s">
        <v>32</v>
      </c>
      <c r="E136" s="7">
        <v>2</v>
      </c>
      <c r="F136" s="7">
        <v>6600</v>
      </c>
      <c r="G136" s="7">
        <v>7392</v>
      </c>
      <c r="H136" s="4">
        <v>1320</v>
      </c>
      <c r="I136" s="5" t="s">
        <v>40</v>
      </c>
      <c r="P136" s="11"/>
      <c r="Q136" s="57" t="s">
        <v>95</v>
      </c>
      <c r="R136" s="57">
        <v>2020</v>
      </c>
      <c r="S136" s="57" t="s">
        <v>6</v>
      </c>
      <c r="T136" s="57" t="s">
        <v>89</v>
      </c>
      <c r="U136" s="57" t="s">
        <v>90</v>
      </c>
      <c r="V136" s="57" t="s">
        <v>91</v>
      </c>
      <c r="W136" s="57" t="s">
        <v>100</v>
      </c>
      <c r="X136" s="57" t="s">
        <v>93</v>
      </c>
      <c r="Y136" s="57" t="s">
        <v>96</v>
      </c>
      <c r="Z136" s="57">
        <v>265</v>
      </c>
      <c r="AA136" s="57">
        <v>378.95</v>
      </c>
    </row>
    <row r="137" spans="1:27" ht="18" customHeight="1" x14ac:dyDescent="0.25">
      <c r="A137" s="2">
        <v>2020</v>
      </c>
      <c r="B137" s="2" t="s">
        <v>9</v>
      </c>
      <c r="C137" s="2" t="s">
        <v>14</v>
      </c>
      <c r="D137" s="3" t="s">
        <v>36</v>
      </c>
      <c r="E137" s="4">
        <v>3566</v>
      </c>
      <c r="F137" s="4">
        <v>4577.3</v>
      </c>
      <c r="G137" s="4">
        <v>5126.576</v>
      </c>
      <c r="H137" s="4">
        <v>915.46</v>
      </c>
      <c r="I137" s="5" t="s">
        <v>40</v>
      </c>
      <c r="P137" s="11"/>
      <c r="Q137" s="58" t="s">
        <v>88</v>
      </c>
      <c r="R137" s="58">
        <v>2020</v>
      </c>
      <c r="S137" s="58" t="s">
        <v>6</v>
      </c>
      <c r="T137" s="58" t="s">
        <v>89</v>
      </c>
      <c r="U137" s="58" t="s">
        <v>90</v>
      </c>
      <c r="V137" s="58" t="s">
        <v>91</v>
      </c>
      <c r="W137" s="58" t="s">
        <v>100</v>
      </c>
      <c r="X137" s="58" t="s">
        <v>93</v>
      </c>
      <c r="Y137" s="58" t="s">
        <v>96</v>
      </c>
      <c r="Z137" s="58">
        <v>193</v>
      </c>
      <c r="AA137" s="58">
        <v>275.99</v>
      </c>
    </row>
    <row r="138" spans="1:27" ht="18" customHeight="1" x14ac:dyDescent="0.25">
      <c r="A138" s="2">
        <v>2020</v>
      </c>
      <c r="B138" s="2" t="s">
        <v>9</v>
      </c>
      <c r="C138" s="2" t="s">
        <v>14</v>
      </c>
      <c r="D138" s="3" t="s">
        <v>37</v>
      </c>
      <c r="E138" s="4">
        <v>2498</v>
      </c>
      <c r="F138" s="4">
        <v>8000</v>
      </c>
      <c r="G138" s="4">
        <v>8960</v>
      </c>
      <c r="H138" s="4">
        <v>1600</v>
      </c>
      <c r="I138" s="5" t="s">
        <v>40</v>
      </c>
      <c r="P138" s="11"/>
      <c r="Q138" s="57" t="s">
        <v>97</v>
      </c>
      <c r="R138" s="57">
        <v>2020</v>
      </c>
      <c r="S138" s="57" t="s">
        <v>6</v>
      </c>
      <c r="T138" s="57" t="s">
        <v>89</v>
      </c>
      <c r="U138" s="57" t="s">
        <v>90</v>
      </c>
      <c r="V138" s="57" t="s">
        <v>91</v>
      </c>
      <c r="W138" s="57" t="s">
        <v>100</v>
      </c>
      <c r="X138" s="57" t="s">
        <v>93</v>
      </c>
      <c r="Y138" s="57" t="s">
        <v>94</v>
      </c>
      <c r="Z138" s="57">
        <v>884</v>
      </c>
      <c r="AA138" s="57">
        <v>1264.1199999999999</v>
      </c>
    </row>
    <row r="139" spans="1:27" ht="18" customHeight="1" x14ac:dyDescent="0.25">
      <c r="A139" s="2">
        <v>2020</v>
      </c>
      <c r="B139" s="2" t="s">
        <v>9</v>
      </c>
      <c r="C139" s="2" t="s">
        <v>13</v>
      </c>
      <c r="D139" s="3" t="s">
        <v>35</v>
      </c>
      <c r="E139" s="4">
        <v>1245</v>
      </c>
      <c r="F139" s="4">
        <v>4577.2</v>
      </c>
      <c r="G139" s="4">
        <v>5126.4639999999999</v>
      </c>
      <c r="H139" s="4">
        <v>915.44</v>
      </c>
      <c r="I139" s="5" t="s">
        <v>40</v>
      </c>
      <c r="P139" s="11"/>
      <c r="Q139" s="58" t="s">
        <v>95</v>
      </c>
      <c r="R139" s="58">
        <v>2020</v>
      </c>
      <c r="S139" s="58" t="s">
        <v>6</v>
      </c>
      <c r="T139" s="58" t="s">
        <v>89</v>
      </c>
      <c r="U139" s="58" t="s">
        <v>90</v>
      </c>
      <c r="V139" s="58" t="s">
        <v>91</v>
      </c>
      <c r="W139" s="58" t="s">
        <v>100</v>
      </c>
      <c r="X139" s="58" t="s">
        <v>93</v>
      </c>
      <c r="Y139" s="58" t="s">
        <v>94</v>
      </c>
      <c r="Z139" s="58">
        <v>885</v>
      </c>
      <c r="AA139" s="58">
        <v>1265.55</v>
      </c>
    </row>
    <row r="140" spans="1:27" ht="18" customHeight="1" x14ac:dyDescent="0.25">
      <c r="A140" s="2">
        <v>2020</v>
      </c>
      <c r="B140" s="2" t="s">
        <v>9</v>
      </c>
      <c r="C140" s="2" t="s">
        <v>38</v>
      </c>
      <c r="D140" s="6" t="s">
        <v>30</v>
      </c>
      <c r="E140" s="7">
        <v>644</v>
      </c>
      <c r="F140" s="7">
        <v>5743.5</v>
      </c>
      <c r="G140" s="7">
        <v>6432.72</v>
      </c>
      <c r="H140" s="4">
        <v>1148.7</v>
      </c>
      <c r="I140" s="5" t="s">
        <v>40</v>
      </c>
      <c r="P140" s="11"/>
      <c r="Q140" s="57" t="s">
        <v>95</v>
      </c>
      <c r="R140" s="57">
        <v>2020</v>
      </c>
      <c r="S140" s="57" t="s">
        <v>6</v>
      </c>
      <c r="T140" s="57" t="s">
        <v>89</v>
      </c>
      <c r="U140" s="57" t="s">
        <v>90</v>
      </c>
      <c r="V140" s="57" t="s">
        <v>91</v>
      </c>
      <c r="W140" s="57" t="s">
        <v>100</v>
      </c>
      <c r="X140" s="57" t="s">
        <v>93</v>
      </c>
      <c r="Y140" s="57" t="s">
        <v>94</v>
      </c>
      <c r="Z140" s="57">
        <v>886</v>
      </c>
      <c r="AA140" s="57">
        <v>1266.98</v>
      </c>
    </row>
    <row r="141" spans="1:27" ht="18" customHeight="1" x14ac:dyDescent="0.25">
      <c r="A141" s="2">
        <v>2020</v>
      </c>
      <c r="B141" s="2" t="s">
        <v>9</v>
      </c>
      <c r="C141" s="2" t="s">
        <v>12</v>
      </c>
      <c r="D141" s="6" t="s">
        <v>29</v>
      </c>
      <c r="E141" s="7">
        <v>643</v>
      </c>
      <c r="F141" s="7">
        <v>7000</v>
      </c>
      <c r="G141" s="7">
        <v>7840</v>
      </c>
      <c r="H141" s="4">
        <v>1400</v>
      </c>
      <c r="I141" s="5" t="s">
        <v>40</v>
      </c>
      <c r="P141" s="11"/>
      <c r="Q141" s="58" t="s">
        <v>95</v>
      </c>
      <c r="R141" s="58">
        <v>2020</v>
      </c>
      <c r="S141" s="58" t="s">
        <v>6</v>
      </c>
      <c r="T141" s="58" t="s">
        <v>89</v>
      </c>
      <c r="U141" s="58" t="s">
        <v>90</v>
      </c>
      <c r="V141" s="58" t="s">
        <v>91</v>
      </c>
      <c r="W141" s="58" t="s">
        <v>100</v>
      </c>
      <c r="X141" s="58" t="s">
        <v>93</v>
      </c>
      <c r="Y141" s="58" t="s">
        <v>96</v>
      </c>
      <c r="Z141" s="58">
        <v>221</v>
      </c>
      <c r="AA141" s="58">
        <v>316.02999999999997</v>
      </c>
    </row>
    <row r="142" spans="1:27" ht="18" customHeight="1" x14ac:dyDescent="0.25">
      <c r="A142" s="2">
        <v>2020</v>
      </c>
      <c r="B142" s="2" t="s">
        <v>9</v>
      </c>
      <c r="C142" s="2" t="s">
        <v>38</v>
      </c>
      <c r="D142" s="6" t="s">
        <v>31</v>
      </c>
      <c r="E142" s="7">
        <v>455</v>
      </c>
      <c r="F142" s="7">
        <v>4578.6000000000004</v>
      </c>
      <c r="G142" s="7">
        <v>5128.0320000000002</v>
      </c>
      <c r="H142" s="4">
        <v>915.72000000000014</v>
      </c>
      <c r="I142" s="5" t="s">
        <v>40</v>
      </c>
      <c r="P142" s="11"/>
      <c r="Q142" s="57" t="s">
        <v>95</v>
      </c>
      <c r="R142" s="57">
        <v>2020</v>
      </c>
      <c r="S142" s="57" t="s">
        <v>6</v>
      </c>
      <c r="T142" s="57" t="s">
        <v>89</v>
      </c>
      <c r="U142" s="57" t="s">
        <v>90</v>
      </c>
      <c r="V142" s="57" t="s">
        <v>91</v>
      </c>
      <c r="W142" s="57" t="s">
        <v>100</v>
      </c>
      <c r="X142" s="57" t="s">
        <v>93</v>
      </c>
      <c r="Y142" s="57" t="s">
        <v>96</v>
      </c>
      <c r="Z142" s="57">
        <v>269</v>
      </c>
      <c r="AA142" s="57">
        <v>384.67</v>
      </c>
    </row>
    <row r="143" spans="1:27" ht="18" customHeight="1" x14ac:dyDescent="0.25">
      <c r="A143" s="2">
        <v>2020</v>
      </c>
      <c r="B143" s="2" t="s">
        <v>9</v>
      </c>
      <c r="C143" s="2" t="s">
        <v>12</v>
      </c>
      <c r="D143" s="6" t="s">
        <v>28</v>
      </c>
      <c r="E143" s="8">
        <v>345</v>
      </c>
      <c r="F143" s="8">
        <v>7000</v>
      </c>
      <c r="G143" s="8">
        <v>7840</v>
      </c>
      <c r="H143" s="4">
        <v>1400</v>
      </c>
      <c r="I143" s="5" t="s">
        <v>40</v>
      </c>
      <c r="P143" s="11"/>
      <c r="Q143" s="58" t="s">
        <v>95</v>
      </c>
      <c r="R143" s="58">
        <v>2020</v>
      </c>
      <c r="S143" s="58" t="s">
        <v>6</v>
      </c>
      <c r="T143" s="58" t="s">
        <v>89</v>
      </c>
      <c r="U143" s="58" t="s">
        <v>90</v>
      </c>
      <c r="V143" s="58" t="s">
        <v>91</v>
      </c>
      <c r="W143" s="58" t="s">
        <v>100</v>
      </c>
      <c r="X143" s="58" t="s">
        <v>93</v>
      </c>
      <c r="Y143" s="58" t="s">
        <v>96</v>
      </c>
      <c r="Z143" s="58">
        <v>775</v>
      </c>
      <c r="AA143" s="58">
        <v>1108.25</v>
      </c>
    </row>
    <row r="144" spans="1:27" ht="18" customHeight="1" x14ac:dyDescent="0.25">
      <c r="A144" s="2">
        <v>2020</v>
      </c>
      <c r="B144" s="2" t="s">
        <v>9</v>
      </c>
      <c r="C144" s="2" t="s">
        <v>13</v>
      </c>
      <c r="D144" s="3" t="s">
        <v>33</v>
      </c>
      <c r="E144" s="4">
        <v>122</v>
      </c>
      <c r="F144" s="4">
        <v>100</v>
      </c>
      <c r="G144" s="4">
        <v>112</v>
      </c>
      <c r="H144" s="4">
        <v>20</v>
      </c>
      <c r="I144" s="5" t="s">
        <v>40</v>
      </c>
      <c r="P144" s="11"/>
      <c r="Q144" s="57" t="s">
        <v>88</v>
      </c>
      <c r="R144" s="57">
        <v>2020</v>
      </c>
      <c r="S144" s="57" t="s">
        <v>5</v>
      </c>
      <c r="T144" s="57" t="s">
        <v>89</v>
      </c>
      <c r="U144" s="57" t="s">
        <v>90</v>
      </c>
      <c r="V144" s="57" t="s">
        <v>91</v>
      </c>
      <c r="W144" s="57" t="s">
        <v>100</v>
      </c>
      <c r="X144" s="57" t="s">
        <v>93</v>
      </c>
      <c r="Y144" s="57" t="s">
        <v>94</v>
      </c>
      <c r="Z144" s="57">
        <v>320</v>
      </c>
      <c r="AA144" s="57">
        <v>457.6</v>
      </c>
    </row>
    <row r="145" spans="1:27" ht="18" customHeight="1" x14ac:dyDescent="0.25">
      <c r="A145" s="2">
        <v>2020</v>
      </c>
      <c r="B145" s="2" t="s">
        <v>9</v>
      </c>
      <c r="C145" s="2" t="s">
        <v>15</v>
      </c>
      <c r="D145" s="6" t="s">
        <v>26</v>
      </c>
      <c r="E145" s="7">
        <v>78</v>
      </c>
      <c r="F145" s="7">
        <v>4577.2</v>
      </c>
      <c r="G145" s="7">
        <v>5126.4639999999999</v>
      </c>
      <c r="H145" s="4">
        <v>915.44</v>
      </c>
      <c r="I145" s="5" t="s">
        <v>40</v>
      </c>
      <c r="P145" s="11"/>
      <c r="Q145" s="58" t="s">
        <v>95</v>
      </c>
      <c r="R145" s="58">
        <v>2020</v>
      </c>
      <c r="S145" s="58" t="s">
        <v>5</v>
      </c>
      <c r="T145" s="58" t="s">
        <v>89</v>
      </c>
      <c r="U145" s="58" t="s">
        <v>90</v>
      </c>
      <c r="V145" s="58" t="s">
        <v>91</v>
      </c>
      <c r="W145" s="58" t="s">
        <v>100</v>
      </c>
      <c r="X145" s="58" t="s">
        <v>93</v>
      </c>
      <c r="Y145" s="58" t="s">
        <v>94</v>
      </c>
      <c r="Z145" s="58">
        <v>314</v>
      </c>
      <c r="AA145" s="58">
        <v>449.02</v>
      </c>
    </row>
    <row r="146" spans="1:27" ht="18" customHeight="1" x14ac:dyDescent="0.25">
      <c r="A146" s="2">
        <v>2020</v>
      </c>
      <c r="B146" s="2" t="s">
        <v>9</v>
      </c>
      <c r="C146" s="2" t="s">
        <v>15</v>
      </c>
      <c r="D146" s="6" t="s">
        <v>24</v>
      </c>
      <c r="E146" s="7">
        <v>76</v>
      </c>
      <c r="F146" s="7">
        <v>4576.8999999999996</v>
      </c>
      <c r="G146" s="7">
        <v>5126.1279999999997</v>
      </c>
      <c r="H146" s="4">
        <v>915.38</v>
      </c>
      <c r="I146" s="5" t="s">
        <v>40</v>
      </c>
      <c r="P146" s="11"/>
      <c r="Q146" s="57" t="s">
        <v>88</v>
      </c>
      <c r="R146" s="57">
        <v>2020</v>
      </c>
      <c r="S146" s="57" t="s">
        <v>5</v>
      </c>
      <c r="T146" s="57" t="s">
        <v>89</v>
      </c>
      <c r="U146" s="57" t="s">
        <v>90</v>
      </c>
      <c r="V146" s="57" t="s">
        <v>91</v>
      </c>
      <c r="W146" s="57" t="s">
        <v>100</v>
      </c>
      <c r="X146" s="57" t="s">
        <v>93</v>
      </c>
      <c r="Y146" s="57" t="s">
        <v>94</v>
      </c>
      <c r="Z146" s="57">
        <v>308</v>
      </c>
      <c r="AA146" s="57">
        <v>440.44</v>
      </c>
    </row>
    <row r="147" spans="1:27" ht="18" customHeight="1" x14ac:dyDescent="0.25">
      <c r="A147" s="2">
        <v>2020</v>
      </c>
      <c r="B147" s="2" t="s">
        <v>9</v>
      </c>
      <c r="C147" s="2" t="s">
        <v>15</v>
      </c>
      <c r="D147" s="6" t="s">
        <v>25</v>
      </c>
      <c r="E147" s="7">
        <v>46</v>
      </c>
      <c r="F147" s="7">
        <v>200</v>
      </c>
      <c r="G147" s="7">
        <v>224</v>
      </c>
      <c r="H147" s="4">
        <v>40</v>
      </c>
      <c r="I147" s="5" t="s">
        <v>40</v>
      </c>
      <c r="P147" s="11"/>
      <c r="Q147" s="58" t="s">
        <v>95</v>
      </c>
      <c r="R147" s="58">
        <v>2020</v>
      </c>
      <c r="S147" s="58" t="s">
        <v>5</v>
      </c>
      <c r="T147" s="58" t="s">
        <v>89</v>
      </c>
      <c r="U147" s="58" t="s">
        <v>90</v>
      </c>
      <c r="V147" s="58" t="s">
        <v>91</v>
      </c>
      <c r="W147" s="58" t="s">
        <v>100</v>
      </c>
      <c r="X147" s="58" t="s">
        <v>93</v>
      </c>
      <c r="Y147" s="58" t="s">
        <v>96</v>
      </c>
      <c r="Z147" s="58">
        <v>224</v>
      </c>
      <c r="AA147" s="58">
        <v>320.32</v>
      </c>
    </row>
    <row r="148" spans="1:27" ht="18" customHeight="1" x14ac:dyDescent="0.25">
      <c r="A148" s="2">
        <v>2020</v>
      </c>
      <c r="B148" s="2" t="s">
        <v>9</v>
      </c>
      <c r="C148" s="2" t="s">
        <v>15</v>
      </c>
      <c r="D148" s="6" t="s">
        <v>23</v>
      </c>
      <c r="E148" s="7">
        <v>34</v>
      </c>
      <c r="F148" s="7">
        <v>4576.8</v>
      </c>
      <c r="G148" s="7">
        <v>5126.0160000000005</v>
      </c>
      <c r="H148" s="4">
        <v>915.36000000000013</v>
      </c>
      <c r="I148" s="5" t="s">
        <v>40</v>
      </c>
      <c r="P148" s="11"/>
      <c r="Q148" s="57" t="s">
        <v>88</v>
      </c>
      <c r="R148" s="57">
        <v>2020</v>
      </c>
      <c r="S148" s="57" t="s">
        <v>5</v>
      </c>
      <c r="T148" s="57" t="s">
        <v>89</v>
      </c>
      <c r="U148" s="57" t="s">
        <v>90</v>
      </c>
      <c r="V148" s="57" t="s">
        <v>91</v>
      </c>
      <c r="W148" s="57" t="s">
        <v>100</v>
      </c>
      <c r="X148" s="57" t="s">
        <v>93</v>
      </c>
      <c r="Y148" s="57" t="s">
        <v>96</v>
      </c>
      <c r="Z148" s="57">
        <v>272</v>
      </c>
      <c r="AA148" s="57">
        <v>388.96</v>
      </c>
    </row>
    <row r="149" spans="1:27" ht="18" customHeight="1" x14ac:dyDescent="0.25">
      <c r="A149" s="2">
        <v>2020</v>
      </c>
      <c r="B149" s="2" t="s">
        <v>9</v>
      </c>
      <c r="C149" s="2" t="s">
        <v>13</v>
      </c>
      <c r="D149" s="3" t="s">
        <v>34</v>
      </c>
      <c r="E149" s="4">
        <v>7</v>
      </c>
      <c r="F149" s="4">
        <v>200</v>
      </c>
      <c r="G149" s="4">
        <v>224</v>
      </c>
      <c r="H149" s="4">
        <v>40</v>
      </c>
      <c r="I149" s="5" t="s">
        <v>40</v>
      </c>
      <c r="P149" s="11"/>
      <c r="Q149" s="58" t="s">
        <v>97</v>
      </c>
      <c r="R149" s="58">
        <v>2020</v>
      </c>
      <c r="S149" s="58" t="s">
        <v>5</v>
      </c>
      <c r="T149" s="58" t="s">
        <v>89</v>
      </c>
      <c r="U149" s="58" t="s">
        <v>90</v>
      </c>
      <c r="V149" s="58" t="s">
        <v>91</v>
      </c>
      <c r="W149" s="58" t="s">
        <v>100</v>
      </c>
      <c r="X149" s="58" t="s">
        <v>93</v>
      </c>
      <c r="Y149" s="58" t="s">
        <v>96</v>
      </c>
      <c r="Z149" s="58">
        <v>200</v>
      </c>
      <c r="AA149" s="58">
        <v>286</v>
      </c>
    </row>
    <row r="150" spans="1:27" ht="18" customHeight="1" x14ac:dyDescent="0.25">
      <c r="A150" s="2">
        <v>2020</v>
      </c>
      <c r="B150" s="2" t="s">
        <v>9</v>
      </c>
      <c r="C150" s="2" t="s">
        <v>15</v>
      </c>
      <c r="D150" s="6" t="s">
        <v>27</v>
      </c>
      <c r="E150" s="7">
        <v>3</v>
      </c>
      <c r="F150" s="7">
        <v>4577.3</v>
      </c>
      <c r="G150" s="7">
        <v>5126.576</v>
      </c>
      <c r="H150" s="4">
        <v>915.46</v>
      </c>
      <c r="I150" s="5" t="s">
        <v>42</v>
      </c>
      <c r="P150" s="11"/>
      <c r="Q150" s="57" t="s">
        <v>95</v>
      </c>
      <c r="R150" s="57">
        <v>2020</v>
      </c>
      <c r="S150" s="57" t="s">
        <v>5</v>
      </c>
      <c r="T150" s="57" t="s">
        <v>89</v>
      </c>
      <c r="U150" s="57" t="s">
        <v>90</v>
      </c>
      <c r="V150" s="57" t="s">
        <v>91</v>
      </c>
      <c r="W150" s="57" t="s">
        <v>100</v>
      </c>
      <c r="X150" s="57" t="s">
        <v>93</v>
      </c>
      <c r="Y150" s="57" t="s">
        <v>96</v>
      </c>
      <c r="Z150" s="57">
        <v>226</v>
      </c>
      <c r="AA150" s="57">
        <v>323.18</v>
      </c>
    </row>
    <row r="151" spans="1:27" ht="18" customHeight="1" x14ac:dyDescent="0.25">
      <c r="A151" s="2">
        <v>2020</v>
      </c>
      <c r="B151" s="2" t="s">
        <v>9</v>
      </c>
      <c r="C151" s="2" t="s">
        <v>32</v>
      </c>
      <c r="D151" s="6" t="s">
        <v>32</v>
      </c>
      <c r="E151" s="7">
        <v>2</v>
      </c>
      <c r="F151" s="7">
        <v>6600</v>
      </c>
      <c r="G151" s="7">
        <v>7392</v>
      </c>
      <c r="H151" s="4">
        <v>1320</v>
      </c>
      <c r="I151" s="5" t="s">
        <v>42</v>
      </c>
      <c r="P151" s="11"/>
      <c r="Q151" s="58" t="s">
        <v>95</v>
      </c>
      <c r="R151" s="58">
        <v>2020</v>
      </c>
      <c r="S151" s="58" t="s">
        <v>5</v>
      </c>
      <c r="T151" s="58" t="s">
        <v>89</v>
      </c>
      <c r="U151" s="58" t="s">
        <v>90</v>
      </c>
      <c r="V151" s="58" t="s">
        <v>91</v>
      </c>
      <c r="W151" s="58" t="s">
        <v>100</v>
      </c>
      <c r="X151" s="58" t="s">
        <v>93</v>
      </c>
      <c r="Y151" s="58" t="s">
        <v>96</v>
      </c>
      <c r="Z151" s="58">
        <v>274</v>
      </c>
      <c r="AA151" s="58">
        <v>391.82</v>
      </c>
    </row>
    <row r="152" spans="1:27" ht="18" customHeight="1" x14ac:dyDescent="0.25">
      <c r="A152" s="2">
        <v>2020</v>
      </c>
      <c r="B152" s="2" t="s">
        <v>10</v>
      </c>
      <c r="C152" s="2" t="s">
        <v>14</v>
      </c>
      <c r="D152" s="3" t="s">
        <v>36</v>
      </c>
      <c r="E152" s="4">
        <v>3566</v>
      </c>
      <c r="F152" s="4">
        <v>4577.3</v>
      </c>
      <c r="G152" s="4">
        <v>5126.576</v>
      </c>
      <c r="H152" s="4">
        <v>915.46</v>
      </c>
      <c r="I152" s="5" t="s">
        <v>42</v>
      </c>
      <c r="P152" s="11"/>
      <c r="Q152" s="57" t="s">
        <v>95</v>
      </c>
      <c r="R152" s="57">
        <v>2020</v>
      </c>
      <c r="S152" s="57" t="s">
        <v>5</v>
      </c>
      <c r="T152" s="57" t="s">
        <v>89</v>
      </c>
      <c r="U152" s="57" t="s">
        <v>90</v>
      </c>
      <c r="V152" s="57" t="s">
        <v>91</v>
      </c>
      <c r="W152" s="57" t="s">
        <v>100</v>
      </c>
      <c r="X152" s="57" t="s">
        <v>93</v>
      </c>
      <c r="Y152" s="57" t="s">
        <v>96</v>
      </c>
      <c r="Z152" s="57">
        <v>196</v>
      </c>
      <c r="AA152" s="57">
        <v>280.27999999999997</v>
      </c>
    </row>
    <row r="153" spans="1:27" ht="18" customHeight="1" x14ac:dyDescent="0.25">
      <c r="A153" s="2">
        <v>2020</v>
      </c>
      <c r="B153" s="2" t="s">
        <v>10</v>
      </c>
      <c r="C153" s="2" t="s">
        <v>14</v>
      </c>
      <c r="D153" s="3" t="s">
        <v>37</v>
      </c>
      <c r="E153" s="4">
        <v>2498</v>
      </c>
      <c r="F153" s="4">
        <v>8000</v>
      </c>
      <c r="G153" s="4">
        <v>8960</v>
      </c>
      <c r="H153" s="4">
        <v>1600</v>
      </c>
      <c r="I153" s="5" t="s">
        <v>42</v>
      </c>
      <c r="P153" s="11"/>
      <c r="Q153" s="58" t="s">
        <v>88</v>
      </c>
      <c r="R153" s="58">
        <v>2020</v>
      </c>
      <c r="S153" s="58" t="s">
        <v>5</v>
      </c>
      <c r="T153" s="58" t="s">
        <v>89</v>
      </c>
      <c r="U153" s="58" t="s">
        <v>90</v>
      </c>
      <c r="V153" s="58" t="s">
        <v>91</v>
      </c>
      <c r="W153" s="58" t="s">
        <v>100</v>
      </c>
      <c r="X153" s="58" t="s">
        <v>93</v>
      </c>
      <c r="Y153" s="58" t="s">
        <v>96</v>
      </c>
      <c r="Z153" s="58">
        <v>318</v>
      </c>
      <c r="AA153" s="58">
        <v>526.24</v>
      </c>
    </row>
    <row r="154" spans="1:27" ht="18" customHeight="1" x14ac:dyDescent="0.25">
      <c r="A154" s="2">
        <v>2020</v>
      </c>
      <c r="B154" s="2" t="s">
        <v>10</v>
      </c>
      <c r="C154" s="2" t="s">
        <v>13</v>
      </c>
      <c r="D154" s="3" t="s">
        <v>35</v>
      </c>
      <c r="E154" s="4">
        <v>1245</v>
      </c>
      <c r="F154" s="4">
        <v>4577.2</v>
      </c>
      <c r="G154" s="4">
        <v>5126.4639999999999</v>
      </c>
      <c r="H154" s="4">
        <v>915.44</v>
      </c>
      <c r="I154" s="5" t="s">
        <v>42</v>
      </c>
      <c r="P154" s="11"/>
      <c r="Q154" s="57" t="s">
        <v>99</v>
      </c>
      <c r="R154" s="57">
        <v>2020</v>
      </c>
      <c r="S154" s="57" t="s">
        <v>5</v>
      </c>
      <c r="T154" s="57" t="s">
        <v>89</v>
      </c>
      <c r="U154" s="57" t="s">
        <v>90</v>
      </c>
      <c r="V154" s="57" t="s">
        <v>91</v>
      </c>
      <c r="W154" s="57" t="s">
        <v>100</v>
      </c>
      <c r="X154" s="57" t="s">
        <v>93</v>
      </c>
      <c r="Y154" s="57" t="s">
        <v>96</v>
      </c>
      <c r="Z154" s="57">
        <v>312</v>
      </c>
      <c r="AA154" s="57">
        <v>526.24</v>
      </c>
    </row>
    <row r="155" spans="1:27" ht="18" customHeight="1" x14ac:dyDescent="0.25">
      <c r="A155" s="2">
        <v>2020</v>
      </c>
      <c r="B155" s="2" t="s">
        <v>10</v>
      </c>
      <c r="C155" s="2" t="s">
        <v>38</v>
      </c>
      <c r="D155" s="6" t="s">
        <v>30</v>
      </c>
      <c r="E155" s="7">
        <v>644</v>
      </c>
      <c r="F155" s="7">
        <v>5743.5</v>
      </c>
      <c r="G155" s="7">
        <v>6432.72</v>
      </c>
      <c r="H155" s="4">
        <v>1148.7</v>
      </c>
      <c r="I155" s="5" t="s">
        <v>42</v>
      </c>
      <c r="P155" s="11"/>
      <c r="Q155" s="58" t="s">
        <v>97</v>
      </c>
      <c r="R155" s="58">
        <v>2020</v>
      </c>
      <c r="S155" s="58" t="s">
        <v>5</v>
      </c>
      <c r="T155" s="58" t="s">
        <v>89</v>
      </c>
      <c r="U155" s="58" t="s">
        <v>90</v>
      </c>
      <c r="V155" s="58" t="s">
        <v>91</v>
      </c>
      <c r="W155" s="58" t="s">
        <v>100</v>
      </c>
      <c r="X155" s="58" t="s">
        <v>93</v>
      </c>
      <c r="Y155" s="58" t="s">
        <v>96</v>
      </c>
      <c r="Z155" s="58">
        <v>712</v>
      </c>
      <c r="AA155" s="58">
        <v>1018.16</v>
      </c>
    </row>
    <row r="156" spans="1:27" ht="18" customHeight="1" x14ac:dyDescent="0.25">
      <c r="A156" s="2">
        <v>2020</v>
      </c>
      <c r="B156" s="2" t="s">
        <v>10</v>
      </c>
      <c r="C156" s="2" t="s">
        <v>12</v>
      </c>
      <c r="D156" s="6" t="s">
        <v>29</v>
      </c>
      <c r="E156" s="7">
        <v>643</v>
      </c>
      <c r="F156" s="7">
        <v>7000</v>
      </c>
      <c r="G156" s="7">
        <v>7840</v>
      </c>
      <c r="H156" s="4">
        <v>1400</v>
      </c>
      <c r="I156" s="5" t="s">
        <v>42</v>
      </c>
      <c r="P156" s="11"/>
      <c r="Q156" s="57" t="s">
        <v>88</v>
      </c>
      <c r="R156" s="57">
        <v>2020</v>
      </c>
      <c r="S156" s="57" t="s">
        <v>5</v>
      </c>
      <c r="T156" s="57" t="s">
        <v>89</v>
      </c>
      <c r="U156" s="57" t="s">
        <v>90</v>
      </c>
      <c r="V156" s="57" t="s">
        <v>91</v>
      </c>
      <c r="W156" s="57" t="s">
        <v>100</v>
      </c>
      <c r="X156" s="57" t="s">
        <v>93</v>
      </c>
      <c r="Y156" s="57" t="s">
        <v>96</v>
      </c>
      <c r="Z156" s="57">
        <v>765</v>
      </c>
      <c r="AA156" s="57">
        <v>1093.95</v>
      </c>
    </row>
    <row r="157" spans="1:27" ht="18" customHeight="1" x14ac:dyDescent="0.25">
      <c r="A157" s="2">
        <v>2020</v>
      </c>
      <c r="B157" s="2" t="s">
        <v>10</v>
      </c>
      <c r="C157" s="2" t="s">
        <v>38</v>
      </c>
      <c r="D157" s="6" t="s">
        <v>31</v>
      </c>
      <c r="E157" s="7">
        <v>455</v>
      </c>
      <c r="F157" s="7">
        <v>4578.6000000000004</v>
      </c>
      <c r="G157" s="7">
        <v>5128.0320000000002</v>
      </c>
      <c r="H157" s="4">
        <v>915.72000000000014</v>
      </c>
      <c r="I157" s="5" t="s">
        <v>42</v>
      </c>
      <c r="P157" s="11"/>
      <c r="Q157" s="58" t="s">
        <v>95</v>
      </c>
      <c r="R157" s="58">
        <v>2020</v>
      </c>
      <c r="S157" s="58" t="s">
        <v>5</v>
      </c>
      <c r="T157" s="58" t="s">
        <v>89</v>
      </c>
      <c r="U157" s="58" t="s">
        <v>90</v>
      </c>
      <c r="V157" s="58" t="s">
        <v>91</v>
      </c>
      <c r="W157" s="58" t="s">
        <v>100</v>
      </c>
      <c r="X157" s="58" t="s">
        <v>93</v>
      </c>
      <c r="Y157" s="58" t="s">
        <v>94</v>
      </c>
      <c r="Z157" s="58">
        <v>321</v>
      </c>
      <c r="AA157" s="58">
        <v>459.03</v>
      </c>
    </row>
    <row r="158" spans="1:27" ht="18" customHeight="1" x14ac:dyDescent="0.25">
      <c r="A158" s="2">
        <v>2020</v>
      </c>
      <c r="B158" s="2" t="s">
        <v>10</v>
      </c>
      <c r="C158" s="2" t="s">
        <v>12</v>
      </c>
      <c r="D158" s="6" t="s">
        <v>28</v>
      </c>
      <c r="E158" s="8">
        <v>345</v>
      </c>
      <c r="F158" s="8">
        <v>7000</v>
      </c>
      <c r="G158" s="8">
        <v>7840</v>
      </c>
      <c r="H158" s="4">
        <v>1400</v>
      </c>
      <c r="I158" s="5" t="s">
        <v>42</v>
      </c>
      <c r="P158" s="11"/>
      <c r="Q158" s="57" t="s">
        <v>88</v>
      </c>
      <c r="R158" s="57">
        <v>2020</v>
      </c>
      <c r="S158" s="57" t="s">
        <v>5</v>
      </c>
      <c r="T158" s="57" t="s">
        <v>89</v>
      </c>
      <c r="U158" s="57" t="s">
        <v>90</v>
      </c>
      <c r="V158" s="57" t="s">
        <v>91</v>
      </c>
      <c r="W158" s="57" t="s">
        <v>100</v>
      </c>
      <c r="X158" s="57" t="s">
        <v>93</v>
      </c>
      <c r="Y158" s="57" t="s">
        <v>96</v>
      </c>
      <c r="Z158" s="57">
        <v>315</v>
      </c>
      <c r="AA158" s="57">
        <v>450.45</v>
      </c>
    </row>
    <row r="159" spans="1:27" ht="18" customHeight="1" x14ac:dyDescent="0.25">
      <c r="A159" s="2">
        <v>2020</v>
      </c>
      <c r="B159" s="2" t="s">
        <v>10</v>
      </c>
      <c r="C159" s="2" t="s">
        <v>13</v>
      </c>
      <c r="D159" s="3" t="s">
        <v>33</v>
      </c>
      <c r="E159" s="4">
        <v>122</v>
      </c>
      <c r="F159" s="4">
        <v>100</v>
      </c>
      <c r="G159" s="4">
        <v>112</v>
      </c>
      <c r="H159" s="4">
        <v>20</v>
      </c>
      <c r="I159" s="5" t="s">
        <v>42</v>
      </c>
      <c r="P159" s="11"/>
      <c r="Q159" s="58" t="s">
        <v>97</v>
      </c>
      <c r="R159" s="58">
        <v>2020</v>
      </c>
      <c r="S159" s="58" t="s">
        <v>5</v>
      </c>
      <c r="T159" s="58" t="s">
        <v>89</v>
      </c>
      <c r="U159" s="58" t="s">
        <v>90</v>
      </c>
      <c r="V159" s="58" t="s">
        <v>91</v>
      </c>
      <c r="W159" s="58" t="s">
        <v>100</v>
      </c>
      <c r="X159" s="58" t="s">
        <v>93</v>
      </c>
      <c r="Y159" s="58" t="s">
        <v>96</v>
      </c>
      <c r="Z159" s="58">
        <v>309</v>
      </c>
      <c r="AA159" s="58">
        <v>441.87</v>
      </c>
    </row>
    <row r="160" spans="1:27" ht="18" customHeight="1" x14ac:dyDescent="0.25">
      <c r="A160" s="2">
        <v>2020</v>
      </c>
      <c r="B160" s="2" t="s">
        <v>10</v>
      </c>
      <c r="C160" s="2" t="s">
        <v>15</v>
      </c>
      <c r="D160" s="6" t="s">
        <v>26</v>
      </c>
      <c r="E160" s="7">
        <v>78</v>
      </c>
      <c r="F160" s="7">
        <v>4577.2</v>
      </c>
      <c r="G160" s="7">
        <v>5126.4639999999999</v>
      </c>
      <c r="H160" s="4">
        <v>915.44</v>
      </c>
      <c r="I160" s="5" t="s">
        <v>42</v>
      </c>
      <c r="P160" s="11"/>
      <c r="Q160" s="57" t="s">
        <v>88</v>
      </c>
      <c r="R160" s="57">
        <v>2020</v>
      </c>
      <c r="S160" s="57" t="s">
        <v>5</v>
      </c>
      <c r="T160" s="57" t="s">
        <v>89</v>
      </c>
      <c r="U160" s="57" t="s">
        <v>90</v>
      </c>
      <c r="V160" s="57" t="s">
        <v>91</v>
      </c>
      <c r="W160" s="57" t="s">
        <v>100</v>
      </c>
      <c r="X160" s="57" t="s">
        <v>93</v>
      </c>
      <c r="Y160" s="57" t="s">
        <v>96</v>
      </c>
      <c r="Z160" s="57">
        <v>225</v>
      </c>
      <c r="AA160" s="57">
        <v>321.75</v>
      </c>
    </row>
    <row r="161" spans="1:27" ht="18" customHeight="1" x14ac:dyDescent="0.25">
      <c r="A161" s="2">
        <v>2020</v>
      </c>
      <c r="B161" s="2" t="s">
        <v>10</v>
      </c>
      <c r="C161" s="2" t="s">
        <v>15</v>
      </c>
      <c r="D161" s="6" t="s">
        <v>24</v>
      </c>
      <c r="E161" s="7">
        <v>76</v>
      </c>
      <c r="F161" s="7">
        <v>4576.8999999999996</v>
      </c>
      <c r="G161" s="7">
        <v>5126.1279999999997</v>
      </c>
      <c r="H161" s="4">
        <v>915.38</v>
      </c>
      <c r="I161" s="5" t="s">
        <v>42</v>
      </c>
      <c r="P161" s="11"/>
      <c r="Q161" s="58" t="s">
        <v>88</v>
      </c>
      <c r="R161" s="58">
        <v>2020</v>
      </c>
      <c r="S161" s="58" t="s">
        <v>5</v>
      </c>
      <c r="T161" s="58" t="s">
        <v>89</v>
      </c>
      <c r="U161" s="58" t="s">
        <v>90</v>
      </c>
      <c r="V161" s="58" t="s">
        <v>91</v>
      </c>
      <c r="W161" s="58" t="s">
        <v>100</v>
      </c>
      <c r="X161" s="58" t="s">
        <v>93</v>
      </c>
      <c r="Y161" s="58" t="s">
        <v>96</v>
      </c>
      <c r="Z161" s="58">
        <v>751</v>
      </c>
      <c r="AA161" s="58">
        <v>526.24</v>
      </c>
    </row>
    <row r="162" spans="1:27" ht="18" customHeight="1" x14ac:dyDescent="0.25">
      <c r="A162" s="2">
        <v>2020</v>
      </c>
      <c r="B162" s="2" t="s">
        <v>10</v>
      </c>
      <c r="C162" s="2" t="s">
        <v>15</v>
      </c>
      <c r="D162" s="6" t="s">
        <v>25</v>
      </c>
      <c r="E162" s="7">
        <v>46</v>
      </c>
      <c r="F162" s="7">
        <v>200</v>
      </c>
      <c r="G162" s="7">
        <v>224</v>
      </c>
      <c r="H162" s="4">
        <v>40</v>
      </c>
      <c r="I162" s="5" t="s">
        <v>42</v>
      </c>
      <c r="P162" s="11"/>
      <c r="Q162" s="57" t="s">
        <v>95</v>
      </c>
      <c r="R162" s="57">
        <v>2020</v>
      </c>
      <c r="S162" s="57" t="s">
        <v>5</v>
      </c>
      <c r="T162" s="57" t="s">
        <v>89</v>
      </c>
      <c r="U162" s="57" t="s">
        <v>90</v>
      </c>
      <c r="V162" s="57" t="s">
        <v>91</v>
      </c>
      <c r="W162" s="57" t="s">
        <v>100</v>
      </c>
      <c r="X162" s="57" t="s">
        <v>93</v>
      </c>
      <c r="Y162" s="57" t="s">
        <v>96</v>
      </c>
      <c r="Z162" s="57">
        <v>223</v>
      </c>
      <c r="AA162" s="57">
        <v>318.89</v>
      </c>
    </row>
    <row r="163" spans="1:27" ht="18" customHeight="1" x14ac:dyDescent="0.25">
      <c r="A163" s="2">
        <v>2020</v>
      </c>
      <c r="B163" s="2" t="s">
        <v>10</v>
      </c>
      <c r="C163" s="2" t="s">
        <v>15</v>
      </c>
      <c r="D163" s="6" t="s">
        <v>23</v>
      </c>
      <c r="E163" s="7">
        <v>34</v>
      </c>
      <c r="F163" s="7">
        <v>4576.8</v>
      </c>
      <c r="G163" s="7">
        <v>5126.0160000000005</v>
      </c>
      <c r="H163" s="4">
        <v>915.36000000000013</v>
      </c>
      <c r="I163" s="5" t="s">
        <v>42</v>
      </c>
      <c r="P163" s="11"/>
      <c r="Q163" s="58" t="s">
        <v>99</v>
      </c>
      <c r="R163" s="58">
        <v>2020</v>
      </c>
      <c r="S163" s="58" t="s">
        <v>5</v>
      </c>
      <c r="T163" s="58" t="s">
        <v>89</v>
      </c>
      <c r="U163" s="58" t="s">
        <v>90</v>
      </c>
      <c r="V163" s="58" t="s">
        <v>91</v>
      </c>
      <c r="W163" s="58" t="s">
        <v>100</v>
      </c>
      <c r="X163" s="58" t="s">
        <v>93</v>
      </c>
      <c r="Y163" s="58" t="s">
        <v>96</v>
      </c>
      <c r="Z163" s="58">
        <v>271</v>
      </c>
      <c r="AA163" s="58">
        <v>387.53</v>
      </c>
    </row>
    <row r="164" spans="1:27" ht="18" customHeight="1" x14ac:dyDescent="0.25">
      <c r="A164" s="2">
        <v>2020</v>
      </c>
      <c r="B164" s="2" t="s">
        <v>10</v>
      </c>
      <c r="C164" s="2" t="s">
        <v>13</v>
      </c>
      <c r="D164" s="3" t="s">
        <v>34</v>
      </c>
      <c r="E164" s="4">
        <v>7</v>
      </c>
      <c r="F164" s="4">
        <v>200</v>
      </c>
      <c r="G164" s="4">
        <v>224</v>
      </c>
      <c r="H164" s="4">
        <v>40</v>
      </c>
      <c r="I164" s="5" t="s">
        <v>42</v>
      </c>
      <c r="P164" s="11"/>
      <c r="Q164" s="57" t="s">
        <v>95</v>
      </c>
      <c r="R164" s="57">
        <v>2020</v>
      </c>
      <c r="S164" s="57" t="s">
        <v>5</v>
      </c>
      <c r="T164" s="57" t="s">
        <v>89</v>
      </c>
      <c r="U164" s="57" t="s">
        <v>90</v>
      </c>
      <c r="V164" s="57" t="s">
        <v>91</v>
      </c>
      <c r="W164" s="57" t="s">
        <v>100</v>
      </c>
      <c r="X164" s="57" t="s">
        <v>93</v>
      </c>
      <c r="Y164" s="57" t="s">
        <v>96</v>
      </c>
      <c r="Z164" s="57">
        <v>199</v>
      </c>
      <c r="AA164" s="57">
        <v>284.57</v>
      </c>
    </row>
    <row r="165" spans="1:27" ht="18" customHeight="1" x14ac:dyDescent="0.25">
      <c r="A165" s="2">
        <v>2020</v>
      </c>
      <c r="B165" s="2" t="s">
        <v>10</v>
      </c>
      <c r="C165" s="2" t="s">
        <v>15</v>
      </c>
      <c r="D165" s="6" t="s">
        <v>27</v>
      </c>
      <c r="E165" s="7">
        <v>3</v>
      </c>
      <c r="F165" s="7">
        <v>4577.3</v>
      </c>
      <c r="G165" s="7">
        <v>5126.576</v>
      </c>
      <c r="H165" s="4">
        <v>915.46</v>
      </c>
      <c r="I165" s="5" t="s">
        <v>42</v>
      </c>
      <c r="P165" s="11"/>
      <c r="Q165" s="58" t="s">
        <v>97</v>
      </c>
      <c r="R165" s="58">
        <v>2020</v>
      </c>
      <c r="S165" s="58" t="s">
        <v>5</v>
      </c>
      <c r="T165" s="58" t="s">
        <v>89</v>
      </c>
      <c r="U165" s="58" t="s">
        <v>90</v>
      </c>
      <c r="V165" s="58" t="s">
        <v>91</v>
      </c>
      <c r="W165" s="58" t="s">
        <v>100</v>
      </c>
      <c r="X165" s="58" t="s">
        <v>93</v>
      </c>
      <c r="Y165" s="58" t="s">
        <v>94</v>
      </c>
      <c r="Z165" s="58">
        <v>882</v>
      </c>
      <c r="AA165" s="58">
        <v>1261.26</v>
      </c>
    </row>
    <row r="166" spans="1:27" ht="18" customHeight="1" x14ac:dyDescent="0.25">
      <c r="A166" s="2">
        <v>2020</v>
      </c>
      <c r="B166" s="2" t="s">
        <v>10</v>
      </c>
      <c r="C166" s="2" t="s">
        <v>32</v>
      </c>
      <c r="D166" s="6" t="s">
        <v>32</v>
      </c>
      <c r="E166" s="7">
        <v>2</v>
      </c>
      <c r="F166" s="7">
        <v>6600</v>
      </c>
      <c r="G166" s="7">
        <v>7392</v>
      </c>
      <c r="H166" s="4">
        <v>1320</v>
      </c>
      <c r="I166" s="5" t="s">
        <v>40</v>
      </c>
      <c r="P166" s="11"/>
      <c r="Q166" s="57" t="s">
        <v>88</v>
      </c>
      <c r="R166" s="57">
        <v>2020</v>
      </c>
      <c r="S166" s="57" t="s">
        <v>5</v>
      </c>
      <c r="T166" s="57" t="s">
        <v>89</v>
      </c>
      <c r="U166" s="57" t="s">
        <v>90</v>
      </c>
      <c r="V166" s="57" t="s">
        <v>91</v>
      </c>
      <c r="W166" s="57" t="s">
        <v>100</v>
      </c>
      <c r="X166" s="57" t="s">
        <v>93</v>
      </c>
      <c r="Y166" s="57" t="s">
        <v>94</v>
      </c>
      <c r="Z166" s="57">
        <v>883</v>
      </c>
      <c r="AA166" s="57">
        <v>1262.69</v>
      </c>
    </row>
    <row r="167" spans="1:27" ht="18" customHeight="1" x14ac:dyDescent="0.25">
      <c r="A167" s="2">
        <v>2020</v>
      </c>
      <c r="B167" s="2" t="s">
        <v>11</v>
      </c>
      <c r="C167" s="2" t="s">
        <v>14</v>
      </c>
      <c r="D167" s="3" t="s">
        <v>36</v>
      </c>
      <c r="E167" s="4">
        <v>3566</v>
      </c>
      <c r="F167" s="4">
        <v>4577.3</v>
      </c>
      <c r="G167" s="4">
        <v>5126.576</v>
      </c>
      <c r="H167" s="4">
        <v>915.46</v>
      </c>
      <c r="I167" s="5" t="s">
        <v>40</v>
      </c>
      <c r="P167" s="11"/>
      <c r="Q167" s="58" t="s">
        <v>97</v>
      </c>
      <c r="R167" s="58">
        <v>2020</v>
      </c>
      <c r="S167" s="58" t="s">
        <v>5</v>
      </c>
      <c r="T167" s="58" t="s">
        <v>89</v>
      </c>
      <c r="U167" s="58" t="s">
        <v>90</v>
      </c>
      <c r="V167" s="58" t="s">
        <v>91</v>
      </c>
      <c r="W167" s="58" t="s">
        <v>100</v>
      </c>
      <c r="X167" s="58" t="s">
        <v>93</v>
      </c>
      <c r="Y167" s="58" t="s">
        <v>96</v>
      </c>
      <c r="Z167" s="58">
        <v>227</v>
      </c>
      <c r="AA167" s="58">
        <v>324.61</v>
      </c>
    </row>
    <row r="168" spans="1:27" ht="18" customHeight="1" x14ac:dyDescent="0.25">
      <c r="A168" s="2">
        <v>2020</v>
      </c>
      <c r="B168" s="2" t="s">
        <v>11</v>
      </c>
      <c r="C168" s="2" t="s">
        <v>14</v>
      </c>
      <c r="D168" s="3" t="s">
        <v>37</v>
      </c>
      <c r="E168" s="4">
        <v>2498</v>
      </c>
      <c r="F168" s="4">
        <v>8000</v>
      </c>
      <c r="G168" s="4">
        <v>8960</v>
      </c>
      <c r="H168" s="4">
        <v>1600</v>
      </c>
      <c r="I168" s="5" t="s">
        <v>40</v>
      </c>
      <c r="P168" s="11"/>
      <c r="Q168" s="57" t="s">
        <v>95</v>
      </c>
      <c r="R168" s="57">
        <v>2020</v>
      </c>
      <c r="S168" s="57" t="s">
        <v>5</v>
      </c>
      <c r="T168" s="57" t="s">
        <v>89</v>
      </c>
      <c r="U168" s="57" t="s">
        <v>90</v>
      </c>
      <c r="V168" s="57" t="s">
        <v>91</v>
      </c>
      <c r="W168" s="57" t="s">
        <v>100</v>
      </c>
      <c r="X168" s="57" t="s">
        <v>93</v>
      </c>
      <c r="Y168" s="57" t="s">
        <v>96</v>
      </c>
      <c r="Z168" s="57">
        <v>774</v>
      </c>
      <c r="AA168" s="57">
        <v>1106.82</v>
      </c>
    </row>
    <row r="169" spans="1:27" ht="18" customHeight="1" x14ac:dyDescent="0.25">
      <c r="A169" s="2">
        <v>2020</v>
      </c>
      <c r="B169" s="2" t="s">
        <v>11</v>
      </c>
      <c r="C169" s="2" t="s">
        <v>13</v>
      </c>
      <c r="D169" s="3" t="s">
        <v>35</v>
      </c>
      <c r="E169" s="4">
        <v>1245</v>
      </c>
      <c r="F169" s="4">
        <v>4577.2</v>
      </c>
      <c r="G169" s="4">
        <v>5126.4639999999999</v>
      </c>
      <c r="H169" s="4">
        <v>915.44</v>
      </c>
      <c r="I169" s="5" t="s">
        <v>40</v>
      </c>
      <c r="P169" s="11"/>
      <c r="Q169" s="58" t="s">
        <v>97</v>
      </c>
      <c r="R169" s="58">
        <v>2020</v>
      </c>
      <c r="S169" s="58" t="s">
        <v>2</v>
      </c>
      <c r="T169" s="58" t="s">
        <v>89</v>
      </c>
      <c r="U169" s="58" t="s">
        <v>90</v>
      </c>
      <c r="V169" s="58" t="s">
        <v>91</v>
      </c>
      <c r="W169" s="58" t="s">
        <v>100</v>
      </c>
      <c r="X169" s="58" t="s">
        <v>93</v>
      </c>
      <c r="Y169" s="58" t="s">
        <v>96</v>
      </c>
      <c r="Z169" s="58">
        <v>368</v>
      </c>
      <c r="AA169" s="58">
        <v>526.24</v>
      </c>
    </row>
    <row r="170" spans="1:27" ht="18" customHeight="1" x14ac:dyDescent="0.25">
      <c r="A170" s="2">
        <v>2020</v>
      </c>
      <c r="B170" s="2" t="s">
        <v>11</v>
      </c>
      <c r="C170" s="2" t="s">
        <v>38</v>
      </c>
      <c r="D170" s="6" t="s">
        <v>30</v>
      </c>
      <c r="E170" s="7">
        <v>644</v>
      </c>
      <c r="F170" s="7">
        <v>5743.5</v>
      </c>
      <c r="G170" s="7">
        <v>6432.72</v>
      </c>
      <c r="H170" s="4">
        <v>1148.7</v>
      </c>
      <c r="I170" s="5" t="s">
        <v>40</v>
      </c>
      <c r="P170" s="11"/>
      <c r="Q170" s="57" t="s">
        <v>97</v>
      </c>
      <c r="R170" s="57">
        <v>2020</v>
      </c>
      <c r="S170" s="57" t="s">
        <v>2</v>
      </c>
      <c r="T170" s="57" t="s">
        <v>89</v>
      </c>
      <c r="U170" s="57" t="s">
        <v>90</v>
      </c>
      <c r="V170" s="57" t="s">
        <v>91</v>
      </c>
      <c r="W170" s="57" t="s">
        <v>100</v>
      </c>
      <c r="X170" s="57" t="s">
        <v>93</v>
      </c>
      <c r="Y170" s="57" t="s">
        <v>94</v>
      </c>
      <c r="Z170" s="57">
        <v>362</v>
      </c>
      <c r="AA170" s="57">
        <v>517.66</v>
      </c>
    </row>
    <row r="171" spans="1:27" ht="18" customHeight="1" x14ac:dyDescent="0.25">
      <c r="A171" s="2">
        <v>2020</v>
      </c>
      <c r="B171" s="2" t="s">
        <v>11</v>
      </c>
      <c r="C171" s="2" t="s">
        <v>12</v>
      </c>
      <c r="D171" s="6" t="s">
        <v>29</v>
      </c>
      <c r="E171" s="7">
        <v>643</v>
      </c>
      <c r="F171" s="7">
        <v>7000</v>
      </c>
      <c r="G171" s="7">
        <v>7840</v>
      </c>
      <c r="H171" s="4">
        <v>1400</v>
      </c>
      <c r="I171" s="5" t="s">
        <v>42</v>
      </c>
      <c r="P171" s="11"/>
      <c r="Q171" s="58" t="s">
        <v>97</v>
      </c>
      <c r="R171" s="58">
        <v>2020</v>
      </c>
      <c r="S171" s="58" t="s">
        <v>2</v>
      </c>
      <c r="T171" s="58" t="s">
        <v>89</v>
      </c>
      <c r="U171" s="58" t="s">
        <v>90</v>
      </c>
      <c r="V171" s="58" t="s">
        <v>91</v>
      </c>
      <c r="W171" s="58" t="s">
        <v>100</v>
      </c>
      <c r="X171" s="58" t="s">
        <v>93</v>
      </c>
      <c r="Y171" s="58" t="s">
        <v>94</v>
      </c>
      <c r="Z171" s="58">
        <v>356</v>
      </c>
      <c r="AA171" s="58">
        <v>509.08</v>
      </c>
    </row>
    <row r="172" spans="1:27" ht="18" customHeight="1" x14ac:dyDescent="0.25">
      <c r="A172" s="2">
        <v>2020</v>
      </c>
      <c r="B172" s="2" t="s">
        <v>11</v>
      </c>
      <c r="C172" s="2" t="s">
        <v>38</v>
      </c>
      <c r="D172" s="6" t="s">
        <v>31</v>
      </c>
      <c r="E172" s="7">
        <v>455</v>
      </c>
      <c r="F172" s="7">
        <v>4578.6000000000004</v>
      </c>
      <c r="G172" s="7">
        <v>5128.0320000000002</v>
      </c>
      <c r="H172" s="4">
        <v>915.72000000000014</v>
      </c>
      <c r="I172" s="5" t="s">
        <v>42</v>
      </c>
      <c r="P172" s="11"/>
      <c r="Q172" s="57" t="s">
        <v>98</v>
      </c>
      <c r="R172" s="57">
        <v>2020</v>
      </c>
      <c r="S172" s="57" t="s">
        <v>2</v>
      </c>
      <c r="T172" s="57" t="s">
        <v>89</v>
      </c>
      <c r="U172" s="57" t="s">
        <v>90</v>
      </c>
      <c r="V172" s="57" t="s">
        <v>91</v>
      </c>
      <c r="W172" s="57" t="s">
        <v>100</v>
      </c>
      <c r="X172" s="57" t="s">
        <v>93</v>
      </c>
      <c r="Y172" s="57" t="s">
        <v>96</v>
      </c>
      <c r="Z172" s="57">
        <v>242</v>
      </c>
      <c r="AA172" s="57">
        <v>346.06</v>
      </c>
    </row>
    <row r="173" spans="1:27" ht="18" customHeight="1" x14ac:dyDescent="0.25">
      <c r="A173" s="2">
        <v>2020</v>
      </c>
      <c r="B173" s="2" t="s">
        <v>11</v>
      </c>
      <c r="C173" s="2" t="s">
        <v>12</v>
      </c>
      <c r="D173" s="6" t="s">
        <v>28</v>
      </c>
      <c r="E173" s="8">
        <v>345</v>
      </c>
      <c r="F173" s="8">
        <v>7000</v>
      </c>
      <c r="G173" s="8">
        <v>7840</v>
      </c>
      <c r="H173" s="4">
        <v>1400</v>
      </c>
      <c r="I173" s="5" t="s">
        <v>42</v>
      </c>
      <c r="P173" s="11"/>
      <c r="Q173" s="58" t="s">
        <v>88</v>
      </c>
      <c r="R173" s="58">
        <v>2020</v>
      </c>
      <c r="S173" s="58" t="s">
        <v>2</v>
      </c>
      <c r="T173" s="58" t="s">
        <v>89</v>
      </c>
      <c r="U173" s="58" t="s">
        <v>90</v>
      </c>
      <c r="V173" s="58" t="s">
        <v>91</v>
      </c>
      <c r="W173" s="58" t="s">
        <v>100</v>
      </c>
      <c r="X173" s="58" t="s">
        <v>93</v>
      </c>
      <c r="Y173" s="58" t="s">
        <v>96</v>
      </c>
      <c r="Z173" s="58">
        <v>290</v>
      </c>
      <c r="AA173" s="58">
        <v>414.7</v>
      </c>
    </row>
    <row r="174" spans="1:27" ht="18" customHeight="1" x14ac:dyDescent="0.25">
      <c r="A174" s="2">
        <v>2020</v>
      </c>
      <c r="B174" s="2" t="s">
        <v>11</v>
      </c>
      <c r="C174" s="2" t="s">
        <v>13</v>
      </c>
      <c r="D174" s="3" t="s">
        <v>33</v>
      </c>
      <c r="E174" s="4">
        <v>122</v>
      </c>
      <c r="F174" s="4">
        <v>100</v>
      </c>
      <c r="G174" s="4">
        <v>112</v>
      </c>
      <c r="H174" s="4">
        <v>20</v>
      </c>
      <c r="I174" s="5" t="s">
        <v>42</v>
      </c>
      <c r="P174" s="11"/>
      <c r="Q174" s="57" t="s">
        <v>95</v>
      </c>
      <c r="R174" s="57">
        <v>2020</v>
      </c>
      <c r="S174" s="57" t="s">
        <v>2</v>
      </c>
      <c r="T174" s="57" t="s">
        <v>89</v>
      </c>
      <c r="U174" s="57" t="s">
        <v>90</v>
      </c>
      <c r="V174" s="57" t="s">
        <v>91</v>
      </c>
      <c r="W174" s="57" t="s">
        <v>100</v>
      </c>
      <c r="X174" s="57" t="s">
        <v>93</v>
      </c>
      <c r="Y174" s="57" t="s">
        <v>96</v>
      </c>
      <c r="Z174" s="57">
        <v>212</v>
      </c>
      <c r="AA174" s="57">
        <v>303.16000000000003</v>
      </c>
    </row>
    <row r="175" spans="1:27" ht="18" customHeight="1" x14ac:dyDescent="0.25">
      <c r="A175" s="2">
        <v>2020</v>
      </c>
      <c r="B175" s="2" t="s">
        <v>11</v>
      </c>
      <c r="C175" s="2" t="s">
        <v>15</v>
      </c>
      <c r="D175" s="6" t="s">
        <v>26</v>
      </c>
      <c r="E175" s="7">
        <v>78</v>
      </c>
      <c r="F175" s="7">
        <v>4577.2</v>
      </c>
      <c r="G175" s="7">
        <v>5126.4639999999999</v>
      </c>
      <c r="H175" s="4">
        <v>915.44</v>
      </c>
      <c r="I175" s="5" t="s">
        <v>42</v>
      </c>
      <c r="P175" s="11"/>
      <c r="Q175" s="58" t="s">
        <v>99</v>
      </c>
      <c r="R175" s="58">
        <v>2020</v>
      </c>
      <c r="S175" s="58" t="s">
        <v>2</v>
      </c>
      <c r="T175" s="58" t="s">
        <v>89</v>
      </c>
      <c r="U175" s="58" t="s">
        <v>90</v>
      </c>
      <c r="V175" s="58" t="s">
        <v>91</v>
      </c>
      <c r="W175" s="58" t="s">
        <v>100</v>
      </c>
      <c r="X175" s="58" t="s">
        <v>93</v>
      </c>
      <c r="Y175" s="58" t="s">
        <v>96</v>
      </c>
      <c r="Z175" s="58">
        <v>286</v>
      </c>
      <c r="AA175" s="58">
        <v>408.98</v>
      </c>
    </row>
    <row r="176" spans="1:27" ht="18" customHeight="1" x14ac:dyDescent="0.25">
      <c r="A176" s="2">
        <v>2020</v>
      </c>
      <c r="B176" s="2" t="s">
        <v>11</v>
      </c>
      <c r="C176" s="2" t="s">
        <v>15</v>
      </c>
      <c r="D176" s="6" t="s">
        <v>24</v>
      </c>
      <c r="E176" s="7">
        <v>76</v>
      </c>
      <c r="F176" s="7">
        <v>4576.8999999999996</v>
      </c>
      <c r="G176" s="7">
        <v>5126.1279999999997</v>
      </c>
      <c r="H176" s="4">
        <v>915.38</v>
      </c>
      <c r="I176" s="5" t="s">
        <v>42</v>
      </c>
      <c r="P176" s="11"/>
      <c r="Q176" s="57" t="s">
        <v>98</v>
      </c>
      <c r="R176" s="57">
        <v>2020</v>
      </c>
      <c r="S176" s="57" t="s">
        <v>2</v>
      </c>
      <c r="T176" s="57" t="s">
        <v>89</v>
      </c>
      <c r="U176" s="57" t="s">
        <v>90</v>
      </c>
      <c r="V176" s="57" t="s">
        <v>91</v>
      </c>
      <c r="W176" s="57" t="s">
        <v>100</v>
      </c>
      <c r="X176" s="57" t="s">
        <v>93</v>
      </c>
      <c r="Y176" s="57" t="s">
        <v>96</v>
      </c>
      <c r="Z176" s="57">
        <v>214</v>
      </c>
      <c r="AA176" s="57">
        <v>306.02</v>
      </c>
    </row>
    <row r="177" spans="1:27" ht="18" customHeight="1" x14ac:dyDescent="0.25">
      <c r="A177" s="2">
        <v>2020</v>
      </c>
      <c r="B177" s="2" t="s">
        <v>11</v>
      </c>
      <c r="C177" s="2" t="s">
        <v>15</v>
      </c>
      <c r="D177" s="6" t="s">
        <v>25</v>
      </c>
      <c r="E177" s="7">
        <v>46</v>
      </c>
      <c r="F177" s="7">
        <v>200</v>
      </c>
      <c r="G177" s="7">
        <v>224</v>
      </c>
      <c r="H177" s="4">
        <v>40</v>
      </c>
      <c r="I177" s="5" t="s">
        <v>42</v>
      </c>
      <c r="P177" s="11"/>
      <c r="Q177" s="58" t="s">
        <v>95</v>
      </c>
      <c r="R177" s="58">
        <v>2020</v>
      </c>
      <c r="S177" s="58" t="s">
        <v>2</v>
      </c>
      <c r="T177" s="58" t="s">
        <v>89</v>
      </c>
      <c r="U177" s="58" t="s">
        <v>90</v>
      </c>
      <c r="V177" s="58" t="s">
        <v>91</v>
      </c>
      <c r="W177" s="58" t="s">
        <v>100</v>
      </c>
      <c r="X177" s="58" t="s">
        <v>93</v>
      </c>
      <c r="Y177" s="58" t="s">
        <v>96</v>
      </c>
      <c r="Z177" s="58">
        <v>366</v>
      </c>
      <c r="AA177" s="58">
        <v>526.24</v>
      </c>
    </row>
    <row r="178" spans="1:27" ht="18" customHeight="1" x14ac:dyDescent="0.25">
      <c r="A178" s="2">
        <v>2020</v>
      </c>
      <c r="B178" s="2" t="s">
        <v>11</v>
      </c>
      <c r="C178" s="2" t="s">
        <v>15</v>
      </c>
      <c r="D178" s="6" t="s">
        <v>23</v>
      </c>
      <c r="E178" s="7">
        <v>34</v>
      </c>
      <c r="F178" s="7">
        <v>4576.8</v>
      </c>
      <c r="G178" s="7">
        <v>5126.0160000000005</v>
      </c>
      <c r="H178" s="4">
        <v>915.36000000000013</v>
      </c>
      <c r="I178" s="5" t="s">
        <v>42</v>
      </c>
      <c r="P178" s="11"/>
      <c r="Q178" s="57" t="s">
        <v>95</v>
      </c>
      <c r="R178" s="57">
        <v>2020</v>
      </c>
      <c r="S178" s="57" t="s">
        <v>2</v>
      </c>
      <c r="T178" s="57" t="s">
        <v>89</v>
      </c>
      <c r="U178" s="57" t="s">
        <v>90</v>
      </c>
      <c r="V178" s="57" t="s">
        <v>91</v>
      </c>
      <c r="W178" s="57" t="s">
        <v>100</v>
      </c>
      <c r="X178" s="57" t="s">
        <v>93</v>
      </c>
      <c r="Y178" s="57" t="s">
        <v>94</v>
      </c>
      <c r="Z178" s="57">
        <v>360</v>
      </c>
      <c r="AA178" s="57">
        <v>526.24</v>
      </c>
    </row>
    <row r="179" spans="1:27" ht="18" customHeight="1" x14ac:dyDescent="0.25">
      <c r="A179" s="2">
        <v>2020</v>
      </c>
      <c r="B179" s="2" t="s">
        <v>11</v>
      </c>
      <c r="C179" s="2" t="s">
        <v>13</v>
      </c>
      <c r="D179" s="3" t="s">
        <v>34</v>
      </c>
      <c r="E179" s="4">
        <v>7</v>
      </c>
      <c r="F179" s="4">
        <v>200</v>
      </c>
      <c r="G179" s="4">
        <v>224</v>
      </c>
      <c r="H179" s="4">
        <v>40</v>
      </c>
      <c r="I179" s="5" t="s">
        <v>42</v>
      </c>
      <c r="P179" s="11"/>
      <c r="Q179" s="58" t="s">
        <v>97</v>
      </c>
      <c r="R179" s="58">
        <v>2020</v>
      </c>
      <c r="S179" s="58" t="s">
        <v>2</v>
      </c>
      <c r="T179" s="58" t="s">
        <v>89</v>
      </c>
      <c r="U179" s="58" t="s">
        <v>90</v>
      </c>
      <c r="V179" s="58" t="s">
        <v>91</v>
      </c>
      <c r="W179" s="58" t="s">
        <v>100</v>
      </c>
      <c r="X179" s="58" t="s">
        <v>93</v>
      </c>
      <c r="Y179" s="58" t="s">
        <v>96</v>
      </c>
      <c r="Z179" s="58">
        <v>676</v>
      </c>
      <c r="AA179" s="58">
        <v>966.68</v>
      </c>
    </row>
    <row r="180" spans="1:27" ht="18" customHeight="1" x14ac:dyDescent="0.25">
      <c r="A180" s="2">
        <v>2020</v>
      </c>
      <c r="B180" s="2" t="s">
        <v>11</v>
      </c>
      <c r="C180" s="2" t="s">
        <v>15</v>
      </c>
      <c r="D180" s="6" t="s">
        <v>27</v>
      </c>
      <c r="E180" s="7">
        <v>3</v>
      </c>
      <c r="F180" s="7">
        <v>4577.3</v>
      </c>
      <c r="G180" s="7">
        <v>5126.576</v>
      </c>
      <c r="H180" s="4">
        <v>915.46</v>
      </c>
      <c r="I180" s="5" t="s">
        <v>40</v>
      </c>
      <c r="P180" s="11"/>
      <c r="Q180" s="57" t="s">
        <v>97</v>
      </c>
      <c r="R180" s="57">
        <v>2020</v>
      </c>
      <c r="S180" s="57" t="s">
        <v>2</v>
      </c>
      <c r="T180" s="57" t="s">
        <v>89</v>
      </c>
      <c r="U180" s="57" t="s">
        <v>90</v>
      </c>
      <c r="V180" s="57" t="s">
        <v>91</v>
      </c>
      <c r="W180" s="57" t="s">
        <v>100</v>
      </c>
      <c r="X180" s="57" t="s">
        <v>93</v>
      </c>
      <c r="Y180" s="57" t="s">
        <v>96</v>
      </c>
      <c r="Z180" s="57">
        <v>709</v>
      </c>
      <c r="AA180" s="57">
        <v>1013.87</v>
      </c>
    </row>
    <row r="181" spans="1:27" ht="18" customHeight="1" x14ac:dyDescent="0.25">
      <c r="A181" s="2">
        <v>2020</v>
      </c>
      <c r="B181" s="2" t="s">
        <v>11</v>
      </c>
      <c r="C181" s="2" t="s">
        <v>32</v>
      </c>
      <c r="D181" s="6" t="s">
        <v>32</v>
      </c>
      <c r="E181" s="7">
        <v>2</v>
      </c>
      <c r="F181" s="7">
        <v>6600</v>
      </c>
      <c r="G181" s="7">
        <v>7392</v>
      </c>
      <c r="H181" s="4">
        <v>1320</v>
      </c>
      <c r="I181" s="5" t="s">
        <v>42</v>
      </c>
      <c r="P181" s="11"/>
      <c r="Q181" s="58" t="s">
        <v>88</v>
      </c>
      <c r="R181" s="58">
        <v>2020</v>
      </c>
      <c r="S181" s="58" t="s">
        <v>2</v>
      </c>
      <c r="T181" s="58" t="s">
        <v>89</v>
      </c>
      <c r="U181" s="58" t="s">
        <v>90</v>
      </c>
      <c r="V181" s="58" t="s">
        <v>91</v>
      </c>
      <c r="W181" s="58" t="s">
        <v>100</v>
      </c>
      <c r="X181" s="58" t="s">
        <v>93</v>
      </c>
      <c r="Y181" s="58" t="s">
        <v>96</v>
      </c>
      <c r="Z181" s="58">
        <v>762</v>
      </c>
      <c r="AA181" s="58">
        <v>1089.6600000000001</v>
      </c>
    </row>
    <row r="182" spans="1:27" ht="18" customHeight="1" x14ac:dyDescent="0.25">
      <c r="A182" s="2">
        <v>2021</v>
      </c>
      <c r="B182" s="2" t="s">
        <v>0</v>
      </c>
      <c r="C182" s="2" t="s">
        <v>14</v>
      </c>
      <c r="D182" s="3" t="s">
        <v>36</v>
      </c>
      <c r="E182" s="4">
        <v>6591.1679999999997</v>
      </c>
      <c r="F182" s="4">
        <v>4577.3</v>
      </c>
      <c r="G182" s="4">
        <v>5126.576</v>
      </c>
      <c r="H182" s="4">
        <v>915.46</v>
      </c>
      <c r="I182" s="5" t="s">
        <v>40</v>
      </c>
      <c r="P182" s="11"/>
      <c r="Q182" s="57" t="s">
        <v>88</v>
      </c>
      <c r="R182" s="57">
        <v>2020</v>
      </c>
      <c r="S182" s="57" t="s">
        <v>2</v>
      </c>
      <c r="T182" s="57" t="s">
        <v>89</v>
      </c>
      <c r="U182" s="57" t="s">
        <v>90</v>
      </c>
      <c r="V182" s="57" t="s">
        <v>91</v>
      </c>
      <c r="W182" s="57" t="s">
        <v>100</v>
      </c>
      <c r="X182" s="57" t="s">
        <v>93</v>
      </c>
      <c r="Y182" s="57" t="s">
        <v>96</v>
      </c>
      <c r="Z182" s="57">
        <v>369</v>
      </c>
      <c r="AA182" s="57">
        <v>527.66999999999996</v>
      </c>
    </row>
    <row r="183" spans="1:27" ht="18" customHeight="1" x14ac:dyDescent="0.25">
      <c r="A183" s="2">
        <v>2021</v>
      </c>
      <c r="B183" s="2" t="s">
        <v>0</v>
      </c>
      <c r="C183" s="2" t="s">
        <v>14</v>
      </c>
      <c r="D183" s="3" t="s">
        <v>37</v>
      </c>
      <c r="E183" s="4">
        <v>8270.64</v>
      </c>
      <c r="F183" s="4">
        <v>8800</v>
      </c>
      <c r="G183" s="4">
        <v>8960</v>
      </c>
      <c r="H183" s="4">
        <v>1760</v>
      </c>
      <c r="I183" s="5" t="s">
        <v>40</v>
      </c>
      <c r="P183" s="11"/>
      <c r="Q183" s="58" t="s">
        <v>97</v>
      </c>
      <c r="R183" s="58">
        <v>2020</v>
      </c>
      <c r="S183" s="58" t="s">
        <v>2</v>
      </c>
      <c r="T183" s="58" t="s">
        <v>89</v>
      </c>
      <c r="U183" s="58" t="s">
        <v>90</v>
      </c>
      <c r="V183" s="58" t="s">
        <v>91</v>
      </c>
      <c r="W183" s="58" t="s">
        <v>100</v>
      </c>
      <c r="X183" s="58" t="s">
        <v>93</v>
      </c>
      <c r="Y183" s="58" t="s">
        <v>96</v>
      </c>
      <c r="Z183" s="58">
        <v>363</v>
      </c>
      <c r="AA183" s="58">
        <v>519.09</v>
      </c>
    </row>
    <row r="184" spans="1:27" ht="18" customHeight="1" x14ac:dyDescent="0.25">
      <c r="A184" s="2">
        <v>2021</v>
      </c>
      <c r="B184" s="2" t="s">
        <v>0</v>
      </c>
      <c r="C184" s="2" t="s">
        <v>13</v>
      </c>
      <c r="D184" s="3" t="s">
        <v>35</v>
      </c>
      <c r="E184" s="4">
        <v>8470</v>
      </c>
      <c r="F184" s="4">
        <v>5034.92</v>
      </c>
      <c r="G184" s="4">
        <v>5126.4639999999999</v>
      </c>
      <c r="H184" s="4">
        <v>1006.984</v>
      </c>
      <c r="I184" s="5" t="s">
        <v>40</v>
      </c>
      <c r="P184" s="11"/>
      <c r="Q184" s="57" t="s">
        <v>99</v>
      </c>
      <c r="R184" s="57">
        <v>2020</v>
      </c>
      <c r="S184" s="57" t="s">
        <v>2</v>
      </c>
      <c r="T184" s="57" t="s">
        <v>89</v>
      </c>
      <c r="U184" s="57" t="s">
        <v>90</v>
      </c>
      <c r="V184" s="57" t="s">
        <v>91</v>
      </c>
      <c r="W184" s="57" t="s">
        <v>100</v>
      </c>
      <c r="X184" s="57" t="s">
        <v>93</v>
      </c>
      <c r="Y184" s="57" t="s">
        <v>94</v>
      </c>
      <c r="Z184" s="57">
        <v>357</v>
      </c>
      <c r="AA184" s="57">
        <v>510.51</v>
      </c>
    </row>
    <row r="185" spans="1:27" ht="18" customHeight="1" x14ac:dyDescent="0.25">
      <c r="A185" s="2">
        <v>2021</v>
      </c>
      <c r="B185" s="2" t="s">
        <v>0</v>
      </c>
      <c r="C185" s="2" t="s">
        <v>38</v>
      </c>
      <c r="D185" s="6" t="s">
        <v>30</v>
      </c>
      <c r="E185" s="7">
        <v>6055.1985000000004</v>
      </c>
      <c r="F185" s="7">
        <v>6317.85</v>
      </c>
      <c r="G185" s="7">
        <v>6432.72</v>
      </c>
      <c r="H185" s="4">
        <v>1263.5700000000002</v>
      </c>
      <c r="I185" s="5" t="s">
        <v>40</v>
      </c>
      <c r="P185" s="11"/>
      <c r="Q185" s="58" t="s">
        <v>88</v>
      </c>
      <c r="R185" s="58">
        <v>2020</v>
      </c>
      <c r="S185" s="58" t="s">
        <v>2</v>
      </c>
      <c r="T185" s="58" t="s">
        <v>89</v>
      </c>
      <c r="U185" s="58" t="s">
        <v>90</v>
      </c>
      <c r="V185" s="58" t="s">
        <v>91</v>
      </c>
      <c r="W185" s="58" t="s">
        <v>100</v>
      </c>
      <c r="X185" s="58" t="s">
        <v>93</v>
      </c>
      <c r="Y185" s="58" t="s">
        <v>96</v>
      </c>
      <c r="Z185" s="58">
        <v>243</v>
      </c>
      <c r="AA185" s="58">
        <v>347.49</v>
      </c>
    </row>
    <row r="186" spans="1:27" ht="18" customHeight="1" x14ac:dyDescent="0.25">
      <c r="A186" s="2">
        <v>2021</v>
      </c>
      <c r="B186" s="2" t="s">
        <v>0</v>
      </c>
      <c r="C186" s="2" t="s">
        <v>12</v>
      </c>
      <c r="D186" s="6" t="s">
        <v>29</v>
      </c>
      <c r="E186" s="7">
        <v>10368.4</v>
      </c>
      <c r="F186" s="7">
        <v>7700</v>
      </c>
      <c r="G186" s="7">
        <v>7840</v>
      </c>
      <c r="H186" s="4">
        <v>1540</v>
      </c>
      <c r="I186" s="5" t="s">
        <v>40</v>
      </c>
      <c r="P186" s="11"/>
      <c r="Q186" s="57" t="s">
        <v>97</v>
      </c>
      <c r="R186" s="57">
        <v>2020</v>
      </c>
      <c r="S186" s="57" t="s">
        <v>2</v>
      </c>
      <c r="T186" s="57" t="s">
        <v>89</v>
      </c>
      <c r="U186" s="57" t="s">
        <v>90</v>
      </c>
      <c r="V186" s="57" t="s">
        <v>91</v>
      </c>
      <c r="W186" s="57" t="s">
        <v>100</v>
      </c>
      <c r="X186" s="57" t="s">
        <v>93</v>
      </c>
      <c r="Y186" s="57" t="s">
        <v>96</v>
      </c>
      <c r="Z186" s="57">
        <v>802</v>
      </c>
      <c r="AA186" s="57">
        <v>526.24</v>
      </c>
    </row>
    <row r="187" spans="1:27" ht="18" customHeight="1" x14ac:dyDescent="0.25">
      <c r="A187" s="2">
        <v>2021</v>
      </c>
      <c r="B187" s="2" t="s">
        <v>0</v>
      </c>
      <c r="C187" s="2" t="s">
        <v>38</v>
      </c>
      <c r="D187" s="6" t="s">
        <v>31</v>
      </c>
      <c r="E187" s="7">
        <v>3101.2624999999998</v>
      </c>
      <c r="F187" s="7">
        <v>5036.46</v>
      </c>
      <c r="G187" s="7">
        <v>5128.0320000000002</v>
      </c>
      <c r="H187" s="4">
        <v>1007.292</v>
      </c>
      <c r="I187" s="5" t="s">
        <v>40</v>
      </c>
      <c r="P187" s="11"/>
      <c r="Q187" s="58" t="s">
        <v>98</v>
      </c>
      <c r="R187" s="58">
        <v>2020</v>
      </c>
      <c r="S187" s="58" t="s">
        <v>2</v>
      </c>
      <c r="T187" s="58" t="s">
        <v>89</v>
      </c>
      <c r="U187" s="58" t="s">
        <v>90</v>
      </c>
      <c r="V187" s="58" t="s">
        <v>91</v>
      </c>
      <c r="W187" s="58" t="s">
        <v>100</v>
      </c>
      <c r="X187" s="58" t="s">
        <v>93</v>
      </c>
      <c r="Y187" s="58" t="s">
        <v>96</v>
      </c>
      <c r="Z187" s="58">
        <v>241</v>
      </c>
      <c r="AA187" s="58">
        <v>344.63</v>
      </c>
    </row>
    <row r="188" spans="1:27" ht="18" customHeight="1" x14ac:dyDescent="0.25">
      <c r="A188" s="2">
        <v>2021</v>
      </c>
      <c r="B188" s="2" t="s">
        <v>0</v>
      </c>
      <c r="C188" s="2" t="s">
        <v>12</v>
      </c>
      <c r="D188" s="6" t="s">
        <v>28</v>
      </c>
      <c r="E188" s="8">
        <v>6591.1679999999997</v>
      </c>
      <c r="F188" s="8">
        <v>7700</v>
      </c>
      <c r="G188" s="8">
        <v>7840</v>
      </c>
      <c r="H188" s="4">
        <v>1540</v>
      </c>
      <c r="I188" s="5" t="s">
        <v>40</v>
      </c>
      <c r="P188" s="11"/>
      <c r="Q188" s="57" t="s">
        <v>95</v>
      </c>
      <c r="R188" s="57">
        <v>2020</v>
      </c>
      <c r="S188" s="57" t="s">
        <v>2</v>
      </c>
      <c r="T188" s="57" t="s">
        <v>89</v>
      </c>
      <c r="U188" s="57" t="s">
        <v>90</v>
      </c>
      <c r="V188" s="57" t="s">
        <v>91</v>
      </c>
      <c r="W188" s="57" t="s">
        <v>100</v>
      </c>
      <c r="X188" s="57" t="s">
        <v>93</v>
      </c>
      <c r="Y188" s="57" t="s">
        <v>96</v>
      </c>
      <c r="Z188" s="57">
        <v>289</v>
      </c>
      <c r="AA188" s="57">
        <v>413.27</v>
      </c>
    </row>
    <row r="189" spans="1:27" ht="18" customHeight="1" x14ac:dyDescent="0.25">
      <c r="A189" s="2">
        <v>2021</v>
      </c>
      <c r="B189" s="2" t="s">
        <v>0</v>
      </c>
      <c r="C189" s="2" t="s">
        <v>13</v>
      </c>
      <c r="D189" s="3" t="s">
        <v>33</v>
      </c>
      <c r="E189" s="4">
        <v>6590.7359999999999</v>
      </c>
      <c r="F189" s="4">
        <v>110</v>
      </c>
      <c r="G189" s="4">
        <v>112</v>
      </c>
      <c r="H189" s="4">
        <v>22</v>
      </c>
      <c r="I189" s="5" t="s">
        <v>40</v>
      </c>
      <c r="P189" s="11"/>
      <c r="Q189" s="58" t="s">
        <v>97</v>
      </c>
      <c r="R189" s="58">
        <v>2020</v>
      </c>
      <c r="S189" s="58" t="s">
        <v>2</v>
      </c>
      <c r="T189" s="58" t="s">
        <v>89</v>
      </c>
      <c r="U189" s="58" t="s">
        <v>90</v>
      </c>
      <c r="V189" s="58" t="s">
        <v>91</v>
      </c>
      <c r="W189" s="58" t="s">
        <v>100</v>
      </c>
      <c r="X189" s="58" t="s">
        <v>93</v>
      </c>
      <c r="Y189" s="58" t="s">
        <v>96</v>
      </c>
      <c r="Z189" s="58">
        <v>874</v>
      </c>
      <c r="AA189" s="58">
        <v>1249.82</v>
      </c>
    </row>
    <row r="190" spans="1:27" ht="18" customHeight="1" x14ac:dyDescent="0.25">
      <c r="A190" s="2">
        <v>2021</v>
      </c>
      <c r="B190" s="2" t="s">
        <v>0</v>
      </c>
      <c r="C190" s="2" t="s">
        <v>15</v>
      </c>
      <c r="D190" s="6" t="s">
        <v>26</v>
      </c>
      <c r="E190" s="7">
        <v>288</v>
      </c>
      <c r="F190" s="7">
        <v>5034.92</v>
      </c>
      <c r="G190" s="7">
        <v>5126.4639999999999</v>
      </c>
      <c r="H190" s="4">
        <v>1006.984</v>
      </c>
      <c r="I190" s="5" t="s">
        <v>40</v>
      </c>
      <c r="P190" s="11"/>
      <c r="Q190" s="57" t="s">
        <v>88</v>
      </c>
      <c r="R190" s="57">
        <v>2020</v>
      </c>
      <c r="S190" s="57" t="s">
        <v>2</v>
      </c>
      <c r="T190" s="57" t="s">
        <v>89</v>
      </c>
      <c r="U190" s="57" t="s">
        <v>90</v>
      </c>
      <c r="V190" s="57" t="s">
        <v>91</v>
      </c>
      <c r="W190" s="57" t="s">
        <v>100</v>
      </c>
      <c r="X190" s="57" t="s">
        <v>93</v>
      </c>
      <c r="Y190" s="57" t="s">
        <v>94</v>
      </c>
      <c r="Z190" s="57">
        <v>875</v>
      </c>
      <c r="AA190" s="57">
        <v>1251.25</v>
      </c>
    </row>
    <row r="191" spans="1:27" ht="18" customHeight="1" x14ac:dyDescent="0.25">
      <c r="A191" s="2">
        <v>2021</v>
      </c>
      <c r="B191" s="2" t="s">
        <v>0</v>
      </c>
      <c r="C191" s="2" t="s">
        <v>15</v>
      </c>
      <c r="D191" s="6" t="s">
        <v>24</v>
      </c>
      <c r="E191" s="7">
        <v>6590.5919999999996</v>
      </c>
      <c r="F191" s="7">
        <v>4576.8999999999996</v>
      </c>
      <c r="G191" s="7">
        <v>5126.1279999999997</v>
      </c>
      <c r="H191" s="4">
        <v>915.38</v>
      </c>
      <c r="I191" s="5" t="s">
        <v>40</v>
      </c>
      <c r="P191" s="11"/>
      <c r="Q191" s="58" t="s">
        <v>95</v>
      </c>
      <c r="R191" s="58">
        <v>2020</v>
      </c>
      <c r="S191" s="58" t="s">
        <v>2</v>
      </c>
      <c r="T191" s="58" t="s">
        <v>89</v>
      </c>
      <c r="U191" s="58" t="s">
        <v>90</v>
      </c>
      <c r="V191" s="58" t="s">
        <v>91</v>
      </c>
      <c r="W191" s="58" t="s">
        <v>100</v>
      </c>
      <c r="X191" s="58" t="s">
        <v>93</v>
      </c>
      <c r="Y191" s="58" t="s">
        <v>96</v>
      </c>
      <c r="Z191" s="58">
        <v>239</v>
      </c>
      <c r="AA191" s="58">
        <v>341.77</v>
      </c>
    </row>
    <row r="192" spans="1:27" ht="18" customHeight="1" x14ac:dyDescent="0.25">
      <c r="A192" s="2">
        <v>2021</v>
      </c>
      <c r="B192" s="2" t="s">
        <v>0</v>
      </c>
      <c r="C192" s="2" t="s">
        <v>15</v>
      </c>
      <c r="D192" s="6" t="s">
        <v>25</v>
      </c>
      <c r="E192" s="7">
        <v>4032.9300000000003</v>
      </c>
      <c r="F192" s="7">
        <v>200</v>
      </c>
      <c r="G192" s="7">
        <v>224</v>
      </c>
      <c r="H192" s="4">
        <v>40</v>
      </c>
      <c r="I192" s="5" t="s">
        <v>40</v>
      </c>
      <c r="P192" s="11"/>
      <c r="Q192" s="57" t="s">
        <v>95</v>
      </c>
      <c r="R192" s="57">
        <v>2020</v>
      </c>
      <c r="S192" s="57" t="s">
        <v>2</v>
      </c>
      <c r="T192" s="57" t="s">
        <v>89</v>
      </c>
      <c r="U192" s="57" t="s">
        <v>90</v>
      </c>
      <c r="V192" s="57" t="s">
        <v>91</v>
      </c>
      <c r="W192" s="57" t="s">
        <v>100</v>
      </c>
      <c r="X192" s="57" t="s">
        <v>93</v>
      </c>
      <c r="Y192" s="57" t="s">
        <v>96</v>
      </c>
      <c r="Z192" s="57">
        <v>287</v>
      </c>
      <c r="AA192" s="57">
        <v>410.41</v>
      </c>
    </row>
    <row r="193" spans="1:27" ht="18" customHeight="1" x14ac:dyDescent="0.25">
      <c r="A193" s="2">
        <v>2021</v>
      </c>
      <c r="B193" s="2" t="s">
        <v>0</v>
      </c>
      <c r="C193" s="2" t="s">
        <v>15</v>
      </c>
      <c r="D193" s="6" t="s">
        <v>23</v>
      </c>
      <c r="E193" s="7">
        <v>7986</v>
      </c>
      <c r="F193" s="7">
        <v>4576.8</v>
      </c>
      <c r="G193" s="7">
        <v>5126.0160000000005</v>
      </c>
      <c r="H193" s="4">
        <v>915.36000000000013</v>
      </c>
      <c r="I193" s="5" t="s">
        <v>40</v>
      </c>
      <c r="P193" s="11"/>
      <c r="Q193" s="58" t="s">
        <v>98</v>
      </c>
      <c r="R193" s="58">
        <v>2020</v>
      </c>
      <c r="S193" s="58" t="s">
        <v>2</v>
      </c>
      <c r="T193" s="58" t="s">
        <v>89</v>
      </c>
      <c r="U193" s="58" t="s">
        <v>90</v>
      </c>
      <c r="V193" s="58" t="s">
        <v>91</v>
      </c>
      <c r="W193" s="58" t="s">
        <v>100</v>
      </c>
      <c r="X193" s="58" t="s">
        <v>93</v>
      </c>
      <c r="Y193" s="58" t="s">
        <v>96</v>
      </c>
      <c r="Z193" s="58">
        <v>771</v>
      </c>
      <c r="AA193" s="58">
        <v>1102.53</v>
      </c>
    </row>
    <row r="194" spans="1:27" ht="18" customHeight="1" x14ac:dyDescent="0.25">
      <c r="A194" s="2">
        <v>2021</v>
      </c>
      <c r="B194" s="2" t="s">
        <v>0</v>
      </c>
      <c r="C194" s="2" t="s">
        <v>13</v>
      </c>
      <c r="D194" s="3" t="s">
        <v>34</v>
      </c>
      <c r="E194" s="4">
        <v>5538.5330000000004</v>
      </c>
      <c r="F194" s="4">
        <v>200</v>
      </c>
      <c r="G194" s="4">
        <v>224</v>
      </c>
      <c r="H194" s="4">
        <v>40</v>
      </c>
      <c r="I194" s="5" t="s">
        <v>40</v>
      </c>
      <c r="P194" s="11"/>
      <c r="Q194" s="57" t="s">
        <v>88</v>
      </c>
      <c r="R194" s="57">
        <v>2020</v>
      </c>
      <c r="S194" s="57" t="s">
        <v>4</v>
      </c>
      <c r="T194" s="57" t="s">
        <v>89</v>
      </c>
      <c r="U194" s="57" t="s">
        <v>90</v>
      </c>
      <c r="V194" s="57" t="s">
        <v>91</v>
      </c>
      <c r="W194" s="57" t="s">
        <v>100</v>
      </c>
      <c r="X194" s="57" t="s">
        <v>93</v>
      </c>
      <c r="Y194" s="57" t="s">
        <v>94</v>
      </c>
      <c r="Z194" s="57">
        <v>338</v>
      </c>
      <c r="AA194" s="57">
        <v>483.34</v>
      </c>
    </row>
    <row r="195" spans="1:27" ht="18" customHeight="1" x14ac:dyDescent="0.25">
      <c r="A195" s="2">
        <v>2021</v>
      </c>
      <c r="B195" s="2" t="s">
        <v>0</v>
      </c>
      <c r="C195" s="2" t="s">
        <v>32</v>
      </c>
      <c r="D195" s="6" t="s">
        <v>32</v>
      </c>
      <c r="E195" s="7">
        <v>3</v>
      </c>
      <c r="F195" s="7">
        <v>6600</v>
      </c>
      <c r="G195" s="7">
        <v>7392</v>
      </c>
      <c r="H195" s="4">
        <v>1320</v>
      </c>
      <c r="I195" s="5" t="s">
        <v>40</v>
      </c>
      <c r="P195" s="11"/>
      <c r="Q195" s="58" t="s">
        <v>88</v>
      </c>
      <c r="R195" s="58">
        <v>2020</v>
      </c>
      <c r="S195" s="58" t="s">
        <v>4</v>
      </c>
      <c r="T195" s="58" t="s">
        <v>89</v>
      </c>
      <c r="U195" s="58" t="s">
        <v>90</v>
      </c>
      <c r="V195" s="58" t="s">
        <v>91</v>
      </c>
      <c r="W195" s="58" t="s">
        <v>100</v>
      </c>
      <c r="X195" s="58" t="s">
        <v>93</v>
      </c>
      <c r="Y195" s="58" t="s">
        <v>94</v>
      </c>
      <c r="Z195" s="58">
        <v>332</v>
      </c>
      <c r="AA195" s="58">
        <v>474.76</v>
      </c>
    </row>
    <row r="196" spans="1:27" ht="18" customHeight="1" x14ac:dyDescent="0.25">
      <c r="A196" s="2">
        <v>2021</v>
      </c>
      <c r="B196" s="2" t="s">
        <v>0</v>
      </c>
      <c r="C196" s="2" t="s">
        <v>15</v>
      </c>
      <c r="D196" s="6" t="s">
        <v>27</v>
      </c>
      <c r="E196" s="7">
        <v>3</v>
      </c>
      <c r="F196" s="7">
        <v>4577.3</v>
      </c>
      <c r="G196" s="7">
        <v>5126.576</v>
      </c>
      <c r="H196" s="4">
        <v>915.46</v>
      </c>
      <c r="I196" s="5" t="s">
        <v>40</v>
      </c>
      <c r="P196" s="11"/>
      <c r="Q196" s="57" t="s">
        <v>95</v>
      </c>
      <c r="R196" s="57">
        <v>2020</v>
      </c>
      <c r="S196" s="57" t="s">
        <v>4</v>
      </c>
      <c r="T196" s="57" t="s">
        <v>89</v>
      </c>
      <c r="U196" s="57" t="s">
        <v>90</v>
      </c>
      <c r="V196" s="57" t="s">
        <v>91</v>
      </c>
      <c r="W196" s="57" t="s">
        <v>100</v>
      </c>
      <c r="X196" s="57" t="s">
        <v>93</v>
      </c>
      <c r="Y196" s="57" t="s">
        <v>94</v>
      </c>
      <c r="Z196" s="57">
        <v>326</v>
      </c>
      <c r="AA196" s="57">
        <v>466.18</v>
      </c>
    </row>
    <row r="197" spans="1:27" ht="18" customHeight="1" x14ac:dyDescent="0.25">
      <c r="A197" s="2">
        <v>2021</v>
      </c>
      <c r="B197" s="2" t="s">
        <v>1</v>
      </c>
      <c r="C197" s="2" t="s">
        <v>14</v>
      </c>
      <c r="D197" s="3" t="s">
        <v>36</v>
      </c>
      <c r="E197" s="4">
        <v>3566</v>
      </c>
      <c r="F197" s="4">
        <v>4577.3</v>
      </c>
      <c r="G197" s="4">
        <v>5126.576</v>
      </c>
      <c r="H197" s="4">
        <v>915.46</v>
      </c>
      <c r="I197" s="5" t="s">
        <v>40</v>
      </c>
      <c r="P197" s="11"/>
      <c r="Q197" s="58" t="s">
        <v>95</v>
      </c>
      <c r="R197" s="58">
        <v>2020</v>
      </c>
      <c r="S197" s="58" t="s">
        <v>4</v>
      </c>
      <c r="T197" s="58" t="s">
        <v>89</v>
      </c>
      <c r="U197" s="58" t="s">
        <v>90</v>
      </c>
      <c r="V197" s="58" t="s">
        <v>91</v>
      </c>
      <c r="W197" s="58" t="s">
        <v>100</v>
      </c>
      <c r="X197" s="58" t="s">
        <v>93</v>
      </c>
      <c r="Y197" s="58" t="s">
        <v>96</v>
      </c>
      <c r="Z197" s="58">
        <v>230</v>
      </c>
      <c r="AA197" s="58">
        <v>328.9</v>
      </c>
    </row>
    <row r="198" spans="1:27" ht="18" customHeight="1" x14ac:dyDescent="0.25">
      <c r="A198" s="2">
        <v>2021</v>
      </c>
      <c r="B198" s="2" t="s">
        <v>1</v>
      </c>
      <c r="C198" s="2" t="s">
        <v>14</v>
      </c>
      <c r="D198" s="3" t="s">
        <v>37</v>
      </c>
      <c r="E198" s="4">
        <v>2498</v>
      </c>
      <c r="F198" s="4">
        <v>8000</v>
      </c>
      <c r="G198" s="4">
        <v>8960</v>
      </c>
      <c r="H198" s="4">
        <v>1600</v>
      </c>
      <c r="I198" s="5" t="s">
        <v>40</v>
      </c>
      <c r="P198" s="11"/>
      <c r="Q198" s="57" t="s">
        <v>97</v>
      </c>
      <c r="R198" s="57">
        <v>2020</v>
      </c>
      <c r="S198" s="57" t="s">
        <v>4</v>
      </c>
      <c r="T198" s="57" t="s">
        <v>89</v>
      </c>
      <c r="U198" s="57" t="s">
        <v>90</v>
      </c>
      <c r="V198" s="57" t="s">
        <v>91</v>
      </c>
      <c r="W198" s="57" t="s">
        <v>100</v>
      </c>
      <c r="X198" s="57" t="s">
        <v>93</v>
      </c>
      <c r="Y198" s="57" t="s">
        <v>96</v>
      </c>
      <c r="Z198" s="57">
        <v>278</v>
      </c>
      <c r="AA198" s="57">
        <v>397.54</v>
      </c>
    </row>
    <row r="199" spans="1:27" ht="18" customHeight="1" x14ac:dyDescent="0.25">
      <c r="A199" s="2">
        <v>2021</v>
      </c>
      <c r="B199" s="2" t="s">
        <v>1</v>
      </c>
      <c r="C199" s="2" t="s">
        <v>13</v>
      </c>
      <c r="D199" s="3" t="s">
        <v>35</v>
      </c>
      <c r="E199" s="4">
        <v>1245</v>
      </c>
      <c r="F199" s="4">
        <v>4577.2</v>
      </c>
      <c r="G199" s="4">
        <v>5126.4639999999999</v>
      </c>
      <c r="H199" s="4">
        <v>915.44</v>
      </c>
      <c r="I199" s="5" t="s">
        <v>40</v>
      </c>
      <c r="P199" s="11"/>
      <c r="Q199" s="58" t="s">
        <v>95</v>
      </c>
      <c r="R199" s="58">
        <v>2020</v>
      </c>
      <c r="S199" s="58" t="s">
        <v>4</v>
      </c>
      <c r="T199" s="58" t="s">
        <v>89</v>
      </c>
      <c r="U199" s="58" t="s">
        <v>90</v>
      </c>
      <c r="V199" s="58" t="s">
        <v>91</v>
      </c>
      <c r="W199" s="58" t="s">
        <v>100</v>
      </c>
      <c r="X199" s="58" t="s">
        <v>93</v>
      </c>
      <c r="Y199" s="58" t="s">
        <v>96</v>
      </c>
      <c r="Z199" s="58">
        <v>206</v>
      </c>
      <c r="AA199" s="58">
        <v>294.58</v>
      </c>
    </row>
    <row r="200" spans="1:27" ht="18" customHeight="1" x14ac:dyDescent="0.25">
      <c r="A200" s="2">
        <v>2021</v>
      </c>
      <c r="B200" s="2" t="s">
        <v>1</v>
      </c>
      <c r="C200" s="2" t="s">
        <v>38</v>
      </c>
      <c r="D200" s="6" t="s">
        <v>30</v>
      </c>
      <c r="E200" s="7">
        <v>644</v>
      </c>
      <c r="F200" s="7">
        <v>5743.5</v>
      </c>
      <c r="G200" s="7">
        <v>6432.72</v>
      </c>
      <c r="H200" s="4">
        <v>1148.7</v>
      </c>
      <c r="I200" s="5" t="s">
        <v>40</v>
      </c>
      <c r="P200" s="11"/>
      <c r="Q200" s="57" t="s">
        <v>88</v>
      </c>
      <c r="R200" s="57">
        <v>2020</v>
      </c>
      <c r="S200" s="57" t="s">
        <v>4</v>
      </c>
      <c r="T200" s="57" t="s">
        <v>89</v>
      </c>
      <c r="U200" s="57" t="s">
        <v>90</v>
      </c>
      <c r="V200" s="57" t="s">
        <v>91</v>
      </c>
      <c r="W200" s="57" t="s">
        <v>100</v>
      </c>
      <c r="X200" s="57" t="s">
        <v>93</v>
      </c>
      <c r="Y200" s="57" t="s">
        <v>96</v>
      </c>
      <c r="Z200" s="57">
        <v>232</v>
      </c>
      <c r="AA200" s="57">
        <v>331.76</v>
      </c>
    </row>
    <row r="201" spans="1:27" ht="18" customHeight="1" x14ac:dyDescent="0.25">
      <c r="A201" s="2">
        <v>2021</v>
      </c>
      <c r="B201" s="2" t="s">
        <v>1</v>
      </c>
      <c r="C201" s="2" t="s">
        <v>12</v>
      </c>
      <c r="D201" s="6" t="s">
        <v>29</v>
      </c>
      <c r="E201" s="7">
        <v>643</v>
      </c>
      <c r="F201" s="7">
        <v>7000</v>
      </c>
      <c r="G201" s="7">
        <v>7840</v>
      </c>
      <c r="H201" s="4">
        <v>1400</v>
      </c>
      <c r="I201" s="5" t="s">
        <v>40</v>
      </c>
      <c r="P201" s="11"/>
      <c r="Q201" s="58" t="s">
        <v>88</v>
      </c>
      <c r="R201" s="58">
        <v>2020</v>
      </c>
      <c r="S201" s="58" t="s">
        <v>4</v>
      </c>
      <c r="T201" s="58" t="s">
        <v>89</v>
      </c>
      <c r="U201" s="58" t="s">
        <v>90</v>
      </c>
      <c r="V201" s="58" t="s">
        <v>91</v>
      </c>
      <c r="W201" s="58" t="s">
        <v>100</v>
      </c>
      <c r="X201" s="58" t="s">
        <v>93</v>
      </c>
      <c r="Y201" s="58" t="s">
        <v>96</v>
      </c>
      <c r="Z201" s="58">
        <v>202</v>
      </c>
      <c r="AA201" s="58">
        <v>288.86</v>
      </c>
    </row>
    <row r="202" spans="1:27" ht="18" customHeight="1" x14ac:dyDescent="0.25">
      <c r="A202" s="2">
        <v>2021</v>
      </c>
      <c r="B202" s="2" t="s">
        <v>1</v>
      </c>
      <c r="C202" s="2" t="s">
        <v>38</v>
      </c>
      <c r="D202" s="6" t="s">
        <v>31</v>
      </c>
      <c r="E202" s="7">
        <v>455</v>
      </c>
      <c r="F202" s="7">
        <v>4578.6000000000004</v>
      </c>
      <c r="G202" s="7">
        <v>5128.0320000000002</v>
      </c>
      <c r="H202" s="4">
        <v>915.72000000000014</v>
      </c>
      <c r="I202" s="5" t="s">
        <v>40</v>
      </c>
      <c r="P202" s="11"/>
      <c r="Q202" s="57" t="s">
        <v>97</v>
      </c>
      <c r="R202" s="57">
        <v>2020</v>
      </c>
      <c r="S202" s="57" t="s">
        <v>4</v>
      </c>
      <c r="T202" s="57" t="s">
        <v>89</v>
      </c>
      <c r="U202" s="57" t="s">
        <v>90</v>
      </c>
      <c r="V202" s="57" t="s">
        <v>91</v>
      </c>
      <c r="W202" s="57" t="s">
        <v>100</v>
      </c>
      <c r="X202" s="57" t="s">
        <v>93</v>
      </c>
      <c r="Y202" s="57" t="s">
        <v>94</v>
      </c>
      <c r="Z202" s="57">
        <v>336</v>
      </c>
      <c r="AA202" s="57">
        <v>526.24</v>
      </c>
    </row>
    <row r="203" spans="1:27" ht="18" customHeight="1" x14ac:dyDescent="0.25">
      <c r="A203" s="2">
        <v>2021</v>
      </c>
      <c r="B203" s="2" t="s">
        <v>1</v>
      </c>
      <c r="C203" s="2" t="s">
        <v>12</v>
      </c>
      <c r="D203" s="6" t="s">
        <v>28</v>
      </c>
      <c r="E203" s="8">
        <v>345</v>
      </c>
      <c r="F203" s="8">
        <v>7000</v>
      </c>
      <c r="G203" s="8">
        <v>7840</v>
      </c>
      <c r="H203" s="4">
        <v>1400</v>
      </c>
      <c r="I203" s="5" t="s">
        <v>40</v>
      </c>
      <c r="P203" s="11"/>
      <c r="Q203" s="58" t="s">
        <v>95</v>
      </c>
      <c r="R203" s="58">
        <v>2020</v>
      </c>
      <c r="S203" s="58" t="s">
        <v>4</v>
      </c>
      <c r="T203" s="58" t="s">
        <v>89</v>
      </c>
      <c r="U203" s="58" t="s">
        <v>90</v>
      </c>
      <c r="V203" s="58" t="s">
        <v>91</v>
      </c>
      <c r="W203" s="58" t="s">
        <v>100</v>
      </c>
      <c r="X203" s="58" t="s">
        <v>93</v>
      </c>
      <c r="Y203" s="58" t="s">
        <v>94</v>
      </c>
      <c r="Z203" s="58">
        <v>330</v>
      </c>
      <c r="AA203" s="58">
        <v>526.24</v>
      </c>
    </row>
    <row r="204" spans="1:27" ht="18" customHeight="1" x14ac:dyDescent="0.25">
      <c r="A204" s="2">
        <v>2021</v>
      </c>
      <c r="B204" s="2" t="s">
        <v>1</v>
      </c>
      <c r="C204" s="2" t="s">
        <v>13</v>
      </c>
      <c r="D204" s="3" t="s">
        <v>33</v>
      </c>
      <c r="E204" s="4">
        <v>122</v>
      </c>
      <c r="F204" s="4">
        <v>100</v>
      </c>
      <c r="G204" s="4">
        <v>112</v>
      </c>
      <c r="H204" s="4">
        <v>20</v>
      </c>
      <c r="I204" s="5" t="s">
        <v>40</v>
      </c>
      <c r="P204" s="11"/>
      <c r="Q204" s="57" t="s">
        <v>88</v>
      </c>
      <c r="R204" s="57">
        <v>2020</v>
      </c>
      <c r="S204" s="57" t="s">
        <v>4</v>
      </c>
      <c r="T204" s="57" t="s">
        <v>89</v>
      </c>
      <c r="U204" s="57" t="s">
        <v>90</v>
      </c>
      <c r="V204" s="57" t="s">
        <v>91</v>
      </c>
      <c r="W204" s="57" t="s">
        <v>100</v>
      </c>
      <c r="X204" s="57" t="s">
        <v>93</v>
      </c>
      <c r="Y204" s="57" t="s">
        <v>94</v>
      </c>
      <c r="Z204" s="57">
        <v>324</v>
      </c>
      <c r="AA204" s="57">
        <v>526.24</v>
      </c>
    </row>
    <row r="205" spans="1:27" ht="18" customHeight="1" x14ac:dyDescent="0.25">
      <c r="A205" s="2">
        <v>2021</v>
      </c>
      <c r="B205" s="2" t="s">
        <v>1</v>
      </c>
      <c r="C205" s="2" t="s">
        <v>15</v>
      </c>
      <c r="D205" s="6" t="s">
        <v>26</v>
      </c>
      <c r="E205" s="7">
        <v>78</v>
      </c>
      <c r="F205" s="7">
        <v>4577.2</v>
      </c>
      <c r="G205" s="7">
        <v>5126.4639999999999</v>
      </c>
      <c r="H205" s="4">
        <v>915.44</v>
      </c>
      <c r="I205" s="5" t="s">
        <v>40</v>
      </c>
      <c r="P205" s="11"/>
      <c r="Q205" s="58" t="s">
        <v>95</v>
      </c>
      <c r="R205" s="58">
        <v>2020</v>
      </c>
      <c r="S205" s="58" t="s">
        <v>4</v>
      </c>
      <c r="T205" s="58" t="s">
        <v>89</v>
      </c>
      <c r="U205" s="58" t="s">
        <v>90</v>
      </c>
      <c r="V205" s="58" t="s">
        <v>91</v>
      </c>
      <c r="W205" s="58" t="s">
        <v>100</v>
      </c>
      <c r="X205" s="58" t="s">
        <v>93</v>
      </c>
      <c r="Y205" s="58" t="s">
        <v>96</v>
      </c>
      <c r="Z205" s="58">
        <v>678</v>
      </c>
      <c r="AA205" s="58">
        <v>969.54</v>
      </c>
    </row>
    <row r="206" spans="1:27" ht="18" customHeight="1" x14ac:dyDescent="0.25">
      <c r="A206" s="2">
        <v>2021</v>
      </c>
      <c r="B206" s="2" t="s">
        <v>1</v>
      </c>
      <c r="C206" s="2" t="s">
        <v>15</v>
      </c>
      <c r="D206" s="6" t="s">
        <v>24</v>
      </c>
      <c r="E206" s="7">
        <v>240</v>
      </c>
      <c r="F206" s="7">
        <v>4576.8999999999996</v>
      </c>
      <c r="G206" s="7">
        <v>5126.1279999999997</v>
      </c>
      <c r="H206" s="4">
        <v>915.38</v>
      </c>
      <c r="I206" s="5" t="s">
        <v>40</v>
      </c>
      <c r="P206" s="11"/>
      <c r="Q206" s="57" t="s">
        <v>97</v>
      </c>
      <c r="R206" s="57">
        <v>2020</v>
      </c>
      <c r="S206" s="57" t="s">
        <v>4</v>
      </c>
      <c r="T206" s="57" t="s">
        <v>89</v>
      </c>
      <c r="U206" s="57" t="s">
        <v>90</v>
      </c>
      <c r="V206" s="57" t="s">
        <v>91</v>
      </c>
      <c r="W206" s="57" t="s">
        <v>100</v>
      </c>
      <c r="X206" s="57" t="s">
        <v>93</v>
      </c>
      <c r="Y206" s="57" t="s">
        <v>96</v>
      </c>
      <c r="Z206" s="57">
        <v>711</v>
      </c>
      <c r="AA206" s="57">
        <v>1016.73</v>
      </c>
    </row>
    <row r="207" spans="1:27" ht="18" customHeight="1" x14ac:dyDescent="0.25">
      <c r="A207" s="2">
        <v>2021</v>
      </c>
      <c r="B207" s="2" t="s">
        <v>1</v>
      </c>
      <c r="C207" s="2" t="s">
        <v>15</v>
      </c>
      <c r="D207" s="6" t="s">
        <v>25</v>
      </c>
      <c r="E207" s="7">
        <v>5492.16</v>
      </c>
      <c r="F207" s="7">
        <v>200</v>
      </c>
      <c r="G207" s="7">
        <v>224</v>
      </c>
      <c r="H207" s="4">
        <v>40</v>
      </c>
      <c r="I207" s="5" t="s">
        <v>40</v>
      </c>
      <c r="P207" s="11"/>
      <c r="Q207" s="58" t="s">
        <v>95</v>
      </c>
      <c r="R207" s="58">
        <v>2020</v>
      </c>
      <c r="S207" s="58" t="s">
        <v>4</v>
      </c>
      <c r="T207" s="58" t="s">
        <v>89</v>
      </c>
      <c r="U207" s="58" t="s">
        <v>90</v>
      </c>
      <c r="V207" s="58" t="s">
        <v>91</v>
      </c>
      <c r="W207" s="58" t="s">
        <v>100</v>
      </c>
      <c r="X207" s="58" t="s">
        <v>93</v>
      </c>
      <c r="Y207" s="58" t="s">
        <v>96</v>
      </c>
      <c r="Z207" s="58">
        <v>764</v>
      </c>
      <c r="AA207" s="58">
        <v>1092.52</v>
      </c>
    </row>
    <row r="208" spans="1:27" ht="18" customHeight="1" x14ac:dyDescent="0.25">
      <c r="A208" s="2">
        <v>2021</v>
      </c>
      <c r="B208" s="2" t="s">
        <v>1</v>
      </c>
      <c r="C208" s="2" t="s">
        <v>15</v>
      </c>
      <c r="D208" s="6" t="s">
        <v>23</v>
      </c>
      <c r="E208" s="7">
        <v>240</v>
      </c>
      <c r="F208" s="7">
        <v>4576.8</v>
      </c>
      <c r="G208" s="7">
        <v>5126.0160000000005</v>
      </c>
      <c r="H208" s="4">
        <v>915.36000000000013</v>
      </c>
      <c r="I208" s="5" t="s">
        <v>40</v>
      </c>
      <c r="P208" s="11"/>
      <c r="Q208" s="57" t="s">
        <v>97</v>
      </c>
      <c r="R208" s="57">
        <v>2020</v>
      </c>
      <c r="S208" s="57" t="s">
        <v>4</v>
      </c>
      <c r="T208" s="57" t="s">
        <v>89</v>
      </c>
      <c r="U208" s="57" t="s">
        <v>90</v>
      </c>
      <c r="V208" s="57" t="s">
        <v>91</v>
      </c>
      <c r="W208" s="57" t="s">
        <v>100</v>
      </c>
      <c r="X208" s="57" t="s">
        <v>93</v>
      </c>
      <c r="Y208" s="57" t="s">
        <v>94</v>
      </c>
      <c r="Z208" s="57">
        <v>333</v>
      </c>
      <c r="AA208" s="57">
        <v>476.19</v>
      </c>
    </row>
    <row r="209" spans="1:27" ht="18" customHeight="1" x14ac:dyDescent="0.25">
      <c r="A209" s="2">
        <v>2021</v>
      </c>
      <c r="B209" s="2" t="s">
        <v>1</v>
      </c>
      <c r="C209" s="2" t="s">
        <v>13</v>
      </c>
      <c r="D209" s="3" t="s">
        <v>34</v>
      </c>
      <c r="E209" s="4">
        <v>5492.76</v>
      </c>
      <c r="F209" s="4">
        <v>200</v>
      </c>
      <c r="G209" s="4">
        <v>224</v>
      </c>
      <c r="H209" s="4">
        <v>40</v>
      </c>
      <c r="I209" s="5" t="s">
        <v>40</v>
      </c>
      <c r="P209" s="11"/>
      <c r="Q209" s="58" t="s">
        <v>97</v>
      </c>
      <c r="R209" s="58">
        <v>2020</v>
      </c>
      <c r="S209" s="58" t="s">
        <v>4</v>
      </c>
      <c r="T209" s="58" t="s">
        <v>89</v>
      </c>
      <c r="U209" s="58" t="s">
        <v>90</v>
      </c>
      <c r="V209" s="58" t="s">
        <v>91</v>
      </c>
      <c r="W209" s="58" t="s">
        <v>100</v>
      </c>
      <c r="X209" s="58" t="s">
        <v>93</v>
      </c>
      <c r="Y209" s="58" t="s">
        <v>94</v>
      </c>
      <c r="Z209" s="58">
        <v>327</v>
      </c>
      <c r="AA209" s="58">
        <v>467.61</v>
      </c>
    </row>
    <row r="210" spans="1:27" ht="18" customHeight="1" x14ac:dyDescent="0.25">
      <c r="A210" s="2">
        <v>2021</v>
      </c>
      <c r="B210" s="2" t="s">
        <v>1</v>
      </c>
      <c r="C210" s="2" t="s">
        <v>15</v>
      </c>
      <c r="D210" s="6" t="s">
        <v>27</v>
      </c>
      <c r="E210" s="7">
        <v>7920</v>
      </c>
      <c r="F210" s="7">
        <v>4577.3</v>
      </c>
      <c r="G210" s="7">
        <v>5126.576</v>
      </c>
      <c r="H210" s="4">
        <v>915.46</v>
      </c>
      <c r="I210" s="5" t="s">
        <v>40</v>
      </c>
      <c r="P210" s="11"/>
      <c r="Q210" s="57" t="s">
        <v>95</v>
      </c>
      <c r="R210" s="57">
        <v>2020</v>
      </c>
      <c r="S210" s="57" t="s">
        <v>4</v>
      </c>
      <c r="T210" s="57" t="s">
        <v>89</v>
      </c>
      <c r="U210" s="57" t="s">
        <v>90</v>
      </c>
      <c r="V210" s="57" t="s">
        <v>91</v>
      </c>
      <c r="W210" s="57" t="s">
        <v>100</v>
      </c>
      <c r="X210" s="57" t="s">
        <v>93</v>
      </c>
      <c r="Y210" s="57" t="s">
        <v>96</v>
      </c>
      <c r="Z210" s="57">
        <v>231</v>
      </c>
      <c r="AA210" s="57">
        <v>330.33</v>
      </c>
    </row>
    <row r="211" spans="1:27" ht="18" customHeight="1" x14ac:dyDescent="0.25">
      <c r="A211" s="2">
        <v>2021</v>
      </c>
      <c r="B211" s="2" t="s">
        <v>1</v>
      </c>
      <c r="C211" s="2" t="s">
        <v>32</v>
      </c>
      <c r="D211" s="6" t="s">
        <v>32</v>
      </c>
      <c r="E211" s="7">
        <v>5492.76</v>
      </c>
      <c r="F211" s="7">
        <v>6600</v>
      </c>
      <c r="G211" s="7">
        <v>7392</v>
      </c>
      <c r="H211" s="4">
        <v>1320</v>
      </c>
      <c r="I211" s="5" t="s">
        <v>40</v>
      </c>
      <c r="P211" s="11"/>
      <c r="Q211" s="58" t="s">
        <v>97</v>
      </c>
      <c r="R211" s="58">
        <v>2020</v>
      </c>
      <c r="S211" s="58" t="s">
        <v>4</v>
      </c>
      <c r="T211" s="58" t="s">
        <v>89</v>
      </c>
      <c r="U211" s="58" t="s">
        <v>90</v>
      </c>
      <c r="V211" s="58" t="s">
        <v>91</v>
      </c>
      <c r="W211" s="58" t="s">
        <v>100</v>
      </c>
      <c r="X211" s="58" t="s">
        <v>93</v>
      </c>
      <c r="Y211" s="58" t="s">
        <v>96</v>
      </c>
      <c r="Z211" s="58">
        <v>750</v>
      </c>
      <c r="AA211" s="58">
        <v>526.24</v>
      </c>
    </row>
    <row r="212" spans="1:27" ht="18" customHeight="1" x14ac:dyDescent="0.25">
      <c r="A212" s="2">
        <v>2021</v>
      </c>
      <c r="B212" s="2" t="s">
        <v>2</v>
      </c>
      <c r="C212" s="2" t="s">
        <v>14</v>
      </c>
      <c r="D212" s="3" t="s">
        <v>36</v>
      </c>
      <c r="E212" s="4">
        <v>9600</v>
      </c>
      <c r="F212" s="4">
        <v>4577.3</v>
      </c>
      <c r="G212" s="4">
        <v>5126.576</v>
      </c>
      <c r="H212" s="4">
        <v>915.46</v>
      </c>
      <c r="I212" s="5" t="s">
        <v>40</v>
      </c>
      <c r="P212" s="11"/>
      <c r="Q212" s="57" t="s">
        <v>95</v>
      </c>
      <c r="R212" s="57">
        <v>2020</v>
      </c>
      <c r="S212" s="57" t="s">
        <v>4</v>
      </c>
      <c r="T212" s="57" t="s">
        <v>89</v>
      </c>
      <c r="U212" s="57" t="s">
        <v>90</v>
      </c>
      <c r="V212" s="57" t="s">
        <v>91</v>
      </c>
      <c r="W212" s="57" t="s">
        <v>100</v>
      </c>
      <c r="X212" s="57" t="s">
        <v>93</v>
      </c>
      <c r="Y212" s="57" t="s">
        <v>96</v>
      </c>
      <c r="Z212" s="57">
        <v>804</v>
      </c>
      <c r="AA212" s="57">
        <v>526.24</v>
      </c>
    </row>
    <row r="213" spans="1:27" ht="18" customHeight="1" x14ac:dyDescent="0.25">
      <c r="A213" s="2">
        <v>2021</v>
      </c>
      <c r="B213" s="2" t="s">
        <v>2</v>
      </c>
      <c r="C213" s="2" t="s">
        <v>14</v>
      </c>
      <c r="D213" s="3" t="s">
        <v>37</v>
      </c>
      <c r="E213" s="4">
        <v>5492.6399999999994</v>
      </c>
      <c r="F213" s="4">
        <v>8000</v>
      </c>
      <c r="G213" s="4">
        <v>8960</v>
      </c>
      <c r="H213" s="4">
        <v>1600</v>
      </c>
      <c r="I213" s="5" t="s">
        <v>40</v>
      </c>
      <c r="P213" s="11"/>
      <c r="Q213" s="58" t="s">
        <v>88</v>
      </c>
      <c r="R213" s="58">
        <v>2020</v>
      </c>
      <c r="S213" s="58" t="s">
        <v>4</v>
      </c>
      <c r="T213" s="58" t="s">
        <v>89</v>
      </c>
      <c r="U213" s="58" t="s">
        <v>90</v>
      </c>
      <c r="V213" s="58" t="s">
        <v>91</v>
      </c>
      <c r="W213" s="58" t="s">
        <v>100</v>
      </c>
      <c r="X213" s="58" t="s">
        <v>93</v>
      </c>
      <c r="Y213" s="58" t="s">
        <v>96</v>
      </c>
      <c r="Z213" s="58">
        <v>229</v>
      </c>
      <c r="AA213" s="58">
        <v>327.47000000000003</v>
      </c>
    </row>
    <row r="214" spans="1:27" ht="18" customHeight="1" x14ac:dyDescent="0.25">
      <c r="A214" s="2">
        <v>2021</v>
      </c>
      <c r="B214" s="2" t="s">
        <v>2</v>
      </c>
      <c r="C214" s="2" t="s">
        <v>13</v>
      </c>
      <c r="D214" s="3" t="s">
        <v>35</v>
      </c>
      <c r="E214" s="4">
        <v>6892.2</v>
      </c>
      <c r="F214" s="4">
        <v>4577.2</v>
      </c>
      <c r="G214" s="4">
        <v>5126.4639999999999</v>
      </c>
      <c r="H214" s="4">
        <v>915.44</v>
      </c>
      <c r="I214" s="5" t="s">
        <v>40</v>
      </c>
      <c r="P214" s="11"/>
      <c r="Q214" s="57" t="s">
        <v>95</v>
      </c>
      <c r="R214" s="57">
        <v>2020</v>
      </c>
      <c r="S214" s="57" t="s">
        <v>4</v>
      </c>
      <c r="T214" s="57" t="s">
        <v>89</v>
      </c>
      <c r="U214" s="57" t="s">
        <v>90</v>
      </c>
      <c r="V214" s="57" t="s">
        <v>91</v>
      </c>
      <c r="W214" s="57" t="s">
        <v>100</v>
      </c>
      <c r="X214" s="57" t="s">
        <v>93</v>
      </c>
      <c r="Y214" s="57" t="s">
        <v>96</v>
      </c>
      <c r="Z214" s="57">
        <v>277</v>
      </c>
      <c r="AA214" s="57">
        <v>396.11</v>
      </c>
    </row>
    <row r="215" spans="1:27" ht="18" customHeight="1" x14ac:dyDescent="0.25">
      <c r="A215" s="2">
        <v>2021</v>
      </c>
      <c r="B215" s="2" t="s">
        <v>2</v>
      </c>
      <c r="C215" s="2" t="s">
        <v>38</v>
      </c>
      <c r="D215" s="6" t="s">
        <v>30</v>
      </c>
      <c r="E215" s="7">
        <v>644</v>
      </c>
      <c r="F215" s="7">
        <v>5743.5</v>
      </c>
      <c r="G215" s="7">
        <v>6432.72</v>
      </c>
      <c r="H215" s="4">
        <v>1148.7</v>
      </c>
      <c r="I215" s="5" t="s">
        <v>40</v>
      </c>
      <c r="P215" s="11"/>
      <c r="Q215" s="58" t="s">
        <v>88</v>
      </c>
      <c r="R215" s="58">
        <v>2020</v>
      </c>
      <c r="S215" s="58" t="s">
        <v>4</v>
      </c>
      <c r="T215" s="58" t="s">
        <v>89</v>
      </c>
      <c r="U215" s="58" t="s">
        <v>90</v>
      </c>
      <c r="V215" s="58" t="s">
        <v>91</v>
      </c>
      <c r="W215" s="58" t="s">
        <v>92</v>
      </c>
      <c r="X215" s="58" t="s">
        <v>93</v>
      </c>
      <c r="Y215" s="58" t="s">
        <v>96</v>
      </c>
      <c r="Z215" s="58">
        <v>205</v>
      </c>
      <c r="AA215" s="58">
        <v>293.14999999999998</v>
      </c>
    </row>
    <row r="216" spans="1:27" ht="18" customHeight="1" x14ac:dyDescent="0.25">
      <c r="A216" s="2">
        <v>2021</v>
      </c>
      <c r="B216" s="2" t="s">
        <v>2</v>
      </c>
      <c r="C216" s="2" t="s">
        <v>12</v>
      </c>
      <c r="D216" s="6" t="s">
        <v>29</v>
      </c>
      <c r="E216" s="7">
        <v>643</v>
      </c>
      <c r="F216" s="7">
        <v>7000</v>
      </c>
      <c r="G216" s="7">
        <v>7840</v>
      </c>
      <c r="H216" s="4">
        <v>1400</v>
      </c>
      <c r="I216" s="5" t="s">
        <v>40</v>
      </c>
      <c r="P216" s="11"/>
      <c r="Q216" s="57" t="s">
        <v>88</v>
      </c>
      <c r="R216" s="57">
        <v>2020</v>
      </c>
      <c r="S216" s="57" t="s">
        <v>4</v>
      </c>
      <c r="T216" s="57" t="s">
        <v>89</v>
      </c>
      <c r="U216" s="57" t="s">
        <v>90</v>
      </c>
      <c r="V216" s="57" t="s">
        <v>91</v>
      </c>
      <c r="W216" s="57" t="s">
        <v>92</v>
      </c>
      <c r="X216" s="57" t="s">
        <v>93</v>
      </c>
      <c r="Y216" s="57" t="s">
        <v>94</v>
      </c>
      <c r="Z216" s="57">
        <v>879</v>
      </c>
      <c r="AA216" s="57">
        <v>1256.97</v>
      </c>
    </row>
    <row r="217" spans="1:27" ht="18" customHeight="1" x14ac:dyDescent="0.25">
      <c r="A217" s="2">
        <v>2021</v>
      </c>
      <c r="B217" s="2" t="s">
        <v>2</v>
      </c>
      <c r="C217" s="2" t="s">
        <v>38</v>
      </c>
      <c r="D217" s="6" t="s">
        <v>31</v>
      </c>
      <c r="E217" s="7">
        <v>455</v>
      </c>
      <c r="F217" s="7">
        <v>4578.6000000000004</v>
      </c>
      <c r="G217" s="7">
        <v>5128.0320000000002</v>
      </c>
      <c r="H217" s="4">
        <v>915.72000000000014</v>
      </c>
      <c r="I217" s="5" t="s">
        <v>40</v>
      </c>
      <c r="P217" s="11"/>
      <c r="Q217" s="58" t="s">
        <v>99</v>
      </c>
      <c r="R217" s="58">
        <v>2020</v>
      </c>
      <c r="S217" s="58" t="s">
        <v>4</v>
      </c>
      <c r="T217" s="58" t="s">
        <v>89</v>
      </c>
      <c r="U217" s="58" t="s">
        <v>90</v>
      </c>
      <c r="V217" s="58" t="s">
        <v>91</v>
      </c>
      <c r="W217" s="58" t="s">
        <v>92</v>
      </c>
      <c r="X217" s="58" t="s">
        <v>93</v>
      </c>
      <c r="Y217" s="58" t="s">
        <v>94</v>
      </c>
      <c r="Z217" s="58">
        <v>880</v>
      </c>
      <c r="AA217" s="58">
        <v>1258.4000000000001</v>
      </c>
    </row>
    <row r="218" spans="1:27" ht="18" customHeight="1" x14ac:dyDescent="0.25">
      <c r="A218" s="2">
        <v>2021</v>
      </c>
      <c r="B218" s="2" t="s">
        <v>2</v>
      </c>
      <c r="C218" s="2" t="s">
        <v>12</v>
      </c>
      <c r="D218" s="6" t="s">
        <v>28</v>
      </c>
      <c r="E218" s="8">
        <v>345</v>
      </c>
      <c r="F218" s="8">
        <v>7000</v>
      </c>
      <c r="G218" s="8">
        <v>7840</v>
      </c>
      <c r="H218" s="4">
        <v>1400</v>
      </c>
      <c r="I218" s="5" t="s">
        <v>40</v>
      </c>
      <c r="P218" s="11"/>
      <c r="Q218" s="57" t="s">
        <v>95</v>
      </c>
      <c r="R218" s="57">
        <v>2020</v>
      </c>
      <c r="S218" s="57" t="s">
        <v>4</v>
      </c>
      <c r="T218" s="57" t="s">
        <v>89</v>
      </c>
      <c r="U218" s="57" t="s">
        <v>90</v>
      </c>
      <c r="V218" s="57" t="s">
        <v>91</v>
      </c>
      <c r="W218" s="57" t="s">
        <v>92</v>
      </c>
      <c r="X218" s="57" t="s">
        <v>93</v>
      </c>
      <c r="Y218" s="57" t="s">
        <v>94</v>
      </c>
      <c r="Z218" s="57">
        <v>881</v>
      </c>
      <c r="AA218" s="57">
        <v>1259.83</v>
      </c>
    </row>
    <row r="219" spans="1:27" ht="18" customHeight="1" x14ac:dyDescent="0.25">
      <c r="A219" s="2">
        <v>2021</v>
      </c>
      <c r="B219" s="2" t="s">
        <v>2</v>
      </c>
      <c r="C219" s="2" t="s">
        <v>13</v>
      </c>
      <c r="D219" s="3" t="s">
        <v>33</v>
      </c>
      <c r="E219" s="4">
        <v>122</v>
      </c>
      <c r="F219" s="4">
        <v>100</v>
      </c>
      <c r="G219" s="4">
        <v>112</v>
      </c>
      <c r="H219" s="4">
        <v>20</v>
      </c>
      <c r="I219" s="5" t="s">
        <v>40</v>
      </c>
      <c r="P219" s="11"/>
      <c r="Q219" s="58" t="s">
        <v>95</v>
      </c>
      <c r="R219" s="58">
        <v>2020</v>
      </c>
      <c r="S219" s="58" t="s">
        <v>4</v>
      </c>
      <c r="T219" s="58" t="s">
        <v>89</v>
      </c>
      <c r="U219" s="58" t="s">
        <v>90</v>
      </c>
      <c r="V219" s="58" t="s">
        <v>91</v>
      </c>
      <c r="W219" s="58" t="s">
        <v>92</v>
      </c>
      <c r="X219" s="58" t="s">
        <v>93</v>
      </c>
      <c r="Y219" s="58" t="s">
        <v>96</v>
      </c>
      <c r="Z219" s="58">
        <v>233</v>
      </c>
      <c r="AA219" s="58">
        <v>333.19</v>
      </c>
    </row>
    <row r="220" spans="1:27" ht="18" customHeight="1" x14ac:dyDescent="0.25">
      <c r="A220" s="2">
        <v>2021</v>
      </c>
      <c r="B220" s="2" t="s">
        <v>2</v>
      </c>
      <c r="C220" s="2" t="s">
        <v>15</v>
      </c>
      <c r="D220" s="6" t="s">
        <v>26</v>
      </c>
      <c r="E220" s="7">
        <v>78</v>
      </c>
      <c r="F220" s="7">
        <v>4577.2</v>
      </c>
      <c r="G220" s="7">
        <v>5126.4639999999999</v>
      </c>
      <c r="H220" s="4">
        <v>915.44</v>
      </c>
      <c r="I220" s="5" t="s">
        <v>40</v>
      </c>
      <c r="P220" s="11"/>
      <c r="Q220" s="57" t="s">
        <v>88</v>
      </c>
      <c r="R220" s="57">
        <v>2020</v>
      </c>
      <c r="S220" s="57" t="s">
        <v>4</v>
      </c>
      <c r="T220" s="57" t="s">
        <v>89</v>
      </c>
      <c r="U220" s="57" t="s">
        <v>90</v>
      </c>
      <c r="V220" s="57" t="s">
        <v>91</v>
      </c>
      <c r="W220" s="57" t="s">
        <v>92</v>
      </c>
      <c r="X220" s="57" t="s">
        <v>93</v>
      </c>
      <c r="Y220" s="57" t="s">
        <v>96</v>
      </c>
      <c r="Z220" s="57">
        <v>275</v>
      </c>
      <c r="AA220" s="57">
        <v>393.25</v>
      </c>
    </row>
    <row r="221" spans="1:27" ht="18" customHeight="1" x14ac:dyDescent="0.25">
      <c r="A221" s="2">
        <v>2021</v>
      </c>
      <c r="B221" s="2" t="s">
        <v>2</v>
      </c>
      <c r="C221" s="2" t="s">
        <v>15</v>
      </c>
      <c r="D221" s="6" t="s">
        <v>24</v>
      </c>
      <c r="E221" s="7">
        <v>76</v>
      </c>
      <c r="F221" s="7">
        <v>4576.8999999999996</v>
      </c>
      <c r="G221" s="7">
        <v>5126.1279999999997</v>
      </c>
      <c r="H221" s="4">
        <v>915.38</v>
      </c>
      <c r="I221" s="5" t="s">
        <v>40</v>
      </c>
      <c r="P221" s="11"/>
      <c r="Q221" s="58" t="s">
        <v>95</v>
      </c>
      <c r="R221" s="58">
        <v>2020</v>
      </c>
      <c r="S221" s="58" t="s">
        <v>4</v>
      </c>
      <c r="T221" s="58" t="s">
        <v>89</v>
      </c>
      <c r="U221" s="58" t="s">
        <v>90</v>
      </c>
      <c r="V221" s="58" t="s">
        <v>91</v>
      </c>
      <c r="W221" s="58" t="s">
        <v>92</v>
      </c>
      <c r="X221" s="58" t="s">
        <v>93</v>
      </c>
      <c r="Y221" s="58" t="s">
        <v>96</v>
      </c>
      <c r="Z221" s="58">
        <v>773</v>
      </c>
      <c r="AA221" s="58">
        <v>1105.3900000000001</v>
      </c>
    </row>
    <row r="222" spans="1:27" ht="18" customHeight="1" x14ac:dyDescent="0.25">
      <c r="A222" s="2">
        <v>2021</v>
      </c>
      <c r="B222" s="2" t="s">
        <v>2</v>
      </c>
      <c r="C222" s="2" t="s">
        <v>15</v>
      </c>
      <c r="D222" s="6" t="s">
        <v>25</v>
      </c>
      <c r="E222" s="7">
        <v>46</v>
      </c>
      <c r="F222" s="7">
        <v>200</v>
      </c>
      <c r="G222" s="7">
        <v>224</v>
      </c>
      <c r="H222" s="4">
        <v>40</v>
      </c>
      <c r="I222" s="5" t="s">
        <v>40</v>
      </c>
      <c r="P222" s="11"/>
      <c r="Q222" s="57" t="s">
        <v>98</v>
      </c>
      <c r="R222" s="57">
        <v>2020</v>
      </c>
      <c r="S222" s="57" t="s">
        <v>10</v>
      </c>
      <c r="T222" s="57" t="s">
        <v>89</v>
      </c>
      <c r="U222" s="57" t="s">
        <v>90</v>
      </c>
      <c r="V222" s="57" t="s">
        <v>91</v>
      </c>
      <c r="W222" s="57" t="s">
        <v>92</v>
      </c>
      <c r="X222" s="57" t="s">
        <v>93</v>
      </c>
      <c r="Y222" s="57" t="s">
        <v>94</v>
      </c>
      <c r="Z222" s="57">
        <v>242</v>
      </c>
      <c r="AA222" s="57">
        <v>526.24</v>
      </c>
    </row>
    <row r="223" spans="1:27" ht="18" customHeight="1" x14ac:dyDescent="0.25">
      <c r="A223" s="2">
        <v>2021</v>
      </c>
      <c r="B223" s="2" t="s">
        <v>2</v>
      </c>
      <c r="C223" s="2" t="s">
        <v>15</v>
      </c>
      <c r="D223" s="6" t="s">
        <v>23</v>
      </c>
      <c r="E223" s="7">
        <v>34</v>
      </c>
      <c r="F223" s="7">
        <v>4576.8</v>
      </c>
      <c r="G223" s="7">
        <v>5126.0160000000005</v>
      </c>
      <c r="H223" s="4">
        <v>915.36000000000013</v>
      </c>
      <c r="I223" s="5" t="s">
        <v>40</v>
      </c>
      <c r="P223" s="11"/>
      <c r="Q223" s="58" t="s">
        <v>95</v>
      </c>
      <c r="R223" s="58">
        <v>2020</v>
      </c>
      <c r="S223" s="58" t="s">
        <v>10</v>
      </c>
      <c r="T223" s="58" t="s">
        <v>89</v>
      </c>
      <c r="U223" s="58" t="s">
        <v>90</v>
      </c>
      <c r="V223" s="58" t="s">
        <v>91</v>
      </c>
      <c r="W223" s="58" t="s">
        <v>92</v>
      </c>
      <c r="X223" s="58" t="s">
        <v>93</v>
      </c>
      <c r="Y223" s="58" t="s">
        <v>94</v>
      </c>
      <c r="Z223" s="58">
        <v>236</v>
      </c>
      <c r="AA223" s="58">
        <v>526.24</v>
      </c>
    </row>
    <row r="224" spans="1:27" ht="18" customHeight="1" x14ac:dyDescent="0.25">
      <c r="A224" s="2">
        <v>2021</v>
      </c>
      <c r="B224" s="2" t="s">
        <v>2</v>
      </c>
      <c r="C224" s="2" t="s">
        <v>13</v>
      </c>
      <c r="D224" s="3" t="s">
        <v>34</v>
      </c>
      <c r="E224" s="4">
        <v>7</v>
      </c>
      <c r="F224" s="4">
        <v>200</v>
      </c>
      <c r="G224" s="4">
        <v>224</v>
      </c>
      <c r="H224" s="4">
        <v>40</v>
      </c>
      <c r="I224" s="5" t="s">
        <v>40</v>
      </c>
      <c r="P224" s="11"/>
      <c r="Q224" s="57" t="s">
        <v>97</v>
      </c>
      <c r="R224" s="57">
        <v>2020</v>
      </c>
      <c r="S224" s="57" t="s">
        <v>10</v>
      </c>
      <c r="T224" s="57" t="s">
        <v>89</v>
      </c>
      <c r="U224" s="57" t="s">
        <v>90</v>
      </c>
      <c r="V224" s="57" t="s">
        <v>91</v>
      </c>
      <c r="W224" s="57" t="s">
        <v>92</v>
      </c>
      <c r="X224" s="57" t="s">
        <v>93</v>
      </c>
      <c r="Y224" s="57" t="s">
        <v>94</v>
      </c>
      <c r="Z224" s="57">
        <v>230</v>
      </c>
      <c r="AA224" s="57">
        <v>526.24</v>
      </c>
    </row>
    <row r="225" spans="1:27" ht="18" customHeight="1" x14ac:dyDescent="0.25">
      <c r="A225" s="2">
        <v>2021</v>
      </c>
      <c r="B225" s="2" t="s">
        <v>2</v>
      </c>
      <c r="C225" s="2" t="s">
        <v>15</v>
      </c>
      <c r="D225" s="6" t="s">
        <v>27</v>
      </c>
      <c r="E225" s="7">
        <v>3</v>
      </c>
      <c r="F225" s="7">
        <v>4577.3</v>
      </c>
      <c r="G225" s="7">
        <v>5126.576</v>
      </c>
      <c r="H225" s="4">
        <v>915.46</v>
      </c>
      <c r="I225" s="5" t="s">
        <v>40</v>
      </c>
      <c r="P225" s="11"/>
      <c r="Q225" s="58" t="s">
        <v>98</v>
      </c>
      <c r="R225" s="58">
        <v>2020</v>
      </c>
      <c r="S225" s="58" t="s">
        <v>10</v>
      </c>
      <c r="T225" s="58" t="s">
        <v>89</v>
      </c>
      <c r="U225" s="58" t="s">
        <v>90</v>
      </c>
      <c r="V225" s="58" t="s">
        <v>91</v>
      </c>
      <c r="W225" s="58" t="s">
        <v>92</v>
      </c>
      <c r="X225" s="58" t="s">
        <v>93</v>
      </c>
      <c r="Y225" s="58" t="s">
        <v>96</v>
      </c>
      <c r="Z225" s="58">
        <v>200</v>
      </c>
      <c r="AA225" s="58">
        <v>286</v>
      </c>
    </row>
    <row r="226" spans="1:27" ht="18" customHeight="1" x14ac:dyDescent="0.25">
      <c r="A226" s="2">
        <v>2021</v>
      </c>
      <c r="B226" s="2" t="s">
        <v>2</v>
      </c>
      <c r="C226" s="2" t="s">
        <v>32</v>
      </c>
      <c r="D226" s="6" t="s">
        <v>32</v>
      </c>
      <c r="E226" s="7">
        <v>2</v>
      </c>
      <c r="F226" s="7">
        <v>6600</v>
      </c>
      <c r="G226" s="7">
        <v>7392</v>
      </c>
      <c r="H226" s="4">
        <v>1320</v>
      </c>
      <c r="I226" s="5" t="s">
        <v>40</v>
      </c>
      <c r="P226" s="11"/>
      <c r="Q226" s="57" t="s">
        <v>97</v>
      </c>
      <c r="R226" s="57">
        <v>2020</v>
      </c>
      <c r="S226" s="57" t="s">
        <v>10</v>
      </c>
      <c r="T226" s="57" t="s">
        <v>89</v>
      </c>
      <c r="U226" s="57" t="s">
        <v>90</v>
      </c>
      <c r="V226" s="57" t="s">
        <v>91</v>
      </c>
      <c r="W226" s="57" t="s">
        <v>92</v>
      </c>
      <c r="X226" s="57" t="s">
        <v>93</v>
      </c>
      <c r="Y226" s="57" t="s">
        <v>96</v>
      </c>
      <c r="Z226" s="57">
        <v>170</v>
      </c>
      <c r="AA226" s="57">
        <v>243.1</v>
      </c>
    </row>
    <row r="227" spans="1:27" ht="18" customHeight="1" x14ac:dyDescent="0.25">
      <c r="A227" s="2">
        <v>2021</v>
      </c>
      <c r="B227" s="2" t="s">
        <v>3</v>
      </c>
      <c r="C227" s="2" t="s">
        <v>14</v>
      </c>
      <c r="D227" s="3" t="s">
        <v>36</v>
      </c>
      <c r="E227" s="4">
        <v>3566</v>
      </c>
      <c r="F227" s="4">
        <v>4577.3</v>
      </c>
      <c r="G227" s="4">
        <v>5126.576</v>
      </c>
      <c r="H227" s="4">
        <v>915.46</v>
      </c>
      <c r="I227" s="5" t="s">
        <v>40</v>
      </c>
      <c r="P227" s="11"/>
      <c r="Q227" s="58" t="s">
        <v>97</v>
      </c>
      <c r="R227" s="58">
        <v>2020</v>
      </c>
      <c r="S227" s="58" t="s">
        <v>10</v>
      </c>
      <c r="T227" s="58" t="s">
        <v>89</v>
      </c>
      <c r="U227" s="58" t="s">
        <v>90</v>
      </c>
      <c r="V227" s="58" t="s">
        <v>91</v>
      </c>
      <c r="W227" s="58" t="s">
        <v>92</v>
      </c>
      <c r="X227" s="58" t="s">
        <v>93</v>
      </c>
      <c r="Y227" s="58" t="s">
        <v>96</v>
      </c>
      <c r="Z227" s="58">
        <v>196</v>
      </c>
      <c r="AA227" s="58">
        <v>280.27999999999997</v>
      </c>
    </row>
    <row r="228" spans="1:27" ht="18" customHeight="1" x14ac:dyDescent="0.25">
      <c r="A228" s="2">
        <v>2021</v>
      </c>
      <c r="B228" s="2" t="s">
        <v>3</v>
      </c>
      <c r="C228" s="2" t="s">
        <v>14</v>
      </c>
      <c r="D228" s="3" t="s">
        <v>37</v>
      </c>
      <c r="E228" s="4">
        <v>2498</v>
      </c>
      <c r="F228" s="4">
        <v>8000</v>
      </c>
      <c r="G228" s="4">
        <v>8960</v>
      </c>
      <c r="H228" s="4">
        <v>1600</v>
      </c>
      <c r="I228" s="5" t="s">
        <v>40</v>
      </c>
      <c r="P228" s="11"/>
      <c r="Q228" s="57" t="s">
        <v>95</v>
      </c>
      <c r="R228" s="57">
        <v>2020</v>
      </c>
      <c r="S228" s="57" t="s">
        <v>10</v>
      </c>
      <c r="T228" s="57" t="s">
        <v>89</v>
      </c>
      <c r="U228" s="57" t="s">
        <v>90</v>
      </c>
      <c r="V228" s="57" t="s">
        <v>91</v>
      </c>
      <c r="W228" s="57" t="s">
        <v>92</v>
      </c>
      <c r="X228" s="57" t="s">
        <v>93</v>
      </c>
      <c r="Y228" s="57" t="s">
        <v>96</v>
      </c>
      <c r="Z228" s="57">
        <v>244</v>
      </c>
      <c r="AA228" s="57">
        <v>348.92</v>
      </c>
    </row>
    <row r="229" spans="1:27" ht="18" customHeight="1" x14ac:dyDescent="0.25">
      <c r="A229" s="2">
        <v>2021</v>
      </c>
      <c r="B229" s="2" t="s">
        <v>3</v>
      </c>
      <c r="C229" s="2" t="s">
        <v>13</v>
      </c>
      <c r="D229" s="3" t="s">
        <v>35</v>
      </c>
      <c r="E229" s="4">
        <v>1245</v>
      </c>
      <c r="F229" s="4">
        <v>4577.2</v>
      </c>
      <c r="G229" s="4">
        <v>5126.4639999999999</v>
      </c>
      <c r="H229" s="4">
        <v>915.44</v>
      </c>
      <c r="I229" s="5" t="s">
        <v>40</v>
      </c>
      <c r="P229" s="11"/>
      <c r="Q229" s="58" t="s">
        <v>88</v>
      </c>
      <c r="R229" s="58">
        <v>2020</v>
      </c>
      <c r="S229" s="58" t="s">
        <v>10</v>
      </c>
      <c r="T229" s="58" t="s">
        <v>89</v>
      </c>
      <c r="U229" s="58" t="s">
        <v>90</v>
      </c>
      <c r="V229" s="58" t="s">
        <v>91</v>
      </c>
      <c r="W229" s="58" t="s">
        <v>92</v>
      </c>
      <c r="X229" s="58" t="s">
        <v>93</v>
      </c>
      <c r="Y229" s="58" t="s">
        <v>96</v>
      </c>
      <c r="Z229" s="58">
        <v>172</v>
      </c>
      <c r="AA229" s="58">
        <v>245.96</v>
      </c>
    </row>
    <row r="230" spans="1:27" ht="18" customHeight="1" x14ac:dyDescent="0.25">
      <c r="A230" s="2">
        <v>2021</v>
      </c>
      <c r="B230" s="2" t="s">
        <v>3</v>
      </c>
      <c r="C230" s="2" t="s">
        <v>38</v>
      </c>
      <c r="D230" s="6" t="s">
        <v>30</v>
      </c>
      <c r="E230" s="7">
        <v>644</v>
      </c>
      <c r="F230" s="7">
        <v>5743.5</v>
      </c>
      <c r="G230" s="7">
        <v>6432.72</v>
      </c>
      <c r="H230" s="4">
        <v>1148.7</v>
      </c>
      <c r="I230" s="5" t="s">
        <v>40</v>
      </c>
      <c r="P230" s="11"/>
      <c r="Q230" s="57" t="s">
        <v>88</v>
      </c>
      <c r="R230" s="57">
        <v>2020</v>
      </c>
      <c r="S230" s="57" t="s">
        <v>10</v>
      </c>
      <c r="T230" s="57" t="s">
        <v>89</v>
      </c>
      <c r="U230" s="57" t="s">
        <v>90</v>
      </c>
      <c r="V230" s="57" t="s">
        <v>91</v>
      </c>
      <c r="W230" s="57" t="s">
        <v>92</v>
      </c>
      <c r="X230" s="57" t="s">
        <v>93</v>
      </c>
      <c r="Y230" s="57" t="s">
        <v>94</v>
      </c>
      <c r="Z230" s="57">
        <v>240</v>
      </c>
      <c r="AA230" s="57">
        <v>526.24</v>
      </c>
    </row>
    <row r="231" spans="1:27" ht="18" customHeight="1" x14ac:dyDescent="0.25">
      <c r="A231" s="2">
        <v>2021</v>
      </c>
      <c r="B231" s="2" t="s">
        <v>3</v>
      </c>
      <c r="C231" s="2" t="s">
        <v>12</v>
      </c>
      <c r="D231" s="6" t="s">
        <v>29</v>
      </c>
      <c r="E231" s="7">
        <v>643</v>
      </c>
      <c r="F231" s="7">
        <v>7000</v>
      </c>
      <c r="G231" s="7">
        <v>7840</v>
      </c>
      <c r="H231" s="4">
        <v>1400</v>
      </c>
      <c r="I231" s="5" t="s">
        <v>40</v>
      </c>
      <c r="P231" s="11"/>
      <c r="Q231" s="58" t="s">
        <v>97</v>
      </c>
      <c r="R231" s="58">
        <v>2020</v>
      </c>
      <c r="S231" s="58" t="s">
        <v>10</v>
      </c>
      <c r="T231" s="58" t="s">
        <v>89</v>
      </c>
      <c r="U231" s="58" t="s">
        <v>90</v>
      </c>
      <c r="V231" s="58" t="s">
        <v>91</v>
      </c>
      <c r="W231" s="58" t="s">
        <v>92</v>
      </c>
      <c r="X231" s="58" t="s">
        <v>93</v>
      </c>
      <c r="Y231" s="58" t="s">
        <v>94</v>
      </c>
      <c r="Z231" s="58">
        <v>234</v>
      </c>
      <c r="AA231" s="58">
        <v>526.24</v>
      </c>
    </row>
    <row r="232" spans="1:27" ht="18" customHeight="1" x14ac:dyDescent="0.25">
      <c r="A232" s="2">
        <v>2021</v>
      </c>
      <c r="B232" s="2" t="s">
        <v>3</v>
      </c>
      <c r="C232" s="2" t="s">
        <v>38</v>
      </c>
      <c r="D232" s="6" t="s">
        <v>31</v>
      </c>
      <c r="E232" s="7">
        <v>455</v>
      </c>
      <c r="F232" s="7">
        <v>4578.6000000000004</v>
      </c>
      <c r="G232" s="7">
        <v>5128.0320000000002</v>
      </c>
      <c r="H232" s="4">
        <v>915.72000000000014</v>
      </c>
      <c r="I232" s="5" t="s">
        <v>40</v>
      </c>
      <c r="P232" s="11"/>
      <c r="Q232" s="57" t="s">
        <v>95</v>
      </c>
      <c r="R232" s="57">
        <v>2020</v>
      </c>
      <c r="S232" s="57" t="s">
        <v>10</v>
      </c>
      <c r="T232" s="57" t="s">
        <v>89</v>
      </c>
      <c r="U232" s="57" t="s">
        <v>90</v>
      </c>
      <c r="V232" s="57" t="s">
        <v>91</v>
      </c>
      <c r="W232" s="57" t="s">
        <v>92</v>
      </c>
      <c r="X232" s="57" t="s">
        <v>93</v>
      </c>
      <c r="Y232" s="57" t="s">
        <v>94</v>
      </c>
      <c r="Z232" s="57">
        <v>228</v>
      </c>
      <c r="AA232" s="57">
        <v>526.24</v>
      </c>
    </row>
    <row r="233" spans="1:27" ht="18" customHeight="1" x14ac:dyDescent="0.25">
      <c r="A233" s="2">
        <v>2021</v>
      </c>
      <c r="B233" s="2" t="s">
        <v>3</v>
      </c>
      <c r="C233" s="2" t="s">
        <v>12</v>
      </c>
      <c r="D233" s="6" t="s">
        <v>28</v>
      </c>
      <c r="E233" s="8">
        <v>345</v>
      </c>
      <c r="F233" s="8">
        <v>7000</v>
      </c>
      <c r="G233" s="8">
        <v>7840</v>
      </c>
      <c r="H233" s="4">
        <v>1400</v>
      </c>
      <c r="I233" s="5" t="s">
        <v>40</v>
      </c>
      <c r="P233" s="11"/>
      <c r="Q233" s="58" t="s">
        <v>88</v>
      </c>
      <c r="R233" s="58">
        <v>2020</v>
      </c>
      <c r="S233" s="58" t="s">
        <v>10</v>
      </c>
      <c r="T233" s="58" t="s">
        <v>89</v>
      </c>
      <c r="U233" s="58" t="s">
        <v>90</v>
      </c>
      <c r="V233" s="58" t="s">
        <v>91</v>
      </c>
      <c r="W233" s="58" t="s">
        <v>92</v>
      </c>
      <c r="X233" s="58" t="s">
        <v>93</v>
      </c>
      <c r="Y233" s="58" t="s">
        <v>96</v>
      </c>
      <c r="Z233" s="58">
        <v>683</v>
      </c>
      <c r="AA233" s="58">
        <v>976.69</v>
      </c>
    </row>
    <row r="234" spans="1:27" ht="18" customHeight="1" x14ac:dyDescent="0.25">
      <c r="A234" s="2">
        <v>2021</v>
      </c>
      <c r="B234" s="2" t="s">
        <v>3</v>
      </c>
      <c r="C234" s="2" t="s">
        <v>13</v>
      </c>
      <c r="D234" s="3" t="s">
        <v>33</v>
      </c>
      <c r="E234" s="4">
        <v>122</v>
      </c>
      <c r="F234" s="4">
        <v>100</v>
      </c>
      <c r="G234" s="4">
        <v>112</v>
      </c>
      <c r="H234" s="4">
        <v>20</v>
      </c>
      <c r="I234" s="5" t="s">
        <v>40</v>
      </c>
      <c r="P234" s="11"/>
      <c r="Q234" s="57" t="s">
        <v>95</v>
      </c>
      <c r="R234" s="57">
        <v>2020</v>
      </c>
      <c r="S234" s="57" t="s">
        <v>10</v>
      </c>
      <c r="T234" s="57" t="s">
        <v>89</v>
      </c>
      <c r="U234" s="57" t="s">
        <v>90</v>
      </c>
      <c r="V234" s="57" t="s">
        <v>91</v>
      </c>
      <c r="W234" s="57" t="s">
        <v>92</v>
      </c>
      <c r="X234" s="57" t="s">
        <v>93</v>
      </c>
      <c r="Y234" s="57" t="s">
        <v>96</v>
      </c>
      <c r="Z234" s="57">
        <v>716</v>
      </c>
      <c r="AA234" s="57">
        <v>1023.88</v>
      </c>
    </row>
    <row r="235" spans="1:27" ht="18" customHeight="1" x14ac:dyDescent="0.25">
      <c r="A235" s="2">
        <v>2021</v>
      </c>
      <c r="B235" s="2" t="s">
        <v>3</v>
      </c>
      <c r="C235" s="2" t="s">
        <v>15</v>
      </c>
      <c r="D235" s="6" t="s">
        <v>26</v>
      </c>
      <c r="E235" s="7">
        <v>78</v>
      </c>
      <c r="F235" s="7">
        <v>4577.2</v>
      </c>
      <c r="G235" s="7">
        <v>5126.4639999999999</v>
      </c>
      <c r="H235" s="4">
        <v>915.44</v>
      </c>
      <c r="I235" s="5" t="s">
        <v>40</v>
      </c>
      <c r="P235" s="11"/>
      <c r="Q235" s="58" t="s">
        <v>97</v>
      </c>
      <c r="R235" s="58">
        <v>2020</v>
      </c>
      <c r="S235" s="58" t="s">
        <v>10</v>
      </c>
      <c r="T235" s="58" t="s">
        <v>89</v>
      </c>
      <c r="U235" s="58" t="s">
        <v>90</v>
      </c>
      <c r="V235" s="58" t="s">
        <v>91</v>
      </c>
      <c r="W235" s="58" t="s">
        <v>92</v>
      </c>
      <c r="X235" s="58" t="s">
        <v>93</v>
      </c>
      <c r="Y235" s="58" t="s">
        <v>96</v>
      </c>
      <c r="Z235" s="58">
        <v>769</v>
      </c>
      <c r="AA235" s="58">
        <v>1099.67</v>
      </c>
    </row>
    <row r="236" spans="1:27" ht="18" customHeight="1" x14ac:dyDescent="0.25">
      <c r="A236" s="2">
        <v>2021</v>
      </c>
      <c r="B236" s="2" t="s">
        <v>3</v>
      </c>
      <c r="C236" s="2" t="s">
        <v>15</v>
      </c>
      <c r="D236" s="6" t="s">
        <v>24</v>
      </c>
      <c r="E236" s="7">
        <v>76</v>
      </c>
      <c r="F236" s="7">
        <v>4576.8999999999996</v>
      </c>
      <c r="G236" s="7">
        <v>5126.1279999999997</v>
      </c>
      <c r="H236" s="4">
        <v>915.38</v>
      </c>
      <c r="I236" s="5" t="s">
        <v>40</v>
      </c>
      <c r="P236" s="11"/>
      <c r="Q236" s="57" t="s">
        <v>95</v>
      </c>
      <c r="R236" s="57">
        <v>2020</v>
      </c>
      <c r="S236" s="57" t="s">
        <v>10</v>
      </c>
      <c r="T236" s="57" t="s">
        <v>89</v>
      </c>
      <c r="U236" s="57" t="s">
        <v>90</v>
      </c>
      <c r="V236" s="57" t="s">
        <v>91</v>
      </c>
      <c r="W236" s="57" t="s">
        <v>92</v>
      </c>
      <c r="X236" s="57" t="s">
        <v>93</v>
      </c>
      <c r="Y236" s="57" t="s">
        <v>94</v>
      </c>
      <c r="Z236" s="57">
        <v>237</v>
      </c>
      <c r="AA236" s="57">
        <v>338.91</v>
      </c>
    </row>
    <row r="237" spans="1:27" ht="18" customHeight="1" x14ac:dyDescent="0.25">
      <c r="A237" s="2">
        <v>2021</v>
      </c>
      <c r="B237" s="2" t="s">
        <v>3</v>
      </c>
      <c r="C237" s="2" t="s">
        <v>15</v>
      </c>
      <c r="D237" s="6" t="s">
        <v>25</v>
      </c>
      <c r="E237" s="7">
        <v>46</v>
      </c>
      <c r="F237" s="7">
        <v>200</v>
      </c>
      <c r="G237" s="7">
        <v>224</v>
      </c>
      <c r="H237" s="4">
        <v>40</v>
      </c>
      <c r="I237" s="5" t="s">
        <v>40</v>
      </c>
      <c r="P237" s="11"/>
      <c r="Q237" s="58" t="s">
        <v>95</v>
      </c>
      <c r="R237" s="58">
        <v>2020</v>
      </c>
      <c r="S237" s="58" t="s">
        <v>10</v>
      </c>
      <c r="T237" s="58" t="s">
        <v>89</v>
      </c>
      <c r="U237" s="58" t="s">
        <v>90</v>
      </c>
      <c r="V237" s="58" t="s">
        <v>91</v>
      </c>
      <c r="W237" s="58" t="s">
        <v>92</v>
      </c>
      <c r="X237" s="58" t="s">
        <v>93</v>
      </c>
      <c r="Y237" s="58" t="s">
        <v>94</v>
      </c>
      <c r="Z237" s="58">
        <v>231</v>
      </c>
      <c r="AA237" s="58">
        <v>330.33</v>
      </c>
    </row>
    <row r="238" spans="1:27" ht="18" customHeight="1" x14ac:dyDescent="0.25">
      <c r="A238" s="2">
        <v>2021</v>
      </c>
      <c r="B238" s="2" t="s">
        <v>3</v>
      </c>
      <c r="C238" s="2" t="s">
        <v>15</v>
      </c>
      <c r="D238" s="6" t="s">
        <v>23</v>
      </c>
      <c r="E238" s="7">
        <v>34</v>
      </c>
      <c r="F238" s="7">
        <v>4576.8</v>
      </c>
      <c r="G238" s="7">
        <v>5126.0160000000005</v>
      </c>
      <c r="H238" s="4">
        <v>915.36000000000013</v>
      </c>
      <c r="I238" s="5" t="s">
        <v>40</v>
      </c>
      <c r="P238" s="11"/>
      <c r="Q238" s="57" t="s">
        <v>97</v>
      </c>
      <c r="R238" s="57">
        <v>2020</v>
      </c>
      <c r="S238" s="57" t="s">
        <v>10</v>
      </c>
      <c r="T238" s="57" t="s">
        <v>89</v>
      </c>
      <c r="U238" s="57" t="s">
        <v>90</v>
      </c>
      <c r="V238" s="57" t="s">
        <v>91</v>
      </c>
      <c r="W238" s="57" t="s">
        <v>92</v>
      </c>
      <c r="X238" s="57" t="s">
        <v>93</v>
      </c>
      <c r="Y238" s="57" t="s">
        <v>96</v>
      </c>
      <c r="Z238" s="57">
        <v>201</v>
      </c>
      <c r="AA238" s="57">
        <v>287.43</v>
      </c>
    </row>
    <row r="239" spans="1:27" ht="18" customHeight="1" x14ac:dyDescent="0.25">
      <c r="A239" s="2">
        <v>2021</v>
      </c>
      <c r="B239" s="2" t="s">
        <v>3</v>
      </c>
      <c r="C239" s="2" t="s">
        <v>13</v>
      </c>
      <c r="D239" s="3" t="s">
        <v>34</v>
      </c>
      <c r="E239" s="4">
        <v>7</v>
      </c>
      <c r="F239" s="4">
        <v>200</v>
      </c>
      <c r="G239" s="4">
        <v>224</v>
      </c>
      <c r="H239" s="4">
        <v>40</v>
      </c>
      <c r="I239" s="5" t="s">
        <v>40</v>
      </c>
      <c r="P239" s="11"/>
      <c r="Q239" s="58" t="s">
        <v>95</v>
      </c>
      <c r="R239" s="58">
        <v>2020</v>
      </c>
      <c r="S239" s="58" t="s">
        <v>10</v>
      </c>
      <c r="T239" s="58" t="s">
        <v>89</v>
      </c>
      <c r="U239" s="58" t="s">
        <v>90</v>
      </c>
      <c r="V239" s="58" t="s">
        <v>91</v>
      </c>
      <c r="W239" s="58" t="s">
        <v>92</v>
      </c>
      <c r="X239" s="58" t="s">
        <v>93</v>
      </c>
      <c r="Y239" s="58" t="s">
        <v>96</v>
      </c>
      <c r="Z239" s="58">
        <v>756</v>
      </c>
      <c r="AA239" s="58">
        <v>526.24</v>
      </c>
    </row>
    <row r="240" spans="1:27" ht="18" customHeight="1" x14ac:dyDescent="0.25">
      <c r="A240" s="2">
        <v>2021</v>
      </c>
      <c r="B240" s="2" t="s">
        <v>3</v>
      </c>
      <c r="C240" s="2" t="s">
        <v>15</v>
      </c>
      <c r="D240" s="6" t="s">
        <v>27</v>
      </c>
      <c r="E240" s="7">
        <v>3</v>
      </c>
      <c r="F240" s="7">
        <v>4577.3</v>
      </c>
      <c r="G240" s="7">
        <v>5126.576</v>
      </c>
      <c r="H240" s="4">
        <v>915.46</v>
      </c>
      <c r="I240" s="5" t="s">
        <v>40</v>
      </c>
      <c r="P240" s="11"/>
      <c r="Q240" s="57" t="s">
        <v>88</v>
      </c>
      <c r="R240" s="57">
        <v>2020</v>
      </c>
      <c r="S240" s="57" t="s">
        <v>10</v>
      </c>
      <c r="T240" s="57" t="s">
        <v>89</v>
      </c>
      <c r="U240" s="57" t="s">
        <v>90</v>
      </c>
      <c r="V240" s="57" t="s">
        <v>91</v>
      </c>
      <c r="W240" s="57" t="s">
        <v>92</v>
      </c>
      <c r="X240" s="57" t="s">
        <v>93</v>
      </c>
      <c r="Y240" s="57" t="s">
        <v>96</v>
      </c>
      <c r="Z240" s="57">
        <v>809</v>
      </c>
      <c r="AA240" s="57">
        <v>526.24</v>
      </c>
    </row>
    <row r="241" spans="1:27" ht="18" customHeight="1" x14ac:dyDescent="0.25">
      <c r="A241" s="2">
        <v>2021</v>
      </c>
      <c r="B241" s="2" t="s">
        <v>3</v>
      </c>
      <c r="C241" s="2" t="s">
        <v>32</v>
      </c>
      <c r="D241" s="6" t="s">
        <v>32</v>
      </c>
      <c r="E241" s="7">
        <v>2</v>
      </c>
      <c r="F241" s="7">
        <v>7920</v>
      </c>
      <c r="G241" s="7">
        <v>10296</v>
      </c>
      <c r="H241" s="4">
        <v>1584</v>
      </c>
      <c r="I241" s="5" t="s">
        <v>40</v>
      </c>
      <c r="P241" s="11"/>
      <c r="Q241" s="58" t="s">
        <v>88</v>
      </c>
      <c r="R241" s="58">
        <v>2020</v>
      </c>
      <c r="S241" s="58" t="s">
        <v>10</v>
      </c>
      <c r="T241" s="58" t="s">
        <v>89</v>
      </c>
      <c r="U241" s="58" t="s">
        <v>90</v>
      </c>
      <c r="V241" s="58" t="s">
        <v>91</v>
      </c>
      <c r="W241" s="58" t="s">
        <v>92</v>
      </c>
      <c r="X241" s="58" t="s">
        <v>93</v>
      </c>
      <c r="Y241" s="58" t="s">
        <v>96</v>
      </c>
      <c r="Z241" s="58">
        <v>199</v>
      </c>
      <c r="AA241" s="58">
        <v>284.57</v>
      </c>
    </row>
    <row r="242" spans="1:27" ht="18" customHeight="1" x14ac:dyDescent="0.25">
      <c r="A242" s="2">
        <v>2021</v>
      </c>
      <c r="B242" s="2" t="s">
        <v>4</v>
      </c>
      <c r="C242" s="2" t="s">
        <v>14</v>
      </c>
      <c r="D242" s="3" t="s">
        <v>36</v>
      </c>
      <c r="E242" s="4">
        <v>3566</v>
      </c>
      <c r="F242" s="4">
        <v>5492.76</v>
      </c>
      <c r="G242" s="4">
        <v>7140.5879999999997</v>
      </c>
      <c r="H242" s="4">
        <v>1098.5520000000001</v>
      </c>
      <c r="I242" s="5" t="s">
        <v>40</v>
      </c>
      <c r="P242" s="11"/>
      <c r="Q242" s="57" t="s">
        <v>88</v>
      </c>
      <c r="R242" s="57">
        <v>2020</v>
      </c>
      <c r="S242" s="57" t="s">
        <v>10</v>
      </c>
      <c r="T242" s="57" t="s">
        <v>89</v>
      </c>
      <c r="U242" s="57" t="s">
        <v>90</v>
      </c>
      <c r="V242" s="57" t="s">
        <v>91</v>
      </c>
      <c r="W242" s="57" t="s">
        <v>92</v>
      </c>
      <c r="X242" s="57" t="s">
        <v>93</v>
      </c>
      <c r="Y242" s="57" t="s">
        <v>96</v>
      </c>
      <c r="Z242" s="57">
        <v>247</v>
      </c>
      <c r="AA242" s="57">
        <v>353.21</v>
      </c>
    </row>
    <row r="243" spans="1:27" ht="18" customHeight="1" x14ac:dyDescent="0.25">
      <c r="A243" s="2">
        <v>2021</v>
      </c>
      <c r="B243" s="2" t="s">
        <v>4</v>
      </c>
      <c r="C243" s="2" t="s">
        <v>14</v>
      </c>
      <c r="D243" s="3" t="s">
        <v>37</v>
      </c>
      <c r="E243" s="4">
        <v>2498</v>
      </c>
      <c r="F243" s="4">
        <v>9600</v>
      </c>
      <c r="G243" s="4">
        <v>12480</v>
      </c>
      <c r="H243" s="4">
        <v>1920</v>
      </c>
      <c r="I243" s="5" t="s">
        <v>40</v>
      </c>
      <c r="P243" s="11"/>
      <c r="Q243" s="58" t="s">
        <v>97</v>
      </c>
      <c r="R243" s="58">
        <v>2020</v>
      </c>
      <c r="S243" s="58" t="s">
        <v>10</v>
      </c>
      <c r="T243" s="58" t="s">
        <v>89</v>
      </c>
      <c r="U243" s="58" t="s">
        <v>90</v>
      </c>
      <c r="V243" s="58" t="s">
        <v>91</v>
      </c>
      <c r="W243" s="58" t="s">
        <v>92</v>
      </c>
      <c r="X243" s="58" t="s">
        <v>93</v>
      </c>
      <c r="Y243" s="58" t="s">
        <v>96</v>
      </c>
      <c r="Z243" s="58">
        <v>169</v>
      </c>
      <c r="AA243" s="58">
        <v>241.67</v>
      </c>
    </row>
    <row r="244" spans="1:27" ht="18" customHeight="1" x14ac:dyDescent="0.25">
      <c r="A244" s="2">
        <v>2021</v>
      </c>
      <c r="B244" s="2" t="s">
        <v>4</v>
      </c>
      <c r="C244" s="2" t="s">
        <v>13</v>
      </c>
      <c r="D244" s="3" t="s">
        <v>35</v>
      </c>
      <c r="E244" s="4">
        <v>1245</v>
      </c>
      <c r="F244" s="4">
        <v>5492.6399999999994</v>
      </c>
      <c r="G244" s="4">
        <v>7140.4319999999989</v>
      </c>
      <c r="H244" s="4">
        <v>1098.528</v>
      </c>
      <c r="I244" s="5" t="s">
        <v>40</v>
      </c>
      <c r="P244" s="11"/>
      <c r="Q244" s="57" t="s">
        <v>88</v>
      </c>
      <c r="R244" s="57">
        <v>2020</v>
      </c>
      <c r="S244" s="57" t="s">
        <v>10</v>
      </c>
      <c r="T244" s="57" t="s">
        <v>89</v>
      </c>
      <c r="U244" s="57" t="s">
        <v>90</v>
      </c>
      <c r="V244" s="57" t="s">
        <v>91</v>
      </c>
      <c r="W244" s="57" t="s">
        <v>92</v>
      </c>
      <c r="X244" s="57" t="s">
        <v>93</v>
      </c>
      <c r="Y244" s="57" t="s">
        <v>94</v>
      </c>
      <c r="Z244" s="57">
        <v>239</v>
      </c>
      <c r="AA244" s="57">
        <v>341.77</v>
      </c>
    </row>
    <row r="245" spans="1:27" ht="18" customHeight="1" x14ac:dyDescent="0.25">
      <c r="A245" s="2">
        <v>2021</v>
      </c>
      <c r="B245" s="2" t="s">
        <v>4</v>
      </c>
      <c r="C245" s="2" t="s">
        <v>38</v>
      </c>
      <c r="D245" s="6" t="s">
        <v>30</v>
      </c>
      <c r="E245" s="7">
        <v>644</v>
      </c>
      <c r="F245" s="7">
        <v>6892.2</v>
      </c>
      <c r="G245" s="7">
        <v>8959.86</v>
      </c>
      <c r="H245" s="4">
        <v>1378.44</v>
      </c>
      <c r="I245" s="5" t="s">
        <v>40</v>
      </c>
      <c r="P245" s="11"/>
      <c r="Q245" s="58" t="s">
        <v>95</v>
      </c>
      <c r="R245" s="58">
        <v>2020</v>
      </c>
      <c r="S245" s="58" t="s">
        <v>10</v>
      </c>
      <c r="T245" s="58" t="s">
        <v>89</v>
      </c>
      <c r="U245" s="58" t="s">
        <v>90</v>
      </c>
      <c r="V245" s="58" t="s">
        <v>91</v>
      </c>
      <c r="W245" s="58" t="s">
        <v>92</v>
      </c>
      <c r="X245" s="58" t="s">
        <v>93</v>
      </c>
      <c r="Y245" s="58" t="s">
        <v>94</v>
      </c>
      <c r="Z245" s="58">
        <v>233</v>
      </c>
      <c r="AA245" s="58">
        <v>333.19</v>
      </c>
    </row>
    <row r="246" spans="1:27" ht="18" customHeight="1" x14ac:dyDescent="0.25">
      <c r="A246" s="2">
        <v>2021</v>
      </c>
      <c r="B246" s="2" t="s">
        <v>4</v>
      </c>
      <c r="C246" s="2" t="s">
        <v>12</v>
      </c>
      <c r="D246" s="6" t="s">
        <v>29</v>
      </c>
      <c r="E246" s="7">
        <v>643</v>
      </c>
      <c r="F246" s="7">
        <v>8400</v>
      </c>
      <c r="G246" s="7">
        <v>10920</v>
      </c>
      <c r="H246" s="4">
        <v>1680</v>
      </c>
      <c r="I246" s="5" t="s">
        <v>40</v>
      </c>
      <c r="P246" s="11"/>
      <c r="Q246" s="57" t="s">
        <v>97</v>
      </c>
      <c r="R246" s="57">
        <v>2020</v>
      </c>
      <c r="S246" s="57" t="s">
        <v>10</v>
      </c>
      <c r="T246" s="57" t="s">
        <v>89</v>
      </c>
      <c r="U246" s="57" t="s">
        <v>90</v>
      </c>
      <c r="V246" s="57" t="s">
        <v>91</v>
      </c>
      <c r="W246" s="57" t="s">
        <v>92</v>
      </c>
      <c r="X246" s="57" t="s">
        <v>93</v>
      </c>
      <c r="Y246" s="57" t="s">
        <v>94</v>
      </c>
      <c r="Z246" s="57">
        <v>227</v>
      </c>
      <c r="AA246" s="57">
        <v>324.61</v>
      </c>
    </row>
    <row r="247" spans="1:27" ht="18" customHeight="1" x14ac:dyDescent="0.25">
      <c r="A247" s="2">
        <v>2021</v>
      </c>
      <c r="B247" s="2" t="s">
        <v>4</v>
      </c>
      <c r="C247" s="2" t="s">
        <v>38</v>
      </c>
      <c r="D247" s="6" t="s">
        <v>31</v>
      </c>
      <c r="E247" s="7">
        <v>455</v>
      </c>
      <c r="F247" s="7">
        <v>5494.3200000000006</v>
      </c>
      <c r="G247" s="7">
        <v>7142.6160000000009</v>
      </c>
      <c r="H247" s="4">
        <v>1098.8640000000003</v>
      </c>
      <c r="I247" s="5" t="s">
        <v>40</v>
      </c>
      <c r="P247" s="11"/>
      <c r="Q247" s="58" t="s">
        <v>97</v>
      </c>
      <c r="R247" s="58">
        <v>2020</v>
      </c>
      <c r="S247" s="58" t="s">
        <v>10</v>
      </c>
      <c r="T247" s="58" t="s">
        <v>89</v>
      </c>
      <c r="U247" s="58" t="s">
        <v>90</v>
      </c>
      <c r="V247" s="58" t="s">
        <v>91</v>
      </c>
      <c r="W247" s="58" t="s">
        <v>92</v>
      </c>
      <c r="X247" s="58" t="s">
        <v>93</v>
      </c>
      <c r="Y247" s="58" t="s">
        <v>96</v>
      </c>
      <c r="Z247" s="58">
        <v>197</v>
      </c>
      <c r="AA247" s="58">
        <v>281.70999999999998</v>
      </c>
    </row>
    <row r="248" spans="1:27" ht="18" customHeight="1" x14ac:dyDescent="0.25">
      <c r="A248" s="2">
        <v>2021</v>
      </c>
      <c r="B248" s="2" t="s">
        <v>4</v>
      </c>
      <c r="C248" s="2" t="s">
        <v>12</v>
      </c>
      <c r="D248" s="6" t="s">
        <v>28</v>
      </c>
      <c r="E248" s="8">
        <v>345</v>
      </c>
      <c r="F248" s="8">
        <v>8400</v>
      </c>
      <c r="G248" s="8">
        <v>10920</v>
      </c>
      <c r="H248" s="4">
        <v>1680</v>
      </c>
      <c r="I248" s="5" t="s">
        <v>40</v>
      </c>
      <c r="P248" s="11"/>
      <c r="Q248" s="57" t="s">
        <v>97</v>
      </c>
      <c r="R248" s="57">
        <v>2020</v>
      </c>
      <c r="S248" s="57" t="s">
        <v>10</v>
      </c>
      <c r="T248" s="57" t="s">
        <v>89</v>
      </c>
      <c r="U248" s="57" t="s">
        <v>90</v>
      </c>
      <c r="V248" s="57" t="s">
        <v>91</v>
      </c>
      <c r="W248" s="57" t="s">
        <v>92</v>
      </c>
      <c r="X248" s="57" t="s">
        <v>93</v>
      </c>
      <c r="Y248" s="57" t="s">
        <v>96</v>
      </c>
      <c r="Z248" s="57">
        <v>245</v>
      </c>
      <c r="AA248" s="57">
        <v>350.35</v>
      </c>
    </row>
    <row r="249" spans="1:27" ht="18" customHeight="1" x14ac:dyDescent="0.25">
      <c r="A249" s="2">
        <v>2021</v>
      </c>
      <c r="B249" s="2" t="s">
        <v>4</v>
      </c>
      <c r="C249" s="2" t="s">
        <v>13</v>
      </c>
      <c r="D249" s="3" t="s">
        <v>33</v>
      </c>
      <c r="E249" s="4">
        <v>122</v>
      </c>
      <c r="F249" s="4">
        <v>120</v>
      </c>
      <c r="G249" s="4">
        <v>156</v>
      </c>
      <c r="H249" s="4">
        <v>24</v>
      </c>
      <c r="I249" s="5" t="s">
        <v>40</v>
      </c>
      <c r="P249" s="11"/>
      <c r="Q249" s="58" t="s">
        <v>98</v>
      </c>
      <c r="R249" s="58">
        <v>2020</v>
      </c>
      <c r="S249" s="58" t="s">
        <v>10</v>
      </c>
      <c r="T249" s="58" t="s">
        <v>89</v>
      </c>
      <c r="U249" s="58" t="s">
        <v>90</v>
      </c>
      <c r="V249" s="58" t="s">
        <v>91</v>
      </c>
      <c r="W249" s="58" t="s">
        <v>92</v>
      </c>
      <c r="X249" s="58" t="s">
        <v>93</v>
      </c>
      <c r="Y249" s="58" t="s">
        <v>96</v>
      </c>
      <c r="Z249" s="58">
        <v>778</v>
      </c>
      <c r="AA249" s="58">
        <v>1112.54</v>
      </c>
    </row>
    <row r="250" spans="1:27" ht="18" customHeight="1" x14ac:dyDescent="0.25">
      <c r="A250" s="2">
        <v>2021</v>
      </c>
      <c r="B250" s="2" t="s">
        <v>4</v>
      </c>
      <c r="C250" s="2" t="s">
        <v>15</v>
      </c>
      <c r="D250" s="6" t="s">
        <v>26</v>
      </c>
      <c r="E250" s="7">
        <v>78</v>
      </c>
      <c r="F250" s="7">
        <v>4577.2</v>
      </c>
      <c r="G250" s="7">
        <v>5126.4639999999999</v>
      </c>
      <c r="H250" s="4">
        <v>915.44</v>
      </c>
      <c r="I250" s="5" t="s">
        <v>40</v>
      </c>
      <c r="P250" s="11"/>
      <c r="Q250" s="57" t="s">
        <v>95</v>
      </c>
      <c r="R250" s="57">
        <v>2020</v>
      </c>
      <c r="S250" s="57" t="s">
        <v>9</v>
      </c>
      <c r="T250" s="57" t="s">
        <v>89</v>
      </c>
      <c r="U250" s="57" t="s">
        <v>90</v>
      </c>
      <c r="V250" s="57" t="s">
        <v>91</v>
      </c>
      <c r="W250" s="57" t="s">
        <v>92</v>
      </c>
      <c r="X250" s="57" t="s">
        <v>93</v>
      </c>
      <c r="Y250" s="57" t="s">
        <v>94</v>
      </c>
      <c r="Z250" s="57">
        <v>254</v>
      </c>
      <c r="AA250" s="57">
        <v>526.24</v>
      </c>
    </row>
    <row r="251" spans="1:27" ht="18" customHeight="1" x14ac:dyDescent="0.25">
      <c r="A251" s="2">
        <v>2021</v>
      </c>
      <c r="B251" s="2" t="s">
        <v>4</v>
      </c>
      <c r="C251" s="2" t="s">
        <v>15</v>
      </c>
      <c r="D251" s="6" t="s">
        <v>24</v>
      </c>
      <c r="E251" s="7">
        <v>76</v>
      </c>
      <c r="F251" s="7">
        <v>4576.8999999999996</v>
      </c>
      <c r="G251" s="7">
        <v>5126.1279999999997</v>
      </c>
      <c r="H251" s="4">
        <v>915.38</v>
      </c>
      <c r="I251" s="5" t="s">
        <v>40</v>
      </c>
      <c r="P251" s="11"/>
      <c r="Q251" s="58" t="s">
        <v>95</v>
      </c>
      <c r="R251" s="58">
        <v>2020</v>
      </c>
      <c r="S251" s="58" t="s">
        <v>9</v>
      </c>
      <c r="T251" s="58" t="s">
        <v>89</v>
      </c>
      <c r="U251" s="58" t="s">
        <v>90</v>
      </c>
      <c r="V251" s="58" t="s">
        <v>91</v>
      </c>
      <c r="W251" s="58" t="s">
        <v>92</v>
      </c>
      <c r="X251" s="58" t="s">
        <v>93</v>
      </c>
      <c r="Y251" s="58" t="s">
        <v>94</v>
      </c>
      <c r="Z251" s="58">
        <v>248</v>
      </c>
      <c r="AA251" s="58">
        <v>526.24</v>
      </c>
    </row>
    <row r="252" spans="1:27" ht="18" customHeight="1" x14ac:dyDescent="0.25">
      <c r="A252" s="2">
        <v>2021</v>
      </c>
      <c r="B252" s="2" t="s">
        <v>4</v>
      </c>
      <c r="C252" s="2" t="s">
        <v>15</v>
      </c>
      <c r="D252" s="6" t="s">
        <v>25</v>
      </c>
      <c r="E252" s="7">
        <v>46</v>
      </c>
      <c r="F252" s="7">
        <v>200</v>
      </c>
      <c r="G252" s="7">
        <v>224</v>
      </c>
      <c r="H252" s="4">
        <v>40</v>
      </c>
      <c r="I252" s="5" t="s">
        <v>40</v>
      </c>
      <c r="P252" s="11"/>
      <c r="Q252" s="57" t="s">
        <v>95</v>
      </c>
      <c r="R252" s="57">
        <v>2020</v>
      </c>
      <c r="S252" s="57" t="s">
        <v>9</v>
      </c>
      <c r="T252" s="57" t="s">
        <v>89</v>
      </c>
      <c r="U252" s="57" t="s">
        <v>90</v>
      </c>
      <c r="V252" s="57" t="s">
        <v>91</v>
      </c>
      <c r="W252" s="57" t="s">
        <v>92</v>
      </c>
      <c r="X252" s="57" t="s">
        <v>93</v>
      </c>
      <c r="Y252" s="57" t="s">
        <v>96</v>
      </c>
      <c r="Z252" s="57">
        <v>206</v>
      </c>
      <c r="AA252" s="57">
        <v>294.58</v>
      </c>
    </row>
    <row r="253" spans="1:27" ht="18" customHeight="1" x14ac:dyDescent="0.25">
      <c r="A253" s="2">
        <v>2021</v>
      </c>
      <c r="B253" s="2" t="s">
        <v>4</v>
      </c>
      <c r="C253" s="2" t="s">
        <v>15</v>
      </c>
      <c r="D253" s="6" t="s">
        <v>23</v>
      </c>
      <c r="E253" s="7">
        <v>34</v>
      </c>
      <c r="F253" s="7">
        <v>4576.8</v>
      </c>
      <c r="G253" s="7">
        <v>5126.0160000000005</v>
      </c>
      <c r="H253" s="4">
        <v>915.36000000000013</v>
      </c>
      <c r="I253" s="5" t="s">
        <v>40</v>
      </c>
      <c r="P253" s="11"/>
      <c r="Q253" s="58" t="s">
        <v>88</v>
      </c>
      <c r="R253" s="58">
        <v>2020</v>
      </c>
      <c r="S253" s="58" t="s">
        <v>9</v>
      </c>
      <c r="T253" s="58" t="s">
        <v>89</v>
      </c>
      <c r="U253" s="58" t="s">
        <v>90</v>
      </c>
      <c r="V253" s="58" t="s">
        <v>91</v>
      </c>
      <c r="W253" s="58" t="s">
        <v>92</v>
      </c>
      <c r="X253" s="58" t="s">
        <v>93</v>
      </c>
      <c r="Y253" s="58" t="s">
        <v>96</v>
      </c>
      <c r="Z253" s="58">
        <v>248</v>
      </c>
      <c r="AA253" s="58">
        <v>354.64</v>
      </c>
    </row>
    <row r="254" spans="1:27" ht="18" customHeight="1" x14ac:dyDescent="0.25">
      <c r="A254" s="2">
        <v>2021</v>
      </c>
      <c r="B254" s="2" t="s">
        <v>4</v>
      </c>
      <c r="C254" s="2" t="s">
        <v>13</v>
      </c>
      <c r="D254" s="3" t="s">
        <v>34</v>
      </c>
      <c r="E254" s="4">
        <v>7</v>
      </c>
      <c r="F254" s="4">
        <v>200</v>
      </c>
      <c r="G254" s="4">
        <v>224</v>
      </c>
      <c r="H254" s="4">
        <v>40</v>
      </c>
      <c r="I254" s="5" t="s">
        <v>40</v>
      </c>
      <c r="P254" s="11"/>
      <c r="Q254" s="57" t="s">
        <v>97</v>
      </c>
      <c r="R254" s="57">
        <v>2020</v>
      </c>
      <c r="S254" s="57" t="s">
        <v>9</v>
      </c>
      <c r="T254" s="57" t="s">
        <v>89</v>
      </c>
      <c r="U254" s="57" t="s">
        <v>90</v>
      </c>
      <c r="V254" s="57" t="s">
        <v>91</v>
      </c>
      <c r="W254" s="57" t="s">
        <v>92</v>
      </c>
      <c r="X254" s="57" t="s">
        <v>93</v>
      </c>
      <c r="Y254" s="57" t="s">
        <v>96</v>
      </c>
      <c r="Z254" s="57">
        <v>176</v>
      </c>
      <c r="AA254" s="57">
        <v>251.68</v>
      </c>
    </row>
    <row r="255" spans="1:27" ht="18" customHeight="1" x14ac:dyDescent="0.25">
      <c r="A255" s="2">
        <v>2021</v>
      </c>
      <c r="B255" s="2" t="s">
        <v>4</v>
      </c>
      <c r="C255" s="2" t="s">
        <v>15</v>
      </c>
      <c r="D255" s="6" t="s">
        <v>27</v>
      </c>
      <c r="E255" s="7">
        <v>3</v>
      </c>
      <c r="F255" s="7">
        <v>4577.3</v>
      </c>
      <c r="G255" s="7">
        <v>5126.576</v>
      </c>
      <c r="H255" s="4">
        <v>915.46</v>
      </c>
      <c r="I255" s="5" t="s">
        <v>40</v>
      </c>
      <c r="P255" s="11"/>
      <c r="Q255" s="58" t="s">
        <v>99</v>
      </c>
      <c r="R255" s="58">
        <v>2020</v>
      </c>
      <c r="S255" s="58" t="s">
        <v>9</v>
      </c>
      <c r="T255" s="58" t="s">
        <v>89</v>
      </c>
      <c r="U255" s="58" t="s">
        <v>90</v>
      </c>
      <c r="V255" s="58" t="s">
        <v>91</v>
      </c>
      <c r="W255" s="58" t="s">
        <v>92</v>
      </c>
      <c r="X255" s="58" t="s">
        <v>93</v>
      </c>
      <c r="Y255" s="58" t="s">
        <v>96</v>
      </c>
      <c r="Z255" s="58">
        <v>202</v>
      </c>
      <c r="AA255" s="58">
        <v>288.86</v>
      </c>
    </row>
    <row r="256" spans="1:27" ht="18" customHeight="1" x14ac:dyDescent="0.25">
      <c r="A256" s="2">
        <v>2021</v>
      </c>
      <c r="B256" s="2" t="s">
        <v>4</v>
      </c>
      <c r="C256" s="2" t="s">
        <v>32</v>
      </c>
      <c r="D256" s="6" t="s">
        <v>32</v>
      </c>
      <c r="E256" s="7">
        <v>2</v>
      </c>
      <c r="F256" s="7">
        <v>6600</v>
      </c>
      <c r="G256" s="7">
        <v>7392</v>
      </c>
      <c r="H256" s="4">
        <v>1320</v>
      </c>
      <c r="I256" s="5" t="s">
        <v>40</v>
      </c>
      <c r="P256" s="11"/>
      <c r="Q256" s="57" t="s">
        <v>95</v>
      </c>
      <c r="R256" s="57">
        <v>2020</v>
      </c>
      <c r="S256" s="57" t="s">
        <v>9</v>
      </c>
      <c r="T256" s="57" t="s">
        <v>89</v>
      </c>
      <c r="U256" s="57" t="s">
        <v>90</v>
      </c>
      <c r="V256" s="57" t="s">
        <v>91</v>
      </c>
      <c r="W256" s="57" t="s">
        <v>92</v>
      </c>
      <c r="X256" s="57" t="s">
        <v>93</v>
      </c>
      <c r="Y256" s="57" t="s">
        <v>96</v>
      </c>
      <c r="Z256" s="57">
        <v>250</v>
      </c>
      <c r="AA256" s="57">
        <v>357.5</v>
      </c>
    </row>
    <row r="257" spans="1:27" ht="18" customHeight="1" x14ac:dyDescent="0.25">
      <c r="A257" s="2">
        <v>2021</v>
      </c>
      <c r="B257" s="2" t="s">
        <v>5</v>
      </c>
      <c r="C257" s="2" t="s">
        <v>14</v>
      </c>
      <c r="D257" s="3" t="s">
        <v>36</v>
      </c>
      <c r="E257" s="4">
        <v>3566</v>
      </c>
      <c r="F257" s="4">
        <v>4577.3</v>
      </c>
      <c r="G257" s="4">
        <v>5126.576</v>
      </c>
      <c r="H257" s="4">
        <v>915.46</v>
      </c>
      <c r="I257" s="5" t="s">
        <v>40</v>
      </c>
      <c r="P257" s="11"/>
      <c r="Q257" s="58" t="s">
        <v>88</v>
      </c>
      <c r="R257" s="58">
        <v>2020</v>
      </c>
      <c r="S257" s="58" t="s">
        <v>9</v>
      </c>
      <c r="T257" s="58" t="s">
        <v>89</v>
      </c>
      <c r="U257" s="58" t="s">
        <v>90</v>
      </c>
      <c r="V257" s="58" t="s">
        <v>91</v>
      </c>
      <c r="W257" s="58" t="s">
        <v>92</v>
      </c>
      <c r="X257" s="58" t="s">
        <v>93</v>
      </c>
      <c r="Y257" s="58" t="s">
        <v>96</v>
      </c>
      <c r="Z257" s="58">
        <v>178</v>
      </c>
      <c r="AA257" s="58">
        <v>254.54</v>
      </c>
    </row>
    <row r="258" spans="1:27" ht="18" customHeight="1" x14ac:dyDescent="0.25">
      <c r="A258" s="2">
        <v>2021</v>
      </c>
      <c r="B258" s="2" t="s">
        <v>5</v>
      </c>
      <c r="C258" s="2" t="s">
        <v>14</v>
      </c>
      <c r="D258" s="3" t="s">
        <v>37</v>
      </c>
      <c r="E258" s="4">
        <v>2498</v>
      </c>
      <c r="F258" s="4">
        <v>8000</v>
      </c>
      <c r="G258" s="4">
        <v>8960</v>
      </c>
      <c r="H258" s="4">
        <v>1600</v>
      </c>
      <c r="I258" s="5" t="s">
        <v>40</v>
      </c>
      <c r="P258" s="11"/>
      <c r="Q258" s="57" t="s">
        <v>88</v>
      </c>
      <c r="R258" s="57">
        <v>2020</v>
      </c>
      <c r="S258" s="57" t="s">
        <v>9</v>
      </c>
      <c r="T258" s="57" t="s">
        <v>89</v>
      </c>
      <c r="U258" s="57" t="s">
        <v>90</v>
      </c>
      <c r="V258" s="57" t="s">
        <v>91</v>
      </c>
      <c r="W258" s="57" t="s">
        <v>92</v>
      </c>
      <c r="X258" s="57" t="s">
        <v>93</v>
      </c>
      <c r="Y258" s="57" t="s">
        <v>96</v>
      </c>
      <c r="Z258" s="57">
        <v>258</v>
      </c>
      <c r="AA258" s="57">
        <v>526.24</v>
      </c>
    </row>
    <row r="259" spans="1:27" ht="18" customHeight="1" x14ac:dyDescent="0.25">
      <c r="A259" s="2">
        <v>2021</v>
      </c>
      <c r="B259" s="2" t="s">
        <v>5</v>
      </c>
      <c r="C259" s="2" t="s">
        <v>13</v>
      </c>
      <c r="D259" s="3" t="s">
        <v>35</v>
      </c>
      <c r="E259" s="4">
        <v>1245</v>
      </c>
      <c r="F259" s="4">
        <v>4577.2</v>
      </c>
      <c r="G259" s="4">
        <v>5126.4639999999999</v>
      </c>
      <c r="H259" s="4">
        <v>915.44</v>
      </c>
      <c r="I259" s="5" t="s">
        <v>40</v>
      </c>
      <c r="P259" s="11"/>
      <c r="Q259" s="58" t="s">
        <v>88</v>
      </c>
      <c r="R259" s="58">
        <v>2020</v>
      </c>
      <c r="S259" s="58" t="s">
        <v>9</v>
      </c>
      <c r="T259" s="58" t="s">
        <v>89</v>
      </c>
      <c r="U259" s="58" t="s">
        <v>90</v>
      </c>
      <c r="V259" s="58" t="s">
        <v>91</v>
      </c>
      <c r="W259" s="58" t="s">
        <v>92</v>
      </c>
      <c r="X259" s="58" t="s">
        <v>93</v>
      </c>
      <c r="Y259" s="58" t="s">
        <v>96</v>
      </c>
      <c r="Z259" s="58">
        <v>252</v>
      </c>
      <c r="AA259" s="58">
        <v>526.24</v>
      </c>
    </row>
    <row r="260" spans="1:27" ht="18" customHeight="1" x14ac:dyDescent="0.25">
      <c r="A260" s="2">
        <v>2021</v>
      </c>
      <c r="B260" s="2" t="s">
        <v>5</v>
      </c>
      <c r="C260" s="2" t="s">
        <v>38</v>
      </c>
      <c r="D260" s="6" t="s">
        <v>30</v>
      </c>
      <c r="E260" s="7">
        <v>644</v>
      </c>
      <c r="F260" s="7">
        <v>5743.5</v>
      </c>
      <c r="G260" s="7">
        <v>6432.72</v>
      </c>
      <c r="H260" s="4">
        <v>1148.7</v>
      </c>
      <c r="I260" s="5" t="s">
        <v>40</v>
      </c>
      <c r="P260" s="11"/>
      <c r="Q260" s="57" t="s">
        <v>88</v>
      </c>
      <c r="R260" s="57">
        <v>2020</v>
      </c>
      <c r="S260" s="57" t="s">
        <v>9</v>
      </c>
      <c r="T260" s="57" t="s">
        <v>89</v>
      </c>
      <c r="U260" s="57" t="s">
        <v>90</v>
      </c>
      <c r="V260" s="57" t="s">
        <v>91</v>
      </c>
      <c r="W260" s="57" t="s">
        <v>92</v>
      </c>
      <c r="X260" s="57" t="s">
        <v>93</v>
      </c>
      <c r="Y260" s="57" t="s">
        <v>94</v>
      </c>
      <c r="Z260" s="57">
        <v>246</v>
      </c>
      <c r="AA260" s="57">
        <v>526.24</v>
      </c>
    </row>
    <row r="261" spans="1:27" ht="18" customHeight="1" x14ac:dyDescent="0.25">
      <c r="A261" s="2">
        <v>2021</v>
      </c>
      <c r="B261" s="2" t="s">
        <v>5</v>
      </c>
      <c r="C261" s="2" t="s">
        <v>12</v>
      </c>
      <c r="D261" s="6" t="s">
        <v>29</v>
      </c>
      <c r="E261" s="7">
        <v>643</v>
      </c>
      <c r="F261" s="7">
        <v>7000</v>
      </c>
      <c r="G261" s="7">
        <v>7840</v>
      </c>
      <c r="H261" s="4">
        <v>1400</v>
      </c>
      <c r="I261" s="5" t="s">
        <v>40</v>
      </c>
      <c r="P261" s="11"/>
      <c r="Q261" s="58" t="s">
        <v>97</v>
      </c>
      <c r="R261" s="58">
        <v>2020</v>
      </c>
      <c r="S261" s="58" t="s">
        <v>9</v>
      </c>
      <c r="T261" s="58" t="s">
        <v>89</v>
      </c>
      <c r="U261" s="58" t="s">
        <v>90</v>
      </c>
      <c r="V261" s="58" t="s">
        <v>91</v>
      </c>
      <c r="W261" s="58" t="s">
        <v>92</v>
      </c>
      <c r="X261" s="58" t="s">
        <v>93</v>
      </c>
      <c r="Y261" s="58" t="s">
        <v>96</v>
      </c>
      <c r="Z261" s="58">
        <v>682</v>
      </c>
      <c r="AA261" s="58">
        <v>975.26</v>
      </c>
    </row>
    <row r="262" spans="1:27" ht="18" customHeight="1" x14ac:dyDescent="0.25">
      <c r="A262" s="2">
        <v>2021</v>
      </c>
      <c r="B262" s="2" t="s">
        <v>5</v>
      </c>
      <c r="C262" s="2" t="s">
        <v>38</v>
      </c>
      <c r="D262" s="6" t="s">
        <v>31</v>
      </c>
      <c r="E262" s="7">
        <v>455</v>
      </c>
      <c r="F262" s="7">
        <v>4578.6000000000004</v>
      </c>
      <c r="G262" s="7">
        <v>5128.0320000000002</v>
      </c>
      <c r="H262" s="4">
        <v>915.72000000000014</v>
      </c>
      <c r="I262" s="5" t="s">
        <v>40</v>
      </c>
      <c r="P262" s="11"/>
      <c r="Q262" s="57" t="s">
        <v>95</v>
      </c>
      <c r="R262" s="57">
        <v>2020</v>
      </c>
      <c r="S262" s="57" t="s">
        <v>9</v>
      </c>
      <c r="T262" s="57" t="s">
        <v>89</v>
      </c>
      <c r="U262" s="57" t="s">
        <v>90</v>
      </c>
      <c r="V262" s="57" t="s">
        <v>91</v>
      </c>
      <c r="W262" s="57" t="s">
        <v>92</v>
      </c>
      <c r="X262" s="57" t="s">
        <v>93</v>
      </c>
      <c r="Y262" s="57" t="s">
        <v>96</v>
      </c>
      <c r="Z262" s="57">
        <v>715</v>
      </c>
      <c r="AA262" s="57">
        <v>1022.45</v>
      </c>
    </row>
    <row r="263" spans="1:27" ht="18" customHeight="1" x14ac:dyDescent="0.25">
      <c r="A263" s="2">
        <v>2021</v>
      </c>
      <c r="B263" s="2" t="s">
        <v>5</v>
      </c>
      <c r="C263" s="2" t="s">
        <v>12</v>
      </c>
      <c r="D263" s="6" t="s">
        <v>28</v>
      </c>
      <c r="E263" s="8">
        <v>345</v>
      </c>
      <c r="F263" s="8">
        <v>7000</v>
      </c>
      <c r="G263" s="8">
        <v>7840</v>
      </c>
      <c r="H263" s="4">
        <v>1400</v>
      </c>
      <c r="I263" s="5" t="s">
        <v>40</v>
      </c>
      <c r="P263" s="11"/>
      <c r="Q263" s="58" t="s">
        <v>95</v>
      </c>
      <c r="R263" s="58">
        <v>2020</v>
      </c>
      <c r="S263" s="58" t="s">
        <v>9</v>
      </c>
      <c r="T263" s="58" t="s">
        <v>89</v>
      </c>
      <c r="U263" s="58" t="s">
        <v>90</v>
      </c>
      <c r="V263" s="58" t="s">
        <v>91</v>
      </c>
      <c r="W263" s="58" t="s">
        <v>92</v>
      </c>
      <c r="X263" s="58" t="s">
        <v>93</v>
      </c>
      <c r="Y263" s="58" t="s">
        <v>96</v>
      </c>
      <c r="Z263" s="58">
        <v>255</v>
      </c>
      <c r="AA263" s="58">
        <v>364.65</v>
      </c>
    </row>
    <row r="264" spans="1:27" ht="18" customHeight="1" x14ac:dyDescent="0.25">
      <c r="A264" s="2">
        <v>2021</v>
      </c>
      <c r="B264" s="2" t="s">
        <v>5</v>
      </c>
      <c r="C264" s="2" t="s">
        <v>13</v>
      </c>
      <c r="D264" s="3" t="s">
        <v>33</v>
      </c>
      <c r="E264" s="4">
        <v>122</v>
      </c>
      <c r="F264" s="4">
        <v>100</v>
      </c>
      <c r="G264" s="4">
        <v>112</v>
      </c>
      <c r="H264" s="4">
        <v>20</v>
      </c>
      <c r="I264" s="5" t="s">
        <v>40</v>
      </c>
      <c r="P264" s="11"/>
      <c r="Q264" s="57" t="s">
        <v>95</v>
      </c>
      <c r="R264" s="57">
        <v>2020</v>
      </c>
      <c r="S264" s="57" t="s">
        <v>9</v>
      </c>
      <c r="T264" s="57" t="s">
        <v>89</v>
      </c>
      <c r="U264" s="57" t="s">
        <v>90</v>
      </c>
      <c r="V264" s="57" t="s">
        <v>91</v>
      </c>
      <c r="W264" s="57" t="s">
        <v>92</v>
      </c>
      <c r="X264" s="57" t="s">
        <v>93</v>
      </c>
      <c r="Y264" s="57" t="s">
        <v>96</v>
      </c>
      <c r="Z264" s="57">
        <v>249</v>
      </c>
      <c r="AA264" s="57">
        <v>356.07</v>
      </c>
    </row>
    <row r="265" spans="1:27" ht="18" customHeight="1" x14ac:dyDescent="0.25">
      <c r="A265" s="2">
        <v>2021</v>
      </c>
      <c r="B265" s="2" t="s">
        <v>5</v>
      </c>
      <c r="C265" s="2" t="s">
        <v>15</v>
      </c>
      <c r="D265" s="6" t="s">
        <v>26</v>
      </c>
      <c r="E265" s="7">
        <v>78</v>
      </c>
      <c r="F265" s="7">
        <v>4577.2</v>
      </c>
      <c r="G265" s="7">
        <v>5126.4639999999999</v>
      </c>
      <c r="H265" s="4">
        <v>915.44</v>
      </c>
      <c r="I265" s="5" t="s">
        <v>40</v>
      </c>
      <c r="P265" s="11"/>
      <c r="Q265" s="58" t="s">
        <v>88</v>
      </c>
      <c r="R265" s="58">
        <v>2020</v>
      </c>
      <c r="S265" s="58" t="s">
        <v>9</v>
      </c>
      <c r="T265" s="58" t="s">
        <v>89</v>
      </c>
      <c r="U265" s="58" t="s">
        <v>90</v>
      </c>
      <c r="V265" s="58" t="s">
        <v>91</v>
      </c>
      <c r="W265" s="58" t="s">
        <v>92</v>
      </c>
      <c r="X265" s="58" t="s">
        <v>93</v>
      </c>
      <c r="Y265" s="58" t="s">
        <v>94</v>
      </c>
      <c r="Z265" s="58">
        <v>243</v>
      </c>
      <c r="AA265" s="58">
        <v>347.49</v>
      </c>
    </row>
    <row r="266" spans="1:27" ht="18" customHeight="1" x14ac:dyDescent="0.25">
      <c r="A266" s="2">
        <v>2021</v>
      </c>
      <c r="B266" s="2" t="s">
        <v>5</v>
      </c>
      <c r="C266" s="2" t="s">
        <v>15</v>
      </c>
      <c r="D266" s="6" t="s">
        <v>24</v>
      </c>
      <c r="E266" s="7">
        <v>5034.5899999999992</v>
      </c>
      <c r="F266" s="7">
        <v>4576.8999999999996</v>
      </c>
      <c r="G266" s="7">
        <v>5126.1279999999997</v>
      </c>
      <c r="H266" s="4">
        <v>915.38</v>
      </c>
      <c r="I266" s="5" t="s">
        <v>40</v>
      </c>
      <c r="P266" s="11"/>
      <c r="Q266" s="57" t="s">
        <v>88</v>
      </c>
      <c r="R266" s="57">
        <v>2020</v>
      </c>
      <c r="S266" s="57" t="s">
        <v>9</v>
      </c>
      <c r="T266" s="57" t="s">
        <v>89</v>
      </c>
      <c r="U266" s="57" t="s">
        <v>90</v>
      </c>
      <c r="V266" s="57" t="s">
        <v>91</v>
      </c>
      <c r="W266" s="57" t="s">
        <v>92</v>
      </c>
      <c r="X266" s="57" t="s">
        <v>93</v>
      </c>
      <c r="Y266" s="57" t="s">
        <v>96</v>
      </c>
      <c r="Z266" s="57">
        <v>755</v>
      </c>
      <c r="AA266" s="57">
        <v>526.24</v>
      </c>
    </row>
    <row r="267" spans="1:27" ht="18" customHeight="1" x14ac:dyDescent="0.25">
      <c r="A267" s="2">
        <v>2021</v>
      </c>
      <c r="B267" s="2" t="s">
        <v>5</v>
      </c>
      <c r="C267" s="2" t="s">
        <v>15</v>
      </c>
      <c r="D267" s="6" t="s">
        <v>25</v>
      </c>
      <c r="E267" s="7">
        <v>220</v>
      </c>
      <c r="F267" s="7">
        <v>200</v>
      </c>
      <c r="G267" s="7">
        <v>224</v>
      </c>
      <c r="H267" s="4">
        <v>40</v>
      </c>
      <c r="I267" s="5" t="s">
        <v>40</v>
      </c>
      <c r="P267" s="11"/>
      <c r="Q267" s="58" t="s">
        <v>97</v>
      </c>
      <c r="R267" s="58">
        <v>2020</v>
      </c>
      <c r="S267" s="58" t="s">
        <v>9</v>
      </c>
      <c r="T267" s="58" t="s">
        <v>89</v>
      </c>
      <c r="U267" s="58" t="s">
        <v>90</v>
      </c>
      <c r="V267" s="58" t="s">
        <v>91</v>
      </c>
      <c r="W267" s="58" t="s">
        <v>92</v>
      </c>
      <c r="X267" s="58" t="s">
        <v>93</v>
      </c>
      <c r="Y267" s="58" t="s">
        <v>96</v>
      </c>
      <c r="Z267" s="58">
        <v>808</v>
      </c>
      <c r="AA267" s="58">
        <v>526.24</v>
      </c>
    </row>
    <row r="268" spans="1:27" ht="18" customHeight="1" x14ac:dyDescent="0.25">
      <c r="A268" s="2">
        <v>2021</v>
      </c>
      <c r="B268" s="2" t="s">
        <v>5</v>
      </c>
      <c r="C268" s="2" t="s">
        <v>15</v>
      </c>
      <c r="D268" s="6" t="s">
        <v>23</v>
      </c>
      <c r="E268" s="7">
        <v>5034.4800000000005</v>
      </c>
      <c r="F268" s="7">
        <v>4576.8</v>
      </c>
      <c r="G268" s="7">
        <v>5126.0160000000005</v>
      </c>
      <c r="H268" s="4">
        <v>915.36000000000013</v>
      </c>
      <c r="I268" s="5" t="s">
        <v>40</v>
      </c>
      <c r="P268" s="11"/>
      <c r="Q268" s="57" t="s">
        <v>88</v>
      </c>
      <c r="R268" s="57">
        <v>2020</v>
      </c>
      <c r="S268" s="57" t="s">
        <v>9</v>
      </c>
      <c r="T268" s="57" t="s">
        <v>89</v>
      </c>
      <c r="U268" s="57" t="s">
        <v>90</v>
      </c>
      <c r="V268" s="57" t="s">
        <v>91</v>
      </c>
      <c r="W268" s="57" t="s">
        <v>92</v>
      </c>
      <c r="X268" s="57" t="s">
        <v>93</v>
      </c>
      <c r="Y268" s="57" t="s">
        <v>96</v>
      </c>
      <c r="Z268" s="57">
        <v>205</v>
      </c>
      <c r="AA268" s="57">
        <v>293.14999999999998</v>
      </c>
    </row>
    <row r="269" spans="1:27" ht="18" customHeight="1" x14ac:dyDescent="0.25">
      <c r="A269" s="2">
        <v>2021</v>
      </c>
      <c r="B269" s="2" t="s">
        <v>5</v>
      </c>
      <c r="C269" s="2" t="s">
        <v>13</v>
      </c>
      <c r="D269" s="3" t="s">
        <v>34</v>
      </c>
      <c r="E269" s="4">
        <v>220</v>
      </c>
      <c r="F269" s="4">
        <v>200</v>
      </c>
      <c r="G269" s="4">
        <v>224</v>
      </c>
      <c r="H269" s="4">
        <v>40</v>
      </c>
      <c r="I269" s="5" t="s">
        <v>40</v>
      </c>
      <c r="P269" s="11"/>
      <c r="Q269" s="58" t="s">
        <v>88</v>
      </c>
      <c r="R269" s="58">
        <v>2020</v>
      </c>
      <c r="S269" s="58" t="s">
        <v>9</v>
      </c>
      <c r="T269" s="58" t="s">
        <v>89</v>
      </c>
      <c r="U269" s="58" t="s">
        <v>90</v>
      </c>
      <c r="V269" s="58" t="s">
        <v>91</v>
      </c>
      <c r="W269" s="58" t="s">
        <v>92</v>
      </c>
      <c r="X269" s="58" t="s">
        <v>93</v>
      </c>
      <c r="Y269" s="58" t="s">
        <v>96</v>
      </c>
      <c r="Z269" s="58">
        <v>253</v>
      </c>
      <c r="AA269" s="58">
        <v>361.79</v>
      </c>
    </row>
    <row r="270" spans="1:27" ht="18" customHeight="1" x14ac:dyDescent="0.25">
      <c r="A270" s="2">
        <v>2021</v>
      </c>
      <c r="B270" s="2" t="s">
        <v>5</v>
      </c>
      <c r="C270" s="2" t="s">
        <v>32</v>
      </c>
      <c r="D270" s="6" t="s">
        <v>32</v>
      </c>
      <c r="E270" s="7">
        <v>7260</v>
      </c>
      <c r="F270" s="7">
        <v>6600</v>
      </c>
      <c r="G270" s="7">
        <v>7392</v>
      </c>
      <c r="H270" s="4">
        <v>1320</v>
      </c>
      <c r="I270" s="5" t="s">
        <v>40</v>
      </c>
      <c r="P270" s="11"/>
      <c r="Q270" s="57" t="s">
        <v>99</v>
      </c>
      <c r="R270" s="57">
        <v>2020</v>
      </c>
      <c r="S270" s="57" t="s">
        <v>9</v>
      </c>
      <c r="T270" s="57" t="s">
        <v>89</v>
      </c>
      <c r="U270" s="57" t="s">
        <v>90</v>
      </c>
      <c r="V270" s="57" t="s">
        <v>91</v>
      </c>
      <c r="W270" s="57" t="s">
        <v>92</v>
      </c>
      <c r="X270" s="57" t="s">
        <v>93</v>
      </c>
      <c r="Y270" s="57" t="s">
        <v>96</v>
      </c>
      <c r="Z270" s="57">
        <v>175</v>
      </c>
      <c r="AA270" s="57">
        <v>250.25</v>
      </c>
    </row>
    <row r="271" spans="1:27" ht="18" customHeight="1" x14ac:dyDescent="0.25">
      <c r="A271" s="2">
        <v>2021</v>
      </c>
      <c r="B271" s="2" t="s">
        <v>5</v>
      </c>
      <c r="C271" s="2" t="s">
        <v>15</v>
      </c>
      <c r="D271" s="6" t="s">
        <v>27</v>
      </c>
      <c r="E271" s="7">
        <v>5035.0300000000007</v>
      </c>
      <c r="F271" s="7">
        <v>4577.3</v>
      </c>
      <c r="G271" s="7">
        <v>5126.576</v>
      </c>
      <c r="H271" s="4">
        <v>915.46</v>
      </c>
      <c r="I271" s="5" t="s">
        <v>40</v>
      </c>
      <c r="P271" s="11"/>
      <c r="Q271" s="58" t="s">
        <v>98</v>
      </c>
      <c r="R271" s="58">
        <v>2020</v>
      </c>
      <c r="S271" s="58" t="s">
        <v>9</v>
      </c>
      <c r="T271" s="58" t="s">
        <v>89</v>
      </c>
      <c r="U271" s="58" t="s">
        <v>90</v>
      </c>
      <c r="V271" s="58" t="s">
        <v>91</v>
      </c>
      <c r="W271" s="58" t="s">
        <v>92</v>
      </c>
      <c r="X271" s="58" t="s">
        <v>93</v>
      </c>
      <c r="Y271" s="58" t="s">
        <v>94</v>
      </c>
      <c r="Z271" s="58">
        <v>257</v>
      </c>
      <c r="AA271" s="58">
        <v>367.51</v>
      </c>
    </row>
    <row r="272" spans="1:27" ht="18" customHeight="1" x14ac:dyDescent="0.25">
      <c r="A272" s="2">
        <v>2021</v>
      </c>
      <c r="B272" s="2" t="s">
        <v>6</v>
      </c>
      <c r="C272" s="2" t="s">
        <v>14</v>
      </c>
      <c r="D272" s="3" t="s">
        <v>36</v>
      </c>
      <c r="E272" s="4">
        <v>5035.0300000000007</v>
      </c>
      <c r="F272" s="4">
        <v>4577.3</v>
      </c>
      <c r="G272" s="4">
        <v>5126.576</v>
      </c>
      <c r="H272" s="4">
        <v>915.46</v>
      </c>
      <c r="I272" s="5" t="s">
        <v>40</v>
      </c>
      <c r="P272" s="11"/>
      <c r="Q272" s="57" t="s">
        <v>98</v>
      </c>
      <c r="R272" s="57">
        <v>2020</v>
      </c>
      <c r="S272" s="57" t="s">
        <v>9</v>
      </c>
      <c r="T272" s="57" t="s">
        <v>89</v>
      </c>
      <c r="U272" s="57" t="s">
        <v>90</v>
      </c>
      <c r="V272" s="57" t="s">
        <v>91</v>
      </c>
      <c r="W272" s="57" t="s">
        <v>92</v>
      </c>
      <c r="X272" s="57" t="s">
        <v>93</v>
      </c>
      <c r="Y272" s="57" t="s">
        <v>94</v>
      </c>
      <c r="Z272" s="57">
        <v>251</v>
      </c>
      <c r="AA272" s="57">
        <v>358.93</v>
      </c>
    </row>
    <row r="273" spans="1:27" ht="18" customHeight="1" x14ac:dyDescent="0.25">
      <c r="A273" s="2">
        <v>2021</v>
      </c>
      <c r="B273" s="2" t="s">
        <v>6</v>
      </c>
      <c r="C273" s="2" t="s">
        <v>14</v>
      </c>
      <c r="D273" s="3" t="s">
        <v>37</v>
      </c>
      <c r="E273" s="4">
        <v>8800</v>
      </c>
      <c r="F273" s="4">
        <v>8000</v>
      </c>
      <c r="G273" s="4">
        <v>8960</v>
      </c>
      <c r="H273" s="4">
        <v>1600</v>
      </c>
      <c r="I273" s="5" t="s">
        <v>40</v>
      </c>
      <c r="P273" s="11"/>
      <c r="Q273" s="58" t="s">
        <v>95</v>
      </c>
      <c r="R273" s="58">
        <v>2020</v>
      </c>
      <c r="S273" s="58" t="s">
        <v>9</v>
      </c>
      <c r="T273" s="58" t="s">
        <v>89</v>
      </c>
      <c r="U273" s="58" t="s">
        <v>90</v>
      </c>
      <c r="V273" s="58" t="s">
        <v>91</v>
      </c>
      <c r="W273" s="58" t="s">
        <v>92</v>
      </c>
      <c r="X273" s="58" t="s">
        <v>93</v>
      </c>
      <c r="Y273" s="58" t="s">
        <v>94</v>
      </c>
      <c r="Z273" s="58">
        <v>245</v>
      </c>
      <c r="AA273" s="58">
        <v>350.35</v>
      </c>
    </row>
    <row r="274" spans="1:27" ht="18" customHeight="1" x14ac:dyDescent="0.25">
      <c r="A274" s="2">
        <v>2021</v>
      </c>
      <c r="B274" s="2" t="s">
        <v>6</v>
      </c>
      <c r="C274" s="2" t="s">
        <v>13</v>
      </c>
      <c r="D274" s="3" t="s">
        <v>35</v>
      </c>
      <c r="E274" s="4">
        <v>5034.92</v>
      </c>
      <c r="F274" s="4">
        <v>4577.2</v>
      </c>
      <c r="G274" s="4">
        <v>5126.4639999999999</v>
      </c>
      <c r="H274" s="4">
        <v>915.44</v>
      </c>
      <c r="I274" s="5" t="s">
        <v>40</v>
      </c>
      <c r="P274" s="11"/>
      <c r="Q274" s="57" t="s">
        <v>97</v>
      </c>
      <c r="R274" s="57">
        <v>2020</v>
      </c>
      <c r="S274" s="57" t="s">
        <v>9</v>
      </c>
      <c r="T274" s="57" t="s">
        <v>89</v>
      </c>
      <c r="U274" s="57" t="s">
        <v>90</v>
      </c>
      <c r="V274" s="57" t="s">
        <v>91</v>
      </c>
      <c r="W274" s="57" t="s">
        <v>92</v>
      </c>
      <c r="X274" s="57" t="s">
        <v>93</v>
      </c>
      <c r="Y274" s="57" t="s">
        <v>96</v>
      </c>
      <c r="Z274" s="57">
        <v>203</v>
      </c>
      <c r="AA274" s="57">
        <v>290.29000000000002</v>
      </c>
    </row>
    <row r="275" spans="1:27" ht="18" customHeight="1" x14ac:dyDescent="0.25">
      <c r="A275" s="2">
        <v>2021</v>
      </c>
      <c r="B275" s="2" t="s">
        <v>6</v>
      </c>
      <c r="C275" s="2" t="s">
        <v>38</v>
      </c>
      <c r="D275" s="6" t="s">
        <v>30</v>
      </c>
      <c r="E275" s="7">
        <v>644</v>
      </c>
      <c r="F275" s="7">
        <v>5743.5</v>
      </c>
      <c r="G275" s="7">
        <v>6432.72</v>
      </c>
      <c r="H275" s="4">
        <v>1148.7</v>
      </c>
      <c r="I275" s="5" t="s">
        <v>40</v>
      </c>
      <c r="P275" s="11"/>
      <c r="Q275" s="58" t="s">
        <v>88</v>
      </c>
      <c r="R275" s="58">
        <v>2020</v>
      </c>
      <c r="S275" s="58" t="s">
        <v>9</v>
      </c>
      <c r="T275" s="58" t="s">
        <v>89</v>
      </c>
      <c r="U275" s="58" t="s">
        <v>90</v>
      </c>
      <c r="V275" s="58" t="s">
        <v>91</v>
      </c>
      <c r="W275" s="58" t="s">
        <v>92</v>
      </c>
      <c r="X275" s="58" t="s">
        <v>93</v>
      </c>
      <c r="Y275" s="58" t="s">
        <v>96</v>
      </c>
      <c r="Z275" s="58">
        <v>251</v>
      </c>
      <c r="AA275" s="58">
        <v>358.93</v>
      </c>
    </row>
    <row r="276" spans="1:27" ht="18" customHeight="1" x14ac:dyDescent="0.25">
      <c r="A276" s="2">
        <v>2021</v>
      </c>
      <c r="B276" s="2" t="s">
        <v>6</v>
      </c>
      <c r="C276" s="2" t="s">
        <v>12</v>
      </c>
      <c r="D276" s="6" t="s">
        <v>29</v>
      </c>
      <c r="E276" s="7">
        <v>643</v>
      </c>
      <c r="F276" s="7">
        <v>7000</v>
      </c>
      <c r="G276" s="7">
        <v>7840</v>
      </c>
      <c r="H276" s="4">
        <v>1400</v>
      </c>
      <c r="I276" s="5" t="s">
        <v>40</v>
      </c>
      <c r="P276" s="11"/>
      <c r="Q276" s="57" t="s">
        <v>95</v>
      </c>
      <c r="R276" s="57">
        <v>2020</v>
      </c>
      <c r="S276" s="57" t="s">
        <v>9</v>
      </c>
      <c r="T276" s="57" t="s">
        <v>89</v>
      </c>
      <c r="U276" s="57" t="s">
        <v>90</v>
      </c>
      <c r="V276" s="57" t="s">
        <v>91</v>
      </c>
      <c r="W276" s="57" t="s">
        <v>92</v>
      </c>
      <c r="X276" s="57" t="s">
        <v>93</v>
      </c>
      <c r="Y276" s="57" t="s">
        <v>96</v>
      </c>
      <c r="Z276" s="57">
        <v>777</v>
      </c>
      <c r="AA276" s="57">
        <v>1111.1099999999999</v>
      </c>
    </row>
    <row r="277" spans="1:27" ht="18" customHeight="1" x14ac:dyDescent="0.25">
      <c r="A277" s="2">
        <v>2021</v>
      </c>
      <c r="B277" s="2" t="s">
        <v>6</v>
      </c>
      <c r="C277" s="2" t="s">
        <v>38</v>
      </c>
      <c r="D277" s="6" t="s">
        <v>31</v>
      </c>
      <c r="E277" s="7">
        <v>455</v>
      </c>
      <c r="F277" s="7">
        <v>4578.6000000000004</v>
      </c>
      <c r="G277" s="7">
        <v>5128.0320000000002</v>
      </c>
      <c r="H277" s="4">
        <v>915.72000000000014</v>
      </c>
      <c r="I277" s="5" t="s">
        <v>40</v>
      </c>
      <c r="P277" s="11"/>
      <c r="Q277" s="58" t="s">
        <v>88</v>
      </c>
      <c r="R277" s="58">
        <v>2020</v>
      </c>
      <c r="S277" s="58" t="s">
        <v>8</v>
      </c>
      <c r="T277" s="58" t="s">
        <v>89</v>
      </c>
      <c r="U277" s="58" t="s">
        <v>90</v>
      </c>
      <c r="V277" s="58" t="s">
        <v>91</v>
      </c>
      <c r="W277" s="58" t="s">
        <v>92</v>
      </c>
      <c r="X277" s="58" t="s">
        <v>93</v>
      </c>
      <c r="Y277" s="58" t="s">
        <v>94</v>
      </c>
      <c r="Z277" s="58">
        <v>272</v>
      </c>
      <c r="AA277" s="58">
        <v>526.24</v>
      </c>
    </row>
    <row r="278" spans="1:27" ht="18" customHeight="1" x14ac:dyDescent="0.25">
      <c r="A278" s="2">
        <v>2021</v>
      </c>
      <c r="B278" s="2" t="s">
        <v>6</v>
      </c>
      <c r="C278" s="2" t="s">
        <v>12</v>
      </c>
      <c r="D278" s="6" t="s">
        <v>28</v>
      </c>
      <c r="E278" s="8">
        <v>345</v>
      </c>
      <c r="F278" s="8">
        <v>7000</v>
      </c>
      <c r="G278" s="8">
        <v>7840</v>
      </c>
      <c r="H278" s="4">
        <v>1400</v>
      </c>
      <c r="I278" s="5" t="s">
        <v>40</v>
      </c>
      <c r="P278" s="11"/>
      <c r="Q278" s="57" t="s">
        <v>88</v>
      </c>
      <c r="R278" s="57">
        <v>2020</v>
      </c>
      <c r="S278" s="57" t="s">
        <v>8</v>
      </c>
      <c r="T278" s="57" t="s">
        <v>89</v>
      </c>
      <c r="U278" s="57" t="s">
        <v>90</v>
      </c>
      <c r="V278" s="57" t="s">
        <v>91</v>
      </c>
      <c r="W278" s="57" t="s">
        <v>92</v>
      </c>
      <c r="X278" s="57" t="s">
        <v>93</v>
      </c>
      <c r="Y278" s="57" t="s">
        <v>94</v>
      </c>
      <c r="Z278" s="57">
        <v>266</v>
      </c>
      <c r="AA278" s="57">
        <v>526.24</v>
      </c>
    </row>
    <row r="279" spans="1:27" ht="18" customHeight="1" x14ac:dyDescent="0.25">
      <c r="A279" s="2">
        <v>2021</v>
      </c>
      <c r="B279" s="2" t="s">
        <v>6</v>
      </c>
      <c r="C279" s="2" t="s">
        <v>13</v>
      </c>
      <c r="D279" s="3" t="s">
        <v>33</v>
      </c>
      <c r="E279" s="4">
        <v>122</v>
      </c>
      <c r="F279" s="4">
        <v>100</v>
      </c>
      <c r="G279" s="4">
        <v>112</v>
      </c>
      <c r="H279" s="4">
        <v>20</v>
      </c>
      <c r="I279" s="5" t="s">
        <v>40</v>
      </c>
      <c r="P279" s="11"/>
      <c r="Q279" s="58" t="s">
        <v>88</v>
      </c>
      <c r="R279" s="58">
        <v>2020</v>
      </c>
      <c r="S279" s="58" t="s">
        <v>8</v>
      </c>
      <c r="T279" s="58" t="s">
        <v>89</v>
      </c>
      <c r="U279" s="58" t="s">
        <v>90</v>
      </c>
      <c r="V279" s="58" t="s">
        <v>91</v>
      </c>
      <c r="W279" s="58" t="s">
        <v>92</v>
      </c>
      <c r="X279" s="58" t="s">
        <v>93</v>
      </c>
      <c r="Y279" s="58" t="s">
        <v>94</v>
      </c>
      <c r="Z279" s="58">
        <v>260</v>
      </c>
      <c r="AA279" s="58">
        <v>526.24</v>
      </c>
    </row>
    <row r="280" spans="1:27" ht="18" customHeight="1" x14ac:dyDescent="0.25">
      <c r="A280" s="2">
        <v>2021</v>
      </c>
      <c r="B280" s="2" t="s">
        <v>6</v>
      </c>
      <c r="C280" s="2" t="s">
        <v>15</v>
      </c>
      <c r="D280" s="6" t="s">
        <v>26</v>
      </c>
      <c r="E280" s="7">
        <v>78</v>
      </c>
      <c r="F280" s="7">
        <v>4577.2</v>
      </c>
      <c r="G280" s="7">
        <v>5126.4639999999999</v>
      </c>
      <c r="H280" s="4">
        <v>915.44</v>
      </c>
      <c r="I280" s="5" t="s">
        <v>40</v>
      </c>
      <c r="P280" s="11"/>
      <c r="Q280" s="57" t="s">
        <v>97</v>
      </c>
      <c r="R280" s="57">
        <v>2020</v>
      </c>
      <c r="S280" s="57" t="s">
        <v>8</v>
      </c>
      <c r="T280" s="57" t="s">
        <v>89</v>
      </c>
      <c r="U280" s="57" t="s">
        <v>90</v>
      </c>
      <c r="V280" s="57" t="s">
        <v>91</v>
      </c>
      <c r="W280" s="57" t="s">
        <v>92</v>
      </c>
      <c r="X280" s="57" t="s">
        <v>93</v>
      </c>
      <c r="Y280" s="57" t="s">
        <v>96</v>
      </c>
      <c r="Z280" s="57">
        <v>254</v>
      </c>
      <c r="AA280" s="57">
        <v>363.22</v>
      </c>
    </row>
    <row r="281" spans="1:27" ht="18" customHeight="1" x14ac:dyDescent="0.25">
      <c r="A281" s="2">
        <v>2021</v>
      </c>
      <c r="B281" s="2" t="s">
        <v>6</v>
      </c>
      <c r="C281" s="2" t="s">
        <v>15</v>
      </c>
      <c r="D281" s="6" t="s">
        <v>24</v>
      </c>
      <c r="E281" s="7">
        <v>76</v>
      </c>
      <c r="F281" s="7">
        <v>4576.8999999999996</v>
      </c>
      <c r="G281" s="7">
        <v>5126.1279999999997</v>
      </c>
      <c r="H281" s="4">
        <v>915.38</v>
      </c>
      <c r="I281" s="5" t="s">
        <v>40</v>
      </c>
      <c r="P281" s="11"/>
      <c r="Q281" s="58" t="s">
        <v>88</v>
      </c>
      <c r="R281" s="58">
        <v>2020</v>
      </c>
      <c r="S281" s="58" t="s">
        <v>8</v>
      </c>
      <c r="T281" s="58" t="s">
        <v>89</v>
      </c>
      <c r="U281" s="58" t="s">
        <v>90</v>
      </c>
      <c r="V281" s="58" t="s">
        <v>91</v>
      </c>
      <c r="W281" s="58" t="s">
        <v>92</v>
      </c>
      <c r="X281" s="58" t="s">
        <v>93</v>
      </c>
      <c r="Y281" s="58" t="s">
        <v>96</v>
      </c>
      <c r="Z281" s="58">
        <v>182</v>
      </c>
      <c r="AA281" s="58">
        <v>260.26</v>
      </c>
    </row>
    <row r="282" spans="1:27" ht="18" customHeight="1" x14ac:dyDescent="0.25">
      <c r="A282" s="2">
        <v>2021</v>
      </c>
      <c r="B282" s="2" t="s">
        <v>6</v>
      </c>
      <c r="C282" s="2" t="s">
        <v>15</v>
      </c>
      <c r="D282" s="6" t="s">
        <v>25</v>
      </c>
      <c r="E282" s="7">
        <v>46</v>
      </c>
      <c r="F282" s="7">
        <v>200</v>
      </c>
      <c r="G282" s="7">
        <v>224</v>
      </c>
      <c r="H282" s="4">
        <v>40</v>
      </c>
      <c r="I282" s="5" t="s">
        <v>40</v>
      </c>
      <c r="P282" s="11"/>
      <c r="Q282" s="57" t="s">
        <v>98</v>
      </c>
      <c r="R282" s="57">
        <v>2020</v>
      </c>
      <c r="S282" s="57" t="s">
        <v>8</v>
      </c>
      <c r="T282" s="57" t="s">
        <v>89</v>
      </c>
      <c r="U282" s="57" t="s">
        <v>90</v>
      </c>
      <c r="V282" s="57" t="s">
        <v>91</v>
      </c>
      <c r="W282" s="57" t="s">
        <v>92</v>
      </c>
      <c r="X282" s="57" t="s">
        <v>93</v>
      </c>
      <c r="Y282" s="57" t="s">
        <v>96</v>
      </c>
      <c r="Z282" s="57">
        <v>208</v>
      </c>
      <c r="AA282" s="57">
        <v>297.44</v>
      </c>
    </row>
    <row r="283" spans="1:27" ht="18" customHeight="1" x14ac:dyDescent="0.25">
      <c r="A283" s="2">
        <v>2021</v>
      </c>
      <c r="B283" s="2" t="s">
        <v>6</v>
      </c>
      <c r="C283" s="2" t="s">
        <v>15</v>
      </c>
      <c r="D283" s="6" t="s">
        <v>23</v>
      </c>
      <c r="E283" s="7">
        <v>34</v>
      </c>
      <c r="F283" s="7">
        <v>4576.8</v>
      </c>
      <c r="G283" s="7">
        <v>5126.0160000000005</v>
      </c>
      <c r="H283" s="4">
        <v>915.36000000000013</v>
      </c>
      <c r="I283" s="5" t="s">
        <v>40</v>
      </c>
      <c r="P283" s="11"/>
      <c r="Q283" s="58" t="s">
        <v>98</v>
      </c>
      <c r="R283" s="58">
        <v>2020</v>
      </c>
      <c r="S283" s="58" t="s">
        <v>8</v>
      </c>
      <c r="T283" s="58" t="s">
        <v>89</v>
      </c>
      <c r="U283" s="58" t="s">
        <v>90</v>
      </c>
      <c r="V283" s="58" t="s">
        <v>91</v>
      </c>
      <c r="W283" s="58" t="s">
        <v>92</v>
      </c>
      <c r="X283" s="58" t="s">
        <v>93</v>
      </c>
      <c r="Y283" s="58" t="s">
        <v>96</v>
      </c>
      <c r="Z283" s="58">
        <v>256</v>
      </c>
      <c r="AA283" s="58">
        <v>366.08</v>
      </c>
    </row>
    <row r="284" spans="1:27" ht="18" customHeight="1" x14ac:dyDescent="0.25">
      <c r="A284" s="2">
        <v>2021</v>
      </c>
      <c r="B284" s="2" t="s">
        <v>6</v>
      </c>
      <c r="C284" s="2" t="s">
        <v>13</v>
      </c>
      <c r="D284" s="3" t="s">
        <v>34</v>
      </c>
      <c r="E284" s="4">
        <v>7</v>
      </c>
      <c r="F284" s="4">
        <v>200</v>
      </c>
      <c r="G284" s="4">
        <v>224</v>
      </c>
      <c r="H284" s="4">
        <v>40</v>
      </c>
      <c r="I284" s="5" t="s">
        <v>40</v>
      </c>
      <c r="P284" s="11"/>
      <c r="Q284" s="57" t="s">
        <v>97</v>
      </c>
      <c r="R284" s="57">
        <v>2020</v>
      </c>
      <c r="S284" s="57" t="s">
        <v>8</v>
      </c>
      <c r="T284" s="57" t="s">
        <v>89</v>
      </c>
      <c r="U284" s="57" t="s">
        <v>90</v>
      </c>
      <c r="V284" s="57" t="s">
        <v>91</v>
      </c>
      <c r="W284" s="57" t="s">
        <v>92</v>
      </c>
      <c r="X284" s="57" t="s">
        <v>93</v>
      </c>
      <c r="Y284" s="57" t="s">
        <v>96</v>
      </c>
      <c r="Z284" s="57">
        <v>184</v>
      </c>
      <c r="AA284" s="57">
        <v>263.12</v>
      </c>
    </row>
    <row r="285" spans="1:27" ht="18" customHeight="1" x14ac:dyDescent="0.25">
      <c r="A285" s="2">
        <v>2021</v>
      </c>
      <c r="B285" s="2" t="s">
        <v>6</v>
      </c>
      <c r="C285" s="2" t="s">
        <v>15</v>
      </c>
      <c r="D285" s="6" t="s">
        <v>27</v>
      </c>
      <c r="E285" s="7">
        <v>3</v>
      </c>
      <c r="F285" s="7">
        <v>4577.3</v>
      </c>
      <c r="G285" s="7">
        <v>5126.576</v>
      </c>
      <c r="H285" s="4">
        <v>915.46</v>
      </c>
      <c r="I285" s="5" t="s">
        <v>40</v>
      </c>
      <c r="P285" s="11"/>
      <c r="Q285" s="58" t="s">
        <v>99</v>
      </c>
      <c r="R285" s="58">
        <v>2020</v>
      </c>
      <c r="S285" s="58" t="s">
        <v>8</v>
      </c>
      <c r="T285" s="58" t="s">
        <v>89</v>
      </c>
      <c r="U285" s="58" t="s">
        <v>90</v>
      </c>
      <c r="V285" s="58" t="s">
        <v>91</v>
      </c>
      <c r="W285" s="58" t="s">
        <v>92</v>
      </c>
      <c r="X285" s="58" t="s">
        <v>93</v>
      </c>
      <c r="Y285" s="58" t="s">
        <v>96</v>
      </c>
      <c r="Z285" s="58">
        <v>270</v>
      </c>
      <c r="AA285" s="58">
        <v>526.24</v>
      </c>
    </row>
    <row r="286" spans="1:27" ht="18" customHeight="1" x14ac:dyDescent="0.25">
      <c r="A286" s="2">
        <v>2021</v>
      </c>
      <c r="B286" s="2" t="s">
        <v>6</v>
      </c>
      <c r="C286" s="2" t="s">
        <v>32</v>
      </c>
      <c r="D286" s="6" t="s">
        <v>32</v>
      </c>
      <c r="E286" s="7">
        <v>2</v>
      </c>
      <c r="F286" s="7">
        <v>6600</v>
      </c>
      <c r="G286" s="7">
        <v>7392</v>
      </c>
      <c r="H286" s="4">
        <v>1320</v>
      </c>
      <c r="I286" s="5" t="s">
        <v>40</v>
      </c>
      <c r="P286" s="11"/>
      <c r="Q286" s="57" t="s">
        <v>88</v>
      </c>
      <c r="R286" s="57">
        <v>2020</v>
      </c>
      <c r="S286" s="57" t="s">
        <v>8</v>
      </c>
      <c r="T286" s="57" t="s">
        <v>89</v>
      </c>
      <c r="U286" s="57" t="s">
        <v>90</v>
      </c>
      <c r="V286" s="57" t="s">
        <v>91</v>
      </c>
      <c r="W286" s="57" t="s">
        <v>92</v>
      </c>
      <c r="X286" s="57" t="s">
        <v>93</v>
      </c>
      <c r="Y286" s="57" t="s">
        <v>96</v>
      </c>
      <c r="Z286" s="57">
        <v>264</v>
      </c>
      <c r="AA286" s="57">
        <v>526.24</v>
      </c>
    </row>
    <row r="287" spans="1:27" ht="18" customHeight="1" x14ac:dyDescent="0.25">
      <c r="A287" s="2">
        <v>2021</v>
      </c>
      <c r="B287" s="2" t="s">
        <v>7</v>
      </c>
      <c r="C287" s="2" t="s">
        <v>14</v>
      </c>
      <c r="D287" s="3" t="s">
        <v>36</v>
      </c>
      <c r="E287" s="4">
        <v>3566</v>
      </c>
      <c r="F287" s="4">
        <v>4577.3</v>
      </c>
      <c r="G287" s="4">
        <v>5126.576</v>
      </c>
      <c r="H287" s="4">
        <v>915.46</v>
      </c>
      <c r="I287" s="5" t="s">
        <v>40</v>
      </c>
      <c r="P287" s="11"/>
      <c r="Q287" s="58" t="s">
        <v>98</v>
      </c>
      <c r="R287" s="58">
        <v>2020</v>
      </c>
      <c r="S287" s="58" t="s">
        <v>8</v>
      </c>
      <c r="T287" s="58" t="s">
        <v>89</v>
      </c>
      <c r="U287" s="58" t="s">
        <v>90</v>
      </c>
      <c r="V287" s="58" t="s">
        <v>91</v>
      </c>
      <c r="W287" s="58" t="s">
        <v>92</v>
      </c>
      <c r="X287" s="58" t="s">
        <v>93</v>
      </c>
      <c r="Y287" s="58" t="s">
        <v>96</v>
      </c>
      <c r="Z287" s="58">
        <v>681</v>
      </c>
      <c r="AA287" s="58">
        <v>973.83</v>
      </c>
    </row>
    <row r="288" spans="1:27" ht="18" customHeight="1" x14ac:dyDescent="0.25">
      <c r="A288" s="2">
        <v>2021</v>
      </c>
      <c r="B288" s="2" t="s">
        <v>7</v>
      </c>
      <c r="C288" s="2" t="s">
        <v>14</v>
      </c>
      <c r="D288" s="3" t="s">
        <v>37</v>
      </c>
      <c r="E288" s="4">
        <v>2498</v>
      </c>
      <c r="F288" s="4">
        <v>8000</v>
      </c>
      <c r="G288" s="4">
        <v>8960</v>
      </c>
      <c r="H288" s="4">
        <v>1600</v>
      </c>
      <c r="I288" s="5" t="s">
        <v>40</v>
      </c>
      <c r="P288" s="11"/>
      <c r="Q288" s="57" t="s">
        <v>88</v>
      </c>
      <c r="R288" s="57">
        <v>2020</v>
      </c>
      <c r="S288" s="57" t="s">
        <v>8</v>
      </c>
      <c r="T288" s="57" t="s">
        <v>89</v>
      </c>
      <c r="U288" s="57" t="s">
        <v>90</v>
      </c>
      <c r="V288" s="57" t="s">
        <v>91</v>
      </c>
      <c r="W288" s="57" t="s">
        <v>92</v>
      </c>
      <c r="X288" s="57" t="s">
        <v>93</v>
      </c>
      <c r="Y288" s="57" t="s">
        <v>96</v>
      </c>
      <c r="Z288" s="57">
        <v>714</v>
      </c>
      <c r="AA288" s="57">
        <v>1021.02</v>
      </c>
    </row>
    <row r="289" spans="1:27" ht="18" customHeight="1" x14ac:dyDescent="0.25">
      <c r="A289" s="2">
        <v>2021</v>
      </c>
      <c r="B289" s="2" t="s">
        <v>7</v>
      </c>
      <c r="C289" s="2" t="s">
        <v>13</v>
      </c>
      <c r="D289" s="3" t="s">
        <v>35</v>
      </c>
      <c r="E289" s="4">
        <v>1245</v>
      </c>
      <c r="F289" s="4">
        <v>4577.2</v>
      </c>
      <c r="G289" s="4">
        <v>5126.4639999999999</v>
      </c>
      <c r="H289" s="4">
        <v>915.44</v>
      </c>
      <c r="I289" s="5" t="s">
        <v>40</v>
      </c>
      <c r="P289" s="11"/>
      <c r="Q289" s="58" t="s">
        <v>88</v>
      </c>
      <c r="R289" s="58">
        <v>2020</v>
      </c>
      <c r="S289" s="58" t="s">
        <v>8</v>
      </c>
      <c r="T289" s="58" t="s">
        <v>89</v>
      </c>
      <c r="U289" s="58" t="s">
        <v>90</v>
      </c>
      <c r="V289" s="58" t="s">
        <v>91</v>
      </c>
      <c r="W289" s="58" t="s">
        <v>92</v>
      </c>
      <c r="X289" s="58" t="s">
        <v>93</v>
      </c>
      <c r="Y289" s="58" t="s">
        <v>96</v>
      </c>
      <c r="Z289" s="58">
        <v>768</v>
      </c>
      <c r="AA289" s="58">
        <v>1098.24</v>
      </c>
    </row>
    <row r="290" spans="1:27" ht="18" customHeight="1" x14ac:dyDescent="0.25">
      <c r="A290" s="2">
        <v>2021</v>
      </c>
      <c r="B290" s="2" t="s">
        <v>7</v>
      </c>
      <c r="C290" s="2" t="s">
        <v>38</v>
      </c>
      <c r="D290" s="6" t="s">
        <v>30</v>
      </c>
      <c r="E290" s="7">
        <v>644</v>
      </c>
      <c r="F290" s="7">
        <v>5743.5</v>
      </c>
      <c r="G290" s="7">
        <v>6432.72</v>
      </c>
      <c r="H290" s="4">
        <v>1148.7</v>
      </c>
      <c r="I290" s="5" t="s">
        <v>40</v>
      </c>
      <c r="P290" s="11"/>
      <c r="Q290" s="57" t="s">
        <v>88</v>
      </c>
      <c r="R290" s="57">
        <v>2020</v>
      </c>
      <c r="S290" s="57" t="s">
        <v>8</v>
      </c>
      <c r="T290" s="57" t="s">
        <v>89</v>
      </c>
      <c r="U290" s="57" t="s">
        <v>90</v>
      </c>
      <c r="V290" s="57" t="s">
        <v>91</v>
      </c>
      <c r="W290" s="57" t="s">
        <v>92</v>
      </c>
      <c r="X290" s="57" t="s">
        <v>93</v>
      </c>
      <c r="Y290" s="57" t="s">
        <v>96</v>
      </c>
      <c r="Z290" s="57">
        <v>273</v>
      </c>
      <c r="AA290" s="57">
        <v>390.39</v>
      </c>
    </row>
    <row r="291" spans="1:27" ht="18" customHeight="1" x14ac:dyDescent="0.25">
      <c r="A291" s="2">
        <v>2021</v>
      </c>
      <c r="B291" s="2" t="s">
        <v>7</v>
      </c>
      <c r="C291" s="2" t="s">
        <v>12</v>
      </c>
      <c r="D291" s="6" t="s">
        <v>29</v>
      </c>
      <c r="E291" s="7">
        <v>643</v>
      </c>
      <c r="F291" s="7">
        <v>7000</v>
      </c>
      <c r="G291" s="7">
        <v>7840</v>
      </c>
      <c r="H291" s="4">
        <v>1400</v>
      </c>
      <c r="I291" s="5" t="s">
        <v>40</v>
      </c>
      <c r="P291" s="11"/>
      <c r="Q291" s="58" t="s">
        <v>98</v>
      </c>
      <c r="R291" s="58">
        <v>2020</v>
      </c>
      <c r="S291" s="58" t="s">
        <v>8</v>
      </c>
      <c r="T291" s="58" t="s">
        <v>89</v>
      </c>
      <c r="U291" s="58" t="s">
        <v>90</v>
      </c>
      <c r="V291" s="58" t="s">
        <v>91</v>
      </c>
      <c r="W291" s="58" t="s">
        <v>92</v>
      </c>
      <c r="X291" s="58" t="s">
        <v>93</v>
      </c>
      <c r="Y291" s="58" t="s">
        <v>96</v>
      </c>
      <c r="Z291" s="58">
        <v>267</v>
      </c>
      <c r="AA291" s="58">
        <v>381.81</v>
      </c>
    </row>
    <row r="292" spans="1:27" ht="18" customHeight="1" x14ac:dyDescent="0.25">
      <c r="A292" s="2">
        <v>2021</v>
      </c>
      <c r="B292" s="2" t="s">
        <v>7</v>
      </c>
      <c r="C292" s="2" t="s">
        <v>38</v>
      </c>
      <c r="D292" s="6" t="s">
        <v>31</v>
      </c>
      <c r="E292" s="7">
        <v>455</v>
      </c>
      <c r="F292" s="7">
        <v>5036.46</v>
      </c>
      <c r="G292" s="7">
        <v>5128.0320000000002</v>
      </c>
      <c r="H292" s="4">
        <v>1007.292</v>
      </c>
      <c r="I292" s="5" t="s">
        <v>40</v>
      </c>
      <c r="P292" s="11"/>
      <c r="Q292" s="57" t="s">
        <v>97</v>
      </c>
      <c r="R292" s="57">
        <v>2020</v>
      </c>
      <c r="S292" s="57" t="s">
        <v>8</v>
      </c>
      <c r="T292" s="57" t="s">
        <v>89</v>
      </c>
      <c r="U292" s="57" t="s">
        <v>90</v>
      </c>
      <c r="V292" s="57" t="s">
        <v>91</v>
      </c>
      <c r="W292" s="57" t="s">
        <v>92</v>
      </c>
      <c r="X292" s="57" t="s">
        <v>93</v>
      </c>
      <c r="Y292" s="57" t="s">
        <v>96</v>
      </c>
      <c r="Z292" s="57">
        <v>261</v>
      </c>
      <c r="AA292" s="57">
        <v>373.23</v>
      </c>
    </row>
    <row r="293" spans="1:27" ht="18" customHeight="1" x14ac:dyDescent="0.25">
      <c r="A293" s="2">
        <v>2021</v>
      </c>
      <c r="B293" s="2" t="s">
        <v>7</v>
      </c>
      <c r="C293" s="2" t="s">
        <v>12</v>
      </c>
      <c r="D293" s="6" t="s">
        <v>28</v>
      </c>
      <c r="E293" s="8">
        <v>345</v>
      </c>
      <c r="F293" s="8">
        <v>7700</v>
      </c>
      <c r="G293" s="8">
        <v>7840</v>
      </c>
      <c r="H293" s="4">
        <v>1540</v>
      </c>
      <c r="I293" s="5" t="s">
        <v>40</v>
      </c>
      <c r="P293" s="11"/>
      <c r="Q293" s="58" t="s">
        <v>88</v>
      </c>
      <c r="R293" s="58">
        <v>2020</v>
      </c>
      <c r="S293" s="58" t="s">
        <v>8</v>
      </c>
      <c r="T293" s="58" t="s">
        <v>89</v>
      </c>
      <c r="U293" s="58" t="s">
        <v>90</v>
      </c>
      <c r="V293" s="58" t="s">
        <v>91</v>
      </c>
      <c r="W293" s="58" t="s">
        <v>92</v>
      </c>
      <c r="X293" s="58" t="s">
        <v>93</v>
      </c>
      <c r="Y293" s="58" t="s">
        <v>96</v>
      </c>
      <c r="Z293" s="58">
        <v>207</v>
      </c>
      <c r="AA293" s="58">
        <v>296.01</v>
      </c>
    </row>
    <row r="294" spans="1:27" ht="18" customHeight="1" x14ac:dyDescent="0.25">
      <c r="A294" s="2">
        <v>2021</v>
      </c>
      <c r="B294" s="2" t="s">
        <v>7</v>
      </c>
      <c r="C294" s="2" t="s">
        <v>13</v>
      </c>
      <c r="D294" s="3" t="s">
        <v>33</v>
      </c>
      <c r="E294" s="4">
        <v>122</v>
      </c>
      <c r="F294" s="4">
        <v>110</v>
      </c>
      <c r="G294" s="4">
        <v>112</v>
      </c>
      <c r="H294" s="4">
        <v>22</v>
      </c>
      <c r="I294" s="5" t="s">
        <v>40</v>
      </c>
      <c r="P294" s="11"/>
      <c r="Q294" s="57" t="s">
        <v>88</v>
      </c>
      <c r="R294" s="57">
        <v>2020</v>
      </c>
      <c r="S294" s="57" t="s">
        <v>8</v>
      </c>
      <c r="T294" s="57" t="s">
        <v>89</v>
      </c>
      <c r="U294" s="57" t="s">
        <v>90</v>
      </c>
      <c r="V294" s="57" t="s">
        <v>91</v>
      </c>
      <c r="W294" s="57" t="s">
        <v>92</v>
      </c>
      <c r="X294" s="57" t="s">
        <v>93</v>
      </c>
      <c r="Y294" s="57" t="s">
        <v>96</v>
      </c>
      <c r="Z294" s="57">
        <v>754</v>
      </c>
      <c r="AA294" s="57">
        <v>526.24</v>
      </c>
    </row>
    <row r="295" spans="1:27" ht="18" customHeight="1" x14ac:dyDescent="0.25">
      <c r="A295" s="2">
        <v>2021</v>
      </c>
      <c r="B295" s="2" t="s">
        <v>7</v>
      </c>
      <c r="C295" s="2" t="s">
        <v>15</v>
      </c>
      <c r="D295" s="6" t="s">
        <v>26</v>
      </c>
      <c r="E295" s="7">
        <v>78</v>
      </c>
      <c r="F295" s="7">
        <v>5034.92</v>
      </c>
      <c r="G295" s="7">
        <v>5126.4639999999999</v>
      </c>
      <c r="H295" s="4">
        <v>1006.984</v>
      </c>
      <c r="I295" s="5" t="s">
        <v>40</v>
      </c>
      <c r="P295" s="11"/>
      <c r="Q295" s="58" t="s">
        <v>98</v>
      </c>
      <c r="R295" s="58">
        <v>2020</v>
      </c>
      <c r="S295" s="58" t="s">
        <v>8</v>
      </c>
      <c r="T295" s="58" t="s">
        <v>89</v>
      </c>
      <c r="U295" s="58" t="s">
        <v>90</v>
      </c>
      <c r="V295" s="58" t="s">
        <v>91</v>
      </c>
      <c r="W295" s="58" t="s">
        <v>92</v>
      </c>
      <c r="X295" s="58" t="s">
        <v>93</v>
      </c>
      <c r="Y295" s="58" t="s">
        <v>96</v>
      </c>
      <c r="Z295" s="58">
        <v>807</v>
      </c>
      <c r="AA295" s="58">
        <v>526.24</v>
      </c>
    </row>
    <row r="296" spans="1:27" ht="18" customHeight="1" x14ac:dyDescent="0.25">
      <c r="A296" s="2">
        <v>2021</v>
      </c>
      <c r="B296" s="2" t="s">
        <v>7</v>
      </c>
      <c r="C296" s="2" t="s">
        <v>15</v>
      </c>
      <c r="D296" s="6" t="s">
        <v>24</v>
      </c>
      <c r="E296" s="7">
        <v>76</v>
      </c>
      <c r="F296" s="7">
        <v>5034.5899999999992</v>
      </c>
      <c r="G296" s="7">
        <v>5126.1279999999997</v>
      </c>
      <c r="H296" s="4">
        <v>1006.9179999999999</v>
      </c>
      <c r="I296" s="5" t="s">
        <v>40</v>
      </c>
      <c r="P296" s="11"/>
      <c r="Q296" s="57" t="s">
        <v>97</v>
      </c>
      <c r="R296" s="57">
        <v>2020</v>
      </c>
      <c r="S296" s="57" t="s">
        <v>8</v>
      </c>
      <c r="T296" s="57" t="s">
        <v>89</v>
      </c>
      <c r="U296" s="57" t="s">
        <v>90</v>
      </c>
      <c r="V296" s="57" t="s">
        <v>91</v>
      </c>
      <c r="W296" s="57" t="s">
        <v>92</v>
      </c>
      <c r="X296" s="57" t="s">
        <v>93</v>
      </c>
      <c r="Y296" s="57" t="s">
        <v>96</v>
      </c>
      <c r="Z296" s="57">
        <v>211</v>
      </c>
      <c r="AA296" s="57">
        <v>301.73</v>
      </c>
    </row>
    <row r="297" spans="1:27" ht="18" customHeight="1" x14ac:dyDescent="0.25">
      <c r="A297" s="2">
        <v>2021</v>
      </c>
      <c r="B297" s="2" t="s">
        <v>7</v>
      </c>
      <c r="C297" s="2" t="s">
        <v>15</v>
      </c>
      <c r="D297" s="6" t="s">
        <v>25</v>
      </c>
      <c r="E297" s="7">
        <v>46</v>
      </c>
      <c r="F297" s="7">
        <v>230</v>
      </c>
      <c r="G297" s="7">
        <v>224</v>
      </c>
      <c r="H297" s="4">
        <v>46</v>
      </c>
      <c r="I297" s="5" t="s">
        <v>40</v>
      </c>
      <c r="P297" s="11"/>
      <c r="Q297" s="58" t="s">
        <v>98</v>
      </c>
      <c r="R297" s="58">
        <v>2020</v>
      </c>
      <c r="S297" s="58" t="s">
        <v>8</v>
      </c>
      <c r="T297" s="58" t="s">
        <v>89</v>
      </c>
      <c r="U297" s="58" t="s">
        <v>90</v>
      </c>
      <c r="V297" s="58" t="s">
        <v>91</v>
      </c>
      <c r="W297" s="58" t="s">
        <v>92</v>
      </c>
      <c r="X297" s="58" t="s">
        <v>93</v>
      </c>
      <c r="Y297" s="58" t="s">
        <v>96</v>
      </c>
      <c r="Z297" s="58">
        <v>181</v>
      </c>
      <c r="AA297" s="58">
        <v>258.83</v>
      </c>
    </row>
    <row r="298" spans="1:27" ht="18" customHeight="1" x14ac:dyDescent="0.25">
      <c r="A298" s="2">
        <v>2021</v>
      </c>
      <c r="B298" s="2" t="s">
        <v>7</v>
      </c>
      <c r="C298" s="2" t="s">
        <v>15</v>
      </c>
      <c r="D298" s="6" t="s">
        <v>23</v>
      </c>
      <c r="E298" s="7">
        <v>34</v>
      </c>
      <c r="F298" s="7">
        <v>5263.32</v>
      </c>
      <c r="G298" s="7">
        <v>5126.0160000000005</v>
      </c>
      <c r="H298" s="4">
        <v>1052.664</v>
      </c>
      <c r="I298" s="5" t="s">
        <v>40</v>
      </c>
      <c r="P298" s="11"/>
      <c r="Q298" s="57" t="s">
        <v>88</v>
      </c>
      <c r="R298" s="57">
        <v>2020</v>
      </c>
      <c r="S298" s="57" t="s">
        <v>8</v>
      </c>
      <c r="T298" s="57" t="s">
        <v>89</v>
      </c>
      <c r="U298" s="57" t="s">
        <v>90</v>
      </c>
      <c r="V298" s="57" t="s">
        <v>91</v>
      </c>
      <c r="W298" s="57" t="s">
        <v>92</v>
      </c>
      <c r="X298" s="57" t="s">
        <v>93</v>
      </c>
      <c r="Y298" s="57" t="s">
        <v>94</v>
      </c>
      <c r="Z298" s="57">
        <v>269</v>
      </c>
      <c r="AA298" s="57">
        <v>384.67</v>
      </c>
    </row>
    <row r="299" spans="1:27" ht="18" customHeight="1" x14ac:dyDescent="0.25">
      <c r="A299" s="2">
        <v>2021</v>
      </c>
      <c r="B299" s="2" t="s">
        <v>7</v>
      </c>
      <c r="C299" s="2" t="s">
        <v>13</v>
      </c>
      <c r="D299" s="3" t="s">
        <v>34</v>
      </c>
      <c r="E299" s="4">
        <v>7</v>
      </c>
      <c r="F299" s="4">
        <v>230</v>
      </c>
      <c r="G299" s="4">
        <v>224</v>
      </c>
      <c r="H299" s="4">
        <v>46</v>
      </c>
      <c r="I299" s="5" t="s">
        <v>42</v>
      </c>
      <c r="P299" s="11"/>
      <c r="Q299" s="58" t="s">
        <v>95</v>
      </c>
      <c r="R299" s="58">
        <v>2020</v>
      </c>
      <c r="S299" s="58" t="s">
        <v>8</v>
      </c>
      <c r="T299" s="58" t="s">
        <v>89</v>
      </c>
      <c r="U299" s="58" t="s">
        <v>90</v>
      </c>
      <c r="V299" s="58" t="s">
        <v>91</v>
      </c>
      <c r="W299" s="58" t="s">
        <v>92</v>
      </c>
      <c r="X299" s="58" t="s">
        <v>93</v>
      </c>
      <c r="Y299" s="58" t="s">
        <v>94</v>
      </c>
      <c r="Z299" s="58">
        <v>263</v>
      </c>
      <c r="AA299" s="58">
        <v>376.09</v>
      </c>
    </row>
    <row r="300" spans="1:27" ht="18" customHeight="1" x14ac:dyDescent="0.25">
      <c r="A300" s="2">
        <v>2021</v>
      </c>
      <c r="B300" s="2" t="s">
        <v>7</v>
      </c>
      <c r="C300" s="2" t="s">
        <v>15</v>
      </c>
      <c r="D300" s="6" t="s">
        <v>27</v>
      </c>
      <c r="E300" s="7">
        <v>3</v>
      </c>
      <c r="F300" s="7">
        <v>5263.8950000000004</v>
      </c>
      <c r="G300" s="7">
        <v>5126.576</v>
      </c>
      <c r="H300" s="4">
        <v>1052.7790000000002</v>
      </c>
      <c r="I300" s="5" t="s">
        <v>42</v>
      </c>
      <c r="P300" s="11"/>
      <c r="Q300" s="57" t="s">
        <v>88</v>
      </c>
      <c r="R300" s="57">
        <v>2020</v>
      </c>
      <c r="S300" s="57" t="s">
        <v>8</v>
      </c>
      <c r="T300" s="57" t="s">
        <v>89</v>
      </c>
      <c r="U300" s="57" t="s">
        <v>90</v>
      </c>
      <c r="V300" s="57" t="s">
        <v>91</v>
      </c>
      <c r="W300" s="57" t="s">
        <v>92</v>
      </c>
      <c r="X300" s="57" t="s">
        <v>93</v>
      </c>
      <c r="Y300" s="57" t="s">
        <v>96</v>
      </c>
      <c r="Z300" s="57">
        <v>209</v>
      </c>
      <c r="AA300" s="57">
        <v>298.87</v>
      </c>
    </row>
    <row r="301" spans="1:27" ht="18" customHeight="1" x14ac:dyDescent="0.25">
      <c r="A301" s="2">
        <v>2021</v>
      </c>
      <c r="B301" s="2" t="s">
        <v>7</v>
      </c>
      <c r="C301" s="2" t="s">
        <v>32</v>
      </c>
      <c r="D301" s="6" t="s">
        <v>32</v>
      </c>
      <c r="E301" s="7">
        <v>2</v>
      </c>
      <c r="F301" s="7">
        <v>7590</v>
      </c>
      <c r="G301" s="7">
        <v>7392</v>
      </c>
      <c r="H301" s="4">
        <v>1518</v>
      </c>
      <c r="I301" s="5" t="s">
        <v>42</v>
      </c>
      <c r="P301" s="11"/>
      <c r="Q301" s="58" t="s">
        <v>99</v>
      </c>
      <c r="R301" s="58">
        <v>2020</v>
      </c>
      <c r="S301" s="58" t="s">
        <v>8</v>
      </c>
      <c r="T301" s="58" t="s">
        <v>89</v>
      </c>
      <c r="U301" s="58" t="s">
        <v>90</v>
      </c>
      <c r="V301" s="58" t="s">
        <v>91</v>
      </c>
      <c r="W301" s="58" t="s">
        <v>92</v>
      </c>
      <c r="X301" s="58" t="s">
        <v>93</v>
      </c>
      <c r="Y301" s="58" t="s">
        <v>96</v>
      </c>
      <c r="Z301" s="58">
        <v>257</v>
      </c>
      <c r="AA301" s="58">
        <v>367.51</v>
      </c>
    </row>
    <row r="302" spans="1:27" ht="18" customHeight="1" x14ac:dyDescent="0.25">
      <c r="A302" s="2">
        <v>2021</v>
      </c>
      <c r="B302" s="2" t="s">
        <v>8</v>
      </c>
      <c r="C302" s="2" t="s">
        <v>14</v>
      </c>
      <c r="D302" s="3" t="s">
        <v>36</v>
      </c>
      <c r="E302" s="4">
        <v>3566</v>
      </c>
      <c r="F302" s="4">
        <v>5263.8950000000004</v>
      </c>
      <c r="G302" s="4">
        <v>5126.576</v>
      </c>
      <c r="H302" s="4">
        <v>1052.7790000000002</v>
      </c>
      <c r="I302" s="5" t="s">
        <v>42</v>
      </c>
      <c r="P302" s="11"/>
      <c r="Q302" s="57" t="s">
        <v>88</v>
      </c>
      <c r="R302" s="57">
        <v>2020</v>
      </c>
      <c r="S302" s="57" t="s">
        <v>3</v>
      </c>
      <c r="T302" s="57" t="s">
        <v>101</v>
      </c>
      <c r="U302" s="57" t="s">
        <v>90</v>
      </c>
      <c r="V302" s="57" t="s">
        <v>91</v>
      </c>
      <c r="W302" s="57" t="s">
        <v>92</v>
      </c>
      <c r="X302" s="57" t="s">
        <v>93</v>
      </c>
      <c r="Y302" s="57" t="s">
        <v>94</v>
      </c>
      <c r="Z302" s="57">
        <v>128</v>
      </c>
      <c r="AA302" s="57">
        <v>183.04</v>
      </c>
    </row>
    <row r="303" spans="1:27" ht="18" customHeight="1" x14ac:dyDescent="0.25">
      <c r="A303" s="2">
        <v>2021</v>
      </c>
      <c r="B303" s="2" t="s">
        <v>8</v>
      </c>
      <c r="C303" s="2" t="s">
        <v>14</v>
      </c>
      <c r="D303" s="3" t="s">
        <v>37</v>
      </c>
      <c r="E303" s="4">
        <v>2498</v>
      </c>
      <c r="F303" s="4">
        <v>8800</v>
      </c>
      <c r="G303" s="4">
        <v>8960</v>
      </c>
      <c r="H303" s="4">
        <v>1760</v>
      </c>
      <c r="I303" s="5" t="s">
        <v>42</v>
      </c>
      <c r="P303" s="11"/>
      <c r="Q303" s="58" t="s">
        <v>97</v>
      </c>
      <c r="R303" s="58">
        <v>2020</v>
      </c>
      <c r="S303" s="58" t="s">
        <v>3</v>
      </c>
      <c r="T303" s="58" t="s">
        <v>101</v>
      </c>
      <c r="U303" s="58" t="s">
        <v>90</v>
      </c>
      <c r="V303" s="58" t="s">
        <v>91</v>
      </c>
      <c r="W303" s="58" t="s">
        <v>92</v>
      </c>
      <c r="X303" s="58" t="s">
        <v>93</v>
      </c>
      <c r="Y303" s="58" t="s">
        <v>94</v>
      </c>
      <c r="Z303" s="58">
        <v>302</v>
      </c>
      <c r="AA303" s="58">
        <v>431.86</v>
      </c>
    </row>
    <row r="304" spans="1:27" ht="18" customHeight="1" x14ac:dyDescent="0.25">
      <c r="A304" s="2">
        <v>2021</v>
      </c>
      <c r="B304" s="2" t="s">
        <v>8</v>
      </c>
      <c r="C304" s="2" t="s">
        <v>13</v>
      </c>
      <c r="D304" s="3" t="s">
        <v>35</v>
      </c>
      <c r="E304" s="4">
        <v>1245</v>
      </c>
      <c r="F304" s="4">
        <v>5034.92</v>
      </c>
      <c r="G304" s="4">
        <v>5126.4639999999999</v>
      </c>
      <c r="H304" s="4">
        <v>1006.984</v>
      </c>
      <c r="I304" s="5" t="s">
        <v>42</v>
      </c>
      <c r="P304" s="11"/>
      <c r="Q304" s="57" t="s">
        <v>95</v>
      </c>
      <c r="R304" s="57">
        <v>2020</v>
      </c>
      <c r="S304" s="57" t="s">
        <v>3</v>
      </c>
      <c r="T304" s="57" t="s">
        <v>101</v>
      </c>
      <c r="U304" s="57" t="s">
        <v>90</v>
      </c>
      <c r="V304" s="57" t="s">
        <v>91</v>
      </c>
      <c r="W304" s="57" t="s">
        <v>92</v>
      </c>
      <c r="X304" s="57" t="s">
        <v>93</v>
      </c>
      <c r="Y304" s="57" t="s">
        <v>94</v>
      </c>
      <c r="Z304" s="57">
        <v>328</v>
      </c>
      <c r="AA304" s="57">
        <v>526.24</v>
      </c>
    </row>
    <row r="305" spans="1:27" ht="18" customHeight="1" x14ac:dyDescent="0.25">
      <c r="A305" s="2">
        <v>2021</v>
      </c>
      <c r="B305" s="2" t="s">
        <v>8</v>
      </c>
      <c r="C305" s="2" t="s">
        <v>38</v>
      </c>
      <c r="D305" s="6" t="s">
        <v>30</v>
      </c>
      <c r="E305" s="7">
        <v>644</v>
      </c>
      <c r="F305" s="7">
        <v>6317.85</v>
      </c>
      <c r="G305" s="7">
        <v>6432.72</v>
      </c>
      <c r="H305" s="4">
        <v>1263.5700000000002</v>
      </c>
      <c r="I305" s="5" t="s">
        <v>42</v>
      </c>
      <c r="P305" s="11"/>
      <c r="Q305" s="58" t="s">
        <v>88</v>
      </c>
      <c r="R305" s="58">
        <v>2020</v>
      </c>
      <c r="S305" s="58" t="s">
        <v>3</v>
      </c>
      <c r="T305" s="58" t="s">
        <v>101</v>
      </c>
      <c r="U305" s="58" t="s">
        <v>90</v>
      </c>
      <c r="V305" s="58" t="s">
        <v>91</v>
      </c>
      <c r="W305" s="58" t="s">
        <v>92</v>
      </c>
      <c r="X305" s="58" t="s">
        <v>93</v>
      </c>
      <c r="Y305" s="58" t="s">
        <v>94</v>
      </c>
      <c r="Z305" s="58">
        <v>130</v>
      </c>
      <c r="AA305" s="58">
        <v>526.24</v>
      </c>
    </row>
    <row r="306" spans="1:27" ht="18" customHeight="1" x14ac:dyDescent="0.25">
      <c r="A306" s="2">
        <v>2021</v>
      </c>
      <c r="B306" s="2" t="s">
        <v>8</v>
      </c>
      <c r="C306" s="2" t="s">
        <v>12</v>
      </c>
      <c r="D306" s="6" t="s">
        <v>29</v>
      </c>
      <c r="E306" s="7">
        <v>643</v>
      </c>
      <c r="F306" s="7">
        <v>7700</v>
      </c>
      <c r="G306" s="7">
        <v>7840</v>
      </c>
      <c r="H306" s="4">
        <v>1540</v>
      </c>
      <c r="I306" s="5" t="s">
        <v>42</v>
      </c>
      <c r="P306" s="11"/>
      <c r="Q306" s="57" t="s">
        <v>88</v>
      </c>
      <c r="R306" s="57">
        <v>2020</v>
      </c>
      <c r="S306" s="57" t="s">
        <v>3</v>
      </c>
      <c r="T306" s="57" t="s">
        <v>101</v>
      </c>
      <c r="U306" s="57" t="s">
        <v>90</v>
      </c>
      <c r="V306" s="57" t="s">
        <v>91</v>
      </c>
      <c r="W306" s="57" t="s">
        <v>92</v>
      </c>
      <c r="X306" s="57" t="s">
        <v>93</v>
      </c>
      <c r="Y306" s="57" t="s">
        <v>94</v>
      </c>
      <c r="Z306" s="57">
        <v>304</v>
      </c>
      <c r="AA306" s="57">
        <v>526.24</v>
      </c>
    </row>
    <row r="307" spans="1:27" ht="18" customHeight="1" x14ac:dyDescent="0.25">
      <c r="A307" s="2">
        <v>2021</v>
      </c>
      <c r="B307" s="2" t="s">
        <v>8</v>
      </c>
      <c r="C307" s="2" t="s">
        <v>38</v>
      </c>
      <c r="D307" s="6" t="s">
        <v>31</v>
      </c>
      <c r="E307" s="7">
        <v>455</v>
      </c>
      <c r="F307" s="7">
        <v>5036.46</v>
      </c>
      <c r="G307" s="7">
        <v>5128.0320000000002</v>
      </c>
      <c r="H307" s="4">
        <v>1007.292</v>
      </c>
      <c r="I307" s="5" t="s">
        <v>42</v>
      </c>
      <c r="P307" s="11"/>
      <c r="Q307" s="58" t="s">
        <v>95</v>
      </c>
      <c r="R307" s="58">
        <v>2020</v>
      </c>
      <c r="S307" s="58" t="s">
        <v>3</v>
      </c>
      <c r="T307" s="58" t="s">
        <v>101</v>
      </c>
      <c r="U307" s="58" t="s">
        <v>90</v>
      </c>
      <c r="V307" s="58" t="s">
        <v>91</v>
      </c>
      <c r="W307" s="58" t="s">
        <v>92</v>
      </c>
      <c r="X307" s="58" t="s">
        <v>93</v>
      </c>
      <c r="Y307" s="58" t="s">
        <v>94</v>
      </c>
      <c r="Z307" s="58">
        <v>989</v>
      </c>
      <c r="AA307" s="58">
        <v>1414.27</v>
      </c>
    </row>
    <row r="308" spans="1:27" ht="18" customHeight="1" x14ac:dyDescent="0.25">
      <c r="A308" s="2">
        <v>2021</v>
      </c>
      <c r="B308" s="2" t="s">
        <v>8</v>
      </c>
      <c r="C308" s="2" t="s">
        <v>12</v>
      </c>
      <c r="D308" s="6" t="s">
        <v>28</v>
      </c>
      <c r="E308" s="8">
        <v>345</v>
      </c>
      <c r="F308" s="8">
        <v>7700</v>
      </c>
      <c r="G308" s="8">
        <v>7840</v>
      </c>
      <c r="H308" s="4">
        <v>1540</v>
      </c>
      <c r="I308" s="5" t="s">
        <v>42</v>
      </c>
      <c r="P308" s="11"/>
      <c r="Q308" s="57" t="s">
        <v>88</v>
      </c>
      <c r="R308" s="57">
        <v>2020</v>
      </c>
      <c r="S308" s="57" t="s">
        <v>3</v>
      </c>
      <c r="T308" s="57" t="s">
        <v>101</v>
      </c>
      <c r="U308" s="57" t="s">
        <v>90</v>
      </c>
      <c r="V308" s="57" t="s">
        <v>91</v>
      </c>
      <c r="W308" s="57" t="s">
        <v>92</v>
      </c>
      <c r="X308" s="57" t="s">
        <v>93</v>
      </c>
      <c r="Y308" s="57" t="s">
        <v>94</v>
      </c>
      <c r="Z308" s="57">
        <v>1022</v>
      </c>
      <c r="AA308" s="57">
        <v>1461.46</v>
      </c>
    </row>
    <row r="309" spans="1:27" ht="18" customHeight="1" x14ac:dyDescent="0.25">
      <c r="A309" s="2">
        <v>2021</v>
      </c>
      <c r="B309" s="2" t="s">
        <v>8</v>
      </c>
      <c r="C309" s="2" t="s">
        <v>13</v>
      </c>
      <c r="D309" s="3" t="s">
        <v>33</v>
      </c>
      <c r="E309" s="4">
        <v>122</v>
      </c>
      <c r="F309" s="4">
        <v>110</v>
      </c>
      <c r="G309" s="4">
        <v>112</v>
      </c>
      <c r="H309" s="4">
        <v>22</v>
      </c>
      <c r="I309" s="5" t="s">
        <v>42</v>
      </c>
      <c r="P309" s="11"/>
      <c r="Q309" s="58" t="s">
        <v>97</v>
      </c>
      <c r="R309" s="58">
        <v>2020</v>
      </c>
      <c r="S309" s="58" t="s">
        <v>3</v>
      </c>
      <c r="T309" s="58" t="s">
        <v>101</v>
      </c>
      <c r="U309" s="58" t="s">
        <v>90</v>
      </c>
      <c r="V309" s="58" t="s">
        <v>91</v>
      </c>
      <c r="W309" s="58" t="s">
        <v>92</v>
      </c>
      <c r="X309" s="58" t="s">
        <v>93</v>
      </c>
      <c r="Y309" s="58" t="s">
        <v>94</v>
      </c>
      <c r="Z309" s="58">
        <v>300</v>
      </c>
      <c r="AA309" s="58">
        <v>429</v>
      </c>
    </row>
    <row r="310" spans="1:27" ht="18" customHeight="1" x14ac:dyDescent="0.25">
      <c r="A310" s="2">
        <v>2021</v>
      </c>
      <c r="B310" s="2" t="s">
        <v>8</v>
      </c>
      <c r="C310" s="2" t="s">
        <v>15</v>
      </c>
      <c r="D310" s="6" t="s">
        <v>26</v>
      </c>
      <c r="E310" s="7">
        <v>78</v>
      </c>
      <c r="F310" s="7">
        <v>5034.92</v>
      </c>
      <c r="G310" s="7">
        <v>5126.4639999999999</v>
      </c>
      <c r="H310" s="4">
        <v>1006.984</v>
      </c>
      <c r="I310" s="5" t="s">
        <v>42</v>
      </c>
      <c r="P310" s="11"/>
      <c r="Q310" s="57" t="s">
        <v>97</v>
      </c>
      <c r="R310" s="57">
        <v>2020</v>
      </c>
      <c r="S310" s="57" t="s">
        <v>3</v>
      </c>
      <c r="T310" s="57" t="s">
        <v>101</v>
      </c>
      <c r="U310" s="57" t="s">
        <v>90</v>
      </c>
      <c r="V310" s="57" t="s">
        <v>91</v>
      </c>
      <c r="W310" s="57" t="s">
        <v>92</v>
      </c>
      <c r="X310" s="57" t="s">
        <v>93</v>
      </c>
      <c r="Y310" s="57" t="s">
        <v>94</v>
      </c>
      <c r="Z310" s="57">
        <v>327</v>
      </c>
      <c r="AA310" s="57">
        <v>467.61</v>
      </c>
    </row>
    <row r="311" spans="1:27" ht="18" customHeight="1" x14ac:dyDescent="0.25">
      <c r="A311" s="2">
        <v>2021</v>
      </c>
      <c r="B311" s="2" t="s">
        <v>8</v>
      </c>
      <c r="C311" s="2" t="s">
        <v>15</v>
      </c>
      <c r="D311" s="6" t="s">
        <v>24</v>
      </c>
      <c r="E311" s="7">
        <v>76</v>
      </c>
      <c r="F311" s="7">
        <v>4576.8999999999996</v>
      </c>
      <c r="G311" s="7">
        <v>5126.1279999999997</v>
      </c>
      <c r="H311" s="4">
        <v>915.38</v>
      </c>
      <c r="I311" s="5" t="s">
        <v>42</v>
      </c>
      <c r="P311" s="11"/>
      <c r="Q311" s="58" t="s">
        <v>88</v>
      </c>
      <c r="R311" s="58">
        <v>2020</v>
      </c>
      <c r="S311" s="58" t="s">
        <v>3</v>
      </c>
      <c r="T311" s="58" t="s">
        <v>101</v>
      </c>
      <c r="U311" s="58" t="s">
        <v>90</v>
      </c>
      <c r="V311" s="58" t="s">
        <v>91</v>
      </c>
      <c r="W311" s="58" t="s">
        <v>92</v>
      </c>
      <c r="X311" s="58" t="s">
        <v>93</v>
      </c>
      <c r="Y311" s="58" t="s">
        <v>94</v>
      </c>
      <c r="Z311" s="58">
        <v>129</v>
      </c>
      <c r="AA311" s="58">
        <v>184.47</v>
      </c>
    </row>
    <row r="312" spans="1:27" ht="18" customHeight="1" x14ac:dyDescent="0.25">
      <c r="A312" s="2">
        <v>2021</v>
      </c>
      <c r="B312" s="2" t="s">
        <v>8</v>
      </c>
      <c r="C312" s="2" t="s">
        <v>15</v>
      </c>
      <c r="D312" s="6" t="s">
        <v>25</v>
      </c>
      <c r="E312" s="7">
        <v>46</v>
      </c>
      <c r="F312" s="7">
        <v>200</v>
      </c>
      <c r="G312" s="7">
        <v>224</v>
      </c>
      <c r="H312" s="4">
        <v>40</v>
      </c>
      <c r="I312" s="5" t="s">
        <v>42</v>
      </c>
      <c r="P312" s="11"/>
      <c r="Q312" s="57" t="s">
        <v>95</v>
      </c>
      <c r="R312" s="57">
        <v>2020</v>
      </c>
      <c r="S312" s="57" t="s">
        <v>3</v>
      </c>
      <c r="T312" s="57" t="s">
        <v>101</v>
      </c>
      <c r="U312" s="57" t="s">
        <v>90</v>
      </c>
      <c r="V312" s="57" t="s">
        <v>91</v>
      </c>
      <c r="W312" s="57" t="s">
        <v>92</v>
      </c>
      <c r="X312" s="57" t="s">
        <v>93</v>
      </c>
      <c r="Y312" s="57" t="s">
        <v>94</v>
      </c>
      <c r="Z312" s="57">
        <v>303</v>
      </c>
      <c r="AA312" s="57">
        <v>433.29</v>
      </c>
    </row>
    <row r="313" spans="1:27" ht="18" customHeight="1" x14ac:dyDescent="0.25">
      <c r="A313" s="2">
        <v>2021</v>
      </c>
      <c r="B313" s="2" t="s">
        <v>8</v>
      </c>
      <c r="C313" s="2" t="s">
        <v>15</v>
      </c>
      <c r="D313" s="6" t="s">
        <v>23</v>
      </c>
      <c r="E313" s="7">
        <v>34</v>
      </c>
      <c r="F313" s="7">
        <v>4576.8</v>
      </c>
      <c r="G313" s="7">
        <v>5126.0160000000005</v>
      </c>
      <c r="H313" s="4">
        <v>915.36000000000013</v>
      </c>
      <c r="I313" s="5" t="s">
        <v>42</v>
      </c>
      <c r="P313" s="11"/>
      <c r="Q313" s="58" t="s">
        <v>88</v>
      </c>
      <c r="R313" s="58">
        <v>2020</v>
      </c>
      <c r="S313" s="58" t="s">
        <v>3</v>
      </c>
      <c r="T313" s="58" t="s">
        <v>101</v>
      </c>
      <c r="U313" s="58" t="s">
        <v>90</v>
      </c>
      <c r="V313" s="58" t="s">
        <v>91</v>
      </c>
      <c r="W313" s="58" t="s">
        <v>92</v>
      </c>
      <c r="X313" s="58" t="s">
        <v>93</v>
      </c>
      <c r="Y313" s="58" t="s">
        <v>94</v>
      </c>
      <c r="Z313" s="58">
        <v>770</v>
      </c>
      <c r="AA313" s="58">
        <v>1101.0999999999999</v>
      </c>
    </row>
    <row r="314" spans="1:27" ht="18" customHeight="1" x14ac:dyDescent="0.25">
      <c r="A314" s="2">
        <v>2021</v>
      </c>
      <c r="B314" s="2" t="s">
        <v>8</v>
      </c>
      <c r="C314" s="2" t="s">
        <v>13</v>
      </c>
      <c r="D314" s="3" t="s">
        <v>34</v>
      </c>
      <c r="E314" s="4">
        <v>7</v>
      </c>
      <c r="F314" s="4">
        <v>200</v>
      </c>
      <c r="G314" s="4">
        <v>224</v>
      </c>
      <c r="H314" s="4">
        <v>40</v>
      </c>
      <c r="I314" s="5" t="s">
        <v>42</v>
      </c>
      <c r="P314" s="11"/>
      <c r="Q314" s="57" t="s">
        <v>95</v>
      </c>
      <c r="R314" s="57">
        <v>2020</v>
      </c>
      <c r="S314" s="57" t="s">
        <v>3</v>
      </c>
      <c r="T314" s="57" t="s">
        <v>101</v>
      </c>
      <c r="U314" s="57" t="s">
        <v>90</v>
      </c>
      <c r="V314" s="57" t="s">
        <v>91</v>
      </c>
      <c r="W314" s="57" t="s">
        <v>92</v>
      </c>
      <c r="X314" s="57" t="s">
        <v>93</v>
      </c>
      <c r="Y314" s="57" t="s">
        <v>94</v>
      </c>
      <c r="Z314" s="57">
        <v>857</v>
      </c>
      <c r="AA314" s="57">
        <v>1225.51</v>
      </c>
    </row>
    <row r="315" spans="1:27" ht="18" customHeight="1" x14ac:dyDescent="0.25">
      <c r="A315" s="2">
        <v>2021</v>
      </c>
      <c r="B315" s="2" t="s">
        <v>8</v>
      </c>
      <c r="C315" s="2" t="s">
        <v>15</v>
      </c>
      <c r="D315" s="6" t="s">
        <v>27</v>
      </c>
      <c r="E315" s="7">
        <v>3</v>
      </c>
      <c r="F315" s="7">
        <v>4577.3</v>
      </c>
      <c r="G315" s="7">
        <v>5126.576</v>
      </c>
      <c r="H315" s="4">
        <v>915.46</v>
      </c>
      <c r="I315" s="5" t="s">
        <v>42</v>
      </c>
      <c r="P315" s="11"/>
      <c r="Q315" s="58" t="s">
        <v>97</v>
      </c>
      <c r="R315" s="58">
        <v>2020</v>
      </c>
      <c r="S315" s="58" t="s">
        <v>3</v>
      </c>
      <c r="T315" s="58" t="s">
        <v>101</v>
      </c>
      <c r="U315" s="58" t="s">
        <v>90</v>
      </c>
      <c r="V315" s="58" t="s">
        <v>91</v>
      </c>
      <c r="W315" s="58" t="s">
        <v>92</v>
      </c>
      <c r="X315" s="58" t="s">
        <v>93</v>
      </c>
      <c r="Y315" s="58" t="s">
        <v>94</v>
      </c>
      <c r="Z315" s="58">
        <v>329</v>
      </c>
      <c r="AA315" s="58">
        <v>470.47</v>
      </c>
    </row>
    <row r="316" spans="1:27" ht="18" customHeight="1" x14ac:dyDescent="0.25">
      <c r="A316" s="2">
        <v>2021</v>
      </c>
      <c r="B316" s="2" t="s">
        <v>8</v>
      </c>
      <c r="C316" s="2" t="s">
        <v>32</v>
      </c>
      <c r="D316" s="6" t="s">
        <v>32</v>
      </c>
      <c r="E316" s="7">
        <v>2</v>
      </c>
      <c r="F316" s="7">
        <v>6600</v>
      </c>
      <c r="G316" s="7">
        <v>7392</v>
      </c>
      <c r="H316" s="4">
        <v>1320</v>
      </c>
      <c r="I316" s="5" t="s">
        <v>42</v>
      </c>
      <c r="P316" s="11"/>
      <c r="Q316" s="57" t="s">
        <v>88</v>
      </c>
      <c r="R316" s="57">
        <v>2020</v>
      </c>
      <c r="S316" s="57" t="s">
        <v>3</v>
      </c>
      <c r="T316" s="57" t="s">
        <v>101</v>
      </c>
      <c r="U316" s="57" t="s">
        <v>90</v>
      </c>
      <c r="V316" s="57" t="s">
        <v>91</v>
      </c>
      <c r="W316" s="57" t="s">
        <v>92</v>
      </c>
      <c r="X316" s="57" t="s">
        <v>93</v>
      </c>
      <c r="Y316" s="57" t="s">
        <v>94</v>
      </c>
      <c r="Z316" s="57">
        <v>131</v>
      </c>
      <c r="AA316" s="57">
        <v>187.33</v>
      </c>
    </row>
    <row r="317" spans="1:27" ht="18" customHeight="1" x14ac:dyDescent="0.25">
      <c r="A317" s="2">
        <v>2021</v>
      </c>
      <c r="B317" s="2" t="s">
        <v>9</v>
      </c>
      <c r="C317" s="2" t="s">
        <v>14</v>
      </c>
      <c r="D317" s="3" t="s">
        <v>36</v>
      </c>
      <c r="E317" s="4">
        <v>3566</v>
      </c>
      <c r="F317" s="4">
        <v>4577.3</v>
      </c>
      <c r="G317" s="4">
        <v>5126.576</v>
      </c>
      <c r="H317" s="4">
        <v>915.46</v>
      </c>
      <c r="I317" s="5" t="s">
        <v>42</v>
      </c>
      <c r="P317" s="11"/>
      <c r="Q317" s="58" t="s">
        <v>97</v>
      </c>
      <c r="R317" s="58">
        <v>2020</v>
      </c>
      <c r="S317" s="58" t="s">
        <v>7</v>
      </c>
      <c r="T317" s="58" t="s">
        <v>101</v>
      </c>
      <c r="U317" s="58" t="s">
        <v>90</v>
      </c>
      <c r="V317" s="58" t="s">
        <v>91</v>
      </c>
      <c r="W317" s="58" t="s">
        <v>92</v>
      </c>
      <c r="X317" s="58" t="s">
        <v>93</v>
      </c>
      <c r="Y317" s="58" t="s">
        <v>94</v>
      </c>
      <c r="Z317" s="58">
        <v>308</v>
      </c>
      <c r="AA317" s="58">
        <v>440.44</v>
      </c>
    </row>
    <row r="318" spans="1:27" ht="18" customHeight="1" x14ac:dyDescent="0.25">
      <c r="A318" s="2">
        <v>2021</v>
      </c>
      <c r="B318" s="2" t="s">
        <v>9</v>
      </c>
      <c r="C318" s="2" t="s">
        <v>14</v>
      </c>
      <c r="D318" s="3" t="s">
        <v>37</v>
      </c>
      <c r="E318" s="4">
        <v>2498</v>
      </c>
      <c r="F318" s="4">
        <v>8000</v>
      </c>
      <c r="G318" s="4">
        <v>8960</v>
      </c>
      <c r="H318" s="4">
        <v>1600</v>
      </c>
      <c r="I318" s="5" t="s">
        <v>42</v>
      </c>
      <c r="P318" s="11"/>
      <c r="Q318" s="57" t="s">
        <v>88</v>
      </c>
      <c r="R318" s="57">
        <v>2020</v>
      </c>
      <c r="S318" s="57" t="s">
        <v>7</v>
      </c>
      <c r="T318" s="57" t="s">
        <v>101</v>
      </c>
      <c r="U318" s="57" t="s">
        <v>90</v>
      </c>
      <c r="V318" s="57" t="s">
        <v>91</v>
      </c>
      <c r="W318" s="57" t="s">
        <v>92</v>
      </c>
      <c r="X318" s="57" t="s">
        <v>93</v>
      </c>
      <c r="Y318" s="57" t="s">
        <v>94</v>
      </c>
      <c r="Z318" s="57">
        <v>356</v>
      </c>
      <c r="AA318" s="57">
        <v>509.08</v>
      </c>
    </row>
    <row r="319" spans="1:27" ht="18" customHeight="1" x14ac:dyDescent="0.25">
      <c r="A319" s="2">
        <v>2021</v>
      </c>
      <c r="B319" s="2" t="s">
        <v>9</v>
      </c>
      <c r="C319" s="2" t="s">
        <v>13</v>
      </c>
      <c r="D319" s="3" t="s">
        <v>35</v>
      </c>
      <c r="E319" s="4">
        <v>1245</v>
      </c>
      <c r="F319" s="4">
        <v>4577.2</v>
      </c>
      <c r="G319" s="4">
        <v>5126.4639999999999</v>
      </c>
      <c r="H319" s="4">
        <v>915.44</v>
      </c>
      <c r="I319" s="5" t="s">
        <v>42</v>
      </c>
      <c r="P319" s="11"/>
      <c r="Q319" s="58" t="s">
        <v>95</v>
      </c>
      <c r="R319" s="58">
        <v>2020</v>
      </c>
      <c r="S319" s="58" t="s">
        <v>7</v>
      </c>
      <c r="T319" s="58" t="s">
        <v>101</v>
      </c>
      <c r="U319" s="58" t="s">
        <v>90</v>
      </c>
      <c r="V319" s="58" t="s">
        <v>91</v>
      </c>
      <c r="W319" s="58" t="s">
        <v>92</v>
      </c>
      <c r="X319" s="58" t="s">
        <v>93</v>
      </c>
      <c r="Y319" s="58" t="s">
        <v>94</v>
      </c>
      <c r="Z319" s="58">
        <v>310</v>
      </c>
      <c r="AA319" s="58">
        <v>526.24</v>
      </c>
    </row>
    <row r="320" spans="1:27" ht="18" customHeight="1" x14ac:dyDescent="0.25">
      <c r="A320" s="2">
        <v>2021</v>
      </c>
      <c r="B320" s="2" t="s">
        <v>9</v>
      </c>
      <c r="C320" s="2" t="s">
        <v>38</v>
      </c>
      <c r="D320" s="6" t="s">
        <v>30</v>
      </c>
      <c r="E320" s="7">
        <v>644</v>
      </c>
      <c r="F320" s="7">
        <v>5743.5</v>
      </c>
      <c r="G320" s="7">
        <v>6432.72</v>
      </c>
      <c r="H320" s="4">
        <v>1148.7</v>
      </c>
      <c r="I320" s="5" t="s">
        <v>42</v>
      </c>
      <c r="P320" s="11"/>
      <c r="Q320" s="57" t="s">
        <v>95</v>
      </c>
      <c r="R320" s="57">
        <v>2020</v>
      </c>
      <c r="S320" s="57" t="s">
        <v>7</v>
      </c>
      <c r="T320" s="57" t="s">
        <v>101</v>
      </c>
      <c r="U320" s="57" t="s">
        <v>90</v>
      </c>
      <c r="V320" s="57" t="s">
        <v>91</v>
      </c>
      <c r="W320" s="57" t="s">
        <v>92</v>
      </c>
      <c r="X320" s="57" t="s">
        <v>93</v>
      </c>
      <c r="Y320" s="57" t="s">
        <v>94</v>
      </c>
      <c r="Z320" s="57">
        <v>352</v>
      </c>
      <c r="AA320" s="57">
        <v>526.24</v>
      </c>
    </row>
    <row r="321" spans="1:27" ht="18" customHeight="1" x14ac:dyDescent="0.25">
      <c r="A321" s="2">
        <v>2021</v>
      </c>
      <c r="B321" s="2" t="s">
        <v>9</v>
      </c>
      <c r="C321" s="2" t="s">
        <v>12</v>
      </c>
      <c r="D321" s="6" t="s">
        <v>29</v>
      </c>
      <c r="E321" s="7">
        <v>643</v>
      </c>
      <c r="F321" s="7">
        <v>7000</v>
      </c>
      <c r="G321" s="7">
        <v>7840</v>
      </c>
      <c r="H321" s="4">
        <v>1400</v>
      </c>
      <c r="I321" s="5" t="s">
        <v>42</v>
      </c>
      <c r="P321" s="11"/>
      <c r="Q321" s="58" t="s">
        <v>95</v>
      </c>
      <c r="R321" s="58">
        <v>2020</v>
      </c>
      <c r="S321" s="58" t="s">
        <v>7</v>
      </c>
      <c r="T321" s="58" t="s">
        <v>101</v>
      </c>
      <c r="U321" s="58" t="s">
        <v>90</v>
      </c>
      <c r="V321" s="58" t="s">
        <v>91</v>
      </c>
      <c r="W321" s="58" t="s">
        <v>92</v>
      </c>
      <c r="X321" s="58" t="s">
        <v>93</v>
      </c>
      <c r="Y321" s="58" t="s">
        <v>94</v>
      </c>
      <c r="Z321" s="58">
        <v>280</v>
      </c>
      <c r="AA321" s="58">
        <v>526.24</v>
      </c>
    </row>
    <row r="322" spans="1:27" ht="18" customHeight="1" x14ac:dyDescent="0.25">
      <c r="A322" s="2">
        <v>2021</v>
      </c>
      <c r="B322" s="2" t="s">
        <v>9</v>
      </c>
      <c r="C322" s="2" t="s">
        <v>38</v>
      </c>
      <c r="D322" s="6" t="s">
        <v>31</v>
      </c>
      <c r="E322" s="7">
        <v>455</v>
      </c>
      <c r="F322" s="7">
        <v>4578.6000000000004</v>
      </c>
      <c r="G322" s="7">
        <v>5128.0320000000002</v>
      </c>
      <c r="H322" s="4">
        <v>915.72000000000014</v>
      </c>
      <c r="I322" s="5" t="s">
        <v>40</v>
      </c>
      <c r="P322" s="11"/>
      <c r="Q322" s="57" t="s">
        <v>95</v>
      </c>
      <c r="R322" s="57">
        <v>2020</v>
      </c>
      <c r="S322" s="57" t="s">
        <v>7</v>
      </c>
      <c r="T322" s="57" t="s">
        <v>101</v>
      </c>
      <c r="U322" s="57" t="s">
        <v>90</v>
      </c>
      <c r="V322" s="57" t="s">
        <v>91</v>
      </c>
      <c r="W322" s="57" t="s">
        <v>92</v>
      </c>
      <c r="X322" s="57" t="s">
        <v>93</v>
      </c>
      <c r="Y322" s="57" t="s">
        <v>94</v>
      </c>
      <c r="Z322" s="57">
        <v>993</v>
      </c>
      <c r="AA322" s="57">
        <v>1419.99</v>
      </c>
    </row>
    <row r="323" spans="1:27" ht="18" customHeight="1" x14ac:dyDescent="0.25">
      <c r="A323" s="2">
        <v>2021</v>
      </c>
      <c r="B323" s="2" t="s">
        <v>9</v>
      </c>
      <c r="C323" s="2" t="s">
        <v>12</v>
      </c>
      <c r="D323" s="6" t="s">
        <v>28</v>
      </c>
      <c r="E323" s="8">
        <v>345</v>
      </c>
      <c r="F323" s="8">
        <v>7000</v>
      </c>
      <c r="G323" s="8">
        <v>7840</v>
      </c>
      <c r="H323" s="4">
        <v>1400</v>
      </c>
      <c r="I323" s="5" t="s">
        <v>40</v>
      </c>
      <c r="P323" s="11"/>
      <c r="Q323" s="58" t="s">
        <v>95</v>
      </c>
      <c r="R323" s="58">
        <v>2020</v>
      </c>
      <c r="S323" s="58" t="s">
        <v>7</v>
      </c>
      <c r="T323" s="58" t="s">
        <v>101</v>
      </c>
      <c r="U323" s="58" t="s">
        <v>90</v>
      </c>
      <c r="V323" s="58" t="s">
        <v>91</v>
      </c>
      <c r="W323" s="58" t="s">
        <v>92</v>
      </c>
      <c r="X323" s="58" t="s">
        <v>93</v>
      </c>
      <c r="Y323" s="58" t="s">
        <v>94</v>
      </c>
      <c r="Z323" s="58">
        <v>1026</v>
      </c>
      <c r="AA323" s="58">
        <v>1467.18</v>
      </c>
    </row>
    <row r="324" spans="1:27" ht="18" customHeight="1" x14ac:dyDescent="0.25">
      <c r="A324" s="2">
        <v>2021</v>
      </c>
      <c r="B324" s="2" t="s">
        <v>9</v>
      </c>
      <c r="C324" s="2" t="s">
        <v>13</v>
      </c>
      <c r="D324" s="3" t="s">
        <v>33</v>
      </c>
      <c r="E324" s="4">
        <v>122</v>
      </c>
      <c r="F324" s="4">
        <v>100</v>
      </c>
      <c r="G324" s="4">
        <v>112</v>
      </c>
      <c r="H324" s="4">
        <v>20</v>
      </c>
      <c r="I324" s="5" t="s">
        <v>40</v>
      </c>
      <c r="P324" s="11"/>
      <c r="Q324" s="57" t="s">
        <v>97</v>
      </c>
      <c r="R324" s="57">
        <v>2020</v>
      </c>
      <c r="S324" s="57" t="s">
        <v>7</v>
      </c>
      <c r="T324" s="57" t="s">
        <v>101</v>
      </c>
      <c r="U324" s="57" t="s">
        <v>90</v>
      </c>
      <c r="V324" s="57" t="s">
        <v>91</v>
      </c>
      <c r="W324" s="57" t="s">
        <v>92</v>
      </c>
      <c r="X324" s="57" t="s">
        <v>93</v>
      </c>
      <c r="Y324" s="57" t="s">
        <v>94</v>
      </c>
      <c r="Z324" s="57">
        <v>282</v>
      </c>
      <c r="AA324" s="57">
        <v>403.26</v>
      </c>
    </row>
    <row r="325" spans="1:27" ht="18" customHeight="1" x14ac:dyDescent="0.25">
      <c r="A325" s="2">
        <v>2021</v>
      </c>
      <c r="B325" s="2" t="s">
        <v>9</v>
      </c>
      <c r="C325" s="2" t="s">
        <v>15</v>
      </c>
      <c r="D325" s="6" t="s">
        <v>26</v>
      </c>
      <c r="E325" s="7">
        <v>78</v>
      </c>
      <c r="F325" s="7">
        <v>4577.2</v>
      </c>
      <c r="G325" s="7">
        <v>5126.4639999999999</v>
      </c>
      <c r="H325" s="4">
        <v>915.44</v>
      </c>
      <c r="I325" s="5" t="s">
        <v>40</v>
      </c>
      <c r="P325" s="11"/>
      <c r="Q325" s="58" t="s">
        <v>97</v>
      </c>
      <c r="R325" s="58">
        <v>2020</v>
      </c>
      <c r="S325" s="58" t="s">
        <v>7</v>
      </c>
      <c r="T325" s="58" t="s">
        <v>101</v>
      </c>
      <c r="U325" s="58" t="s">
        <v>90</v>
      </c>
      <c r="V325" s="58" t="s">
        <v>91</v>
      </c>
      <c r="W325" s="58" t="s">
        <v>92</v>
      </c>
      <c r="X325" s="58" t="s">
        <v>93</v>
      </c>
      <c r="Y325" s="58" t="s">
        <v>94</v>
      </c>
      <c r="Z325" s="58">
        <v>309</v>
      </c>
      <c r="AA325" s="58">
        <v>441.87</v>
      </c>
    </row>
    <row r="326" spans="1:27" ht="18" customHeight="1" x14ac:dyDescent="0.25">
      <c r="A326" s="2">
        <v>2021</v>
      </c>
      <c r="B326" s="2" t="s">
        <v>9</v>
      </c>
      <c r="C326" s="2" t="s">
        <v>15</v>
      </c>
      <c r="D326" s="6" t="s">
        <v>24</v>
      </c>
      <c r="E326" s="7">
        <v>76</v>
      </c>
      <c r="F326" s="7">
        <v>4576.8999999999996</v>
      </c>
      <c r="G326" s="7">
        <v>5126.1279999999997</v>
      </c>
      <c r="H326" s="4">
        <v>915.38</v>
      </c>
      <c r="I326" s="5" t="s">
        <v>40</v>
      </c>
      <c r="P326" s="11"/>
      <c r="Q326" s="57" t="s">
        <v>88</v>
      </c>
      <c r="R326" s="57">
        <v>2020</v>
      </c>
      <c r="S326" s="57" t="s">
        <v>7</v>
      </c>
      <c r="T326" s="57" t="s">
        <v>101</v>
      </c>
      <c r="U326" s="57" t="s">
        <v>90</v>
      </c>
      <c r="V326" s="57" t="s">
        <v>91</v>
      </c>
      <c r="W326" s="57" t="s">
        <v>92</v>
      </c>
      <c r="X326" s="57" t="s">
        <v>93</v>
      </c>
      <c r="Y326" s="57" t="s">
        <v>94</v>
      </c>
      <c r="Z326" s="57">
        <v>357</v>
      </c>
      <c r="AA326" s="57">
        <v>510.51</v>
      </c>
    </row>
    <row r="327" spans="1:27" ht="18" customHeight="1" x14ac:dyDescent="0.25">
      <c r="A327" s="2">
        <v>2021</v>
      </c>
      <c r="B327" s="2" t="s">
        <v>9</v>
      </c>
      <c r="C327" s="2" t="s">
        <v>15</v>
      </c>
      <c r="D327" s="6" t="s">
        <v>25</v>
      </c>
      <c r="E327" s="7">
        <v>46</v>
      </c>
      <c r="F327" s="7">
        <v>200</v>
      </c>
      <c r="G327" s="7">
        <v>224</v>
      </c>
      <c r="H327" s="4">
        <v>40</v>
      </c>
      <c r="I327" s="5" t="s">
        <v>40</v>
      </c>
      <c r="P327" s="11"/>
      <c r="Q327" s="58" t="s">
        <v>95</v>
      </c>
      <c r="R327" s="58">
        <v>2020</v>
      </c>
      <c r="S327" s="58" t="s">
        <v>7</v>
      </c>
      <c r="T327" s="58" t="s">
        <v>101</v>
      </c>
      <c r="U327" s="58" t="s">
        <v>90</v>
      </c>
      <c r="V327" s="58" t="s">
        <v>91</v>
      </c>
      <c r="W327" s="58" t="s">
        <v>92</v>
      </c>
      <c r="X327" s="58" t="s">
        <v>93</v>
      </c>
      <c r="Y327" s="58" t="s">
        <v>94</v>
      </c>
      <c r="Z327" s="58">
        <v>279</v>
      </c>
      <c r="AA327" s="58">
        <v>398.97</v>
      </c>
    </row>
    <row r="328" spans="1:27" ht="18" customHeight="1" x14ac:dyDescent="0.25">
      <c r="A328" s="2">
        <v>2021</v>
      </c>
      <c r="B328" s="2" t="s">
        <v>9</v>
      </c>
      <c r="C328" s="2" t="s">
        <v>15</v>
      </c>
      <c r="D328" s="6" t="s">
        <v>23</v>
      </c>
      <c r="E328" s="7">
        <v>34</v>
      </c>
      <c r="F328" s="7">
        <v>4576.8</v>
      </c>
      <c r="G328" s="7">
        <v>5126.0160000000005</v>
      </c>
      <c r="H328" s="4">
        <v>915.36000000000013</v>
      </c>
      <c r="I328" s="5" t="s">
        <v>40</v>
      </c>
      <c r="P328" s="11"/>
      <c r="Q328" s="57" t="s">
        <v>95</v>
      </c>
      <c r="R328" s="57">
        <v>2020</v>
      </c>
      <c r="S328" s="57" t="s">
        <v>7</v>
      </c>
      <c r="T328" s="57" t="s">
        <v>101</v>
      </c>
      <c r="U328" s="57" t="s">
        <v>90</v>
      </c>
      <c r="V328" s="57" t="s">
        <v>91</v>
      </c>
      <c r="W328" s="57" t="s">
        <v>92</v>
      </c>
      <c r="X328" s="57" t="s">
        <v>93</v>
      </c>
      <c r="Y328" s="57" t="s">
        <v>94</v>
      </c>
      <c r="Z328" s="57">
        <v>774</v>
      </c>
      <c r="AA328" s="57">
        <v>1106.82</v>
      </c>
    </row>
    <row r="329" spans="1:27" ht="18" customHeight="1" x14ac:dyDescent="0.25">
      <c r="A329" s="2">
        <v>2021</v>
      </c>
      <c r="B329" s="2" t="s">
        <v>9</v>
      </c>
      <c r="C329" s="2" t="s">
        <v>13</v>
      </c>
      <c r="D329" s="3" t="s">
        <v>34</v>
      </c>
      <c r="E329" s="4">
        <v>7</v>
      </c>
      <c r="F329" s="4">
        <v>200</v>
      </c>
      <c r="G329" s="4">
        <v>224</v>
      </c>
      <c r="H329" s="4">
        <v>40</v>
      </c>
      <c r="I329" s="5" t="s">
        <v>40</v>
      </c>
      <c r="P329" s="11"/>
      <c r="Q329" s="58" t="s">
        <v>88</v>
      </c>
      <c r="R329" s="58">
        <v>2020</v>
      </c>
      <c r="S329" s="58" t="s">
        <v>7</v>
      </c>
      <c r="T329" s="58" t="s">
        <v>101</v>
      </c>
      <c r="U329" s="58" t="s">
        <v>90</v>
      </c>
      <c r="V329" s="58" t="s">
        <v>91</v>
      </c>
      <c r="W329" s="58" t="s">
        <v>92</v>
      </c>
      <c r="X329" s="58" t="s">
        <v>93</v>
      </c>
      <c r="Y329" s="58" t="s">
        <v>94</v>
      </c>
      <c r="Z329" s="58">
        <v>807</v>
      </c>
      <c r="AA329" s="58">
        <v>1154.01</v>
      </c>
    </row>
    <row r="330" spans="1:27" ht="18" customHeight="1" x14ac:dyDescent="0.25">
      <c r="A330" s="2">
        <v>2021</v>
      </c>
      <c r="B330" s="2" t="s">
        <v>9</v>
      </c>
      <c r="C330" s="2" t="s">
        <v>15</v>
      </c>
      <c r="D330" s="6" t="s">
        <v>27</v>
      </c>
      <c r="E330" s="7">
        <v>3</v>
      </c>
      <c r="F330" s="7">
        <v>4577.3</v>
      </c>
      <c r="G330" s="7">
        <v>5126.576</v>
      </c>
      <c r="H330" s="4">
        <v>915.46</v>
      </c>
      <c r="I330" s="5" t="s">
        <v>40</v>
      </c>
      <c r="P330" s="11"/>
      <c r="Q330" s="57" t="s">
        <v>95</v>
      </c>
      <c r="R330" s="57">
        <v>2020</v>
      </c>
      <c r="S330" s="57" t="s">
        <v>7</v>
      </c>
      <c r="T330" s="57" t="s">
        <v>101</v>
      </c>
      <c r="U330" s="57" t="s">
        <v>90</v>
      </c>
      <c r="V330" s="57" t="s">
        <v>91</v>
      </c>
      <c r="W330" s="57" t="s">
        <v>92</v>
      </c>
      <c r="X330" s="57" t="s">
        <v>93</v>
      </c>
      <c r="Y330" s="57" t="s">
        <v>94</v>
      </c>
      <c r="Z330" s="57">
        <v>860</v>
      </c>
      <c r="AA330" s="57">
        <v>1229.8</v>
      </c>
    </row>
    <row r="331" spans="1:27" ht="18" customHeight="1" x14ac:dyDescent="0.25">
      <c r="A331" s="2">
        <v>2021</v>
      </c>
      <c r="B331" s="2" t="s">
        <v>9</v>
      </c>
      <c r="C331" s="2" t="s">
        <v>32</v>
      </c>
      <c r="D331" s="6" t="s">
        <v>32</v>
      </c>
      <c r="E331" s="7">
        <v>2</v>
      </c>
      <c r="F331" s="7">
        <v>6600</v>
      </c>
      <c r="G331" s="7">
        <v>7392</v>
      </c>
      <c r="H331" s="4">
        <v>1320</v>
      </c>
      <c r="I331" s="5" t="s">
        <v>40</v>
      </c>
      <c r="P331" s="11"/>
      <c r="Q331" s="58" t="s">
        <v>99</v>
      </c>
      <c r="R331" s="58">
        <v>2020</v>
      </c>
      <c r="S331" s="58" t="s">
        <v>7</v>
      </c>
      <c r="T331" s="58" t="s">
        <v>101</v>
      </c>
      <c r="U331" s="58" t="s">
        <v>90</v>
      </c>
      <c r="V331" s="58" t="s">
        <v>91</v>
      </c>
      <c r="W331" s="58" t="s">
        <v>92</v>
      </c>
      <c r="X331" s="58" t="s">
        <v>93</v>
      </c>
      <c r="Y331" s="58" t="s">
        <v>94</v>
      </c>
      <c r="Z331" s="58">
        <v>353</v>
      </c>
      <c r="AA331" s="58">
        <v>504.79</v>
      </c>
    </row>
    <row r="332" spans="1:27" ht="18" customHeight="1" x14ac:dyDescent="0.25">
      <c r="A332" s="2">
        <v>2021</v>
      </c>
      <c r="B332" s="2" t="s">
        <v>10</v>
      </c>
      <c r="C332" s="2" t="s">
        <v>14</v>
      </c>
      <c r="D332" s="3" t="s">
        <v>36</v>
      </c>
      <c r="E332" s="4">
        <v>3566</v>
      </c>
      <c r="F332" s="4">
        <v>4577.3</v>
      </c>
      <c r="G332" s="4">
        <v>5126.576</v>
      </c>
      <c r="H332" s="4">
        <v>915.46</v>
      </c>
      <c r="I332" s="5" t="s">
        <v>40</v>
      </c>
      <c r="P332" s="11"/>
      <c r="Q332" s="57" t="s">
        <v>97</v>
      </c>
      <c r="R332" s="57">
        <v>2020</v>
      </c>
      <c r="S332" s="57" t="s">
        <v>7</v>
      </c>
      <c r="T332" s="57" t="s">
        <v>101</v>
      </c>
      <c r="U332" s="57" t="s">
        <v>90</v>
      </c>
      <c r="V332" s="57" t="s">
        <v>91</v>
      </c>
      <c r="W332" s="57" t="s">
        <v>92</v>
      </c>
      <c r="X332" s="57" t="s">
        <v>93</v>
      </c>
      <c r="Y332" s="57" t="s">
        <v>94</v>
      </c>
      <c r="Z332" s="57">
        <v>281</v>
      </c>
      <c r="AA332" s="57">
        <v>401.83</v>
      </c>
    </row>
    <row r="333" spans="1:27" ht="18" customHeight="1" x14ac:dyDescent="0.25">
      <c r="A333" s="2">
        <v>2021</v>
      </c>
      <c r="B333" s="2" t="s">
        <v>10</v>
      </c>
      <c r="C333" s="2" t="s">
        <v>14</v>
      </c>
      <c r="D333" s="3" t="s">
        <v>37</v>
      </c>
      <c r="E333" s="4">
        <v>2498</v>
      </c>
      <c r="F333" s="4">
        <v>8000</v>
      </c>
      <c r="G333" s="4">
        <v>8960</v>
      </c>
      <c r="H333" s="4">
        <v>1600</v>
      </c>
      <c r="I333" s="5" t="s">
        <v>40</v>
      </c>
      <c r="P333" s="11"/>
      <c r="Q333" s="58" t="s">
        <v>97</v>
      </c>
      <c r="R333" s="58">
        <v>2020</v>
      </c>
      <c r="S333" s="58" t="s">
        <v>11</v>
      </c>
      <c r="T333" s="58" t="s">
        <v>101</v>
      </c>
      <c r="U333" s="58" t="s">
        <v>90</v>
      </c>
      <c r="V333" s="58" t="s">
        <v>91</v>
      </c>
      <c r="W333" s="58" t="s">
        <v>92</v>
      </c>
      <c r="X333" s="58" t="s">
        <v>93</v>
      </c>
      <c r="Y333" s="58" t="s">
        <v>94</v>
      </c>
      <c r="Z333" s="58">
        <v>284</v>
      </c>
      <c r="AA333" s="58">
        <v>406.12</v>
      </c>
    </row>
    <row r="334" spans="1:27" ht="18" customHeight="1" x14ac:dyDescent="0.25">
      <c r="A334" s="2">
        <v>2021</v>
      </c>
      <c r="B334" s="2" t="s">
        <v>10</v>
      </c>
      <c r="C334" s="2" t="s">
        <v>13</v>
      </c>
      <c r="D334" s="3" t="s">
        <v>35</v>
      </c>
      <c r="E334" s="4">
        <v>1245</v>
      </c>
      <c r="F334" s="4">
        <v>4577.2</v>
      </c>
      <c r="G334" s="4">
        <v>5126.4639999999999</v>
      </c>
      <c r="H334" s="4">
        <v>915.44</v>
      </c>
      <c r="I334" s="5" t="s">
        <v>40</v>
      </c>
      <c r="P334" s="11"/>
      <c r="Q334" s="57" t="s">
        <v>95</v>
      </c>
      <c r="R334" s="57">
        <v>2020</v>
      </c>
      <c r="S334" s="57" t="s">
        <v>11</v>
      </c>
      <c r="T334" s="57" t="s">
        <v>101</v>
      </c>
      <c r="U334" s="57" t="s">
        <v>90</v>
      </c>
      <c r="V334" s="57" t="s">
        <v>91</v>
      </c>
      <c r="W334" s="57" t="s">
        <v>92</v>
      </c>
      <c r="X334" s="57" t="s">
        <v>93</v>
      </c>
      <c r="Y334" s="57" t="s">
        <v>94</v>
      </c>
      <c r="Z334" s="57">
        <v>332</v>
      </c>
      <c r="AA334" s="57">
        <v>474.76</v>
      </c>
    </row>
    <row r="335" spans="1:27" ht="18" customHeight="1" x14ac:dyDescent="0.25">
      <c r="A335" s="2">
        <v>2021</v>
      </c>
      <c r="B335" s="2" t="s">
        <v>10</v>
      </c>
      <c r="C335" s="2" t="s">
        <v>38</v>
      </c>
      <c r="D335" s="6" t="s">
        <v>30</v>
      </c>
      <c r="E335" s="7">
        <v>644</v>
      </c>
      <c r="F335" s="7">
        <v>5743.5</v>
      </c>
      <c r="G335" s="7">
        <v>6432.72</v>
      </c>
      <c r="H335" s="4">
        <v>1148.7</v>
      </c>
      <c r="I335" s="5" t="s">
        <v>40</v>
      </c>
      <c r="P335" s="11"/>
      <c r="Q335" s="58" t="s">
        <v>97</v>
      </c>
      <c r="R335" s="58">
        <v>2020</v>
      </c>
      <c r="S335" s="58" t="s">
        <v>11</v>
      </c>
      <c r="T335" s="58" t="s">
        <v>101</v>
      </c>
      <c r="U335" s="58" t="s">
        <v>90</v>
      </c>
      <c r="V335" s="58" t="s">
        <v>91</v>
      </c>
      <c r="W335" s="58" t="s">
        <v>92</v>
      </c>
      <c r="X335" s="58" t="s">
        <v>93</v>
      </c>
      <c r="Y335" s="58" t="s">
        <v>94</v>
      </c>
      <c r="Z335" s="58">
        <v>260</v>
      </c>
      <c r="AA335" s="58">
        <v>371.8</v>
      </c>
    </row>
    <row r="336" spans="1:27" ht="18" customHeight="1" x14ac:dyDescent="0.25">
      <c r="A336" s="2">
        <v>2021</v>
      </c>
      <c r="B336" s="2" t="s">
        <v>10</v>
      </c>
      <c r="C336" s="2" t="s">
        <v>12</v>
      </c>
      <c r="D336" s="6" t="s">
        <v>29</v>
      </c>
      <c r="E336" s="7">
        <v>643</v>
      </c>
      <c r="F336" s="7">
        <v>7000</v>
      </c>
      <c r="G336" s="7">
        <v>7840</v>
      </c>
      <c r="H336" s="4">
        <v>1400</v>
      </c>
      <c r="I336" s="5" t="s">
        <v>40</v>
      </c>
      <c r="P336" s="11"/>
      <c r="Q336" s="57" t="s">
        <v>95</v>
      </c>
      <c r="R336" s="57">
        <v>2020</v>
      </c>
      <c r="S336" s="57" t="s">
        <v>11</v>
      </c>
      <c r="T336" s="57" t="s">
        <v>101</v>
      </c>
      <c r="U336" s="57" t="s">
        <v>90</v>
      </c>
      <c r="V336" s="57" t="s">
        <v>91</v>
      </c>
      <c r="W336" s="57" t="s">
        <v>92</v>
      </c>
      <c r="X336" s="57" t="s">
        <v>93</v>
      </c>
      <c r="Y336" s="57" t="s">
        <v>94</v>
      </c>
      <c r="Z336" s="57">
        <v>286</v>
      </c>
      <c r="AA336" s="57">
        <v>526.24</v>
      </c>
    </row>
    <row r="337" spans="1:27" ht="18" customHeight="1" x14ac:dyDescent="0.25">
      <c r="A337" s="2">
        <v>2021</v>
      </c>
      <c r="B337" s="2" t="s">
        <v>10</v>
      </c>
      <c r="C337" s="2" t="s">
        <v>38</v>
      </c>
      <c r="D337" s="6" t="s">
        <v>31</v>
      </c>
      <c r="E337" s="7">
        <v>455</v>
      </c>
      <c r="F337" s="7">
        <v>4578.6000000000004</v>
      </c>
      <c r="G337" s="7">
        <v>5128.0320000000002</v>
      </c>
      <c r="H337" s="4">
        <v>915.72000000000014</v>
      </c>
      <c r="I337" s="5" t="s">
        <v>40</v>
      </c>
      <c r="P337" s="11"/>
      <c r="Q337" s="58" t="s">
        <v>88</v>
      </c>
      <c r="R337" s="58">
        <v>2020</v>
      </c>
      <c r="S337" s="58" t="s">
        <v>11</v>
      </c>
      <c r="T337" s="58" t="s">
        <v>101</v>
      </c>
      <c r="U337" s="58" t="s">
        <v>90</v>
      </c>
      <c r="V337" s="58" t="s">
        <v>91</v>
      </c>
      <c r="W337" s="58" t="s">
        <v>92</v>
      </c>
      <c r="X337" s="58" t="s">
        <v>93</v>
      </c>
      <c r="Y337" s="58" t="s">
        <v>94</v>
      </c>
      <c r="Z337" s="58">
        <v>334</v>
      </c>
      <c r="AA337" s="58">
        <v>526.24</v>
      </c>
    </row>
    <row r="338" spans="1:27" ht="18" customHeight="1" x14ac:dyDescent="0.25">
      <c r="A338" s="2">
        <v>2021</v>
      </c>
      <c r="B338" s="2" t="s">
        <v>10</v>
      </c>
      <c r="C338" s="2" t="s">
        <v>12</v>
      </c>
      <c r="D338" s="6" t="s">
        <v>28</v>
      </c>
      <c r="E338" s="8">
        <v>345</v>
      </c>
      <c r="F338" s="8">
        <v>7000</v>
      </c>
      <c r="G338" s="8">
        <v>7840</v>
      </c>
      <c r="H338" s="4">
        <v>1400</v>
      </c>
      <c r="I338" s="5" t="s">
        <v>40</v>
      </c>
      <c r="P338" s="11"/>
      <c r="Q338" s="57" t="s">
        <v>95</v>
      </c>
      <c r="R338" s="57">
        <v>2020</v>
      </c>
      <c r="S338" s="57" t="s">
        <v>11</v>
      </c>
      <c r="T338" s="57" t="s">
        <v>101</v>
      </c>
      <c r="U338" s="57" t="s">
        <v>90</v>
      </c>
      <c r="V338" s="57" t="s">
        <v>91</v>
      </c>
      <c r="W338" s="57" t="s">
        <v>92</v>
      </c>
      <c r="X338" s="57" t="s">
        <v>93</v>
      </c>
      <c r="Y338" s="57" t="s">
        <v>94</v>
      </c>
      <c r="Z338" s="57">
        <v>262</v>
      </c>
      <c r="AA338" s="57">
        <v>526.24</v>
      </c>
    </row>
    <row r="339" spans="1:27" ht="18" customHeight="1" x14ac:dyDescent="0.25">
      <c r="A339" s="2">
        <v>2021</v>
      </c>
      <c r="B339" s="2" t="s">
        <v>10</v>
      </c>
      <c r="C339" s="2" t="s">
        <v>13</v>
      </c>
      <c r="D339" s="3" t="s">
        <v>33</v>
      </c>
      <c r="E339" s="4">
        <v>122</v>
      </c>
      <c r="F339" s="4">
        <v>100</v>
      </c>
      <c r="G339" s="4">
        <v>112</v>
      </c>
      <c r="H339" s="4">
        <v>20</v>
      </c>
      <c r="I339" s="5" t="s">
        <v>40</v>
      </c>
      <c r="P339" s="11"/>
      <c r="Q339" s="58" t="s">
        <v>88</v>
      </c>
      <c r="R339" s="58">
        <v>2020</v>
      </c>
      <c r="S339" s="58" t="s">
        <v>11</v>
      </c>
      <c r="T339" s="58" t="s">
        <v>101</v>
      </c>
      <c r="U339" s="58" t="s">
        <v>90</v>
      </c>
      <c r="V339" s="58" t="s">
        <v>91</v>
      </c>
      <c r="W339" s="58" t="s">
        <v>92</v>
      </c>
      <c r="X339" s="58" t="s">
        <v>93</v>
      </c>
      <c r="Y339" s="58" t="s">
        <v>94</v>
      </c>
      <c r="Z339" s="58">
        <v>996</v>
      </c>
      <c r="AA339" s="58">
        <v>1424.28</v>
      </c>
    </row>
    <row r="340" spans="1:27" ht="18" customHeight="1" x14ac:dyDescent="0.25">
      <c r="A340" s="2">
        <v>2021</v>
      </c>
      <c r="B340" s="2" t="s">
        <v>10</v>
      </c>
      <c r="C340" s="2" t="s">
        <v>15</v>
      </c>
      <c r="D340" s="6" t="s">
        <v>26</v>
      </c>
      <c r="E340" s="7">
        <v>78</v>
      </c>
      <c r="F340" s="7">
        <v>4577.2</v>
      </c>
      <c r="G340" s="7">
        <v>5126.4639999999999</v>
      </c>
      <c r="H340" s="4">
        <v>915.44</v>
      </c>
      <c r="I340" s="5" t="s">
        <v>40</v>
      </c>
      <c r="P340" s="11"/>
      <c r="Q340" s="57" t="s">
        <v>95</v>
      </c>
      <c r="R340" s="57">
        <v>2020</v>
      </c>
      <c r="S340" s="57" t="s">
        <v>11</v>
      </c>
      <c r="T340" s="57" t="s">
        <v>101</v>
      </c>
      <c r="U340" s="57" t="s">
        <v>90</v>
      </c>
      <c r="V340" s="57" t="s">
        <v>91</v>
      </c>
      <c r="W340" s="57" t="s">
        <v>92</v>
      </c>
      <c r="X340" s="57" t="s">
        <v>93</v>
      </c>
      <c r="Y340" s="57" t="s">
        <v>94</v>
      </c>
      <c r="Z340" s="57">
        <v>258</v>
      </c>
      <c r="AA340" s="57">
        <v>368.94</v>
      </c>
    </row>
    <row r="341" spans="1:27" ht="18" customHeight="1" x14ac:dyDescent="0.25">
      <c r="A341" s="2">
        <v>2021</v>
      </c>
      <c r="B341" s="2" t="s">
        <v>10</v>
      </c>
      <c r="C341" s="2" t="s">
        <v>15</v>
      </c>
      <c r="D341" s="6" t="s">
        <v>24</v>
      </c>
      <c r="E341" s="7">
        <v>76</v>
      </c>
      <c r="F341" s="7">
        <v>4576.8999999999996</v>
      </c>
      <c r="G341" s="7">
        <v>5126.1279999999997</v>
      </c>
      <c r="H341" s="4">
        <v>915.38</v>
      </c>
      <c r="I341" s="5" t="s">
        <v>40</v>
      </c>
      <c r="P341" s="11"/>
      <c r="Q341" s="58" t="s">
        <v>95</v>
      </c>
      <c r="R341" s="58">
        <v>2020</v>
      </c>
      <c r="S341" s="58" t="s">
        <v>11</v>
      </c>
      <c r="T341" s="58" t="s">
        <v>101</v>
      </c>
      <c r="U341" s="58" t="s">
        <v>90</v>
      </c>
      <c r="V341" s="58" t="s">
        <v>91</v>
      </c>
      <c r="W341" s="58" t="s">
        <v>92</v>
      </c>
      <c r="X341" s="58" t="s">
        <v>93</v>
      </c>
      <c r="Y341" s="58" t="s">
        <v>94</v>
      </c>
      <c r="Z341" s="58">
        <v>285</v>
      </c>
      <c r="AA341" s="58">
        <v>407.55</v>
      </c>
    </row>
    <row r="342" spans="1:27" ht="18" customHeight="1" x14ac:dyDescent="0.25">
      <c r="A342" s="2">
        <v>2021</v>
      </c>
      <c r="B342" s="2" t="s">
        <v>10</v>
      </c>
      <c r="C342" s="2" t="s">
        <v>15</v>
      </c>
      <c r="D342" s="6" t="s">
        <v>25</v>
      </c>
      <c r="E342" s="7">
        <v>46</v>
      </c>
      <c r="F342" s="7">
        <v>200</v>
      </c>
      <c r="G342" s="7">
        <v>224</v>
      </c>
      <c r="H342" s="4">
        <v>40</v>
      </c>
      <c r="I342" s="5" t="s">
        <v>40</v>
      </c>
      <c r="P342" s="11"/>
      <c r="Q342" s="57" t="s">
        <v>88</v>
      </c>
      <c r="R342" s="57">
        <v>2020</v>
      </c>
      <c r="S342" s="57" t="s">
        <v>11</v>
      </c>
      <c r="T342" s="57" t="s">
        <v>101</v>
      </c>
      <c r="U342" s="57" t="s">
        <v>90</v>
      </c>
      <c r="V342" s="57" t="s">
        <v>91</v>
      </c>
      <c r="W342" s="57" t="s">
        <v>92</v>
      </c>
      <c r="X342" s="57" t="s">
        <v>93</v>
      </c>
      <c r="Y342" s="57" t="s">
        <v>94</v>
      </c>
      <c r="Z342" s="57">
        <v>333</v>
      </c>
      <c r="AA342" s="57">
        <v>476.19</v>
      </c>
    </row>
    <row r="343" spans="1:27" ht="18" customHeight="1" x14ac:dyDescent="0.25">
      <c r="A343" s="2">
        <v>2021</v>
      </c>
      <c r="B343" s="2" t="s">
        <v>10</v>
      </c>
      <c r="C343" s="2" t="s">
        <v>15</v>
      </c>
      <c r="D343" s="6" t="s">
        <v>23</v>
      </c>
      <c r="E343" s="7">
        <v>34</v>
      </c>
      <c r="F343" s="7">
        <v>5492.16</v>
      </c>
      <c r="G343" s="7">
        <v>5126.0160000000005</v>
      </c>
      <c r="H343" s="4">
        <v>1098.432</v>
      </c>
      <c r="I343" s="5" t="s">
        <v>40</v>
      </c>
      <c r="P343" s="11"/>
      <c r="Q343" s="58" t="s">
        <v>88</v>
      </c>
      <c r="R343" s="58">
        <v>2020</v>
      </c>
      <c r="S343" s="58" t="s">
        <v>11</v>
      </c>
      <c r="T343" s="58" t="s">
        <v>101</v>
      </c>
      <c r="U343" s="58" t="s">
        <v>90</v>
      </c>
      <c r="V343" s="58" t="s">
        <v>91</v>
      </c>
      <c r="W343" s="58" t="s">
        <v>92</v>
      </c>
      <c r="X343" s="58" t="s">
        <v>93</v>
      </c>
      <c r="Y343" s="58" t="s">
        <v>94</v>
      </c>
      <c r="Z343" s="58">
        <v>261</v>
      </c>
      <c r="AA343" s="58">
        <v>373.23</v>
      </c>
    </row>
    <row r="344" spans="1:27" ht="18" customHeight="1" x14ac:dyDescent="0.25">
      <c r="A344" s="2">
        <v>2021</v>
      </c>
      <c r="B344" s="2" t="s">
        <v>10</v>
      </c>
      <c r="C344" s="2" t="s">
        <v>13</v>
      </c>
      <c r="D344" s="3" t="s">
        <v>34</v>
      </c>
      <c r="E344" s="4">
        <v>7</v>
      </c>
      <c r="F344" s="4">
        <v>240</v>
      </c>
      <c r="G344" s="4">
        <v>224</v>
      </c>
      <c r="H344" s="4">
        <v>48</v>
      </c>
      <c r="I344" s="5" t="s">
        <v>40</v>
      </c>
      <c r="P344" s="11"/>
      <c r="Q344" s="57" t="s">
        <v>95</v>
      </c>
      <c r="R344" s="57">
        <v>2020</v>
      </c>
      <c r="S344" s="57" t="s">
        <v>11</v>
      </c>
      <c r="T344" s="57" t="s">
        <v>101</v>
      </c>
      <c r="U344" s="57" t="s">
        <v>90</v>
      </c>
      <c r="V344" s="57" t="s">
        <v>91</v>
      </c>
      <c r="W344" s="57" t="s">
        <v>92</v>
      </c>
      <c r="X344" s="57" t="s">
        <v>93</v>
      </c>
      <c r="Y344" s="57" t="s">
        <v>94</v>
      </c>
      <c r="Z344" s="57">
        <v>777</v>
      </c>
      <c r="AA344" s="57">
        <v>1111.1099999999999</v>
      </c>
    </row>
    <row r="345" spans="1:27" ht="18" customHeight="1" x14ac:dyDescent="0.25">
      <c r="A345" s="2">
        <v>2021</v>
      </c>
      <c r="B345" s="2" t="s">
        <v>10</v>
      </c>
      <c r="C345" s="2" t="s">
        <v>15</v>
      </c>
      <c r="D345" s="6" t="s">
        <v>27</v>
      </c>
      <c r="E345" s="7">
        <v>3</v>
      </c>
      <c r="F345" s="7">
        <v>5492.76</v>
      </c>
      <c r="G345" s="7">
        <v>5126.576</v>
      </c>
      <c r="H345" s="4">
        <v>1098.5520000000001</v>
      </c>
      <c r="I345" s="5" t="s">
        <v>40</v>
      </c>
      <c r="P345" s="11"/>
      <c r="Q345" s="58" t="s">
        <v>88</v>
      </c>
      <c r="R345" s="58">
        <v>2020</v>
      </c>
      <c r="S345" s="58" t="s">
        <v>11</v>
      </c>
      <c r="T345" s="58" t="s">
        <v>101</v>
      </c>
      <c r="U345" s="58" t="s">
        <v>90</v>
      </c>
      <c r="V345" s="58" t="s">
        <v>91</v>
      </c>
      <c r="W345" s="58" t="s">
        <v>92</v>
      </c>
      <c r="X345" s="58" t="s">
        <v>93</v>
      </c>
      <c r="Y345" s="58" t="s">
        <v>94</v>
      </c>
      <c r="Z345" s="58">
        <v>811</v>
      </c>
      <c r="AA345" s="58">
        <v>1159.73</v>
      </c>
    </row>
    <row r="346" spans="1:27" ht="18" customHeight="1" x14ac:dyDescent="0.25">
      <c r="A346" s="2">
        <v>2021</v>
      </c>
      <c r="B346" s="2" t="s">
        <v>10</v>
      </c>
      <c r="C346" s="2" t="s">
        <v>32</v>
      </c>
      <c r="D346" s="6" t="s">
        <v>32</v>
      </c>
      <c r="E346" s="7">
        <v>2</v>
      </c>
      <c r="F346" s="7">
        <v>7920</v>
      </c>
      <c r="G346" s="7">
        <v>7392</v>
      </c>
      <c r="H346" s="4">
        <v>1584</v>
      </c>
      <c r="I346" s="5" t="s">
        <v>40</v>
      </c>
      <c r="P346" s="11"/>
      <c r="Q346" s="57" t="s">
        <v>95</v>
      </c>
      <c r="R346" s="57">
        <v>2020</v>
      </c>
      <c r="S346" s="57" t="s">
        <v>11</v>
      </c>
      <c r="T346" s="57" t="s">
        <v>101</v>
      </c>
      <c r="U346" s="57" t="s">
        <v>90</v>
      </c>
      <c r="V346" s="57" t="s">
        <v>91</v>
      </c>
      <c r="W346" s="57" t="s">
        <v>92</v>
      </c>
      <c r="X346" s="57" t="s">
        <v>93</v>
      </c>
      <c r="Y346" s="57" t="s">
        <v>94</v>
      </c>
      <c r="Z346" s="57">
        <v>864</v>
      </c>
      <c r="AA346" s="57">
        <v>1235.52</v>
      </c>
    </row>
    <row r="347" spans="1:27" ht="18" customHeight="1" x14ac:dyDescent="0.25">
      <c r="A347" s="2">
        <v>2021</v>
      </c>
      <c r="B347" s="2" t="s">
        <v>11</v>
      </c>
      <c r="C347" s="2" t="s">
        <v>14</v>
      </c>
      <c r="D347" s="3" t="s">
        <v>36</v>
      </c>
      <c r="E347" s="4">
        <v>3566</v>
      </c>
      <c r="F347" s="4">
        <v>4577.3</v>
      </c>
      <c r="G347" s="4">
        <v>5126.576</v>
      </c>
      <c r="H347" s="4">
        <v>915.46</v>
      </c>
      <c r="I347" s="5" t="s">
        <v>40</v>
      </c>
      <c r="P347" s="11"/>
      <c r="Q347" s="58" t="s">
        <v>97</v>
      </c>
      <c r="R347" s="58">
        <v>2020</v>
      </c>
      <c r="S347" s="58" t="s">
        <v>11</v>
      </c>
      <c r="T347" s="58" t="s">
        <v>101</v>
      </c>
      <c r="U347" s="58" t="s">
        <v>90</v>
      </c>
      <c r="V347" s="58" t="s">
        <v>91</v>
      </c>
      <c r="W347" s="58" t="s">
        <v>92</v>
      </c>
      <c r="X347" s="58" t="s">
        <v>93</v>
      </c>
      <c r="Y347" s="58" t="s">
        <v>94</v>
      </c>
      <c r="Z347" s="58">
        <v>287</v>
      </c>
      <c r="AA347" s="58">
        <v>410.41</v>
      </c>
    </row>
    <row r="348" spans="1:27" ht="18" customHeight="1" x14ac:dyDescent="0.25">
      <c r="A348" s="2">
        <v>2021</v>
      </c>
      <c r="B348" s="2" t="s">
        <v>11</v>
      </c>
      <c r="C348" s="2" t="s">
        <v>14</v>
      </c>
      <c r="D348" s="3" t="s">
        <v>37</v>
      </c>
      <c r="E348" s="4">
        <v>2498</v>
      </c>
      <c r="F348" s="4">
        <v>8000</v>
      </c>
      <c r="G348" s="4">
        <v>8960</v>
      </c>
      <c r="H348" s="4">
        <v>1600</v>
      </c>
      <c r="I348" s="5" t="s">
        <v>40</v>
      </c>
      <c r="P348" s="11"/>
      <c r="Q348" s="57" t="s">
        <v>88</v>
      </c>
      <c r="R348" s="57">
        <v>2020</v>
      </c>
      <c r="S348" s="57" t="s">
        <v>11</v>
      </c>
      <c r="T348" s="57" t="s">
        <v>101</v>
      </c>
      <c r="U348" s="57" t="s">
        <v>90</v>
      </c>
      <c r="V348" s="57" t="s">
        <v>91</v>
      </c>
      <c r="W348" s="57" t="s">
        <v>92</v>
      </c>
      <c r="X348" s="57" t="s">
        <v>93</v>
      </c>
      <c r="Y348" s="57" t="s">
        <v>94</v>
      </c>
      <c r="Z348" s="57">
        <v>335</v>
      </c>
      <c r="AA348" s="57">
        <v>479.05</v>
      </c>
    </row>
    <row r="349" spans="1:27" ht="18" customHeight="1" x14ac:dyDescent="0.25">
      <c r="A349" s="2">
        <v>2021</v>
      </c>
      <c r="B349" s="2" t="s">
        <v>11</v>
      </c>
      <c r="C349" s="2" t="s">
        <v>13</v>
      </c>
      <c r="D349" s="3" t="s">
        <v>35</v>
      </c>
      <c r="E349" s="4">
        <v>1245</v>
      </c>
      <c r="F349" s="4">
        <v>4577.2</v>
      </c>
      <c r="G349" s="4">
        <v>5126.4639999999999</v>
      </c>
      <c r="H349" s="4">
        <v>915.44</v>
      </c>
      <c r="I349" s="5" t="s">
        <v>40</v>
      </c>
      <c r="P349" s="11"/>
      <c r="Q349" s="58" t="s">
        <v>97</v>
      </c>
      <c r="R349" s="58">
        <v>2020</v>
      </c>
      <c r="S349" s="58" t="s">
        <v>11</v>
      </c>
      <c r="T349" s="58" t="s">
        <v>101</v>
      </c>
      <c r="U349" s="58" t="s">
        <v>90</v>
      </c>
      <c r="V349" s="58" t="s">
        <v>91</v>
      </c>
      <c r="W349" s="58" t="s">
        <v>92</v>
      </c>
      <c r="X349" s="58" t="s">
        <v>93</v>
      </c>
      <c r="Y349" s="58" t="s">
        <v>94</v>
      </c>
      <c r="Z349" s="58">
        <v>257</v>
      </c>
      <c r="AA349" s="58">
        <v>367.51</v>
      </c>
    </row>
    <row r="350" spans="1:27" ht="18" customHeight="1" x14ac:dyDescent="0.25">
      <c r="A350" s="2">
        <v>2021</v>
      </c>
      <c r="B350" s="2" t="s">
        <v>11</v>
      </c>
      <c r="C350" s="2" t="s">
        <v>38</v>
      </c>
      <c r="D350" s="6" t="s">
        <v>30</v>
      </c>
      <c r="E350" s="7">
        <v>644</v>
      </c>
      <c r="F350" s="7">
        <v>5743.5</v>
      </c>
      <c r="G350" s="7">
        <v>6432.72</v>
      </c>
      <c r="H350" s="4">
        <v>1148.7</v>
      </c>
      <c r="I350" s="5" t="s">
        <v>40</v>
      </c>
      <c r="P350" s="11"/>
      <c r="Q350" s="57" t="s">
        <v>95</v>
      </c>
      <c r="R350" s="57">
        <v>2020</v>
      </c>
      <c r="S350" s="57" t="s">
        <v>1</v>
      </c>
      <c r="T350" s="57" t="s">
        <v>101</v>
      </c>
      <c r="U350" s="57" t="s">
        <v>90</v>
      </c>
      <c r="V350" s="57" t="s">
        <v>91</v>
      </c>
      <c r="W350" s="57" t="s">
        <v>92</v>
      </c>
      <c r="X350" s="57" t="s">
        <v>93</v>
      </c>
      <c r="Y350" s="57" t="s">
        <v>96</v>
      </c>
      <c r="Z350" s="57">
        <v>350</v>
      </c>
      <c r="AA350" s="57">
        <v>500.5</v>
      </c>
    </row>
    <row r="351" spans="1:27" ht="18" customHeight="1" x14ac:dyDescent="0.25">
      <c r="A351" s="2">
        <v>2021</v>
      </c>
      <c r="B351" s="2" t="s">
        <v>11</v>
      </c>
      <c r="C351" s="2" t="s">
        <v>12</v>
      </c>
      <c r="D351" s="6" t="s">
        <v>29</v>
      </c>
      <c r="E351" s="7">
        <v>643</v>
      </c>
      <c r="F351" s="7">
        <v>7000</v>
      </c>
      <c r="G351" s="7">
        <v>7840</v>
      </c>
      <c r="H351" s="4">
        <v>1400</v>
      </c>
      <c r="I351" s="5" t="s">
        <v>40</v>
      </c>
      <c r="P351" s="11"/>
      <c r="Q351" s="58" t="s">
        <v>97</v>
      </c>
      <c r="R351" s="58">
        <v>2020</v>
      </c>
      <c r="S351" s="58" t="s">
        <v>1</v>
      </c>
      <c r="T351" s="58" t="s">
        <v>101</v>
      </c>
      <c r="U351" s="58" t="s">
        <v>90</v>
      </c>
      <c r="V351" s="58" t="s">
        <v>91</v>
      </c>
      <c r="W351" s="58" t="s">
        <v>92</v>
      </c>
      <c r="X351" s="58" t="s">
        <v>93</v>
      </c>
      <c r="Y351" s="58" t="s">
        <v>96</v>
      </c>
      <c r="Z351" s="58">
        <v>344</v>
      </c>
      <c r="AA351" s="58">
        <v>491.92</v>
      </c>
    </row>
    <row r="352" spans="1:27" ht="18" customHeight="1" x14ac:dyDescent="0.25">
      <c r="A352" s="2">
        <v>2021</v>
      </c>
      <c r="B352" s="2" t="s">
        <v>11</v>
      </c>
      <c r="C352" s="2" t="s">
        <v>38</v>
      </c>
      <c r="D352" s="6" t="s">
        <v>31</v>
      </c>
      <c r="E352" s="7">
        <v>455</v>
      </c>
      <c r="F352" s="7">
        <v>4578.6000000000004</v>
      </c>
      <c r="G352" s="7">
        <v>5128.0320000000002</v>
      </c>
      <c r="H352" s="4">
        <v>915.72000000000014</v>
      </c>
      <c r="I352" s="5" t="s">
        <v>40</v>
      </c>
      <c r="P352" s="11"/>
      <c r="Q352" s="57" t="s">
        <v>88</v>
      </c>
      <c r="R352" s="57">
        <v>2020</v>
      </c>
      <c r="S352" s="57" t="s">
        <v>1</v>
      </c>
      <c r="T352" s="57" t="s">
        <v>101</v>
      </c>
      <c r="U352" s="57" t="s">
        <v>90</v>
      </c>
      <c r="V352" s="57" t="s">
        <v>91</v>
      </c>
      <c r="W352" s="57" t="s">
        <v>92</v>
      </c>
      <c r="X352" s="57" t="s">
        <v>93</v>
      </c>
      <c r="Y352" s="57" t="s">
        <v>94</v>
      </c>
      <c r="Z352" s="57">
        <v>338</v>
      </c>
      <c r="AA352" s="57">
        <v>483.34</v>
      </c>
    </row>
    <row r="353" spans="1:27" ht="18" customHeight="1" x14ac:dyDescent="0.25">
      <c r="A353" s="2">
        <v>2021</v>
      </c>
      <c r="B353" s="2" t="s">
        <v>11</v>
      </c>
      <c r="C353" s="2" t="s">
        <v>12</v>
      </c>
      <c r="D353" s="6" t="s">
        <v>28</v>
      </c>
      <c r="E353" s="8">
        <v>345</v>
      </c>
      <c r="F353" s="8">
        <v>7000</v>
      </c>
      <c r="G353" s="8">
        <v>7840</v>
      </c>
      <c r="H353" s="4">
        <v>1400</v>
      </c>
      <c r="I353" s="5" t="s">
        <v>40</v>
      </c>
      <c r="P353" s="11"/>
      <c r="Q353" s="58" t="s">
        <v>88</v>
      </c>
      <c r="R353" s="58">
        <v>2020</v>
      </c>
      <c r="S353" s="58" t="s">
        <v>1</v>
      </c>
      <c r="T353" s="58" t="s">
        <v>101</v>
      </c>
      <c r="U353" s="58" t="s">
        <v>90</v>
      </c>
      <c r="V353" s="58" t="s">
        <v>91</v>
      </c>
      <c r="W353" s="58" t="s">
        <v>92</v>
      </c>
      <c r="X353" s="58" t="s">
        <v>93</v>
      </c>
      <c r="Y353" s="58" t="s">
        <v>94</v>
      </c>
      <c r="Z353" s="58">
        <v>140</v>
      </c>
      <c r="AA353" s="58">
        <v>200.2</v>
      </c>
    </row>
    <row r="354" spans="1:27" ht="18" customHeight="1" x14ac:dyDescent="0.25">
      <c r="A354" s="2">
        <v>2021</v>
      </c>
      <c r="B354" s="2" t="s">
        <v>11</v>
      </c>
      <c r="C354" s="2" t="s">
        <v>13</v>
      </c>
      <c r="D354" s="3" t="s">
        <v>33</v>
      </c>
      <c r="E354" s="4">
        <v>122</v>
      </c>
      <c r="F354" s="4">
        <v>100</v>
      </c>
      <c r="G354" s="4">
        <v>112</v>
      </c>
      <c r="H354" s="4">
        <v>20</v>
      </c>
      <c r="I354" s="5" t="s">
        <v>40</v>
      </c>
      <c r="P354" s="11"/>
      <c r="Q354" s="57" t="s">
        <v>98</v>
      </c>
      <c r="R354" s="57">
        <v>2020</v>
      </c>
      <c r="S354" s="57" t="s">
        <v>1</v>
      </c>
      <c r="T354" s="57" t="s">
        <v>101</v>
      </c>
      <c r="U354" s="57" t="s">
        <v>90</v>
      </c>
      <c r="V354" s="57" t="s">
        <v>91</v>
      </c>
      <c r="W354" s="57" t="s">
        <v>92</v>
      </c>
      <c r="X354" s="57" t="s">
        <v>93</v>
      </c>
      <c r="Y354" s="57" t="s">
        <v>94</v>
      </c>
      <c r="Z354" s="57">
        <v>314</v>
      </c>
      <c r="AA354" s="57">
        <v>449.02</v>
      </c>
    </row>
    <row r="355" spans="1:27" ht="18" customHeight="1" x14ac:dyDescent="0.25">
      <c r="A355" s="2">
        <v>2021</v>
      </c>
      <c r="B355" s="2" t="s">
        <v>11</v>
      </c>
      <c r="C355" s="2" t="s">
        <v>15</v>
      </c>
      <c r="D355" s="6" t="s">
        <v>26</v>
      </c>
      <c r="E355" s="7">
        <v>78</v>
      </c>
      <c r="F355" s="7">
        <v>4577.2</v>
      </c>
      <c r="G355" s="7">
        <v>5126.4639999999999</v>
      </c>
      <c r="H355" s="4">
        <v>915.44</v>
      </c>
      <c r="I355" s="5" t="s">
        <v>40</v>
      </c>
      <c r="P355" s="11"/>
      <c r="Q355" s="58" t="s">
        <v>88</v>
      </c>
      <c r="R355" s="58">
        <v>2020</v>
      </c>
      <c r="S355" s="58" t="s">
        <v>1</v>
      </c>
      <c r="T355" s="58" t="s">
        <v>101</v>
      </c>
      <c r="U355" s="58" t="s">
        <v>90</v>
      </c>
      <c r="V355" s="58" t="s">
        <v>91</v>
      </c>
      <c r="W355" s="58" t="s">
        <v>92</v>
      </c>
      <c r="X355" s="58" t="s">
        <v>93</v>
      </c>
      <c r="Y355" s="58" t="s">
        <v>96</v>
      </c>
      <c r="Z355" s="58">
        <v>352</v>
      </c>
      <c r="AA355" s="58">
        <v>503.36</v>
      </c>
    </row>
    <row r="356" spans="1:27" ht="18" customHeight="1" x14ac:dyDescent="0.25">
      <c r="A356" s="2">
        <v>2021</v>
      </c>
      <c r="B356" s="2" t="s">
        <v>11</v>
      </c>
      <c r="C356" s="2" t="s">
        <v>15</v>
      </c>
      <c r="D356" s="6" t="s">
        <v>24</v>
      </c>
      <c r="E356" s="7">
        <v>76</v>
      </c>
      <c r="F356" s="7">
        <v>4576.8999999999996</v>
      </c>
      <c r="G356" s="7">
        <v>5126.1279999999997</v>
      </c>
      <c r="H356" s="4">
        <v>915.38</v>
      </c>
      <c r="I356" s="5" t="s">
        <v>40</v>
      </c>
      <c r="P356" s="11"/>
      <c r="Q356" s="57" t="s">
        <v>88</v>
      </c>
      <c r="R356" s="57">
        <v>2020</v>
      </c>
      <c r="S356" s="57" t="s">
        <v>1</v>
      </c>
      <c r="T356" s="57" t="s">
        <v>101</v>
      </c>
      <c r="U356" s="57" t="s">
        <v>90</v>
      </c>
      <c r="V356" s="57" t="s">
        <v>91</v>
      </c>
      <c r="W356" s="57" t="s">
        <v>92</v>
      </c>
      <c r="X356" s="57" t="s">
        <v>93</v>
      </c>
      <c r="Y356" s="57" t="s">
        <v>96</v>
      </c>
      <c r="Z356" s="57">
        <v>346</v>
      </c>
      <c r="AA356" s="57">
        <v>494.78</v>
      </c>
    </row>
    <row r="357" spans="1:27" ht="18" customHeight="1" x14ac:dyDescent="0.25">
      <c r="A357" s="2">
        <v>2021</v>
      </c>
      <c r="B357" s="2" t="s">
        <v>11</v>
      </c>
      <c r="C357" s="2" t="s">
        <v>15</v>
      </c>
      <c r="D357" s="6" t="s">
        <v>25</v>
      </c>
      <c r="E357" s="7">
        <v>46</v>
      </c>
      <c r="F357" s="7">
        <v>200</v>
      </c>
      <c r="G357" s="7">
        <v>224</v>
      </c>
      <c r="H357" s="4">
        <v>40</v>
      </c>
      <c r="I357" s="5" t="s">
        <v>40</v>
      </c>
      <c r="P357" s="11"/>
      <c r="Q357" s="58" t="s">
        <v>95</v>
      </c>
      <c r="R357" s="58">
        <v>2020</v>
      </c>
      <c r="S357" s="58" t="s">
        <v>1</v>
      </c>
      <c r="T357" s="58" t="s">
        <v>101</v>
      </c>
      <c r="U357" s="58" t="s">
        <v>90</v>
      </c>
      <c r="V357" s="58" t="s">
        <v>91</v>
      </c>
      <c r="W357" s="58" t="s">
        <v>92</v>
      </c>
      <c r="X357" s="58" t="s">
        <v>93</v>
      </c>
      <c r="Y357" s="58" t="s">
        <v>96</v>
      </c>
      <c r="Z357" s="58">
        <v>340</v>
      </c>
      <c r="AA357" s="58">
        <v>486.2</v>
      </c>
    </row>
    <row r="358" spans="1:27" ht="18" customHeight="1" x14ac:dyDescent="0.25">
      <c r="A358" s="2">
        <v>2021</v>
      </c>
      <c r="B358" s="2" t="s">
        <v>11</v>
      </c>
      <c r="C358" s="2" t="s">
        <v>15</v>
      </c>
      <c r="D358" s="6" t="s">
        <v>23</v>
      </c>
      <c r="E358" s="7">
        <v>34</v>
      </c>
      <c r="F358" s="7">
        <v>4576.8</v>
      </c>
      <c r="G358" s="7">
        <v>5126.0160000000005</v>
      </c>
      <c r="H358" s="4">
        <v>915.36000000000013</v>
      </c>
      <c r="I358" s="5" t="s">
        <v>40</v>
      </c>
      <c r="P358" s="11"/>
      <c r="Q358" s="57" t="s">
        <v>95</v>
      </c>
      <c r="R358" s="57">
        <v>2020</v>
      </c>
      <c r="S358" s="57" t="s">
        <v>1</v>
      </c>
      <c r="T358" s="57" t="s">
        <v>101</v>
      </c>
      <c r="U358" s="57" t="s">
        <v>90</v>
      </c>
      <c r="V358" s="57" t="s">
        <v>91</v>
      </c>
      <c r="W358" s="57" t="s">
        <v>92</v>
      </c>
      <c r="X358" s="57" t="s">
        <v>93</v>
      </c>
      <c r="Y358" s="57" t="s">
        <v>94</v>
      </c>
      <c r="Z358" s="57">
        <v>340</v>
      </c>
      <c r="AA358" s="57">
        <v>526.24</v>
      </c>
    </row>
    <row r="359" spans="1:27" ht="18" customHeight="1" x14ac:dyDescent="0.25">
      <c r="A359" s="2">
        <v>2021</v>
      </c>
      <c r="B359" s="2" t="s">
        <v>11</v>
      </c>
      <c r="C359" s="2" t="s">
        <v>13</v>
      </c>
      <c r="D359" s="3" t="s">
        <v>34</v>
      </c>
      <c r="E359" s="4">
        <v>7</v>
      </c>
      <c r="F359" s="4">
        <v>200</v>
      </c>
      <c r="G359" s="4">
        <v>224</v>
      </c>
      <c r="H359" s="4">
        <v>40</v>
      </c>
      <c r="I359" s="5" t="s">
        <v>40</v>
      </c>
      <c r="P359" s="11"/>
      <c r="Q359" s="58" t="s">
        <v>88</v>
      </c>
      <c r="R359" s="58">
        <v>2020</v>
      </c>
      <c r="S359" s="58" t="s">
        <v>1</v>
      </c>
      <c r="T359" s="58" t="s">
        <v>101</v>
      </c>
      <c r="U359" s="58" t="s">
        <v>90</v>
      </c>
      <c r="V359" s="58" t="s">
        <v>91</v>
      </c>
      <c r="W359" s="58" t="s">
        <v>92</v>
      </c>
      <c r="X359" s="58" t="s">
        <v>93</v>
      </c>
      <c r="Y359" s="58" t="s">
        <v>94</v>
      </c>
      <c r="Z359" s="58">
        <v>142</v>
      </c>
      <c r="AA359" s="58">
        <v>526.24</v>
      </c>
    </row>
    <row r="360" spans="1:27" ht="18" customHeight="1" x14ac:dyDescent="0.25">
      <c r="A360" s="2">
        <v>2021</v>
      </c>
      <c r="B360" s="2" t="s">
        <v>11</v>
      </c>
      <c r="C360" s="2" t="s">
        <v>15</v>
      </c>
      <c r="D360" s="6" t="s">
        <v>27</v>
      </c>
      <c r="E360" s="7">
        <v>3</v>
      </c>
      <c r="F360" s="7">
        <v>4577.3</v>
      </c>
      <c r="G360" s="7">
        <v>5126.576</v>
      </c>
      <c r="H360" s="4">
        <v>915.46</v>
      </c>
      <c r="I360" s="5" t="s">
        <v>40</v>
      </c>
      <c r="P360" s="11"/>
      <c r="Q360" s="57" t="s">
        <v>95</v>
      </c>
      <c r="R360" s="57">
        <v>2020</v>
      </c>
      <c r="S360" s="57" t="s">
        <v>1</v>
      </c>
      <c r="T360" s="57" t="s">
        <v>101</v>
      </c>
      <c r="U360" s="57" t="s">
        <v>90</v>
      </c>
      <c r="V360" s="57" t="s">
        <v>91</v>
      </c>
      <c r="W360" s="57" t="s">
        <v>92</v>
      </c>
      <c r="X360" s="57" t="s">
        <v>93</v>
      </c>
      <c r="Y360" s="57" t="s">
        <v>94</v>
      </c>
      <c r="Z360" s="57">
        <v>987</v>
      </c>
      <c r="AA360" s="57">
        <v>1411.41</v>
      </c>
    </row>
    <row r="361" spans="1:27" ht="18" customHeight="1" x14ac:dyDescent="0.25">
      <c r="A361" s="2">
        <v>2021</v>
      </c>
      <c r="B361" s="2" t="s">
        <v>11</v>
      </c>
      <c r="C361" s="2" t="s">
        <v>32</v>
      </c>
      <c r="D361" s="6" t="s">
        <v>32</v>
      </c>
      <c r="E361" s="7">
        <v>2</v>
      </c>
      <c r="F361" s="7">
        <v>6600</v>
      </c>
      <c r="G361" s="7">
        <v>7392</v>
      </c>
      <c r="H361" s="4">
        <v>1320</v>
      </c>
      <c r="I361" s="5" t="s">
        <v>40</v>
      </c>
      <c r="P361" s="11"/>
      <c r="Q361" s="58" t="s">
        <v>95</v>
      </c>
      <c r="R361" s="58">
        <v>2020</v>
      </c>
      <c r="S361" s="58" t="s">
        <v>1</v>
      </c>
      <c r="T361" s="58" t="s">
        <v>101</v>
      </c>
      <c r="U361" s="58" t="s">
        <v>90</v>
      </c>
      <c r="V361" s="58" t="s">
        <v>91</v>
      </c>
      <c r="W361" s="58" t="s">
        <v>92</v>
      </c>
      <c r="X361" s="58" t="s">
        <v>93</v>
      </c>
      <c r="Y361" s="58" t="s">
        <v>94</v>
      </c>
      <c r="Z361" s="58">
        <v>1021</v>
      </c>
      <c r="AA361" s="58">
        <v>1460.03</v>
      </c>
    </row>
    <row r="362" spans="1:27" ht="18" customHeight="1" x14ac:dyDescent="0.25">
      <c r="A362" s="2">
        <v>2022</v>
      </c>
      <c r="B362" s="2" t="s">
        <v>0</v>
      </c>
      <c r="C362" s="2" t="s">
        <v>14</v>
      </c>
      <c r="D362" s="3" t="s">
        <v>36</v>
      </c>
      <c r="E362" s="4">
        <v>3566</v>
      </c>
      <c r="F362" s="4">
        <v>5492.76</v>
      </c>
      <c r="G362" s="4">
        <v>5126.576</v>
      </c>
      <c r="H362" s="4">
        <v>1098.5520000000001</v>
      </c>
      <c r="I362" s="5" t="s">
        <v>40</v>
      </c>
      <c r="P362" s="11"/>
      <c r="Q362" s="57" t="s">
        <v>95</v>
      </c>
      <c r="R362" s="57">
        <v>2020</v>
      </c>
      <c r="S362" s="57" t="s">
        <v>1</v>
      </c>
      <c r="T362" s="57" t="s">
        <v>101</v>
      </c>
      <c r="U362" s="57" t="s">
        <v>90</v>
      </c>
      <c r="V362" s="57" t="s">
        <v>91</v>
      </c>
      <c r="W362" s="57" t="s">
        <v>92</v>
      </c>
      <c r="X362" s="57" t="s">
        <v>93</v>
      </c>
      <c r="Y362" s="57" t="s">
        <v>94</v>
      </c>
      <c r="Z362" s="57">
        <v>312</v>
      </c>
      <c r="AA362" s="57">
        <v>446.16</v>
      </c>
    </row>
    <row r="363" spans="1:27" ht="18" customHeight="1" x14ac:dyDescent="0.25">
      <c r="A363" s="2">
        <v>2022</v>
      </c>
      <c r="B363" s="2" t="s">
        <v>0</v>
      </c>
      <c r="C363" s="2" t="s">
        <v>14</v>
      </c>
      <c r="D363" s="3" t="s">
        <v>37</v>
      </c>
      <c r="E363" s="4">
        <v>2498</v>
      </c>
      <c r="F363" s="4">
        <v>9600</v>
      </c>
      <c r="G363" s="4">
        <v>8960</v>
      </c>
      <c r="H363" s="4">
        <v>1920</v>
      </c>
      <c r="I363" s="5" t="s">
        <v>40</v>
      </c>
      <c r="P363" s="11"/>
      <c r="Q363" s="58" t="s">
        <v>95</v>
      </c>
      <c r="R363" s="58">
        <v>2020</v>
      </c>
      <c r="S363" s="58" t="s">
        <v>1</v>
      </c>
      <c r="T363" s="58" t="s">
        <v>101</v>
      </c>
      <c r="U363" s="58" t="s">
        <v>90</v>
      </c>
      <c r="V363" s="58" t="s">
        <v>91</v>
      </c>
      <c r="W363" s="58" t="s">
        <v>92</v>
      </c>
      <c r="X363" s="58" t="s">
        <v>93</v>
      </c>
      <c r="Y363" s="58" t="s">
        <v>94</v>
      </c>
      <c r="Z363" s="58">
        <v>339</v>
      </c>
      <c r="AA363" s="58">
        <v>484.77</v>
      </c>
    </row>
    <row r="364" spans="1:27" ht="18" customHeight="1" x14ac:dyDescent="0.25">
      <c r="A364" s="2">
        <v>2022</v>
      </c>
      <c r="B364" s="2" t="s">
        <v>0</v>
      </c>
      <c r="C364" s="2" t="s">
        <v>13</v>
      </c>
      <c r="D364" s="3" t="s">
        <v>35</v>
      </c>
      <c r="E364" s="4">
        <v>1245</v>
      </c>
      <c r="F364" s="4">
        <v>5492.6399999999994</v>
      </c>
      <c r="G364" s="4">
        <v>5126.4639999999999</v>
      </c>
      <c r="H364" s="4">
        <v>1098.528</v>
      </c>
      <c r="I364" s="5" t="s">
        <v>42</v>
      </c>
      <c r="P364" s="11"/>
      <c r="Q364" s="57" t="s">
        <v>88</v>
      </c>
      <c r="R364" s="57">
        <v>2020</v>
      </c>
      <c r="S364" s="57" t="s">
        <v>1</v>
      </c>
      <c r="T364" s="57" t="s">
        <v>101</v>
      </c>
      <c r="U364" s="57" t="s">
        <v>90</v>
      </c>
      <c r="V364" s="57" t="s">
        <v>91</v>
      </c>
      <c r="W364" s="57" t="s">
        <v>92</v>
      </c>
      <c r="X364" s="57" t="s">
        <v>93</v>
      </c>
      <c r="Y364" s="57" t="s">
        <v>94</v>
      </c>
      <c r="Z364" s="57">
        <v>141</v>
      </c>
      <c r="AA364" s="57">
        <v>201.63</v>
      </c>
    </row>
    <row r="365" spans="1:27" ht="18" customHeight="1" x14ac:dyDescent="0.25">
      <c r="A365" s="2">
        <v>2022</v>
      </c>
      <c r="B365" s="2" t="s">
        <v>0</v>
      </c>
      <c r="C365" s="2" t="s">
        <v>38</v>
      </c>
      <c r="D365" s="6" t="s">
        <v>30</v>
      </c>
      <c r="E365" s="7">
        <v>644</v>
      </c>
      <c r="F365" s="7">
        <v>6892.2</v>
      </c>
      <c r="G365" s="7">
        <v>6432.72</v>
      </c>
      <c r="H365" s="4">
        <v>1378.44</v>
      </c>
      <c r="I365" s="5" t="s">
        <v>42</v>
      </c>
      <c r="P365" s="11"/>
      <c r="Q365" s="58" t="s">
        <v>95</v>
      </c>
      <c r="R365" s="58">
        <v>2020</v>
      </c>
      <c r="S365" s="58" t="s">
        <v>1</v>
      </c>
      <c r="T365" s="58" t="s">
        <v>101</v>
      </c>
      <c r="U365" s="58" t="s">
        <v>90</v>
      </c>
      <c r="V365" s="58" t="s">
        <v>91</v>
      </c>
      <c r="W365" s="58" t="s">
        <v>92</v>
      </c>
      <c r="X365" s="58" t="s">
        <v>93</v>
      </c>
      <c r="Y365" s="58" t="s">
        <v>94</v>
      </c>
      <c r="Z365" s="58">
        <v>315</v>
      </c>
      <c r="AA365" s="58">
        <v>450.45</v>
      </c>
    </row>
    <row r="366" spans="1:27" ht="18" customHeight="1" x14ac:dyDescent="0.25">
      <c r="A366" s="2">
        <v>2022</v>
      </c>
      <c r="B366" s="2" t="s">
        <v>0</v>
      </c>
      <c r="C366" s="2" t="s">
        <v>12</v>
      </c>
      <c r="D366" s="6" t="s">
        <v>29</v>
      </c>
      <c r="E366" s="7">
        <v>643</v>
      </c>
      <c r="F366" s="7">
        <v>8400</v>
      </c>
      <c r="G366" s="7">
        <v>7840</v>
      </c>
      <c r="H366" s="4">
        <v>1680</v>
      </c>
      <c r="I366" s="5" t="s">
        <v>42</v>
      </c>
      <c r="P366" s="11"/>
      <c r="Q366" s="57" t="s">
        <v>95</v>
      </c>
      <c r="R366" s="57">
        <v>2020</v>
      </c>
      <c r="S366" s="57" t="s">
        <v>1</v>
      </c>
      <c r="T366" s="57" t="s">
        <v>101</v>
      </c>
      <c r="U366" s="57" t="s">
        <v>90</v>
      </c>
      <c r="V366" s="57" t="s">
        <v>91</v>
      </c>
      <c r="W366" s="57" t="s">
        <v>92</v>
      </c>
      <c r="X366" s="57" t="s">
        <v>93</v>
      </c>
      <c r="Y366" s="57" t="s">
        <v>94</v>
      </c>
      <c r="Z366" s="57">
        <v>355</v>
      </c>
      <c r="AA366" s="57">
        <v>507.65</v>
      </c>
    </row>
    <row r="367" spans="1:27" ht="18" customHeight="1" x14ac:dyDescent="0.25">
      <c r="A367" s="2">
        <v>2022</v>
      </c>
      <c r="B367" s="2" t="s">
        <v>0</v>
      </c>
      <c r="C367" s="2" t="s">
        <v>38</v>
      </c>
      <c r="D367" s="6" t="s">
        <v>31</v>
      </c>
      <c r="E367" s="7">
        <v>455</v>
      </c>
      <c r="F367" s="7">
        <v>5494.3200000000006</v>
      </c>
      <c r="G367" s="7">
        <v>5128.0320000000002</v>
      </c>
      <c r="H367" s="4">
        <v>1098.8640000000003</v>
      </c>
      <c r="I367" s="5" t="s">
        <v>42</v>
      </c>
      <c r="P367" s="11"/>
      <c r="Q367" s="58" t="s">
        <v>88</v>
      </c>
      <c r="R367" s="58">
        <v>2020</v>
      </c>
      <c r="S367" s="58" t="s">
        <v>1</v>
      </c>
      <c r="T367" s="58" t="s">
        <v>101</v>
      </c>
      <c r="U367" s="58" t="s">
        <v>90</v>
      </c>
      <c r="V367" s="58" t="s">
        <v>91</v>
      </c>
      <c r="W367" s="58" t="s">
        <v>92</v>
      </c>
      <c r="X367" s="58" t="s">
        <v>93</v>
      </c>
      <c r="Y367" s="58" t="s">
        <v>96</v>
      </c>
      <c r="Z367" s="58">
        <v>349</v>
      </c>
      <c r="AA367" s="58">
        <v>499.07</v>
      </c>
    </row>
    <row r="368" spans="1:27" ht="18" customHeight="1" x14ac:dyDescent="0.25">
      <c r="A368" s="2">
        <v>2022</v>
      </c>
      <c r="B368" s="2" t="s">
        <v>0</v>
      </c>
      <c r="C368" s="2" t="s">
        <v>12</v>
      </c>
      <c r="D368" s="6" t="s">
        <v>28</v>
      </c>
      <c r="E368" s="8">
        <v>345</v>
      </c>
      <c r="F368" s="8">
        <v>8400</v>
      </c>
      <c r="G368" s="8">
        <v>7840</v>
      </c>
      <c r="H368" s="4">
        <v>1680</v>
      </c>
      <c r="I368" s="5" t="s">
        <v>42</v>
      </c>
      <c r="P368" s="11"/>
      <c r="Q368" s="57" t="s">
        <v>95</v>
      </c>
      <c r="R368" s="57">
        <v>2020</v>
      </c>
      <c r="S368" s="57" t="s">
        <v>1</v>
      </c>
      <c r="T368" s="57" t="s">
        <v>101</v>
      </c>
      <c r="U368" s="57" t="s">
        <v>90</v>
      </c>
      <c r="V368" s="57" t="s">
        <v>91</v>
      </c>
      <c r="W368" s="57" t="s">
        <v>92</v>
      </c>
      <c r="X368" s="57" t="s">
        <v>93</v>
      </c>
      <c r="Y368" s="57" t="s">
        <v>96</v>
      </c>
      <c r="Z368" s="57">
        <v>343</v>
      </c>
      <c r="AA368" s="57">
        <v>490.49</v>
      </c>
    </row>
    <row r="369" spans="1:27" ht="18" customHeight="1" x14ac:dyDescent="0.25">
      <c r="A369" s="2">
        <v>2022</v>
      </c>
      <c r="B369" s="2" t="s">
        <v>0</v>
      </c>
      <c r="C369" s="2" t="s">
        <v>13</v>
      </c>
      <c r="D369" s="3" t="s">
        <v>33</v>
      </c>
      <c r="E369" s="4">
        <v>122</v>
      </c>
      <c r="F369" s="4">
        <v>120</v>
      </c>
      <c r="G369" s="4">
        <v>112</v>
      </c>
      <c r="H369" s="4">
        <v>24</v>
      </c>
      <c r="I369" s="5" t="s">
        <v>42</v>
      </c>
      <c r="P369" s="11"/>
      <c r="Q369" s="58" t="s">
        <v>95</v>
      </c>
      <c r="R369" s="58">
        <v>2020</v>
      </c>
      <c r="S369" s="58" t="s">
        <v>1</v>
      </c>
      <c r="T369" s="58" t="s">
        <v>101</v>
      </c>
      <c r="U369" s="58" t="s">
        <v>90</v>
      </c>
      <c r="V369" s="58" t="s">
        <v>91</v>
      </c>
      <c r="W369" s="58" t="s">
        <v>92</v>
      </c>
      <c r="X369" s="58" t="s">
        <v>93</v>
      </c>
      <c r="Y369" s="58" t="s">
        <v>94</v>
      </c>
      <c r="Z369" s="58">
        <v>802</v>
      </c>
      <c r="AA369" s="58">
        <v>1146.8599999999999</v>
      </c>
    </row>
    <row r="370" spans="1:27" ht="18" customHeight="1" x14ac:dyDescent="0.25">
      <c r="A370" s="2">
        <v>2022</v>
      </c>
      <c r="B370" s="2" t="s">
        <v>0</v>
      </c>
      <c r="C370" s="2" t="s">
        <v>15</v>
      </c>
      <c r="D370" s="6" t="s">
        <v>26</v>
      </c>
      <c r="E370" s="7">
        <v>78</v>
      </c>
      <c r="F370" s="7">
        <v>2288.6</v>
      </c>
      <c r="G370" s="7">
        <v>5126.4639999999999</v>
      </c>
      <c r="H370" s="4">
        <v>457.72</v>
      </c>
      <c r="I370" s="5" t="s">
        <v>42</v>
      </c>
      <c r="P370" s="11"/>
      <c r="Q370" s="57" t="s">
        <v>95</v>
      </c>
      <c r="R370" s="57">
        <v>2020</v>
      </c>
      <c r="S370" s="57" t="s">
        <v>1</v>
      </c>
      <c r="T370" s="57" t="s">
        <v>101</v>
      </c>
      <c r="U370" s="57" t="s">
        <v>90</v>
      </c>
      <c r="V370" s="57" t="s">
        <v>91</v>
      </c>
      <c r="W370" s="57" t="s">
        <v>92</v>
      </c>
      <c r="X370" s="57" t="s">
        <v>93</v>
      </c>
      <c r="Y370" s="57" t="s">
        <v>94</v>
      </c>
      <c r="Z370" s="57">
        <v>855</v>
      </c>
      <c r="AA370" s="57">
        <v>1222.6500000000001</v>
      </c>
    </row>
    <row r="371" spans="1:27" ht="18" customHeight="1" x14ac:dyDescent="0.25">
      <c r="A371" s="2">
        <v>2022</v>
      </c>
      <c r="B371" s="2" t="s">
        <v>0</v>
      </c>
      <c r="C371" s="2" t="s">
        <v>15</v>
      </c>
      <c r="D371" s="6" t="s">
        <v>24</v>
      </c>
      <c r="E371" s="7">
        <v>76</v>
      </c>
      <c r="F371" s="7">
        <v>2288.4499999999998</v>
      </c>
      <c r="G371" s="7">
        <v>5126.1279999999997</v>
      </c>
      <c r="H371" s="4">
        <v>457.69</v>
      </c>
      <c r="I371" s="5" t="s">
        <v>42</v>
      </c>
      <c r="P371" s="11"/>
      <c r="Q371" s="58" t="s">
        <v>95</v>
      </c>
      <c r="R371" s="58">
        <v>2020</v>
      </c>
      <c r="S371" s="58" t="s">
        <v>1</v>
      </c>
      <c r="T371" s="58" t="s">
        <v>101</v>
      </c>
      <c r="U371" s="58" t="s">
        <v>90</v>
      </c>
      <c r="V371" s="58" t="s">
        <v>91</v>
      </c>
      <c r="W371" s="58" t="s">
        <v>92</v>
      </c>
      <c r="X371" s="58" t="s">
        <v>93</v>
      </c>
      <c r="Y371" s="58" t="s">
        <v>96</v>
      </c>
      <c r="Z371" s="58">
        <v>789</v>
      </c>
      <c r="AA371" s="58">
        <v>1128.27</v>
      </c>
    </row>
    <row r="372" spans="1:27" ht="18" customHeight="1" x14ac:dyDescent="0.25">
      <c r="A372" s="2">
        <v>2022</v>
      </c>
      <c r="B372" s="2" t="s">
        <v>0</v>
      </c>
      <c r="C372" s="2" t="s">
        <v>15</v>
      </c>
      <c r="D372" s="6" t="s">
        <v>25</v>
      </c>
      <c r="E372" s="7">
        <v>46</v>
      </c>
      <c r="F372" s="7">
        <v>100</v>
      </c>
      <c r="G372" s="7">
        <v>224</v>
      </c>
      <c r="H372" s="4">
        <v>20</v>
      </c>
      <c r="I372" s="5" t="s">
        <v>42</v>
      </c>
      <c r="P372" s="11"/>
      <c r="Q372" s="57" t="s">
        <v>88</v>
      </c>
      <c r="R372" s="57">
        <v>2020</v>
      </c>
      <c r="S372" s="57" t="s">
        <v>1</v>
      </c>
      <c r="T372" s="57" t="s">
        <v>101</v>
      </c>
      <c r="U372" s="57" t="s">
        <v>90</v>
      </c>
      <c r="V372" s="57" t="s">
        <v>91</v>
      </c>
      <c r="W372" s="57" t="s">
        <v>92</v>
      </c>
      <c r="X372" s="57" t="s">
        <v>93</v>
      </c>
      <c r="Y372" s="57" t="s">
        <v>96</v>
      </c>
      <c r="Z372" s="57">
        <v>790</v>
      </c>
      <c r="AA372" s="57">
        <v>1129.7</v>
      </c>
    </row>
    <row r="373" spans="1:27" ht="18" customHeight="1" x14ac:dyDescent="0.25">
      <c r="A373" s="2">
        <v>2022</v>
      </c>
      <c r="B373" s="2" t="s">
        <v>0</v>
      </c>
      <c r="C373" s="2" t="s">
        <v>15</v>
      </c>
      <c r="D373" s="6" t="s">
        <v>23</v>
      </c>
      <c r="E373" s="7">
        <v>34</v>
      </c>
      <c r="F373" s="7">
        <v>2288.4</v>
      </c>
      <c r="G373" s="7">
        <v>5126.0160000000005</v>
      </c>
      <c r="H373" s="4">
        <v>457.68000000000006</v>
      </c>
      <c r="I373" s="5" t="s">
        <v>42</v>
      </c>
      <c r="P373" s="11"/>
      <c r="Q373" s="58" t="s">
        <v>95</v>
      </c>
      <c r="R373" s="58">
        <v>2020</v>
      </c>
      <c r="S373" s="58" t="s">
        <v>1</v>
      </c>
      <c r="T373" s="58" t="s">
        <v>101</v>
      </c>
      <c r="U373" s="58" t="s">
        <v>90</v>
      </c>
      <c r="V373" s="58" t="s">
        <v>91</v>
      </c>
      <c r="W373" s="58" t="s">
        <v>92</v>
      </c>
      <c r="X373" s="58" t="s">
        <v>93</v>
      </c>
      <c r="Y373" s="58" t="s">
        <v>96</v>
      </c>
      <c r="Z373" s="58">
        <v>791</v>
      </c>
      <c r="AA373" s="58">
        <v>1131.1300000000001</v>
      </c>
    </row>
    <row r="374" spans="1:27" ht="18" customHeight="1" x14ac:dyDescent="0.25">
      <c r="A374" s="2">
        <v>2022</v>
      </c>
      <c r="B374" s="2" t="s">
        <v>0</v>
      </c>
      <c r="C374" s="2" t="s">
        <v>13</v>
      </c>
      <c r="D374" s="3" t="s">
        <v>34</v>
      </c>
      <c r="E374" s="4">
        <v>7</v>
      </c>
      <c r="F374" s="4">
        <v>200</v>
      </c>
      <c r="G374" s="4">
        <v>224</v>
      </c>
      <c r="H374" s="4">
        <v>40</v>
      </c>
      <c r="I374" s="5" t="s">
        <v>42</v>
      </c>
      <c r="P374" s="11"/>
      <c r="Q374" s="57" t="s">
        <v>98</v>
      </c>
      <c r="R374" s="57">
        <v>2020</v>
      </c>
      <c r="S374" s="57" t="s">
        <v>1</v>
      </c>
      <c r="T374" s="57" t="s">
        <v>101</v>
      </c>
      <c r="U374" s="57" t="s">
        <v>90</v>
      </c>
      <c r="V374" s="57" t="s">
        <v>91</v>
      </c>
      <c r="W374" s="57" t="s">
        <v>92</v>
      </c>
      <c r="X374" s="57" t="s">
        <v>93</v>
      </c>
      <c r="Y374" s="57" t="s">
        <v>94</v>
      </c>
      <c r="Z374" s="57">
        <v>341</v>
      </c>
      <c r="AA374" s="57">
        <v>487.63</v>
      </c>
    </row>
    <row r="375" spans="1:27" ht="18" customHeight="1" x14ac:dyDescent="0.25">
      <c r="A375" s="2">
        <v>2022</v>
      </c>
      <c r="B375" s="2" t="s">
        <v>0</v>
      </c>
      <c r="C375" s="2" t="s">
        <v>32</v>
      </c>
      <c r="D375" s="6" t="s">
        <v>32</v>
      </c>
      <c r="E375" s="7">
        <v>3</v>
      </c>
      <c r="F375" s="7">
        <v>4577.3</v>
      </c>
      <c r="G375" s="7">
        <v>7392</v>
      </c>
      <c r="H375" s="4">
        <v>915.46</v>
      </c>
      <c r="I375" s="5" t="s">
        <v>42</v>
      </c>
      <c r="P375" s="11"/>
      <c r="Q375" s="58" t="s">
        <v>95</v>
      </c>
      <c r="R375" s="58">
        <v>2020</v>
      </c>
      <c r="S375" s="58" t="s">
        <v>1</v>
      </c>
      <c r="T375" s="58" t="s">
        <v>101</v>
      </c>
      <c r="U375" s="58" t="s">
        <v>90</v>
      </c>
      <c r="V375" s="58" t="s">
        <v>91</v>
      </c>
      <c r="W375" s="58" t="s">
        <v>92</v>
      </c>
      <c r="X375" s="58" t="s">
        <v>93</v>
      </c>
      <c r="Y375" s="58" t="s">
        <v>94</v>
      </c>
      <c r="Z375" s="58">
        <v>143</v>
      </c>
      <c r="AA375" s="58">
        <v>204.49</v>
      </c>
    </row>
    <row r="376" spans="1:27" ht="18" customHeight="1" x14ac:dyDescent="0.25">
      <c r="A376" s="2">
        <v>2022</v>
      </c>
      <c r="B376" s="2" t="s">
        <v>0</v>
      </c>
      <c r="C376" s="2" t="s">
        <v>15</v>
      </c>
      <c r="D376" s="6" t="s">
        <v>27</v>
      </c>
      <c r="E376" s="7">
        <v>3</v>
      </c>
      <c r="F376" s="7">
        <v>3300</v>
      </c>
      <c r="G376" s="7">
        <v>5126.576</v>
      </c>
      <c r="H376" s="4">
        <v>660</v>
      </c>
      <c r="I376" s="5" t="s">
        <v>42</v>
      </c>
      <c r="P376" s="11"/>
      <c r="Q376" s="57" t="s">
        <v>88</v>
      </c>
      <c r="R376" s="57">
        <v>2020</v>
      </c>
      <c r="S376" s="57" t="s">
        <v>1</v>
      </c>
      <c r="T376" s="57" t="s">
        <v>101</v>
      </c>
      <c r="U376" s="57" t="s">
        <v>90</v>
      </c>
      <c r="V376" s="57" t="s">
        <v>91</v>
      </c>
      <c r="W376" s="57" t="s">
        <v>92</v>
      </c>
      <c r="X376" s="57" t="s">
        <v>93</v>
      </c>
      <c r="Y376" s="57" t="s">
        <v>94</v>
      </c>
      <c r="Z376" s="57">
        <v>311</v>
      </c>
      <c r="AA376" s="57">
        <v>444.73</v>
      </c>
    </row>
    <row r="377" spans="1:27" ht="18" customHeight="1" x14ac:dyDescent="0.25">
      <c r="A377" s="2">
        <v>2022</v>
      </c>
      <c r="B377" s="2" t="s">
        <v>1</v>
      </c>
      <c r="C377" s="2" t="s">
        <v>14</v>
      </c>
      <c r="D377" s="3" t="s">
        <v>36</v>
      </c>
      <c r="E377" s="4">
        <v>3566</v>
      </c>
      <c r="F377" s="4">
        <v>4577.3</v>
      </c>
      <c r="G377" s="4">
        <v>5126.576</v>
      </c>
      <c r="H377" s="4">
        <v>915.46</v>
      </c>
      <c r="I377" s="5" t="s">
        <v>42</v>
      </c>
      <c r="P377" s="11"/>
      <c r="Q377" s="58" t="s">
        <v>88</v>
      </c>
      <c r="R377" s="58">
        <v>2020</v>
      </c>
      <c r="S377" s="58" t="s">
        <v>0</v>
      </c>
      <c r="T377" s="58" t="s">
        <v>101</v>
      </c>
      <c r="U377" s="58" t="s">
        <v>90</v>
      </c>
      <c r="V377" s="58" t="s">
        <v>91</v>
      </c>
      <c r="W377" s="58" t="s">
        <v>92</v>
      </c>
      <c r="X377" s="58" t="s">
        <v>93</v>
      </c>
      <c r="Y377" s="58" t="s">
        <v>94</v>
      </c>
      <c r="Z377" s="58">
        <v>356</v>
      </c>
      <c r="AA377" s="58">
        <v>509.08</v>
      </c>
    </row>
    <row r="378" spans="1:27" ht="18" customHeight="1" x14ac:dyDescent="0.25">
      <c r="A378" s="2">
        <v>2022</v>
      </c>
      <c r="B378" s="2" t="s">
        <v>1</v>
      </c>
      <c r="C378" s="2" t="s">
        <v>14</v>
      </c>
      <c r="D378" s="3" t="s">
        <v>37</v>
      </c>
      <c r="E378" s="4">
        <v>2498</v>
      </c>
      <c r="F378" s="4">
        <v>8000</v>
      </c>
      <c r="G378" s="4">
        <v>8960</v>
      </c>
      <c r="H378" s="4">
        <v>1600</v>
      </c>
      <c r="I378" s="5" t="s">
        <v>42</v>
      </c>
      <c r="P378" s="11"/>
      <c r="Q378" s="57" t="s">
        <v>97</v>
      </c>
      <c r="R378" s="57">
        <v>2020</v>
      </c>
      <c r="S378" s="57" t="s">
        <v>0</v>
      </c>
      <c r="T378" s="57" t="s">
        <v>101</v>
      </c>
      <c r="U378" s="57" t="s">
        <v>90</v>
      </c>
      <c r="V378" s="57" t="s">
        <v>91</v>
      </c>
      <c r="W378" s="57" t="s">
        <v>92</v>
      </c>
      <c r="X378" s="57" t="s">
        <v>93</v>
      </c>
      <c r="Y378" s="57" t="s">
        <v>94</v>
      </c>
      <c r="Z378" s="57">
        <v>344</v>
      </c>
      <c r="AA378" s="57">
        <v>491.92</v>
      </c>
    </row>
    <row r="379" spans="1:27" ht="18" customHeight="1" x14ac:dyDescent="0.25">
      <c r="A379" s="2">
        <v>2022</v>
      </c>
      <c r="B379" s="2" t="s">
        <v>1</v>
      </c>
      <c r="C379" s="2" t="s">
        <v>13</v>
      </c>
      <c r="D379" s="3" t="s">
        <v>35</v>
      </c>
      <c r="E379" s="4">
        <v>1245</v>
      </c>
      <c r="F379" s="4">
        <v>4577.2</v>
      </c>
      <c r="G379" s="4">
        <v>5126.4639999999999</v>
      </c>
      <c r="H379" s="4">
        <v>915.44</v>
      </c>
      <c r="I379" s="5" t="s">
        <v>42</v>
      </c>
      <c r="P379" s="11"/>
      <c r="Q379" s="58" t="s">
        <v>95</v>
      </c>
      <c r="R379" s="58">
        <v>2020</v>
      </c>
      <c r="S379" s="58" t="s">
        <v>0</v>
      </c>
      <c r="T379" s="58" t="s">
        <v>101</v>
      </c>
      <c r="U379" s="58" t="s">
        <v>90</v>
      </c>
      <c r="V379" s="58" t="s">
        <v>91</v>
      </c>
      <c r="W379" s="58" t="s">
        <v>92</v>
      </c>
      <c r="X379" s="58" t="s">
        <v>93</v>
      </c>
      <c r="Y379" s="58" t="s">
        <v>94</v>
      </c>
      <c r="Z379" s="58">
        <v>146</v>
      </c>
      <c r="AA379" s="58">
        <v>208.78</v>
      </c>
    </row>
    <row r="380" spans="1:27" ht="18" customHeight="1" x14ac:dyDescent="0.25">
      <c r="A380" s="2">
        <v>2022</v>
      </c>
      <c r="B380" s="2" t="s">
        <v>1</v>
      </c>
      <c r="C380" s="2" t="s">
        <v>38</v>
      </c>
      <c r="D380" s="6" t="s">
        <v>30</v>
      </c>
      <c r="E380" s="7">
        <v>644</v>
      </c>
      <c r="F380" s="7">
        <v>5743.5</v>
      </c>
      <c r="G380" s="7">
        <v>6432.72</v>
      </c>
      <c r="H380" s="4">
        <v>1148.7</v>
      </c>
      <c r="I380" s="5" t="s">
        <v>42</v>
      </c>
      <c r="P380" s="11"/>
      <c r="Q380" s="57" t="s">
        <v>95</v>
      </c>
      <c r="R380" s="57">
        <v>2020</v>
      </c>
      <c r="S380" s="57" t="s">
        <v>0</v>
      </c>
      <c r="T380" s="57" t="s">
        <v>101</v>
      </c>
      <c r="U380" s="57" t="s">
        <v>90</v>
      </c>
      <c r="V380" s="57" t="s">
        <v>91</v>
      </c>
      <c r="W380" s="57" t="s">
        <v>92</v>
      </c>
      <c r="X380" s="57" t="s">
        <v>93</v>
      </c>
      <c r="Y380" s="57" t="s">
        <v>94</v>
      </c>
      <c r="Z380" s="57">
        <v>320</v>
      </c>
      <c r="AA380" s="57">
        <v>457.6</v>
      </c>
    </row>
    <row r="381" spans="1:27" ht="18" customHeight="1" x14ac:dyDescent="0.25">
      <c r="A381" s="2">
        <v>2022</v>
      </c>
      <c r="B381" s="2" t="s">
        <v>1</v>
      </c>
      <c r="C381" s="2" t="s">
        <v>12</v>
      </c>
      <c r="D381" s="6" t="s">
        <v>29</v>
      </c>
      <c r="E381" s="7">
        <v>643</v>
      </c>
      <c r="F381" s="7">
        <v>7000</v>
      </c>
      <c r="G381" s="7">
        <v>7840</v>
      </c>
      <c r="H381" s="4">
        <v>1400</v>
      </c>
      <c r="I381" s="5" t="s">
        <v>42</v>
      </c>
      <c r="P381" s="11"/>
      <c r="Q381" s="58" t="s">
        <v>95</v>
      </c>
      <c r="R381" s="58">
        <v>2020</v>
      </c>
      <c r="S381" s="58" t="s">
        <v>0</v>
      </c>
      <c r="T381" s="58" t="s">
        <v>101</v>
      </c>
      <c r="U381" s="58" t="s">
        <v>90</v>
      </c>
      <c r="V381" s="58" t="s">
        <v>91</v>
      </c>
      <c r="W381" s="58" t="s">
        <v>92</v>
      </c>
      <c r="X381" s="58" t="s">
        <v>93</v>
      </c>
      <c r="Y381" s="58" t="s">
        <v>94</v>
      </c>
      <c r="Z381" s="58">
        <v>358</v>
      </c>
      <c r="AA381" s="58">
        <v>511.94</v>
      </c>
    </row>
    <row r="382" spans="1:27" ht="18" customHeight="1" x14ac:dyDescent="0.25">
      <c r="A382" s="2">
        <v>2022</v>
      </c>
      <c r="B382" s="2" t="s">
        <v>1</v>
      </c>
      <c r="C382" s="2" t="s">
        <v>38</v>
      </c>
      <c r="D382" s="6" t="s">
        <v>31</v>
      </c>
      <c r="E382" s="7">
        <v>455</v>
      </c>
      <c r="F382" s="7">
        <v>4578.6000000000004</v>
      </c>
      <c r="G382" s="7">
        <v>5128.0320000000002</v>
      </c>
      <c r="H382" s="4">
        <v>915.72000000000014</v>
      </c>
      <c r="I382" s="5" t="s">
        <v>42</v>
      </c>
      <c r="P382" s="11"/>
      <c r="Q382" s="57" t="s">
        <v>88</v>
      </c>
      <c r="R382" s="57">
        <v>2020</v>
      </c>
      <c r="S382" s="57" t="s">
        <v>0</v>
      </c>
      <c r="T382" s="57" t="s">
        <v>101</v>
      </c>
      <c r="U382" s="57" t="s">
        <v>90</v>
      </c>
      <c r="V382" s="57" t="s">
        <v>91</v>
      </c>
      <c r="W382" s="57" t="s">
        <v>92</v>
      </c>
      <c r="X382" s="57" t="s">
        <v>93</v>
      </c>
      <c r="Y382" s="57" t="s">
        <v>94</v>
      </c>
      <c r="Z382" s="57">
        <v>262</v>
      </c>
      <c r="AA382" s="57">
        <v>374.66</v>
      </c>
    </row>
    <row r="383" spans="1:27" ht="18" customHeight="1" x14ac:dyDescent="0.25">
      <c r="A383" s="2">
        <v>2022</v>
      </c>
      <c r="B383" s="2" t="s">
        <v>1</v>
      </c>
      <c r="C383" s="2" t="s">
        <v>12</v>
      </c>
      <c r="D383" s="6" t="s">
        <v>28</v>
      </c>
      <c r="E383" s="8">
        <v>345</v>
      </c>
      <c r="F383" s="8">
        <v>7000</v>
      </c>
      <c r="G383" s="8">
        <v>7840</v>
      </c>
      <c r="H383" s="4">
        <v>1400</v>
      </c>
      <c r="I383" s="5" t="s">
        <v>42</v>
      </c>
      <c r="P383" s="11"/>
      <c r="Q383" s="58" t="s">
        <v>97</v>
      </c>
      <c r="R383" s="58">
        <v>2020</v>
      </c>
      <c r="S383" s="58" t="s">
        <v>0</v>
      </c>
      <c r="T383" s="58" t="s">
        <v>101</v>
      </c>
      <c r="U383" s="58" t="s">
        <v>90</v>
      </c>
      <c r="V383" s="58" t="s">
        <v>91</v>
      </c>
      <c r="W383" s="58" t="s">
        <v>92</v>
      </c>
      <c r="X383" s="58" t="s">
        <v>93</v>
      </c>
      <c r="Y383" s="58" t="s">
        <v>94</v>
      </c>
      <c r="Z383" s="58">
        <v>346</v>
      </c>
      <c r="AA383" s="58">
        <v>526.24</v>
      </c>
    </row>
    <row r="384" spans="1:27" ht="18" customHeight="1" x14ac:dyDescent="0.25">
      <c r="A384" s="2">
        <v>2022</v>
      </c>
      <c r="B384" s="2" t="s">
        <v>1</v>
      </c>
      <c r="C384" s="2" t="s">
        <v>13</v>
      </c>
      <c r="D384" s="3" t="s">
        <v>33</v>
      </c>
      <c r="E384" s="4">
        <v>122</v>
      </c>
      <c r="F384" s="4">
        <v>100</v>
      </c>
      <c r="G384" s="4">
        <v>112</v>
      </c>
      <c r="H384" s="4">
        <v>20</v>
      </c>
      <c r="I384" s="5" t="s">
        <v>42</v>
      </c>
      <c r="P384" s="11"/>
      <c r="Q384" s="57" t="s">
        <v>97</v>
      </c>
      <c r="R384" s="57">
        <v>2020</v>
      </c>
      <c r="S384" s="57" t="s">
        <v>0</v>
      </c>
      <c r="T384" s="57" t="s">
        <v>101</v>
      </c>
      <c r="U384" s="57" t="s">
        <v>90</v>
      </c>
      <c r="V384" s="57" t="s">
        <v>91</v>
      </c>
      <c r="W384" s="57" t="s">
        <v>92</v>
      </c>
      <c r="X384" s="57" t="s">
        <v>93</v>
      </c>
      <c r="Y384" s="57" t="s">
        <v>94</v>
      </c>
      <c r="Z384" s="57">
        <v>148</v>
      </c>
      <c r="AA384" s="57">
        <v>526.24</v>
      </c>
    </row>
    <row r="385" spans="1:27" ht="18" customHeight="1" x14ac:dyDescent="0.25">
      <c r="A385" s="2">
        <v>2022</v>
      </c>
      <c r="B385" s="2" t="s">
        <v>1</v>
      </c>
      <c r="C385" s="2" t="s">
        <v>15</v>
      </c>
      <c r="D385" s="6" t="s">
        <v>26</v>
      </c>
      <c r="E385" s="7">
        <v>78</v>
      </c>
      <c r="F385" s="7">
        <v>2288.6</v>
      </c>
      <c r="G385" s="7">
        <v>5126.4639999999999</v>
      </c>
      <c r="H385" s="4">
        <v>457.72</v>
      </c>
      <c r="I385" s="5" t="s">
        <v>42</v>
      </c>
      <c r="P385" s="11"/>
      <c r="Q385" s="58" t="s">
        <v>95</v>
      </c>
      <c r="R385" s="58">
        <v>2020</v>
      </c>
      <c r="S385" s="58" t="s">
        <v>0</v>
      </c>
      <c r="T385" s="58" t="s">
        <v>101</v>
      </c>
      <c r="U385" s="58" t="s">
        <v>90</v>
      </c>
      <c r="V385" s="58" t="s">
        <v>91</v>
      </c>
      <c r="W385" s="58" t="s">
        <v>92</v>
      </c>
      <c r="X385" s="58" t="s">
        <v>93</v>
      </c>
      <c r="Y385" s="58" t="s">
        <v>94</v>
      </c>
      <c r="Z385" s="58">
        <v>316</v>
      </c>
      <c r="AA385" s="58">
        <v>526.24</v>
      </c>
    </row>
    <row r="386" spans="1:27" ht="18" customHeight="1" x14ac:dyDescent="0.25">
      <c r="A386" s="2">
        <v>2022</v>
      </c>
      <c r="B386" s="2" t="s">
        <v>1</v>
      </c>
      <c r="C386" s="2" t="s">
        <v>15</v>
      </c>
      <c r="D386" s="6" t="s">
        <v>24</v>
      </c>
      <c r="E386" s="7">
        <v>76</v>
      </c>
      <c r="F386" s="7">
        <v>2288.4499999999998</v>
      </c>
      <c r="G386" s="7">
        <v>5126.1279999999997</v>
      </c>
      <c r="H386" s="4">
        <v>457.69</v>
      </c>
      <c r="I386" s="5" t="s">
        <v>42</v>
      </c>
      <c r="P386" s="11"/>
      <c r="Q386" s="57" t="s">
        <v>97</v>
      </c>
      <c r="R386" s="57">
        <v>2020</v>
      </c>
      <c r="S386" s="57" t="s">
        <v>0</v>
      </c>
      <c r="T386" s="57" t="s">
        <v>101</v>
      </c>
      <c r="U386" s="57" t="s">
        <v>90</v>
      </c>
      <c r="V386" s="57" t="s">
        <v>91</v>
      </c>
      <c r="W386" s="57" t="s">
        <v>92</v>
      </c>
      <c r="X386" s="57" t="s">
        <v>93</v>
      </c>
      <c r="Y386" s="57" t="s">
        <v>94</v>
      </c>
      <c r="Z386" s="57">
        <v>959</v>
      </c>
      <c r="AA386" s="57">
        <v>1371.37</v>
      </c>
    </row>
    <row r="387" spans="1:27" ht="18" customHeight="1" x14ac:dyDescent="0.25">
      <c r="A387" s="2">
        <v>2022</v>
      </c>
      <c r="B387" s="2" t="s">
        <v>1</v>
      </c>
      <c r="C387" s="2" t="s">
        <v>15</v>
      </c>
      <c r="D387" s="6" t="s">
        <v>25</v>
      </c>
      <c r="E387" s="7">
        <v>46</v>
      </c>
      <c r="F387" s="7">
        <v>100</v>
      </c>
      <c r="G387" s="7">
        <v>224</v>
      </c>
      <c r="H387" s="4">
        <v>20</v>
      </c>
      <c r="I387" s="5" t="s">
        <v>42</v>
      </c>
      <c r="P387" s="11"/>
      <c r="Q387" s="58" t="s">
        <v>95</v>
      </c>
      <c r="R387" s="58">
        <v>2020</v>
      </c>
      <c r="S387" s="58" t="s">
        <v>0</v>
      </c>
      <c r="T387" s="58" t="s">
        <v>101</v>
      </c>
      <c r="U387" s="58" t="s">
        <v>90</v>
      </c>
      <c r="V387" s="58" t="s">
        <v>91</v>
      </c>
      <c r="W387" s="58" t="s">
        <v>92</v>
      </c>
      <c r="X387" s="58" t="s">
        <v>93</v>
      </c>
      <c r="Y387" s="58" t="s">
        <v>94</v>
      </c>
      <c r="Z387" s="58">
        <v>1020</v>
      </c>
      <c r="AA387" s="58">
        <v>1458.6</v>
      </c>
    </row>
    <row r="388" spans="1:27" ht="18" customHeight="1" x14ac:dyDescent="0.25">
      <c r="A388" s="2">
        <v>2022</v>
      </c>
      <c r="B388" s="2" t="s">
        <v>1</v>
      </c>
      <c r="C388" s="2" t="s">
        <v>15</v>
      </c>
      <c r="D388" s="6" t="s">
        <v>23</v>
      </c>
      <c r="E388" s="7">
        <v>34</v>
      </c>
      <c r="F388" s="7">
        <v>2288.4</v>
      </c>
      <c r="G388" s="7">
        <v>5126.0160000000005</v>
      </c>
      <c r="H388" s="4">
        <v>457.68000000000006</v>
      </c>
      <c r="I388" s="5" t="s">
        <v>42</v>
      </c>
      <c r="P388" s="11"/>
      <c r="Q388" s="57" t="s">
        <v>95</v>
      </c>
      <c r="R388" s="57">
        <v>2020</v>
      </c>
      <c r="S388" s="57" t="s">
        <v>0</v>
      </c>
      <c r="T388" s="57" t="s">
        <v>101</v>
      </c>
      <c r="U388" s="57" t="s">
        <v>90</v>
      </c>
      <c r="V388" s="57" t="s">
        <v>91</v>
      </c>
      <c r="W388" s="57" t="s">
        <v>92</v>
      </c>
      <c r="X388" s="57" t="s">
        <v>93</v>
      </c>
      <c r="Y388" s="57" t="s">
        <v>94</v>
      </c>
      <c r="Z388" s="57">
        <v>318</v>
      </c>
      <c r="AA388" s="57">
        <v>454.74</v>
      </c>
    </row>
    <row r="389" spans="1:27" ht="18" customHeight="1" x14ac:dyDescent="0.25">
      <c r="A389" s="2">
        <v>2022</v>
      </c>
      <c r="B389" s="2" t="s">
        <v>1</v>
      </c>
      <c r="C389" s="2" t="s">
        <v>13</v>
      </c>
      <c r="D389" s="3" t="s">
        <v>34</v>
      </c>
      <c r="E389" s="4">
        <v>7</v>
      </c>
      <c r="F389" s="4">
        <v>200</v>
      </c>
      <c r="G389" s="4">
        <v>224</v>
      </c>
      <c r="H389" s="4">
        <v>40</v>
      </c>
      <c r="I389" s="5" t="s">
        <v>40</v>
      </c>
      <c r="P389" s="11"/>
      <c r="Q389" s="58" t="s">
        <v>95</v>
      </c>
      <c r="R389" s="58">
        <v>2020</v>
      </c>
      <c r="S389" s="58" t="s">
        <v>0</v>
      </c>
      <c r="T389" s="58" t="s">
        <v>101</v>
      </c>
      <c r="U389" s="58" t="s">
        <v>90</v>
      </c>
      <c r="V389" s="58" t="s">
        <v>91</v>
      </c>
      <c r="W389" s="58" t="s">
        <v>92</v>
      </c>
      <c r="X389" s="58" t="s">
        <v>93</v>
      </c>
      <c r="Y389" s="58" t="s">
        <v>94</v>
      </c>
      <c r="Z389" s="58">
        <v>345</v>
      </c>
      <c r="AA389" s="58">
        <v>493.35</v>
      </c>
    </row>
    <row r="390" spans="1:27" ht="18" customHeight="1" x14ac:dyDescent="0.25">
      <c r="A390" s="2">
        <v>2022</v>
      </c>
      <c r="B390" s="2" t="s">
        <v>1</v>
      </c>
      <c r="C390" s="2" t="s">
        <v>15</v>
      </c>
      <c r="D390" s="6" t="s">
        <v>27</v>
      </c>
      <c r="E390" s="7">
        <v>3</v>
      </c>
      <c r="F390" s="7">
        <v>3300</v>
      </c>
      <c r="G390" s="7">
        <v>5126.576</v>
      </c>
      <c r="H390" s="4">
        <v>660</v>
      </c>
      <c r="I390" s="5" t="s">
        <v>40</v>
      </c>
      <c r="P390" s="11"/>
      <c r="Q390" s="57" t="s">
        <v>97</v>
      </c>
      <c r="R390" s="57">
        <v>2020</v>
      </c>
      <c r="S390" s="57" t="s">
        <v>0</v>
      </c>
      <c r="T390" s="57" t="s">
        <v>101</v>
      </c>
      <c r="U390" s="57" t="s">
        <v>90</v>
      </c>
      <c r="V390" s="57" t="s">
        <v>91</v>
      </c>
      <c r="W390" s="57" t="s">
        <v>92</v>
      </c>
      <c r="X390" s="57" t="s">
        <v>93</v>
      </c>
      <c r="Y390" s="57" t="s">
        <v>94</v>
      </c>
      <c r="Z390" s="57">
        <v>147</v>
      </c>
      <c r="AA390" s="57">
        <v>210.21</v>
      </c>
    </row>
    <row r="391" spans="1:27" ht="18" customHeight="1" x14ac:dyDescent="0.25">
      <c r="A391" s="2">
        <v>2022</v>
      </c>
      <c r="B391" s="2" t="s">
        <v>1</v>
      </c>
      <c r="C391" s="2" t="s">
        <v>32</v>
      </c>
      <c r="D391" s="6" t="s">
        <v>32</v>
      </c>
      <c r="E391" s="7">
        <v>2</v>
      </c>
      <c r="F391" s="7">
        <v>6600</v>
      </c>
      <c r="G391" s="7">
        <v>7392</v>
      </c>
      <c r="H391" s="4">
        <v>1320</v>
      </c>
      <c r="I391" s="5" t="s">
        <v>40</v>
      </c>
      <c r="P391" s="11"/>
      <c r="Q391" s="58" t="s">
        <v>97</v>
      </c>
      <c r="R391" s="58">
        <v>2020</v>
      </c>
      <c r="S391" s="58" t="s">
        <v>0</v>
      </c>
      <c r="T391" s="58" t="s">
        <v>101</v>
      </c>
      <c r="U391" s="58" t="s">
        <v>90</v>
      </c>
      <c r="V391" s="58" t="s">
        <v>91</v>
      </c>
      <c r="W391" s="58" t="s">
        <v>92</v>
      </c>
      <c r="X391" s="58" t="s">
        <v>93</v>
      </c>
      <c r="Y391" s="58" t="s">
        <v>94</v>
      </c>
      <c r="Z391" s="58">
        <v>265</v>
      </c>
      <c r="AA391" s="58">
        <v>378.95</v>
      </c>
    </row>
    <row r="392" spans="1:27" ht="18" customHeight="1" x14ac:dyDescent="0.25">
      <c r="A392" s="2">
        <v>2022</v>
      </c>
      <c r="B392" s="2" t="s">
        <v>2</v>
      </c>
      <c r="C392" s="2" t="s">
        <v>14</v>
      </c>
      <c r="D392" s="3" t="s">
        <v>36</v>
      </c>
      <c r="E392" s="4">
        <v>3566</v>
      </c>
      <c r="F392" s="4">
        <v>4577.3</v>
      </c>
      <c r="G392" s="4">
        <v>5126.576</v>
      </c>
      <c r="H392" s="4">
        <v>915.46</v>
      </c>
      <c r="I392" s="5" t="s">
        <v>40</v>
      </c>
      <c r="P392" s="11"/>
      <c r="Q392" s="57" t="s">
        <v>95</v>
      </c>
      <c r="R392" s="57">
        <v>2020</v>
      </c>
      <c r="S392" s="57" t="s">
        <v>0</v>
      </c>
      <c r="T392" s="57" t="s">
        <v>101</v>
      </c>
      <c r="U392" s="57" t="s">
        <v>90</v>
      </c>
      <c r="V392" s="57" t="s">
        <v>91</v>
      </c>
      <c r="W392" s="57" t="s">
        <v>92</v>
      </c>
      <c r="X392" s="57" t="s">
        <v>93</v>
      </c>
      <c r="Y392" s="57" t="s">
        <v>94</v>
      </c>
      <c r="Z392" s="57">
        <v>768</v>
      </c>
      <c r="AA392" s="57">
        <v>1098.24</v>
      </c>
    </row>
    <row r="393" spans="1:27" ht="18" customHeight="1" x14ac:dyDescent="0.25">
      <c r="A393" s="2">
        <v>2022</v>
      </c>
      <c r="B393" s="2" t="s">
        <v>2</v>
      </c>
      <c r="C393" s="2" t="s">
        <v>14</v>
      </c>
      <c r="D393" s="3" t="s">
        <v>37</v>
      </c>
      <c r="E393" s="4">
        <v>2498</v>
      </c>
      <c r="F393" s="4">
        <v>8000</v>
      </c>
      <c r="G393" s="4">
        <v>8960</v>
      </c>
      <c r="H393" s="4">
        <v>1600</v>
      </c>
      <c r="I393" s="5" t="s">
        <v>40</v>
      </c>
      <c r="P393" s="11"/>
      <c r="Q393" s="58" t="s">
        <v>88</v>
      </c>
      <c r="R393" s="58">
        <v>2020</v>
      </c>
      <c r="S393" s="58" t="s">
        <v>0</v>
      </c>
      <c r="T393" s="58" t="s">
        <v>101</v>
      </c>
      <c r="U393" s="58" t="s">
        <v>90</v>
      </c>
      <c r="V393" s="58" t="s">
        <v>91</v>
      </c>
      <c r="W393" s="58" t="s">
        <v>92</v>
      </c>
      <c r="X393" s="58" t="s">
        <v>93</v>
      </c>
      <c r="Y393" s="58" t="s">
        <v>94</v>
      </c>
      <c r="Z393" s="58">
        <v>801</v>
      </c>
      <c r="AA393" s="58">
        <v>1145.43</v>
      </c>
    </row>
    <row r="394" spans="1:27" ht="18" customHeight="1" x14ac:dyDescent="0.25">
      <c r="A394" s="2">
        <v>2022</v>
      </c>
      <c r="B394" s="2" t="s">
        <v>2</v>
      </c>
      <c r="C394" s="2" t="s">
        <v>13</v>
      </c>
      <c r="D394" s="3" t="s">
        <v>35</v>
      </c>
      <c r="E394" s="4">
        <v>1245</v>
      </c>
      <c r="F394" s="4">
        <v>4577.2</v>
      </c>
      <c r="G394" s="4">
        <v>5126.4639999999999</v>
      </c>
      <c r="H394" s="4">
        <v>915.44</v>
      </c>
      <c r="I394" s="5" t="s">
        <v>40</v>
      </c>
      <c r="P394" s="11"/>
      <c r="Q394" s="57" t="s">
        <v>97</v>
      </c>
      <c r="R394" s="57">
        <v>2020</v>
      </c>
      <c r="S394" s="57" t="s">
        <v>0</v>
      </c>
      <c r="T394" s="57" t="s">
        <v>101</v>
      </c>
      <c r="U394" s="57" t="s">
        <v>90</v>
      </c>
      <c r="V394" s="57" t="s">
        <v>91</v>
      </c>
      <c r="W394" s="57" t="s">
        <v>92</v>
      </c>
      <c r="X394" s="57" t="s">
        <v>93</v>
      </c>
      <c r="Y394" s="57" t="s">
        <v>94</v>
      </c>
      <c r="Z394" s="57">
        <v>854</v>
      </c>
      <c r="AA394" s="57">
        <v>1221.22</v>
      </c>
    </row>
    <row r="395" spans="1:27" ht="18" customHeight="1" x14ac:dyDescent="0.25">
      <c r="A395" s="2">
        <v>2022</v>
      </c>
      <c r="B395" s="2" t="s">
        <v>2</v>
      </c>
      <c r="C395" s="2" t="s">
        <v>38</v>
      </c>
      <c r="D395" s="6" t="s">
        <v>30</v>
      </c>
      <c r="E395" s="7">
        <v>644</v>
      </c>
      <c r="F395" s="7">
        <v>5743.5</v>
      </c>
      <c r="G395" s="7">
        <v>6432.72</v>
      </c>
      <c r="H395" s="4">
        <v>1148.7</v>
      </c>
      <c r="I395" s="5" t="s">
        <v>40</v>
      </c>
      <c r="P395" s="11"/>
      <c r="Q395" s="58" t="s">
        <v>88</v>
      </c>
      <c r="R395" s="58">
        <v>2020</v>
      </c>
      <c r="S395" s="58" t="s">
        <v>0</v>
      </c>
      <c r="T395" s="58" t="s">
        <v>101</v>
      </c>
      <c r="U395" s="58" t="s">
        <v>90</v>
      </c>
      <c r="V395" s="58" t="s">
        <v>91</v>
      </c>
      <c r="W395" s="58" t="s">
        <v>92</v>
      </c>
      <c r="X395" s="58" t="s">
        <v>93</v>
      </c>
      <c r="Y395" s="58" t="s">
        <v>94</v>
      </c>
      <c r="Z395" s="58">
        <v>788</v>
      </c>
      <c r="AA395" s="58">
        <v>1126.8399999999999</v>
      </c>
    </row>
    <row r="396" spans="1:27" ht="18" customHeight="1" x14ac:dyDescent="0.25">
      <c r="A396" s="2">
        <v>2022</v>
      </c>
      <c r="B396" s="2" t="s">
        <v>2</v>
      </c>
      <c r="C396" s="2" t="s">
        <v>12</v>
      </c>
      <c r="D396" s="6" t="s">
        <v>29</v>
      </c>
      <c r="E396" s="7">
        <v>643</v>
      </c>
      <c r="F396" s="7">
        <v>7000</v>
      </c>
      <c r="G396" s="7">
        <v>7840</v>
      </c>
      <c r="H396" s="4">
        <v>1400</v>
      </c>
      <c r="I396" s="5" t="s">
        <v>40</v>
      </c>
      <c r="P396" s="11"/>
      <c r="Q396" s="57" t="s">
        <v>95</v>
      </c>
      <c r="R396" s="57">
        <v>2020</v>
      </c>
      <c r="S396" s="57" t="s">
        <v>0</v>
      </c>
      <c r="T396" s="57" t="s">
        <v>101</v>
      </c>
      <c r="U396" s="57" t="s">
        <v>90</v>
      </c>
      <c r="V396" s="57" t="s">
        <v>91</v>
      </c>
      <c r="W396" s="57" t="s">
        <v>92</v>
      </c>
      <c r="X396" s="57" t="s">
        <v>93</v>
      </c>
      <c r="Y396" s="57" t="s">
        <v>94</v>
      </c>
      <c r="Z396" s="57">
        <v>263</v>
      </c>
      <c r="AA396" s="57">
        <v>376.09</v>
      </c>
    </row>
    <row r="397" spans="1:27" ht="18" customHeight="1" x14ac:dyDescent="0.25">
      <c r="A397" s="2">
        <v>2022</v>
      </c>
      <c r="B397" s="2" t="s">
        <v>2</v>
      </c>
      <c r="C397" s="2" t="s">
        <v>38</v>
      </c>
      <c r="D397" s="6" t="s">
        <v>31</v>
      </c>
      <c r="E397" s="7">
        <v>455</v>
      </c>
      <c r="F397" s="7">
        <v>4578.6000000000004</v>
      </c>
      <c r="G397" s="7">
        <v>5128.0320000000002</v>
      </c>
      <c r="H397" s="4">
        <v>915.72000000000014</v>
      </c>
      <c r="I397" s="5" t="s">
        <v>40</v>
      </c>
      <c r="P397" s="11"/>
      <c r="Q397" s="58" t="s">
        <v>95</v>
      </c>
      <c r="R397" s="58">
        <v>2020</v>
      </c>
      <c r="S397" s="58" t="s">
        <v>0</v>
      </c>
      <c r="T397" s="58" t="s">
        <v>101</v>
      </c>
      <c r="U397" s="58" t="s">
        <v>90</v>
      </c>
      <c r="V397" s="58" t="s">
        <v>91</v>
      </c>
      <c r="W397" s="58" t="s">
        <v>92</v>
      </c>
      <c r="X397" s="58" t="s">
        <v>93</v>
      </c>
      <c r="Y397" s="58" t="s">
        <v>94</v>
      </c>
      <c r="Z397" s="58">
        <v>347</v>
      </c>
      <c r="AA397" s="58">
        <v>496.21</v>
      </c>
    </row>
    <row r="398" spans="1:27" ht="18" customHeight="1" x14ac:dyDescent="0.25">
      <c r="A398" s="2">
        <v>2022</v>
      </c>
      <c r="B398" s="2" t="s">
        <v>2</v>
      </c>
      <c r="C398" s="2" t="s">
        <v>12</v>
      </c>
      <c r="D398" s="6" t="s">
        <v>28</v>
      </c>
      <c r="E398" s="8">
        <v>345</v>
      </c>
      <c r="F398" s="8">
        <v>7000</v>
      </c>
      <c r="G398" s="8">
        <v>7840</v>
      </c>
      <c r="H398" s="4">
        <v>1400</v>
      </c>
      <c r="I398" s="5" t="s">
        <v>40</v>
      </c>
      <c r="P398" s="11"/>
      <c r="Q398" s="57" t="s">
        <v>97</v>
      </c>
      <c r="R398" s="57">
        <v>2020</v>
      </c>
      <c r="S398" s="57" t="s">
        <v>0</v>
      </c>
      <c r="T398" s="57" t="s">
        <v>101</v>
      </c>
      <c r="U398" s="57" t="s">
        <v>90</v>
      </c>
      <c r="V398" s="57" t="s">
        <v>91</v>
      </c>
      <c r="W398" s="57" t="s">
        <v>92</v>
      </c>
      <c r="X398" s="57" t="s">
        <v>93</v>
      </c>
      <c r="Y398" s="57" t="s">
        <v>94</v>
      </c>
      <c r="Z398" s="57">
        <v>317</v>
      </c>
      <c r="AA398" s="57">
        <v>453.31</v>
      </c>
    </row>
    <row r="399" spans="1:27" ht="18" customHeight="1" x14ac:dyDescent="0.25">
      <c r="A399" s="2">
        <v>2022</v>
      </c>
      <c r="B399" s="2" t="s">
        <v>2</v>
      </c>
      <c r="C399" s="2" t="s">
        <v>13</v>
      </c>
      <c r="D399" s="3" t="s">
        <v>33</v>
      </c>
      <c r="E399" s="4">
        <v>122</v>
      </c>
      <c r="F399" s="4">
        <v>100</v>
      </c>
      <c r="G399" s="4">
        <v>112</v>
      </c>
      <c r="H399" s="4">
        <v>20</v>
      </c>
      <c r="I399" s="5" t="s">
        <v>40</v>
      </c>
      <c r="P399" s="11"/>
      <c r="Q399" s="58" t="s">
        <v>95</v>
      </c>
      <c r="R399" s="58">
        <v>2020</v>
      </c>
      <c r="S399" s="58" t="s">
        <v>6</v>
      </c>
      <c r="T399" s="58" t="s">
        <v>101</v>
      </c>
      <c r="U399" s="58" t="s">
        <v>90</v>
      </c>
      <c r="V399" s="58" t="s">
        <v>91</v>
      </c>
      <c r="W399" s="58" t="s">
        <v>92</v>
      </c>
      <c r="X399" s="58" t="s">
        <v>93</v>
      </c>
      <c r="Y399" s="58" t="s">
        <v>94</v>
      </c>
      <c r="Z399" s="58">
        <v>314</v>
      </c>
      <c r="AA399" s="58">
        <v>449.02</v>
      </c>
    </row>
    <row r="400" spans="1:27" ht="18" customHeight="1" x14ac:dyDescent="0.25">
      <c r="A400" s="2">
        <v>2022</v>
      </c>
      <c r="B400" s="2" t="s">
        <v>2</v>
      </c>
      <c r="C400" s="2" t="s">
        <v>15</v>
      </c>
      <c r="D400" s="6" t="s">
        <v>26</v>
      </c>
      <c r="E400" s="7">
        <v>78</v>
      </c>
      <c r="F400" s="7">
        <v>2288.6</v>
      </c>
      <c r="G400" s="7">
        <v>5126.4639999999999</v>
      </c>
      <c r="H400" s="4">
        <v>457.72</v>
      </c>
      <c r="I400" s="5" t="s">
        <v>40</v>
      </c>
      <c r="P400" s="11"/>
      <c r="Q400" s="57" t="s">
        <v>97</v>
      </c>
      <c r="R400" s="57">
        <v>2020</v>
      </c>
      <c r="S400" s="57" t="s">
        <v>6</v>
      </c>
      <c r="T400" s="57" t="s">
        <v>101</v>
      </c>
      <c r="U400" s="57" t="s">
        <v>90</v>
      </c>
      <c r="V400" s="57" t="s">
        <v>91</v>
      </c>
      <c r="W400" s="57" t="s">
        <v>92</v>
      </c>
      <c r="X400" s="57" t="s">
        <v>93</v>
      </c>
      <c r="Y400" s="57" t="s">
        <v>94</v>
      </c>
      <c r="Z400" s="57">
        <v>362</v>
      </c>
      <c r="AA400" s="57">
        <v>517.66</v>
      </c>
    </row>
    <row r="401" spans="1:27" ht="18" customHeight="1" x14ac:dyDescent="0.25">
      <c r="A401" s="2">
        <v>2022</v>
      </c>
      <c r="B401" s="2" t="s">
        <v>2</v>
      </c>
      <c r="C401" s="2" t="s">
        <v>15</v>
      </c>
      <c r="D401" s="6" t="s">
        <v>24</v>
      </c>
      <c r="E401" s="7">
        <v>76</v>
      </c>
      <c r="F401" s="7">
        <v>2288.4499999999998</v>
      </c>
      <c r="G401" s="7">
        <v>5126.1279999999997</v>
      </c>
      <c r="H401" s="4">
        <v>457.69</v>
      </c>
      <c r="I401" s="5" t="s">
        <v>40</v>
      </c>
      <c r="P401" s="11"/>
      <c r="Q401" s="58" t="s">
        <v>95</v>
      </c>
      <c r="R401" s="58">
        <v>2020</v>
      </c>
      <c r="S401" s="58" t="s">
        <v>6</v>
      </c>
      <c r="T401" s="58" t="s">
        <v>101</v>
      </c>
      <c r="U401" s="58" t="s">
        <v>90</v>
      </c>
      <c r="V401" s="58" t="s">
        <v>91</v>
      </c>
      <c r="W401" s="58" t="s">
        <v>92</v>
      </c>
      <c r="X401" s="58" t="s">
        <v>93</v>
      </c>
      <c r="Y401" s="58" t="s">
        <v>94</v>
      </c>
      <c r="Z401" s="58">
        <v>284</v>
      </c>
      <c r="AA401" s="58">
        <v>406.12</v>
      </c>
    </row>
    <row r="402" spans="1:27" ht="18" customHeight="1" x14ac:dyDescent="0.25">
      <c r="A402" s="2">
        <v>2022</v>
      </c>
      <c r="B402" s="2" t="s">
        <v>2</v>
      </c>
      <c r="C402" s="2" t="s">
        <v>15</v>
      </c>
      <c r="D402" s="6" t="s">
        <v>25</v>
      </c>
      <c r="E402" s="7">
        <v>46</v>
      </c>
      <c r="F402" s="7">
        <v>100</v>
      </c>
      <c r="G402" s="7">
        <v>224</v>
      </c>
      <c r="H402" s="4">
        <v>20</v>
      </c>
      <c r="I402" s="5" t="s">
        <v>40</v>
      </c>
      <c r="P402" s="11"/>
      <c r="Q402" s="57" t="s">
        <v>95</v>
      </c>
      <c r="R402" s="57">
        <v>2020</v>
      </c>
      <c r="S402" s="57" t="s">
        <v>6</v>
      </c>
      <c r="T402" s="57" t="s">
        <v>101</v>
      </c>
      <c r="U402" s="57" t="s">
        <v>90</v>
      </c>
      <c r="V402" s="57" t="s">
        <v>91</v>
      </c>
      <c r="W402" s="57" t="s">
        <v>92</v>
      </c>
      <c r="X402" s="57" t="s">
        <v>93</v>
      </c>
      <c r="Y402" s="57" t="s">
        <v>94</v>
      </c>
      <c r="Z402" s="57">
        <v>358</v>
      </c>
      <c r="AA402" s="57">
        <v>526.24</v>
      </c>
    </row>
    <row r="403" spans="1:27" ht="18" customHeight="1" x14ac:dyDescent="0.25">
      <c r="A403" s="2">
        <v>2022</v>
      </c>
      <c r="B403" s="2" t="s">
        <v>2</v>
      </c>
      <c r="C403" s="2" t="s">
        <v>15</v>
      </c>
      <c r="D403" s="6" t="s">
        <v>23</v>
      </c>
      <c r="E403" s="7">
        <v>34</v>
      </c>
      <c r="F403" s="7">
        <v>2288.4</v>
      </c>
      <c r="G403" s="7">
        <v>5126.0160000000005</v>
      </c>
      <c r="H403" s="4">
        <v>457.68000000000006</v>
      </c>
      <c r="I403" s="5" t="s">
        <v>40</v>
      </c>
      <c r="P403" s="11"/>
      <c r="Q403" s="58" t="s">
        <v>95</v>
      </c>
      <c r="R403" s="58">
        <v>2020</v>
      </c>
      <c r="S403" s="58" t="s">
        <v>6</v>
      </c>
      <c r="T403" s="58" t="s">
        <v>101</v>
      </c>
      <c r="U403" s="58" t="s">
        <v>90</v>
      </c>
      <c r="V403" s="58" t="s">
        <v>91</v>
      </c>
      <c r="W403" s="58" t="s">
        <v>92</v>
      </c>
      <c r="X403" s="58" t="s">
        <v>93</v>
      </c>
      <c r="Y403" s="58" t="s">
        <v>94</v>
      </c>
      <c r="Z403" s="58">
        <v>286</v>
      </c>
      <c r="AA403" s="58">
        <v>526.24</v>
      </c>
    </row>
    <row r="404" spans="1:27" ht="18" customHeight="1" x14ac:dyDescent="0.25">
      <c r="A404" s="2">
        <v>2022</v>
      </c>
      <c r="B404" s="2" t="s">
        <v>2</v>
      </c>
      <c r="C404" s="2" t="s">
        <v>13</v>
      </c>
      <c r="D404" s="3" t="s">
        <v>34</v>
      </c>
      <c r="E404" s="4">
        <v>7</v>
      </c>
      <c r="F404" s="4">
        <v>200</v>
      </c>
      <c r="G404" s="4">
        <v>224</v>
      </c>
      <c r="H404" s="4">
        <v>40</v>
      </c>
      <c r="I404" s="5" t="s">
        <v>40</v>
      </c>
      <c r="P404" s="11"/>
      <c r="Q404" s="57" t="s">
        <v>95</v>
      </c>
      <c r="R404" s="57">
        <v>2020</v>
      </c>
      <c r="S404" s="57" t="s">
        <v>6</v>
      </c>
      <c r="T404" s="57" t="s">
        <v>101</v>
      </c>
      <c r="U404" s="57" t="s">
        <v>90</v>
      </c>
      <c r="V404" s="57" t="s">
        <v>91</v>
      </c>
      <c r="W404" s="57" t="s">
        <v>92</v>
      </c>
      <c r="X404" s="57" t="s">
        <v>93</v>
      </c>
      <c r="Y404" s="57" t="s">
        <v>94</v>
      </c>
      <c r="Z404" s="57">
        <v>992</v>
      </c>
      <c r="AA404" s="57">
        <v>1418.56</v>
      </c>
    </row>
    <row r="405" spans="1:27" ht="18" customHeight="1" x14ac:dyDescent="0.25">
      <c r="A405" s="2">
        <v>2022</v>
      </c>
      <c r="B405" s="2" t="s">
        <v>2</v>
      </c>
      <c r="C405" s="2" t="s">
        <v>15</v>
      </c>
      <c r="D405" s="6" t="s">
        <v>27</v>
      </c>
      <c r="E405" s="7">
        <v>3</v>
      </c>
      <c r="F405" s="7">
        <v>2288.65</v>
      </c>
      <c r="G405" s="7">
        <v>5126.576</v>
      </c>
      <c r="H405" s="4">
        <v>457.73</v>
      </c>
      <c r="I405" s="5" t="s">
        <v>40</v>
      </c>
      <c r="P405" s="11"/>
      <c r="Q405" s="58" t="s">
        <v>95</v>
      </c>
      <c r="R405" s="58">
        <v>2020</v>
      </c>
      <c r="S405" s="58" t="s">
        <v>6</v>
      </c>
      <c r="T405" s="58" t="s">
        <v>101</v>
      </c>
      <c r="U405" s="58" t="s">
        <v>90</v>
      </c>
      <c r="V405" s="58" t="s">
        <v>91</v>
      </c>
      <c r="W405" s="58" t="s">
        <v>92</v>
      </c>
      <c r="X405" s="58" t="s">
        <v>93</v>
      </c>
      <c r="Y405" s="58" t="s">
        <v>94</v>
      </c>
      <c r="Z405" s="58">
        <v>1025</v>
      </c>
      <c r="AA405" s="58">
        <v>1465.75</v>
      </c>
    </row>
    <row r="406" spans="1:27" ht="18" customHeight="1" x14ac:dyDescent="0.25">
      <c r="A406" s="2">
        <v>2022</v>
      </c>
      <c r="B406" s="2" t="s">
        <v>2</v>
      </c>
      <c r="C406" s="2" t="s">
        <v>32</v>
      </c>
      <c r="D406" s="6" t="s">
        <v>32</v>
      </c>
      <c r="E406" s="7">
        <v>2</v>
      </c>
      <c r="F406" s="7">
        <v>6600</v>
      </c>
      <c r="G406" s="7">
        <v>7392</v>
      </c>
      <c r="H406" s="4">
        <v>1320</v>
      </c>
      <c r="I406" s="5" t="s">
        <v>42</v>
      </c>
      <c r="P406" s="11"/>
      <c r="Q406" s="57" t="s">
        <v>88</v>
      </c>
      <c r="R406" s="57">
        <v>2020</v>
      </c>
      <c r="S406" s="57" t="s">
        <v>6</v>
      </c>
      <c r="T406" s="57" t="s">
        <v>101</v>
      </c>
      <c r="U406" s="57" t="s">
        <v>90</v>
      </c>
      <c r="V406" s="57" t="s">
        <v>91</v>
      </c>
      <c r="W406" s="57" t="s">
        <v>92</v>
      </c>
      <c r="X406" s="57" t="s">
        <v>93</v>
      </c>
      <c r="Y406" s="57" t="s">
        <v>94</v>
      </c>
      <c r="Z406" s="57">
        <v>288</v>
      </c>
      <c r="AA406" s="57">
        <v>411.84</v>
      </c>
    </row>
    <row r="407" spans="1:27" ht="18" customHeight="1" x14ac:dyDescent="0.25">
      <c r="A407" s="2">
        <v>2022</v>
      </c>
      <c r="B407" s="2" t="s">
        <v>3</v>
      </c>
      <c r="C407" s="2" t="s">
        <v>14</v>
      </c>
      <c r="D407" s="3" t="s">
        <v>36</v>
      </c>
      <c r="E407" s="4">
        <v>3566</v>
      </c>
      <c r="F407" s="4">
        <v>4577.3</v>
      </c>
      <c r="G407" s="4">
        <v>5126.576</v>
      </c>
      <c r="H407" s="4">
        <v>915.46</v>
      </c>
      <c r="I407" s="5" t="s">
        <v>42</v>
      </c>
      <c r="P407" s="11"/>
      <c r="Q407" s="58" t="s">
        <v>88</v>
      </c>
      <c r="R407" s="58">
        <v>2020</v>
      </c>
      <c r="S407" s="58" t="s">
        <v>6</v>
      </c>
      <c r="T407" s="58" t="s">
        <v>101</v>
      </c>
      <c r="U407" s="58" t="s">
        <v>90</v>
      </c>
      <c r="V407" s="58" t="s">
        <v>91</v>
      </c>
      <c r="W407" s="58" t="s">
        <v>92</v>
      </c>
      <c r="X407" s="58" t="s">
        <v>93</v>
      </c>
      <c r="Y407" s="58" t="s">
        <v>94</v>
      </c>
      <c r="Z407" s="58">
        <v>315</v>
      </c>
      <c r="AA407" s="58">
        <v>450.45</v>
      </c>
    </row>
    <row r="408" spans="1:27" ht="18" customHeight="1" x14ac:dyDescent="0.25">
      <c r="A408" s="2">
        <v>2022</v>
      </c>
      <c r="B408" s="2" t="s">
        <v>3</v>
      </c>
      <c r="C408" s="2" t="s">
        <v>14</v>
      </c>
      <c r="D408" s="3" t="s">
        <v>37</v>
      </c>
      <c r="E408" s="4">
        <v>2498</v>
      </c>
      <c r="F408" s="4">
        <v>8000</v>
      </c>
      <c r="G408" s="4">
        <v>8960</v>
      </c>
      <c r="H408" s="4">
        <v>1600</v>
      </c>
      <c r="I408" s="5" t="s">
        <v>42</v>
      </c>
      <c r="P408" s="11"/>
      <c r="Q408" s="57" t="s">
        <v>95</v>
      </c>
      <c r="R408" s="57">
        <v>2020</v>
      </c>
      <c r="S408" s="57" t="s">
        <v>6</v>
      </c>
      <c r="T408" s="57" t="s">
        <v>101</v>
      </c>
      <c r="U408" s="57" t="s">
        <v>90</v>
      </c>
      <c r="V408" s="57" t="s">
        <v>91</v>
      </c>
      <c r="W408" s="57" t="s">
        <v>92</v>
      </c>
      <c r="X408" s="57" t="s">
        <v>93</v>
      </c>
      <c r="Y408" s="57" t="s">
        <v>94</v>
      </c>
      <c r="Z408" s="57">
        <v>285</v>
      </c>
      <c r="AA408" s="57">
        <v>407.55</v>
      </c>
    </row>
    <row r="409" spans="1:27" ht="18" customHeight="1" x14ac:dyDescent="0.25">
      <c r="A409" s="2">
        <v>2022</v>
      </c>
      <c r="B409" s="2" t="s">
        <v>3</v>
      </c>
      <c r="C409" s="2" t="s">
        <v>13</v>
      </c>
      <c r="D409" s="3" t="s">
        <v>35</v>
      </c>
      <c r="E409" s="4">
        <v>1245</v>
      </c>
      <c r="F409" s="4">
        <v>4577.2</v>
      </c>
      <c r="G409" s="4">
        <v>5126.4639999999999</v>
      </c>
      <c r="H409" s="4">
        <v>915.44</v>
      </c>
      <c r="I409" s="5" t="s">
        <v>42</v>
      </c>
      <c r="P409" s="11"/>
      <c r="Q409" s="58" t="s">
        <v>95</v>
      </c>
      <c r="R409" s="58">
        <v>2020</v>
      </c>
      <c r="S409" s="58" t="s">
        <v>6</v>
      </c>
      <c r="T409" s="58" t="s">
        <v>101</v>
      </c>
      <c r="U409" s="58" t="s">
        <v>90</v>
      </c>
      <c r="V409" s="58" t="s">
        <v>91</v>
      </c>
      <c r="W409" s="58" t="s">
        <v>92</v>
      </c>
      <c r="X409" s="58" t="s">
        <v>93</v>
      </c>
      <c r="Y409" s="58" t="s">
        <v>94</v>
      </c>
      <c r="Z409" s="58">
        <v>773</v>
      </c>
      <c r="AA409" s="58">
        <v>1105.3900000000001</v>
      </c>
    </row>
    <row r="410" spans="1:27" ht="18" customHeight="1" x14ac:dyDescent="0.25">
      <c r="A410" s="2">
        <v>2022</v>
      </c>
      <c r="B410" s="2" t="s">
        <v>3</v>
      </c>
      <c r="C410" s="2" t="s">
        <v>38</v>
      </c>
      <c r="D410" s="6" t="s">
        <v>30</v>
      </c>
      <c r="E410" s="7">
        <v>644</v>
      </c>
      <c r="F410" s="7">
        <v>5743.5</v>
      </c>
      <c r="G410" s="7">
        <v>6432.72</v>
      </c>
      <c r="H410" s="4">
        <v>1148.7</v>
      </c>
      <c r="I410" s="5" t="s">
        <v>42</v>
      </c>
      <c r="P410" s="11"/>
      <c r="Q410" s="57" t="s">
        <v>88</v>
      </c>
      <c r="R410" s="57">
        <v>2020</v>
      </c>
      <c r="S410" s="57" t="s">
        <v>6</v>
      </c>
      <c r="T410" s="57" t="s">
        <v>101</v>
      </c>
      <c r="U410" s="57" t="s">
        <v>90</v>
      </c>
      <c r="V410" s="57" t="s">
        <v>91</v>
      </c>
      <c r="W410" s="57" t="s">
        <v>92</v>
      </c>
      <c r="X410" s="57" t="s">
        <v>93</v>
      </c>
      <c r="Y410" s="57" t="s">
        <v>94</v>
      </c>
      <c r="Z410" s="57">
        <v>806</v>
      </c>
      <c r="AA410" s="57">
        <v>1152.58</v>
      </c>
    </row>
    <row r="411" spans="1:27" ht="18" customHeight="1" x14ac:dyDescent="0.25">
      <c r="A411" s="2">
        <v>2022</v>
      </c>
      <c r="B411" s="2" t="s">
        <v>3</v>
      </c>
      <c r="C411" s="2" t="s">
        <v>12</v>
      </c>
      <c r="D411" s="6" t="s">
        <v>29</v>
      </c>
      <c r="E411" s="7">
        <v>643</v>
      </c>
      <c r="F411" s="7">
        <v>7000</v>
      </c>
      <c r="G411" s="7">
        <v>7840</v>
      </c>
      <c r="H411" s="4">
        <v>1400</v>
      </c>
      <c r="I411" s="5" t="s">
        <v>42</v>
      </c>
      <c r="P411" s="11"/>
      <c r="Q411" s="58" t="s">
        <v>95</v>
      </c>
      <c r="R411" s="58">
        <v>2020</v>
      </c>
      <c r="S411" s="58" t="s">
        <v>6</v>
      </c>
      <c r="T411" s="58" t="s">
        <v>101</v>
      </c>
      <c r="U411" s="58" t="s">
        <v>90</v>
      </c>
      <c r="V411" s="58" t="s">
        <v>91</v>
      </c>
      <c r="W411" s="58" t="s">
        <v>92</v>
      </c>
      <c r="X411" s="58" t="s">
        <v>93</v>
      </c>
      <c r="Y411" s="58" t="s">
        <v>94</v>
      </c>
      <c r="Z411" s="58">
        <v>311</v>
      </c>
      <c r="AA411" s="58">
        <v>444.73</v>
      </c>
    </row>
    <row r="412" spans="1:27" ht="18" customHeight="1" x14ac:dyDescent="0.25">
      <c r="A412" s="2">
        <v>2022</v>
      </c>
      <c r="B412" s="2" t="s">
        <v>3</v>
      </c>
      <c r="C412" s="2" t="s">
        <v>38</v>
      </c>
      <c r="D412" s="6" t="s">
        <v>31</v>
      </c>
      <c r="E412" s="7">
        <v>455</v>
      </c>
      <c r="F412" s="7">
        <v>4578.6000000000004</v>
      </c>
      <c r="G412" s="7">
        <v>5128.0320000000002</v>
      </c>
      <c r="H412" s="4">
        <v>915.72000000000014</v>
      </c>
      <c r="I412" s="5" t="s">
        <v>42</v>
      </c>
      <c r="P412" s="11"/>
      <c r="Q412" s="57" t="s">
        <v>95</v>
      </c>
      <c r="R412" s="57">
        <v>2020</v>
      </c>
      <c r="S412" s="57" t="s">
        <v>6</v>
      </c>
      <c r="T412" s="57" t="s">
        <v>101</v>
      </c>
      <c r="U412" s="57" t="s">
        <v>90</v>
      </c>
      <c r="V412" s="57" t="s">
        <v>91</v>
      </c>
      <c r="W412" s="57" t="s">
        <v>92</v>
      </c>
      <c r="X412" s="57" t="s">
        <v>93</v>
      </c>
      <c r="Y412" s="57" t="s">
        <v>94</v>
      </c>
      <c r="Z412" s="57">
        <v>359</v>
      </c>
      <c r="AA412" s="57">
        <v>513.37</v>
      </c>
    </row>
    <row r="413" spans="1:27" ht="18" customHeight="1" x14ac:dyDescent="0.25">
      <c r="A413" s="2">
        <v>2022</v>
      </c>
      <c r="B413" s="2" t="s">
        <v>3</v>
      </c>
      <c r="C413" s="2" t="s">
        <v>12</v>
      </c>
      <c r="D413" s="6" t="s">
        <v>28</v>
      </c>
      <c r="E413" s="8">
        <v>345</v>
      </c>
      <c r="F413" s="8">
        <v>7000</v>
      </c>
      <c r="G413" s="8">
        <v>7840</v>
      </c>
      <c r="H413" s="4">
        <v>1400</v>
      </c>
      <c r="I413" s="5" t="s">
        <v>42</v>
      </c>
      <c r="P413" s="11"/>
      <c r="Q413" s="58" t="s">
        <v>95</v>
      </c>
      <c r="R413" s="58">
        <v>2020</v>
      </c>
      <c r="S413" s="58" t="s">
        <v>6</v>
      </c>
      <c r="T413" s="58" t="s">
        <v>101</v>
      </c>
      <c r="U413" s="58" t="s">
        <v>90</v>
      </c>
      <c r="V413" s="58" t="s">
        <v>91</v>
      </c>
      <c r="W413" s="58" t="s">
        <v>92</v>
      </c>
      <c r="X413" s="58" t="s">
        <v>93</v>
      </c>
      <c r="Y413" s="58" t="s">
        <v>94</v>
      </c>
      <c r="Z413" s="58">
        <v>287</v>
      </c>
      <c r="AA413" s="58">
        <v>410.41</v>
      </c>
    </row>
    <row r="414" spans="1:27" ht="18" customHeight="1" x14ac:dyDescent="0.25">
      <c r="A414" s="2">
        <v>2022</v>
      </c>
      <c r="B414" s="2" t="s">
        <v>3</v>
      </c>
      <c r="C414" s="2" t="s">
        <v>13</v>
      </c>
      <c r="D414" s="3" t="s">
        <v>33</v>
      </c>
      <c r="E414" s="4">
        <v>122</v>
      </c>
      <c r="F414" s="4">
        <v>100</v>
      </c>
      <c r="G414" s="4">
        <v>112</v>
      </c>
      <c r="H414" s="4">
        <v>20</v>
      </c>
      <c r="I414" s="5" t="s">
        <v>42</v>
      </c>
      <c r="P414" s="11"/>
      <c r="Q414" s="57" t="s">
        <v>95</v>
      </c>
      <c r="R414" s="57">
        <v>2020</v>
      </c>
      <c r="S414" s="57" t="s">
        <v>5</v>
      </c>
      <c r="T414" s="57" t="s">
        <v>101</v>
      </c>
      <c r="U414" s="57" t="s">
        <v>90</v>
      </c>
      <c r="V414" s="57" t="s">
        <v>91</v>
      </c>
      <c r="W414" s="57" t="s">
        <v>92</v>
      </c>
      <c r="X414" s="57" t="s">
        <v>93</v>
      </c>
      <c r="Y414" s="57" t="s">
        <v>94</v>
      </c>
      <c r="Z414" s="57">
        <v>320</v>
      </c>
      <c r="AA414" s="57">
        <v>457.6</v>
      </c>
    </row>
    <row r="415" spans="1:27" ht="18" customHeight="1" x14ac:dyDescent="0.25">
      <c r="A415" s="2">
        <v>2022</v>
      </c>
      <c r="B415" s="2" t="s">
        <v>3</v>
      </c>
      <c r="C415" s="2" t="s">
        <v>15</v>
      </c>
      <c r="D415" s="6" t="s">
        <v>26</v>
      </c>
      <c r="E415" s="7">
        <v>78</v>
      </c>
      <c r="F415" s="7">
        <v>2288.6</v>
      </c>
      <c r="G415" s="7">
        <v>5126.4639999999999</v>
      </c>
      <c r="H415" s="4">
        <v>457.72</v>
      </c>
      <c r="I415" s="5" t="s">
        <v>42</v>
      </c>
      <c r="P415" s="11"/>
      <c r="Q415" s="58" t="s">
        <v>95</v>
      </c>
      <c r="R415" s="58">
        <v>2020</v>
      </c>
      <c r="S415" s="58" t="s">
        <v>5</v>
      </c>
      <c r="T415" s="58" t="s">
        <v>101</v>
      </c>
      <c r="U415" s="58" t="s">
        <v>90</v>
      </c>
      <c r="V415" s="58" t="s">
        <v>91</v>
      </c>
      <c r="W415" s="58" t="s">
        <v>92</v>
      </c>
      <c r="X415" s="58" t="s">
        <v>93</v>
      </c>
      <c r="Y415" s="58" t="s">
        <v>94</v>
      </c>
      <c r="Z415" s="58">
        <v>290</v>
      </c>
      <c r="AA415" s="58">
        <v>414.7</v>
      </c>
    </row>
    <row r="416" spans="1:27" ht="18" customHeight="1" x14ac:dyDescent="0.25">
      <c r="A416" s="2">
        <v>2022</v>
      </c>
      <c r="B416" s="2" t="s">
        <v>3</v>
      </c>
      <c r="C416" s="2" t="s">
        <v>15</v>
      </c>
      <c r="D416" s="6" t="s">
        <v>24</v>
      </c>
      <c r="E416" s="7">
        <v>76</v>
      </c>
      <c r="F416" s="7">
        <v>2288.4499999999998</v>
      </c>
      <c r="G416" s="7">
        <v>5126.1279999999997</v>
      </c>
      <c r="H416" s="4">
        <v>457.69</v>
      </c>
      <c r="I416" s="5" t="s">
        <v>42</v>
      </c>
      <c r="P416" s="11"/>
      <c r="Q416" s="57" t="s">
        <v>99</v>
      </c>
      <c r="R416" s="57">
        <v>2020</v>
      </c>
      <c r="S416" s="57" t="s">
        <v>5</v>
      </c>
      <c r="T416" s="57" t="s">
        <v>101</v>
      </c>
      <c r="U416" s="57" t="s">
        <v>90</v>
      </c>
      <c r="V416" s="57" t="s">
        <v>91</v>
      </c>
      <c r="W416" s="57" t="s">
        <v>92</v>
      </c>
      <c r="X416" s="57" t="s">
        <v>93</v>
      </c>
      <c r="Y416" s="57" t="s">
        <v>94</v>
      </c>
      <c r="Z416" s="57">
        <v>316</v>
      </c>
      <c r="AA416" s="57">
        <v>526.24</v>
      </c>
    </row>
    <row r="417" spans="1:27" ht="18" customHeight="1" x14ac:dyDescent="0.25">
      <c r="A417" s="2">
        <v>2022</v>
      </c>
      <c r="B417" s="2" t="s">
        <v>3</v>
      </c>
      <c r="C417" s="2" t="s">
        <v>15</v>
      </c>
      <c r="D417" s="6" t="s">
        <v>25</v>
      </c>
      <c r="E417" s="7">
        <v>46</v>
      </c>
      <c r="F417" s="7">
        <v>100</v>
      </c>
      <c r="G417" s="7">
        <v>224</v>
      </c>
      <c r="H417" s="4">
        <v>20</v>
      </c>
      <c r="I417" s="5" t="s">
        <v>42</v>
      </c>
      <c r="P417" s="11"/>
      <c r="Q417" s="58" t="s">
        <v>88</v>
      </c>
      <c r="R417" s="58">
        <v>2020</v>
      </c>
      <c r="S417" s="58" t="s">
        <v>5</v>
      </c>
      <c r="T417" s="58" t="s">
        <v>101</v>
      </c>
      <c r="U417" s="58" t="s">
        <v>90</v>
      </c>
      <c r="V417" s="58" t="s">
        <v>91</v>
      </c>
      <c r="W417" s="58" t="s">
        <v>92</v>
      </c>
      <c r="X417" s="58" t="s">
        <v>93</v>
      </c>
      <c r="Y417" s="58" t="s">
        <v>94</v>
      </c>
      <c r="Z417" s="58">
        <v>364</v>
      </c>
      <c r="AA417" s="58">
        <v>526.24</v>
      </c>
    </row>
    <row r="418" spans="1:27" ht="18" customHeight="1" x14ac:dyDescent="0.25">
      <c r="A418" s="2">
        <v>2022</v>
      </c>
      <c r="B418" s="2" t="s">
        <v>3</v>
      </c>
      <c r="C418" s="2" t="s">
        <v>15</v>
      </c>
      <c r="D418" s="6" t="s">
        <v>23</v>
      </c>
      <c r="E418" s="7">
        <v>34</v>
      </c>
      <c r="F418" s="7">
        <v>2288.4</v>
      </c>
      <c r="G418" s="7">
        <v>5126.0160000000005</v>
      </c>
      <c r="H418" s="4">
        <v>457.68000000000006</v>
      </c>
      <c r="I418" s="5" t="s">
        <v>42</v>
      </c>
      <c r="P418" s="11"/>
      <c r="Q418" s="57" t="s">
        <v>99</v>
      </c>
      <c r="R418" s="57">
        <v>2020</v>
      </c>
      <c r="S418" s="57" t="s">
        <v>5</v>
      </c>
      <c r="T418" s="57" t="s">
        <v>101</v>
      </c>
      <c r="U418" s="57" t="s">
        <v>90</v>
      </c>
      <c r="V418" s="57" t="s">
        <v>91</v>
      </c>
      <c r="W418" s="57" t="s">
        <v>92</v>
      </c>
      <c r="X418" s="57" t="s">
        <v>93</v>
      </c>
      <c r="Y418" s="57" t="s">
        <v>94</v>
      </c>
      <c r="Z418" s="57">
        <v>292</v>
      </c>
      <c r="AA418" s="57">
        <v>526.24</v>
      </c>
    </row>
    <row r="419" spans="1:27" ht="18" customHeight="1" x14ac:dyDescent="0.25">
      <c r="A419" s="2">
        <v>2022</v>
      </c>
      <c r="B419" s="2" t="s">
        <v>3</v>
      </c>
      <c r="C419" s="2" t="s">
        <v>13</v>
      </c>
      <c r="D419" s="3" t="s">
        <v>34</v>
      </c>
      <c r="E419" s="4">
        <v>7</v>
      </c>
      <c r="F419" s="4">
        <v>200</v>
      </c>
      <c r="G419" s="4">
        <v>224</v>
      </c>
      <c r="H419" s="4">
        <v>40</v>
      </c>
      <c r="I419" s="5" t="s">
        <v>42</v>
      </c>
      <c r="P419" s="11"/>
      <c r="Q419" s="58" t="s">
        <v>95</v>
      </c>
      <c r="R419" s="58">
        <v>2020</v>
      </c>
      <c r="S419" s="58" t="s">
        <v>5</v>
      </c>
      <c r="T419" s="58" t="s">
        <v>101</v>
      </c>
      <c r="U419" s="58" t="s">
        <v>90</v>
      </c>
      <c r="V419" s="58" t="s">
        <v>91</v>
      </c>
      <c r="W419" s="58" t="s">
        <v>92</v>
      </c>
      <c r="X419" s="58" t="s">
        <v>93</v>
      </c>
      <c r="Y419" s="58" t="s">
        <v>94</v>
      </c>
      <c r="Z419" s="58">
        <v>991</v>
      </c>
      <c r="AA419" s="58">
        <v>1417.13</v>
      </c>
    </row>
    <row r="420" spans="1:27" ht="18" customHeight="1" x14ac:dyDescent="0.25">
      <c r="A420" s="2">
        <v>2022</v>
      </c>
      <c r="B420" s="2" t="s">
        <v>3</v>
      </c>
      <c r="C420" s="2" t="s">
        <v>15</v>
      </c>
      <c r="D420" s="6" t="s">
        <v>27</v>
      </c>
      <c r="E420" s="7">
        <v>3</v>
      </c>
      <c r="F420" s="7">
        <v>2288.65</v>
      </c>
      <c r="G420" s="7">
        <v>5126.576</v>
      </c>
      <c r="H420" s="4">
        <v>457.73</v>
      </c>
      <c r="I420" s="5" t="s">
        <v>42</v>
      </c>
      <c r="P420" s="11"/>
      <c r="Q420" s="57" t="s">
        <v>97</v>
      </c>
      <c r="R420" s="57">
        <v>2020</v>
      </c>
      <c r="S420" s="57" t="s">
        <v>5</v>
      </c>
      <c r="T420" s="57" t="s">
        <v>101</v>
      </c>
      <c r="U420" s="57" t="s">
        <v>90</v>
      </c>
      <c r="V420" s="57" t="s">
        <v>91</v>
      </c>
      <c r="W420" s="57" t="s">
        <v>92</v>
      </c>
      <c r="X420" s="57" t="s">
        <v>93</v>
      </c>
      <c r="Y420" s="57" t="s">
        <v>94</v>
      </c>
      <c r="Z420" s="57">
        <v>1024</v>
      </c>
      <c r="AA420" s="57">
        <v>1464.32</v>
      </c>
    </row>
    <row r="421" spans="1:27" ht="18" customHeight="1" x14ac:dyDescent="0.25">
      <c r="A421" s="2">
        <v>2022</v>
      </c>
      <c r="B421" s="2" t="s">
        <v>3</v>
      </c>
      <c r="C421" s="2" t="s">
        <v>32</v>
      </c>
      <c r="D421" s="6" t="s">
        <v>32</v>
      </c>
      <c r="E421" s="7">
        <v>2</v>
      </c>
      <c r="F421" s="7">
        <v>7920</v>
      </c>
      <c r="G421" s="7">
        <v>7392</v>
      </c>
      <c r="H421" s="4">
        <v>1584</v>
      </c>
      <c r="I421" s="5" t="s">
        <v>42</v>
      </c>
      <c r="P421" s="11"/>
      <c r="Q421" s="58" t="s">
        <v>88</v>
      </c>
      <c r="R421" s="58">
        <v>2020</v>
      </c>
      <c r="S421" s="58" t="s">
        <v>5</v>
      </c>
      <c r="T421" s="58" t="s">
        <v>101</v>
      </c>
      <c r="U421" s="58" t="s">
        <v>90</v>
      </c>
      <c r="V421" s="58" t="s">
        <v>91</v>
      </c>
      <c r="W421" s="58" t="s">
        <v>92</v>
      </c>
      <c r="X421" s="58" t="s">
        <v>93</v>
      </c>
      <c r="Y421" s="58" t="s">
        <v>94</v>
      </c>
      <c r="Z421" s="58">
        <v>294</v>
      </c>
      <c r="AA421" s="58">
        <v>420.42</v>
      </c>
    </row>
    <row r="422" spans="1:27" ht="18" customHeight="1" x14ac:dyDescent="0.25">
      <c r="A422" s="2">
        <v>2022</v>
      </c>
      <c r="B422" s="2" t="s">
        <v>4</v>
      </c>
      <c r="C422" s="2" t="s">
        <v>14</v>
      </c>
      <c r="D422" s="3" t="s">
        <v>36</v>
      </c>
      <c r="E422" s="4">
        <v>3566</v>
      </c>
      <c r="F422" s="4">
        <v>4577.3</v>
      </c>
      <c r="G422" s="4">
        <v>5126.576</v>
      </c>
      <c r="H422" s="4">
        <v>915.46</v>
      </c>
      <c r="I422" s="5" t="s">
        <v>40</v>
      </c>
      <c r="P422" s="11"/>
      <c r="Q422" s="57" t="s">
        <v>88</v>
      </c>
      <c r="R422" s="57">
        <v>2020</v>
      </c>
      <c r="S422" s="57" t="s">
        <v>5</v>
      </c>
      <c r="T422" s="57" t="s">
        <v>101</v>
      </c>
      <c r="U422" s="57" t="s">
        <v>90</v>
      </c>
      <c r="V422" s="57" t="s">
        <v>91</v>
      </c>
      <c r="W422" s="57" t="s">
        <v>92</v>
      </c>
      <c r="X422" s="57" t="s">
        <v>93</v>
      </c>
      <c r="Y422" s="57" t="s">
        <v>94</v>
      </c>
      <c r="Z422" s="57">
        <v>321</v>
      </c>
      <c r="AA422" s="57">
        <v>459.03</v>
      </c>
    </row>
    <row r="423" spans="1:27" ht="18" customHeight="1" x14ac:dyDescent="0.25">
      <c r="A423" s="2">
        <v>2022</v>
      </c>
      <c r="B423" s="2" t="s">
        <v>4</v>
      </c>
      <c r="C423" s="2" t="s">
        <v>14</v>
      </c>
      <c r="D423" s="3" t="s">
        <v>37</v>
      </c>
      <c r="E423" s="4">
        <v>2498</v>
      </c>
      <c r="F423" s="4">
        <v>8800</v>
      </c>
      <c r="G423" s="4">
        <v>8960</v>
      </c>
      <c r="H423" s="4">
        <v>1760</v>
      </c>
      <c r="I423" s="5" t="s">
        <v>40</v>
      </c>
      <c r="P423" s="11"/>
      <c r="Q423" s="58" t="s">
        <v>88</v>
      </c>
      <c r="R423" s="58">
        <v>2020</v>
      </c>
      <c r="S423" s="58" t="s">
        <v>5</v>
      </c>
      <c r="T423" s="58" t="s">
        <v>101</v>
      </c>
      <c r="U423" s="58" t="s">
        <v>90</v>
      </c>
      <c r="V423" s="58" t="s">
        <v>91</v>
      </c>
      <c r="W423" s="58" t="s">
        <v>92</v>
      </c>
      <c r="X423" s="58" t="s">
        <v>93</v>
      </c>
      <c r="Y423" s="58" t="s">
        <v>94</v>
      </c>
      <c r="Z423" s="58">
        <v>363</v>
      </c>
      <c r="AA423" s="58">
        <v>519.09</v>
      </c>
    </row>
    <row r="424" spans="1:27" ht="18" customHeight="1" x14ac:dyDescent="0.25">
      <c r="A424" s="2">
        <v>2022</v>
      </c>
      <c r="B424" s="2" t="s">
        <v>4</v>
      </c>
      <c r="C424" s="2" t="s">
        <v>13</v>
      </c>
      <c r="D424" s="3" t="s">
        <v>35</v>
      </c>
      <c r="E424" s="4">
        <v>1245</v>
      </c>
      <c r="F424" s="4">
        <v>5034.92</v>
      </c>
      <c r="G424" s="4">
        <v>5126.4639999999999</v>
      </c>
      <c r="H424" s="4">
        <v>1006.984</v>
      </c>
      <c r="I424" s="5" t="s">
        <v>40</v>
      </c>
      <c r="P424" s="11"/>
      <c r="Q424" s="57" t="s">
        <v>95</v>
      </c>
      <c r="R424" s="57">
        <v>2020</v>
      </c>
      <c r="S424" s="57" t="s">
        <v>5</v>
      </c>
      <c r="T424" s="57" t="s">
        <v>101</v>
      </c>
      <c r="U424" s="57" t="s">
        <v>90</v>
      </c>
      <c r="V424" s="57" t="s">
        <v>91</v>
      </c>
      <c r="W424" s="57" t="s">
        <v>92</v>
      </c>
      <c r="X424" s="57" t="s">
        <v>93</v>
      </c>
      <c r="Y424" s="57" t="s">
        <v>94</v>
      </c>
      <c r="Z424" s="57">
        <v>291</v>
      </c>
      <c r="AA424" s="57">
        <v>416.13</v>
      </c>
    </row>
    <row r="425" spans="1:27" ht="18" customHeight="1" x14ac:dyDescent="0.25">
      <c r="A425" s="2">
        <v>2022</v>
      </c>
      <c r="B425" s="2" t="s">
        <v>4</v>
      </c>
      <c r="C425" s="2" t="s">
        <v>38</v>
      </c>
      <c r="D425" s="6" t="s">
        <v>30</v>
      </c>
      <c r="E425" s="7">
        <v>644</v>
      </c>
      <c r="F425" s="7">
        <v>6317.85</v>
      </c>
      <c r="G425" s="7">
        <v>6432.72</v>
      </c>
      <c r="H425" s="4">
        <v>1263.5700000000002</v>
      </c>
      <c r="I425" s="5" t="s">
        <v>40</v>
      </c>
      <c r="P425" s="11"/>
      <c r="Q425" s="58" t="s">
        <v>99</v>
      </c>
      <c r="R425" s="58">
        <v>2020</v>
      </c>
      <c r="S425" s="58" t="s">
        <v>5</v>
      </c>
      <c r="T425" s="58" t="s">
        <v>101</v>
      </c>
      <c r="U425" s="58" t="s">
        <v>90</v>
      </c>
      <c r="V425" s="58" t="s">
        <v>91</v>
      </c>
      <c r="W425" s="58" t="s">
        <v>92</v>
      </c>
      <c r="X425" s="58" t="s">
        <v>93</v>
      </c>
      <c r="Y425" s="58" t="s">
        <v>94</v>
      </c>
      <c r="Z425" s="58">
        <v>772</v>
      </c>
      <c r="AA425" s="58">
        <v>1103.96</v>
      </c>
    </row>
    <row r="426" spans="1:27" ht="18" customHeight="1" x14ac:dyDescent="0.25">
      <c r="A426" s="2">
        <v>2022</v>
      </c>
      <c r="B426" s="2" t="s">
        <v>4</v>
      </c>
      <c r="C426" s="2" t="s">
        <v>12</v>
      </c>
      <c r="D426" s="6" t="s">
        <v>29</v>
      </c>
      <c r="E426" s="7">
        <v>643</v>
      </c>
      <c r="F426" s="7">
        <v>7700</v>
      </c>
      <c r="G426" s="7">
        <v>7840</v>
      </c>
      <c r="H426" s="4">
        <v>1540</v>
      </c>
      <c r="I426" s="5" t="s">
        <v>40</v>
      </c>
      <c r="P426" s="11"/>
      <c r="Q426" s="57" t="s">
        <v>88</v>
      </c>
      <c r="R426" s="57">
        <v>2020</v>
      </c>
      <c r="S426" s="57" t="s">
        <v>5</v>
      </c>
      <c r="T426" s="57" t="s">
        <v>101</v>
      </c>
      <c r="U426" s="57" t="s">
        <v>90</v>
      </c>
      <c r="V426" s="57" t="s">
        <v>91</v>
      </c>
      <c r="W426" s="57" t="s">
        <v>92</v>
      </c>
      <c r="X426" s="57" t="s">
        <v>93</v>
      </c>
      <c r="Y426" s="57" t="s">
        <v>94</v>
      </c>
      <c r="Z426" s="57">
        <v>805</v>
      </c>
      <c r="AA426" s="57">
        <v>1151.1500000000001</v>
      </c>
    </row>
    <row r="427" spans="1:27" ht="18" customHeight="1" x14ac:dyDescent="0.25">
      <c r="A427" s="2">
        <v>2022</v>
      </c>
      <c r="B427" s="2" t="s">
        <v>4</v>
      </c>
      <c r="C427" s="2" t="s">
        <v>38</v>
      </c>
      <c r="D427" s="6" t="s">
        <v>31</v>
      </c>
      <c r="E427" s="7">
        <v>455</v>
      </c>
      <c r="F427" s="7">
        <v>5036.46</v>
      </c>
      <c r="G427" s="7">
        <v>5128.0320000000002</v>
      </c>
      <c r="H427" s="4">
        <v>1007.292</v>
      </c>
      <c r="I427" s="5" t="s">
        <v>42</v>
      </c>
      <c r="P427" s="11"/>
      <c r="Q427" s="58" t="s">
        <v>99</v>
      </c>
      <c r="R427" s="58">
        <v>2020</v>
      </c>
      <c r="S427" s="58" t="s">
        <v>5</v>
      </c>
      <c r="T427" s="58" t="s">
        <v>101</v>
      </c>
      <c r="U427" s="58" t="s">
        <v>90</v>
      </c>
      <c r="V427" s="58" t="s">
        <v>91</v>
      </c>
      <c r="W427" s="58" t="s">
        <v>92</v>
      </c>
      <c r="X427" s="58" t="s">
        <v>93</v>
      </c>
      <c r="Y427" s="58" t="s">
        <v>94</v>
      </c>
      <c r="Z427" s="58">
        <v>859</v>
      </c>
      <c r="AA427" s="58">
        <v>1228.3699999999999</v>
      </c>
    </row>
    <row r="428" spans="1:27" ht="18" customHeight="1" x14ac:dyDescent="0.25">
      <c r="A428" s="2">
        <v>2022</v>
      </c>
      <c r="B428" s="2" t="s">
        <v>4</v>
      </c>
      <c r="C428" s="2" t="s">
        <v>12</v>
      </c>
      <c r="D428" s="6" t="s">
        <v>28</v>
      </c>
      <c r="E428" s="8">
        <v>345</v>
      </c>
      <c r="F428" s="8">
        <v>7700</v>
      </c>
      <c r="G428" s="8">
        <v>7840</v>
      </c>
      <c r="H428" s="4">
        <v>1540</v>
      </c>
      <c r="I428" s="5" t="s">
        <v>42</v>
      </c>
      <c r="P428" s="11"/>
      <c r="Q428" s="57" t="s">
        <v>95</v>
      </c>
      <c r="R428" s="57">
        <v>2020</v>
      </c>
      <c r="S428" s="57" t="s">
        <v>5</v>
      </c>
      <c r="T428" s="57" t="s">
        <v>101</v>
      </c>
      <c r="U428" s="57" t="s">
        <v>90</v>
      </c>
      <c r="V428" s="57" t="s">
        <v>91</v>
      </c>
      <c r="W428" s="57" t="s">
        <v>92</v>
      </c>
      <c r="X428" s="57" t="s">
        <v>93</v>
      </c>
      <c r="Y428" s="57" t="s">
        <v>94</v>
      </c>
      <c r="Z428" s="57">
        <v>317</v>
      </c>
      <c r="AA428" s="57">
        <v>453.31</v>
      </c>
    </row>
    <row r="429" spans="1:27" ht="18" customHeight="1" x14ac:dyDescent="0.25">
      <c r="A429" s="2">
        <v>2022</v>
      </c>
      <c r="B429" s="2" t="s">
        <v>4</v>
      </c>
      <c r="C429" s="2" t="s">
        <v>13</v>
      </c>
      <c r="D429" s="3" t="s">
        <v>33</v>
      </c>
      <c r="E429" s="4">
        <v>122</v>
      </c>
      <c r="F429" s="4">
        <v>110</v>
      </c>
      <c r="G429" s="4">
        <v>112</v>
      </c>
      <c r="H429" s="4">
        <v>22</v>
      </c>
      <c r="I429" s="5" t="s">
        <v>42</v>
      </c>
      <c r="P429" s="11"/>
      <c r="Q429" s="58" t="s">
        <v>95</v>
      </c>
      <c r="R429" s="58">
        <v>2020</v>
      </c>
      <c r="S429" s="58" t="s">
        <v>5</v>
      </c>
      <c r="T429" s="58" t="s">
        <v>101</v>
      </c>
      <c r="U429" s="58" t="s">
        <v>90</v>
      </c>
      <c r="V429" s="58" t="s">
        <v>91</v>
      </c>
      <c r="W429" s="58" t="s">
        <v>92</v>
      </c>
      <c r="X429" s="58" t="s">
        <v>93</v>
      </c>
      <c r="Y429" s="58" t="s">
        <v>94</v>
      </c>
      <c r="Z429" s="58">
        <v>365</v>
      </c>
      <c r="AA429" s="58">
        <v>521.95000000000005</v>
      </c>
    </row>
    <row r="430" spans="1:27" ht="18" customHeight="1" x14ac:dyDescent="0.25">
      <c r="A430" s="2">
        <v>2022</v>
      </c>
      <c r="B430" s="2" t="s">
        <v>4</v>
      </c>
      <c r="C430" s="2" t="s">
        <v>15</v>
      </c>
      <c r="D430" s="6" t="s">
        <v>26</v>
      </c>
      <c r="E430" s="7">
        <v>78</v>
      </c>
      <c r="F430" s="7">
        <v>2517.46</v>
      </c>
      <c r="G430" s="7">
        <v>5126.4639999999999</v>
      </c>
      <c r="H430" s="4">
        <v>503.49200000000002</v>
      </c>
      <c r="I430" s="5" t="s">
        <v>42</v>
      </c>
      <c r="P430" s="11"/>
      <c r="Q430" s="57" t="s">
        <v>95</v>
      </c>
      <c r="R430" s="57">
        <v>2020</v>
      </c>
      <c r="S430" s="57" t="s">
        <v>5</v>
      </c>
      <c r="T430" s="57" t="s">
        <v>101</v>
      </c>
      <c r="U430" s="57" t="s">
        <v>90</v>
      </c>
      <c r="V430" s="57" t="s">
        <v>91</v>
      </c>
      <c r="W430" s="57" t="s">
        <v>92</v>
      </c>
      <c r="X430" s="57" t="s">
        <v>93</v>
      </c>
      <c r="Y430" s="57" t="s">
        <v>94</v>
      </c>
      <c r="Z430" s="57">
        <v>293</v>
      </c>
      <c r="AA430" s="57">
        <v>418.99</v>
      </c>
    </row>
    <row r="431" spans="1:27" ht="18" customHeight="1" x14ac:dyDescent="0.25">
      <c r="A431" s="2">
        <v>2022</v>
      </c>
      <c r="B431" s="2" t="s">
        <v>4</v>
      </c>
      <c r="C431" s="2" t="s">
        <v>15</v>
      </c>
      <c r="D431" s="6" t="s">
        <v>24</v>
      </c>
      <c r="E431" s="7">
        <v>76</v>
      </c>
      <c r="F431" s="7">
        <v>2288.4499999999998</v>
      </c>
      <c r="G431" s="7">
        <v>5126.1279999999997</v>
      </c>
      <c r="H431" s="4">
        <v>457.69</v>
      </c>
      <c r="I431" s="5" t="s">
        <v>42</v>
      </c>
      <c r="P431" s="11"/>
      <c r="Q431" s="58" t="s">
        <v>97</v>
      </c>
      <c r="R431" s="58">
        <v>2020</v>
      </c>
      <c r="S431" s="58" t="s">
        <v>2</v>
      </c>
      <c r="T431" s="58" t="s">
        <v>101</v>
      </c>
      <c r="U431" s="58" t="s">
        <v>90</v>
      </c>
      <c r="V431" s="58" t="s">
        <v>91</v>
      </c>
      <c r="W431" s="58" t="s">
        <v>92</v>
      </c>
      <c r="X431" s="58" t="s">
        <v>93</v>
      </c>
      <c r="Y431" s="58" t="s">
        <v>94</v>
      </c>
      <c r="Z431" s="58">
        <v>332</v>
      </c>
      <c r="AA431" s="58">
        <v>474.76</v>
      </c>
    </row>
    <row r="432" spans="1:27" ht="18" customHeight="1" x14ac:dyDescent="0.25">
      <c r="A432" s="2">
        <v>2022</v>
      </c>
      <c r="B432" s="2" t="s">
        <v>4</v>
      </c>
      <c r="C432" s="2" t="s">
        <v>15</v>
      </c>
      <c r="D432" s="6" t="s">
        <v>25</v>
      </c>
      <c r="E432" s="7">
        <v>46</v>
      </c>
      <c r="F432" s="7">
        <v>100</v>
      </c>
      <c r="G432" s="7">
        <v>224</v>
      </c>
      <c r="H432" s="4">
        <v>20</v>
      </c>
      <c r="I432" s="5" t="s">
        <v>42</v>
      </c>
      <c r="P432" s="11"/>
      <c r="Q432" s="57" t="s">
        <v>88</v>
      </c>
      <c r="R432" s="57">
        <v>2020</v>
      </c>
      <c r="S432" s="57" t="s">
        <v>2</v>
      </c>
      <c r="T432" s="57" t="s">
        <v>101</v>
      </c>
      <c r="U432" s="57" t="s">
        <v>90</v>
      </c>
      <c r="V432" s="57" t="s">
        <v>91</v>
      </c>
      <c r="W432" s="57" t="s">
        <v>92</v>
      </c>
      <c r="X432" s="57" t="s">
        <v>93</v>
      </c>
      <c r="Y432" s="57" t="s">
        <v>94</v>
      </c>
      <c r="Z432" s="57">
        <v>134</v>
      </c>
      <c r="AA432" s="57">
        <v>191.62</v>
      </c>
    </row>
    <row r="433" spans="1:27" ht="18" customHeight="1" x14ac:dyDescent="0.25">
      <c r="A433" s="2">
        <v>2022</v>
      </c>
      <c r="B433" s="2" t="s">
        <v>4</v>
      </c>
      <c r="C433" s="2" t="s">
        <v>15</v>
      </c>
      <c r="D433" s="6" t="s">
        <v>23</v>
      </c>
      <c r="E433" s="7">
        <v>34</v>
      </c>
      <c r="F433" s="7">
        <v>2288.4</v>
      </c>
      <c r="G433" s="7">
        <v>5126.0160000000005</v>
      </c>
      <c r="H433" s="4">
        <v>457.68000000000006</v>
      </c>
      <c r="I433" s="5" t="s">
        <v>42</v>
      </c>
      <c r="P433" s="11"/>
      <c r="Q433" s="58" t="s">
        <v>95</v>
      </c>
      <c r="R433" s="58">
        <v>2020</v>
      </c>
      <c r="S433" s="58" t="s">
        <v>2</v>
      </c>
      <c r="T433" s="58" t="s">
        <v>101</v>
      </c>
      <c r="U433" s="58" t="s">
        <v>90</v>
      </c>
      <c r="V433" s="58" t="s">
        <v>91</v>
      </c>
      <c r="W433" s="58" t="s">
        <v>92</v>
      </c>
      <c r="X433" s="58" t="s">
        <v>93</v>
      </c>
      <c r="Y433" s="58" t="s">
        <v>94</v>
      </c>
      <c r="Z433" s="58">
        <v>308</v>
      </c>
      <c r="AA433" s="58">
        <v>440.44</v>
      </c>
    </row>
    <row r="434" spans="1:27" ht="18" customHeight="1" x14ac:dyDescent="0.25">
      <c r="A434" s="2">
        <v>2022</v>
      </c>
      <c r="B434" s="2" t="s">
        <v>4</v>
      </c>
      <c r="C434" s="2" t="s">
        <v>13</v>
      </c>
      <c r="D434" s="3" t="s">
        <v>34</v>
      </c>
      <c r="E434" s="4">
        <v>7</v>
      </c>
      <c r="F434" s="4">
        <v>200</v>
      </c>
      <c r="G434" s="4">
        <v>224</v>
      </c>
      <c r="H434" s="4">
        <v>40</v>
      </c>
      <c r="I434" s="5" t="s">
        <v>42</v>
      </c>
      <c r="P434" s="11"/>
      <c r="Q434" s="57" t="s">
        <v>97</v>
      </c>
      <c r="R434" s="57">
        <v>2020</v>
      </c>
      <c r="S434" s="57" t="s">
        <v>2</v>
      </c>
      <c r="T434" s="57" t="s">
        <v>101</v>
      </c>
      <c r="U434" s="57" t="s">
        <v>90</v>
      </c>
      <c r="V434" s="57" t="s">
        <v>91</v>
      </c>
      <c r="W434" s="57" t="s">
        <v>92</v>
      </c>
      <c r="X434" s="57" t="s">
        <v>93</v>
      </c>
      <c r="Y434" s="57" t="s">
        <v>94</v>
      </c>
      <c r="Z434" s="57">
        <v>334</v>
      </c>
      <c r="AA434" s="57">
        <v>526.24</v>
      </c>
    </row>
    <row r="435" spans="1:27" ht="18" customHeight="1" x14ac:dyDescent="0.25">
      <c r="A435" s="2">
        <v>2022</v>
      </c>
      <c r="B435" s="2" t="s">
        <v>4</v>
      </c>
      <c r="C435" s="2" t="s">
        <v>15</v>
      </c>
      <c r="D435" s="6" t="s">
        <v>27</v>
      </c>
      <c r="E435" s="7">
        <v>3</v>
      </c>
      <c r="F435" s="7">
        <v>3300</v>
      </c>
      <c r="G435" s="7">
        <v>5126.576</v>
      </c>
      <c r="H435" s="4">
        <v>660</v>
      </c>
      <c r="I435" s="5" t="s">
        <v>42</v>
      </c>
      <c r="P435" s="11"/>
      <c r="Q435" s="58" t="s">
        <v>97</v>
      </c>
      <c r="R435" s="58">
        <v>2020</v>
      </c>
      <c r="S435" s="58" t="s">
        <v>2</v>
      </c>
      <c r="T435" s="58" t="s">
        <v>101</v>
      </c>
      <c r="U435" s="58" t="s">
        <v>90</v>
      </c>
      <c r="V435" s="58" t="s">
        <v>91</v>
      </c>
      <c r="W435" s="58" t="s">
        <v>92</v>
      </c>
      <c r="X435" s="58" t="s">
        <v>93</v>
      </c>
      <c r="Y435" s="58" t="s">
        <v>94</v>
      </c>
      <c r="Z435" s="58">
        <v>136</v>
      </c>
      <c r="AA435" s="58">
        <v>526.24</v>
      </c>
    </row>
    <row r="436" spans="1:27" ht="18" customHeight="1" x14ac:dyDescent="0.25">
      <c r="A436" s="2">
        <v>2022</v>
      </c>
      <c r="B436" s="2" t="s">
        <v>4</v>
      </c>
      <c r="C436" s="2" t="s">
        <v>32</v>
      </c>
      <c r="D436" s="6" t="s">
        <v>32</v>
      </c>
      <c r="E436" s="7">
        <v>2</v>
      </c>
      <c r="F436" s="7">
        <v>4577.3</v>
      </c>
      <c r="G436" s="7">
        <v>7392</v>
      </c>
      <c r="H436" s="4">
        <v>915.46</v>
      </c>
      <c r="I436" s="5" t="s">
        <v>40</v>
      </c>
      <c r="P436" s="11"/>
      <c r="Q436" s="57" t="s">
        <v>95</v>
      </c>
      <c r="R436" s="57">
        <v>2020</v>
      </c>
      <c r="S436" s="57" t="s">
        <v>2</v>
      </c>
      <c r="T436" s="57" t="s">
        <v>101</v>
      </c>
      <c r="U436" s="57" t="s">
        <v>90</v>
      </c>
      <c r="V436" s="57" t="s">
        <v>91</v>
      </c>
      <c r="W436" s="57" t="s">
        <v>92</v>
      </c>
      <c r="X436" s="57" t="s">
        <v>93</v>
      </c>
      <c r="Y436" s="57" t="s">
        <v>94</v>
      </c>
      <c r="Z436" s="57">
        <v>310</v>
      </c>
      <c r="AA436" s="57">
        <v>526.24</v>
      </c>
    </row>
    <row r="437" spans="1:27" ht="18" customHeight="1" x14ac:dyDescent="0.25">
      <c r="A437" s="2">
        <v>2022</v>
      </c>
      <c r="B437" s="2" t="s">
        <v>5</v>
      </c>
      <c r="C437" s="2" t="s">
        <v>14</v>
      </c>
      <c r="D437" s="3" t="s">
        <v>36</v>
      </c>
      <c r="E437" s="4">
        <v>3566</v>
      </c>
      <c r="F437" s="4">
        <v>4577.3</v>
      </c>
      <c r="G437" s="4">
        <v>5126.576</v>
      </c>
      <c r="H437" s="4">
        <v>915.46</v>
      </c>
      <c r="I437" s="5" t="s">
        <v>42</v>
      </c>
      <c r="P437" s="11"/>
      <c r="Q437" s="58" t="s">
        <v>95</v>
      </c>
      <c r="R437" s="58">
        <v>2020</v>
      </c>
      <c r="S437" s="58" t="s">
        <v>2</v>
      </c>
      <c r="T437" s="58" t="s">
        <v>101</v>
      </c>
      <c r="U437" s="58" t="s">
        <v>90</v>
      </c>
      <c r="V437" s="58" t="s">
        <v>91</v>
      </c>
      <c r="W437" s="58" t="s">
        <v>92</v>
      </c>
      <c r="X437" s="58" t="s">
        <v>93</v>
      </c>
      <c r="Y437" s="58" t="s">
        <v>94</v>
      </c>
      <c r="Z437" s="58">
        <v>988</v>
      </c>
      <c r="AA437" s="58">
        <v>1412.84</v>
      </c>
    </row>
    <row r="438" spans="1:27" ht="18" customHeight="1" x14ac:dyDescent="0.25">
      <c r="A438" s="2">
        <v>2022</v>
      </c>
      <c r="B438" s="2" t="s">
        <v>5</v>
      </c>
      <c r="C438" s="2" t="s">
        <v>14</v>
      </c>
      <c r="D438" s="3" t="s">
        <v>37</v>
      </c>
      <c r="E438" s="4">
        <v>2498</v>
      </c>
      <c r="F438" s="4">
        <v>8000</v>
      </c>
      <c r="G438" s="4">
        <v>8960</v>
      </c>
      <c r="H438" s="4">
        <v>1600</v>
      </c>
      <c r="I438" s="5" t="s">
        <v>40</v>
      </c>
      <c r="P438" s="11"/>
      <c r="Q438" s="57" t="s">
        <v>88</v>
      </c>
      <c r="R438" s="57">
        <v>2020</v>
      </c>
      <c r="S438" s="57" t="s">
        <v>2</v>
      </c>
      <c r="T438" s="57" t="s">
        <v>101</v>
      </c>
      <c r="U438" s="57" t="s">
        <v>90</v>
      </c>
      <c r="V438" s="57" t="s">
        <v>91</v>
      </c>
      <c r="W438" s="57" t="s">
        <v>92</v>
      </c>
      <c r="X438" s="57" t="s">
        <v>93</v>
      </c>
      <c r="Y438" s="57" t="s">
        <v>94</v>
      </c>
      <c r="Z438" s="57">
        <v>306</v>
      </c>
      <c r="AA438" s="57">
        <v>437.58</v>
      </c>
    </row>
    <row r="439" spans="1:27" ht="18" customHeight="1" x14ac:dyDescent="0.25">
      <c r="A439" s="2">
        <v>2022</v>
      </c>
      <c r="B439" s="2" t="s">
        <v>5</v>
      </c>
      <c r="C439" s="2" t="s">
        <v>13</v>
      </c>
      <c r="D439" s="3" t="s">
        <v>35</v>
      </c>
      <c r="E439" s="4">
        <v>1245</v>
      </c>
      <c r="F439" s="4">
        <v>4577.2</v>
      </c>
      <c r="G439" s="4">
        <v>5126.4639999999999</v>
      </c>
      <c r="H439" s="4">
        <v>915.44</v>
      </c>
      <c r="I439" s="5" t="s">
        <v>40</v>
      </c>
      <c r="P439" s="11"/>
      <c r="Q439" s="58" t="s">
        <v>88</v>
      </c>
      <c r="R439" s="58">
        <v>2020</v>
      </c>
      <c r="S439" s="58" t="s">
        <v>2</v>
      </c>
      <c r="T439" s="58" t="s">
        <v>101</v>
      </c>
      <c r="U439" s="58" t="s">
        <v>90</v>
      </c>
      <c r="V439" s="58" t="s">
        <v>91</v>
      </c>
      <c r="W439" s="58" t="s">
        <v>92</v>
      </c>
      <c r="X439" s="58" t="s">
        <v>93</v>
      </c>
      <c r="Y439" s="58" t="s">
        <v>94</v>
      </c>
      <c r="Z439" s="58">
        <v>333</v>
      </c>
      <c r="AA439" s="58">
        <v>476.19</v>
      </c>
    </row>
    <row r="440" spans="1:27" ht="18" customHeight="1" x14ac:dyDescent="0.25">
      <c r="A440" s="2">
        <v>2022</v>
      </c>
      <c r="B440" s="2" t="s">
        <v>5</v>
      </c>
      <c r="C440" s="2" t="s">
        <v>38</v>
      </c>
      <c r="D440" s="6" t="s">
        <v>30</v>
      </c>
      <c r="E440" s="7">
        <v>644</v>
      </c>
      <c r="F440" s="7">
        <v>5743.5</v>
      </c>
      <c r="G440" s="7">
        <v>6432.72</v>
      </c>
      <c r="H440" s="4">
        <v>1148.7</v>
      </c>
      <c r="I440" s="5" t="s">
        <v>40</v>
      </c>
      <c r="P440" s="11"/>
      <c r="Q440" s="57" t="s">
        <v>97</v>
      </c>
      <c r="R440" s="57">
        <v>2020</v>
      </c>
      <c r="S440" s="57" t="s">
        <v>2</v>
      </c>
      <c r="T440" s="57" t="s">
        <v>101</v>
      </c>
      <c r="U440" s="57" t="s">
        <v>90</v>
      </c>
      <c r="V440" s="57" t="s">
        <v>91</v>
      </c>
      <c r="W440" s="57" t="s">
        <v>92</v>
      </c>
      <c r="X440" s="57" t="s">
        <v>93</v>
      </c>
      <c r="Y440" s="57" t="s">
        <v>94</v>
      </c>
      <c r="Z440" s="57">
        <v>135</v>
      </c>
      <c r="AA440" s="57">
        <v>193.05</v>
      </c>
    </row>
    <row r="441" spans="1:27" ht="18" customHeight="1" x14ac:dyDescent="0.25">
      <c r="A441" s="2">
        <v>2022</v>
      </c>
      <c r="B441" s="2" t="s">
        <v>5</v>
      </c>
      <c r="C441" s="2" t="s">
        <v>12</v>
      </c>
      <c r="D441" s="6" t="s">
        <v>29</v>
      </c>
      <c r="E441" s="7">
        <v>643</v>
      </c>
      <c r="F441" s="7">
        <v>7000</v>
      </c>
      <c r="G441" s="7">
        <v>7840</v>
      </c>
      <c r="H441" s="4">
        <v>1400</v>
      </c>
      <c r="I441" s="5" t="s">
        <v>40</v>
      </c>
      <c r="P441" s="11"/>
      <c r="Q441" s="58" t="s">
        <v>95</v>
      </c>
      <c r="R441" s="58">
        <v>2020</v>
      </c>
      <c r="S441" s="58" t="s">
        <v>2</v>
      </c>
      <c r="T441" s="58" t="s">
        <v>101</v>
      </c>
      <c r="U441" s="58" t="s">
        <v>90</v>
      </c>
      <c r="V441" s="58" t="s">
        <v>91</v>
      </c>
      <c r="W441" s="58" t="s">
        <v>92</v>
      </c>
      <c r="X441" s="58" t="s">
        <v>93</v>
      </c>
      <c r="Y441" s="58" t="s">
        <v>94</v>
      </c>
      <c r="Z441" s="58">
        <v>309</v>
      </c>
      <c r="AA441" s="58">
        <v>441.87</v>
      </c>
    </row>
    <row r="442" spans="1:27" ht="18" customHeight="1" x14ac:dyDescent="0.25">
      <c r="A442" s="2">
        <v>2022</v>
      </c>
      <c r="B442" s="2" t="s">
        <v>5</v>
      </c>
      <c r="C442" s="2" t="s">
        <v>38</v>
      </c>
      <c r="D442" s="6" t="s">
        <v>31</v>
      </c>
      <c r="E442" s="7">
        <v>455</v>
      </c>
      <c r="F442" s="7">
        <v>4578.6000000000004</v>
      </c>
      <c r="G442" s="7">
        <v>5128.0320000000002</v>
      </c>
      <c r="H442" s="4">
        <v>915.72000000000014</v>
      </c>
      <c r="I442" s="5" t="s">
        <v>40</v>
      </c>
      <c r="P442" s="11"/>
      <c r="Q442" s="57" t="s">
        <v>95</v>
      </c>
      <c r="R442" s="57">
        <v>2020</v>
      </c>
      <c r="S442" s="57" t="s">
        <v>2</v>
      </c>
      <c r="T442" s="57" t="s">
        <v>101</v>
      </c>
      <c r="U442" s="57" t="s">
        <v>90</v>
      </c>
      <c r="V442" s="57" t="s">
        <v>91</v>
      </c>
      <c r="W442" s="57" t="s">
        <v>92</v>
      </c>
      <c r="X442" s="57" t="s">
        <v>93</v>
      </c>
      <c r="Y442" s="57" t="s">
        <v>94</v>
      </c>
      <c r="Z442" s="57">
        <v>769</v>
      </c>
      <c r="AA442" s="57">
        <v>1099.67</v>
      </c>
    </row>
    <row r="443" spans="1:27" ht="18" customHeight="1" x14ac:dyDescent="0.25">
      <c r="A443" s="2">
        <v>2022</v>
      </c>
      <c r="B443" s="2" t="s">
        <v>5</v>
      </c>
      <c r="C443" s="2" t="s">
        <v>12</v>
      </c>
      <c r="D443" s="6" t="s">
        <v>28</v>
      </c>
      <c r="E443" s="8">
        <v>345</v>
      </c>
      <c r="F443" s="8">
        <v>7000</v>
      </c>
      <c r="G443" s="8">
        <v>7840</v>
      </c>
      <c r="H443" s="4">
        <v>1400</v>
      </c>
      <c r="I443" s="5" t="s">
        <v>40</v>
      </c>
      <c r="P443" s="11"/>
      <c r="Q443" s="58" t="s">
        <v>97</v>
      </c>
      <c r="R443" s="58">
        <v>2020</v>
      </c>
      <c r="S443" s="58" t="s">
        <v>2</v>
      </c>
      <c r="T443" s="58" t="s">
        <v>101</v>
      </c>
      <c r="U443" s="58" t="s">
        <v>90</v>
      </c>
      <c r="V443" s="58" t="s">
        <v>91</v>
      </c>
      <c r="W443" s="58" t="s">
        <v>92</v>
      </c>
      <c r="X443" s="58" t="s">
        <v>93</v>
      </c>
      <c r="Y443" s="58" t="s">
        <v>94</v>
      </c>
      <c r="Z443" s="58">
        <v>803</v>
      </c>
      <c r="AA443" s="58">
        <v>1148.29</v>
      </c>
    </row>
    <row r="444" spans="1:27" ht="18" customHeight="1" x14ac:dyDescent="0.25">
      <c r="A444" s="2">
        <v>2022</v>
      </c>
      <c r="B444" s="2" t="s">
        <v>5</v>
      </c>
      <c r="C444" s="2" t="s">
        <v>13</v>
      </c>
      <c r="D444" s="3" t="s">
        <v>33</v>
      </c>
      <c r="E444" s="4">
        <v>122</v>
      </c>
      <c r="F444" s="4">
        <v>100</v>
      </c>
      <c r="G444" s="4">
        <v>112</v>
      </c>
      <c r="H444" s="4">
        <v>20</v>
      </c>
      <c r="I444" s="5" t="s">
        <v>40</v>
      </c>
      <c r="P444" s="11"/>
      <c r="Q444" s="57" t="s">
        <v>97</v>
      </c>
      <c r="R444" s="57">
        <v>2020</v>
      </c>
      <c r="S444" s="57" t="s">
        <v>2</v>
      </c>
      <c r="T444" s="57" t="s">
        <v>101</v>
      </c>
      <c r="U444" s="57" t="s">
        <v>90</v>
      </c>
      <c r="V444" s="57" t="s">
        <v>91</v>
      </c>
      <c r="W444" s="57" t="s">
        <v>92</v>
      </c>
      <c r="X444" s="57" t="s">
        <v>93</v>
      </c>
      <c r="Y444" s="57" t="s">
        <v>94</v>
      </c>
      <c r="Z444" s="57">
        <v>856</v>
      </c>
      <c r="AA444" s="57">
        <v>1224.08</v>
      </c>
    </row>
    <row r="445" spans="1:27" ht="18" customHeight="1" x14ac:dyDescent="0.25">
      <c r="A445" s="2">
        <v>2022</v>
      </c>
      <c r="B445" s="2" t="s">
        <v>5</v>
      </c>
      <c r="C445" s="2" t="s">
        <v>15</v>
      </c>
      <c r="D445" s="6" t="s">
        <v>26</v>
      </c>
      <c r="E445" s="7">
        <v>78</v>
      </c>
      <c r="F445" s="7">
        <v>2288.6</v>
      </c>
      <c r="G445" s="7">
        <v>5126.4639999999999</v>
      </c>
      <c r="H445" s="4">
        <v>457.72</v>
      </c>
      <c r="I445" s="5" t="s">
        <v>40</v>
      </c>
      <c r="P445" s="11"/>
      <c r="Q445" s="58" t="s">
        <v>95</v>
      </c>
      <c r="R445" s="58">
        <v>2020</v>
      </c>
      <c r="S445" s="58" t="s">
        <v>2</v>
      </c>
      <c r="T445" s="58" t="s">
        <v>101</v>
      </c>
      <c r="U445" s="58" t="s">
        <v>90</v>
      </c>
      <c r="V445" s="58" t="s">
        <v>91</v>
      </c>
      <c r="W445" s="58" t="s">
        <v>92</v>
      </c>
      <c r="X445" s="58" t="s">
        <v>93</v>
      </c>
      <c r="Y445" s="58" t="s">
        <v>94</v>
      </c>
      <c r="Z445" s="58">
        <v>335</v>
      </c>
      <c r="AA445" s="58">
        <v>479.05</v>
      </c>
    </row>
    <row r="446" spans="1:27" ht="18" customHeight="1" x14ac:dyDescent="0.25">
      <c r="A446" s="2">
        <v>2022</v>
      </c>
      <c r="B446" s="2" t="s">
        <v>5</v>
      </c>
      <c r="C446" s="2" t="s">
        <v>15</v>
      </c>
      <c r="D446" s="6" t="s">
        <v>24</v>
      </c>
      <c r="E446" s="7">
        <v>76</v>
      </c>
      <c r="F446" s="7">
        <v>2288.4499999999998</v>
      </c>
      <c r="G446" s="7">
        <v>5126.1279999999997</v>
      </c>
      <c r="H446" s="4">
        <v>457.69</v>
      </c>
      <c r="I446" s="5" t="s">
        <v>40</v>
      </c>
      <c r="P446" s="11"/>
      <c r="Q446" s="57" t="s">
        <v>97</v>
      </c>
      <c r="R446" s="57">
        <v>2020</v>
      </c>
      <c r="S446" s="57" t="s">
        <v>2</v>
      </c>
      <c r="T446" s="57" t="s">
        <v>101</v>
      </c>
      <c r="U446" s="57" t="s">
        <v>90</v>
      </c>
      <c r="V446" s="57" t="s">
        <v>91</v>
      </c>
      <c r="W446" s="57" t="s">
        <v>92</v>
      </c>
      <c r="X446" s="57" t="s">
        <v>93</v>
      </c>
      <c r="Y446" s="57" t="s">
        <v>94</v>
      </c>
      <c r="Z446" s="57">
        <v>137</v>
      </c>
      <c r="AA446" s="57">
        <v>195.91</v>
      </c>
    </row>
    <row r="447" spans="1:27" ht="18" customHeight="1" x14ac:dyDescent="0.25">
      <c r="A447" s="2">
        <v>2022</v>
      </c>
      <c r="B447" s="2" t="s">
        <v>5</v>
      </c>
      <c r="C447" s="2" t="s">
        <v>15</v>
      </c>
      <c r="D447" s="6" t="s">
        <v>25</v>
      </c>
      <c r="E447" s="7">
        <v>46</v>
      </c>
      <c r="F447" s="7">
        <v>100</v>
      </c>
      <c r="G447" s="7">
        <v>224</v>
      </c>
      <c r="H447" s="4">
        <v>20</v>
      </c>
      <c r="I447" s="5" t="s">
        <v>40</v>
      </c>
      <c r="P447" s="11"/>
      <c r="Q447" s="58" t="s">
        <v>97</v>
      </c>
      <c r="R447" s="58">
        <v>2020</v>
      </c>
      <c r="S447" s="58" t="s">
        <v>2</v>
      </c>
      <c r="T447" s="58" t="s">
        <v>101</v>
      </c>
      <c r="U447" s="58" t="s">
        <v>90</v>
      </c>
      <c r="V447" s="58" t="s">
        <v>91</v>
      </c>
      <c r="W447" s="58" t="s">
        <v>92</v>
      </c>
      <c r="X447" s="58" t="s">
        <v>93</v>
      </c>
      <c r="Y447" s="58" t="s">
        <v>94</v>
      </c>
      <c r="Z447" s="58">
        <v>305</v>
      </c>
      <c r="AA447" s="58">
        <v>436.15</v>
      </c>
    </row>
    <row r="448" spans="1:27" ht="18" customHeight="1" x14ac:dyDescent="0.25">
      <c r="A448" s="2">
        <v>2022</v>
      </c>
      <c r="B448" s="2" t="s">
        <v>5</v>
      </c>
      <c r="C448" s="2" t="s">
        <v>15</v>
      </c>
      <c r="D448" s="6" t="s">
        <v>23</v>
      </c>
      <c r="E448" s="7">
        <v>34</v>
      </c>
      <c r="F448" s="7">
        <v>2288.4</v>
      </c>
      <c r="G448" s="7">
        <v>5126.0160000000005</v>
      </c>
      <c r="H448" s="4">
        <v>457.68000000000006</v>
      </c>
      <c r="I448" s="5" t="s">
        <v>40</v>
      </c>
      <c r="P448" s="11"/>
      <c r="Q448" s="57" t="s">
        <v>88</v>
      </c>
      <c r="R448" s="57">
        <v>2020</v>
      </c>
      <c r="S448" s="57" t="s">
        <v>4</v>
      </c>
      <c r="T448" s="57" t="s">
        <v>101</v>
      </c>
      <c r="U448" s="57" t="s">
        <v>90</v>
      </c>
      <c r="V448" s="57" t="s">
        <v>91</v>
      </c>
      <c r="W448" s="57" t="s">
        <v>92</v>
      </c>
      <c r="X448" s="57" t="s">
        <v>93</v>
      </c>
      <c r="Y448" s="57" t="s">
        <v>94</v>
      </c>
      <c r="Z448" s="57">
        <v>326</v>
      </c>
      <c r="AA448" s="57">
        <v>466.18</v>
      </c>
    </row>
    <row r="449" spans="1:27" ht="18" customHeight="1" x14ac:dyDescent="0.25">
      <c r="A449" s="2">
        <v>2022</v>
      </c>
      <c r="B449" s="2" t="s">
        <v>5</v>
      </c>
      <c r="C449" s="2" t="s">
        <v>13</v>
      </c>
      <c r="D449" s="3" t="s">
        <v>34</v>
      </c>
      <c r="E449" s="4">
        <v>7</v>
      </c>
      <c r="F449" s="4">
        <v>200</v>
      </c>
      <c r="G449" s="4">
        <v>224</v>
      </c>
      <c r="H449" s="4">
        <v>40</v>
      </c>
      <c r="I449" s="5" t="s">
        <v>40</v>
      </c>
      <c r="P449" s="11"/>
      <c r="Q449" s="58" t="s">
        <v>95</v>
      </c>
      <c r="R449" s="58">
        <v>2020</v>
      </c>
      <c r="S449" s="58" t="s">
        <v>4</v>
      </c>
      <c r="T449" s="58" t="s">
        <v>101</v>
      </c>
      <c r="U449" s="58" t="s">
        <v>90</v>
      </c>
      <c r="V449" s="58" t="s">
        <v>91</v>
      </c>
      <c r="W449" s="58" t="s">
        <v>92</v>
      </c>
      <c r="X449" s="58" t="s">
        <v>93</v>
      </c>
      <c r="Y449" s="58" t="s">
        <v>94</v>
      </c>
      <c r="Z449" s="58">
        <v>368</v>
      </c>
      <c r="AA449" s="58">
        <v>526.24</v>
      </c>
    </row>
    <row r="450" spans="1:27" ht="18" customHeight="1" x14ac:dyDescent="0.25">
      <c r="A450" s="2">
        <v>2022</v>
      </c>
      <c r="B450" s="2" t="s">
        <v>5</v>
      </c>
      <c r="C450" s="2" t="s">
        <v>32</v>
      </c>
      <c r="D450" s="6" t="s">
        <v>32</v>
      </c>
      <c r="E450" s="7">
        <v>3</v>
      </c>
      <c r="F450" s="7">
        <v>4577.3</v>
      </c>
      <c r="G450" s="7">
        <v>7392</v>
      </c>
      <c r="H450" s="4">
        <v>915.46</v>
      </c>
      <c r="I450" s="5" t="s">
        <v>40</v>
      </c>
      <c r="P450" s="11"/>
      <c r="Q450" s="57" t="s">
        <v>95</v>
      </c>
      <c r="R450" s="57">
        <v>2020</v>
      </c>
      <c r="S450" s="57" t="s">
        <v>4</v>
      </c>
      <c r="T450" s="57" t="s">
        <v>101</v>
      </c>
      <c r="U450" s="57" t="s">
        <v>90</v>
      </c>
      <c r="V450" s="57" t="s">
        <v>91</v>
      </c>
      <c r="W450" s="57" t="s">
        <v>92</v>
      </c>
      <c r="X450" s="57" t="s">
        <v>93</v>
      </c>
      <c r="Y450" s="57" t="s">
        <v>94</v>
      </c>
      <c r="Z450" s="57">
        <v>296</v>
      </c>
      <c r="AA450" s="57">
        <v>423.28</v>
      </c>
    </row>
    <row r="451" spans="1:27" ht="18" customHeight="1" x14ac:dyDescent="0.25">
      <c r="A451" s="2">
        <v>2022</v>
      </c>
      <c r="B451" s="2" t="s">
        <v>5</v>
      </c>
      <c r="C451" s="2" t="s">
        <v>15</v>
      </c>
      <c r="D451" s="6" t="s">
        <v>27</v>
      </c>
      <c r="E451" s="7">
        <v>3</v>
      </c>
      <c r="F451" s="7">
        <v>2288.65</v>
      </c>
      <c r="G451" s="7">
        <v>5126.576</v>
      </c>
      <c r="H451" s="4">
        <v>457.73</v>
      </c>
      <c r="I451" s="5" t="s">
        <v>40</v>
      </c>
      <c r="P451" s="11"/>
      <c r="Q451" s="58" t="s">
        <v>95</v>
      </c>
      <c r="R451" s="58">
        <v>2020</v>
      </c>
      <c r="S451" s="58" t="s">
        <v>4</v>
      </c>
      <c r="T451" s="58" t="s">
        <v>101</v>
      </c>
      <c r="U451" s="58" t="s">
        <v>90</v>
      </c>
      <c r="V451" s="58" t="s">
        <v>91</v>
      </c>
      <c r="W451" s="58" t="s">
        <v>92</v>
      </c>
      <c r="X451" s="58" t="s">
        <v>93</v>
      </c>
      <c r="Y451" s="58" t="s">
        <v>94</v>
      </c>
      <c r="Z451" s="58">
        <v>322</v>
      </c>
      <c r="AA451" s="58">
        <v>526.24</v>
      </c>
    </row>
    <row r="452" spans="1:27" ht="18" customHeight="1" x14ac:dyDescent="0.25">
      <c r="A452" s="2">
        <v>2022</v>
      </c>
      <c r="B452" s="2" t="s">
        <v>6</v>
      </c>
      <c r="C452" s="2" t="s">
        <v>14</v>
      </c>
      <c r="D452" s="3" t="s">
        <v>36</v>
      </c>
      <c r="E452" s="4">
        <v>3566</v>
      </c>
      <c r="F452" s="4">
        <v>4577.3</v>
      </c>
      <c r="G452" s="4">
        <v>5126.576</v>
      </c>
      <c r="H452" s="4">
        <v>915.46</v>
      </c>
      <c r="I452" s="5" t="s">
        <v>40</v>
      </c>
      <c r="P452" s="11"/>
      <c r="Q452" s="57" t="s">
        <v>99</v>
      </c>
      <c r="R452" s="57">
        <v>2020</v>
      </c>
      <c r="S452" s="57" t="s">
        <v>4</v>
      </c>
      <c r="T452" s="57" t="s">
        <v>101</v>
      </c>
      <c r="U452" s="57" t="s">
        <v>90</v>
      </c>
      <c r="V452" s="57" t="s">
        <v>91</v>
      </c>
      <c r="W452" s="57" t="s">
        <v>92</v>
      </c>
      <c r="X452" s="57" t="s">
        <v>93</v>
      </c>
      <c r="Y452" s="57" t="s">
        <v>94</v>
      </c>
      <c r="Z452" s="57">
        <v>370</v>
      </c>
      <c r="AA452" s="57">
        <v>526.24</v>
      </c>
    </row>
    <row r="453" spans="1:27" ht="18" customHeight="1" x14ac:dyDescent="0.25">
      <c r="A453" s="2">
        <v>2022</v>
      </c>
      <c r="B453" s="2" t="s">
        <v>6</v>
      </c>
      <c r="C453" s="2" t="s">
        <v>14</v>
      </c>
      <c r="D453" s="3" t="s">
        <v>37</v>
      </c>
      <c r="E453" s="4">
        <v>2498</v>
      </c>
      <c r="F453" s="4">
        <v>8000</v>
      </c>
      <c r="G453" s="4">
        <v>8960</v>
      </c>
      <c r="H453" s="4">
        <v>1600</v>
      </c>
      <c r="I453" s="5" t="s">
        <v>40</v>
      </c>
      <c r="P453" s="11"/>
      <c r="Q453" s="58" t="s">
        <v>97</v>
      </c>
      <c r="R453" s="58">
        <v>2020</v>
      </c>
      <c r="S453" s="58" t="s">
        <v>4</v>
      </c>
      <c r="T453" s="58" t="s">
        <v>101</v>
      </c>
      <c r="U453" s="58" t="s">
        <v>90</v>
      </c>
      <c r="V453" s="58" t="s">
        <v>91</v>
      </c>
      <c r="W453" s="58" t="s">
        <v>92</v>
      </c>
      <c r="X453" s="58" t="s">
        <v>93</v>
      </c>
      <c r="Y453" s="58" t="s">
        <v>94</v>
      </c>
      <c r="Z453" s="58">
        <v>298</v>
      </c>
      <c r="AA453" s="58">
        <v>526.24</v>
      </c>
    </row>
    <row r="454" spans="1:27" ht="18" customHeight="1" x14ac:dyDescent="0.25">
      <c r="A454" s="2">
        <v>2022</v>
      </c>
      <c r="B454" s="2" t="s">
        <v>6</v>
      </c>
      <c r="C454" s="2" t="s">
        <v>13</v>
      </c>
      <c r="D454" s="3" t="s">
        <v>35</v>
      </c>
      <c r="E454" s="4">
        <v>1245</v>
      </c>
      <c r="F454" s="4">
        <v>4577.2</v>
      </c>
      <c r="G454" s="4">
        <v>5126.4639999999999</v>
      </c>
      <c r="H454" s="4">
        <v>915.44</v>
      </c>
      <c r="I454" s="5" t="s">
        <v>40</v>
      </c>
      <c r="P454" s="11"/>
      <c r="Q454" s="57" t="s">
        <v>97</v>
      </c>
      <c r="R454" s="57">
        <v>2020</v>
      </c>
      <c r="S454" s="57" t="s">
        <v>4</v>
      </c>
      <c r="T454" s="57" t="s">
        <v>101</v>
      </c>
      <c r="U454" s="57" t="s">
        <v>90</v>
      </c>
      <c r="V454" s="57" t="s">
        <v>91</v>
      </c>
      <c r="W454" s="57" t="s">
        <v>92</v>
      </c>
      <c r="X454" s="57" t="s">
        <v>93</v>
      </c>
      <c r="Y454" s="57" t="s">
        <v>94</v>
      </c>
      <c r="Z454" s="57">
        <v>990</v>
      </c>
      <c r="AA454" s="57">
        <v>1415.7</v>
      </c>
    </row>
    <row r="455" spans="1:27" ht="18" customHeight="1" x14ac:dyDescent="0.25">
      <c r="A455" s="2">
        <v>2022</v>
      </c>
      <c r="B455" s="2" t="s">
        <v>6</v>
      </c>
      <c r="C455" s="2" t="s">
        <v>38</v>
      </c>
      <c r="D455" s="6" t="s">
        <v>30</v>
      </c>
      <c r="E455" s="7">
        <v>644</v>
      </c>
      <c r="F455" s="7">
        <v>5743.5</v>
      </c>
      <c r="G455" s="7">
        <v>6432.72</v>
      </c>
      <c r="H455" s="4">
        <v>1148.7</v>
      </c>
      <c r="I455" s="5" t="s">
        <v>40</v>
      </c>
      <c r="P455" s="11"/>
      <c r="Q455" s="58" t="s">
        <v>88</v>
      </c>
      <c r="R455" s="58">
        <v>2020</v>
      </c>
      <c r="S455" s="58" t="s">
        <v>4</v>
      </c>
      <c r="T455" s="58" t="s">
        <v>101</v>
      </c>
      <c r="U455" s="58" t="s">
        <v>90</v>
      </c>
      <c r="V455" s="58" t="s">
        <v>91</v>
      </c>
      <c r="W455" s="58" t="s">
        <v>92</v>
      </c>
      <c r="X455" s="58" t="s">
        <v>93</v>
      </c>
      <c r="Y455" s="58" t="s">
        <v>94</v>
      </c>
      <c r="Z455" s="58">
        <v>1023</v>
      </c>
      <c r="AA455" s="58">
        <v>1462.89</v>
      </c>
    </row>
    <row r="456" spans="1:27" ht="18" customHeight="1" x14ac:dyDescent="0.25">
      <c r="A456" s="2">
        <v>2022</v>
      </c>
      <c r="B456" s="2" t="s">
        <v>6</v>
      </c>
      <c r="C456" s="2" t="s">
        <v>12</v>
      </c>
      <c r="D456" s="6" t="s">
        <v>29</v>
      </c>
      <c r="E456" s="7">
        <v>643</v>
      </c>
      <c r="F456" s="7">
        <v>7000</v>
      </c>
      <c r="G456" s="7">
        <v>7840</v>
      </c>
      <c r="H456" s="4">
        <v>1400</v>
      </c>
      <c r="I456" s="5" t="s">
        <v>40</v>
      </c>
      <c r="P456" s="11"/>
      <c r="Q456" s="57" t="s">
        <v>95</v>
      </c>
      <c r="R456" s="57">
        <v>2020</v>
      </c>
      <c r="S456" s="57" t="s">
        <v>4</v>
      </c>
      <c r="T456" s="57" t="s">
        <v>101</v>
      </c>
      <c r="U456" s="57" t="s">
        <v>90</v>
      </c>
      <c r="V456" s="57" t="s">
        <v>91</v>
      </c>
      <c r="W456" s="57" t="s">
        <v>92</v>
      </c>
      <c r="X456" s="57" t="s">
        <v>93</v>
      </c>
      <c r="Y456" s="57" t="s">
        <v>94</v>
      </c>
      <c r="Z456" s="57">
        <v>369</v>
      </c>
      <c r="AA456" s="57">
        <v>527.66999999999996</v>
      </c>
    </row>
    <row r="457" spans="1:27" ht="18" customHeight="1" x14ac:dyDescent="0.25">
      <c r="A457" s="2">
        <v>2022</v>
      </c>
      <c r="B457" s="2" t="s">
        <v>6</v>
      </c>
      <c r="C457" s="2" t="s">
        <v>38</v>
      </c>
      <c r="D457" s="6" t="s">
        <v>31</v>
      </c>
      <c r="E457" s="7">
        <v>455</v>
      </c>
      <c r="F457" s="7">
        <v>4578.6000000000004</v>
      </c>
      <c r="G457" s="7">
        <v>5128.0320000000002</v>
      </c>
      <c r="H457" s="4">
        <v>915.72000000000014</v>
      </c>
      <c r="I457" s="5" t="s">
        <v>40</v>
      </c>
      <c r="P457" s="11"/>
      <c r="Q457" s="58" t="s">
        <v>97</v>
      </c>
      <c r="R457" s="58">
        <v>2020</v>
      </c>
      <c r="S457" s="58" t="s">
        <v>4</v>
      </c>
      <c r="T457" s="58" t="s">
        <v>101</v>
      </c>
      <c r="U457" s="58" t="s">
        <v>90</v>
      </c>
      <c r="V457" s="58" t="s">
        <v>91</v>
      </c>
      <c r="W457" s="58" t="s">
        <v>92</v>
      </c>
      <c r="X457" s="58" t="s">
        <v>93</v>
      </c>
      <c r="Y457" s="58" t="s">
        <v>94</v>
      </c>
      <c r="Z457" s="58">
        <v>297</v>
      </c>
      <c r="AA457" s="58">
        <v>424.71</v>
      </c>
    </row>
    <row r="458" spans="1:27" ht="18" customHeight="1" x14ac:dyDescent="0.25">
      <c r="A458" s="2">
        <v>2022</v>
      </c>
      <c r="B458" s="2" t="s">
        <v>6</v>
      </c>
      <c r="C458" s="2" t="s">
        <v>12</v>
      </c>
      <c r="D458" s="6" t="s">
        <v>28</v>
      </c>
      <c r="E458" s="8">
        <v>345</v>
      </c>
      <c r="F458" s="8">
        <v>7000</v>
      </c>
      <c r="G458" s="8">
        <v>7840</v>
      </c>
      <c r="H458" s="4">
        <v>1400</v>
      </c>
      <c r="I458" s="5" t="s">
        <v>40</v>
      </c>
      <c r="P458" s="11"/>
      <c r="Q458" s="57" t="s">
        <v>97</v>
      </c>
      <c r="R458" s="57">
        <v>2020</v>
      </c>
      <c r="S458" s="57" t="s">
        <v>4</v>
      </c>
      <c r="T458" s="57" t="s">
        <v>101</v>
      </c>
      <c r="U458" s="57" t="s">
        <v>90</v>
      </c>
      <c r="V458" s="57" t="s">
        <v>91</v>
      </c>
      <c r="W458" s="57" t="s">
        <v>92</v>
      </c>
      <c r="X458" s="57" t="s">
        <v>93</v>
      </c>
      <c r="Y458" s="57" t="s">
        <v>94</v>
      </c>
      <c r="Z458" s="57">
        <v>771</v>
      </c>
      <c r="AA458" s="57">
        <v>1102.53</v>
      </c>
    </row>
    <row r="459" spans="1:27" ht="18" customHeight="1" x14ac:dyDescent="0.25">
      <c r="A459" s="2">
        <v>2022</v>
      </c>
      <c r="B459" s="2" t="s">
        <v>6</v>
      </c>
      <c r="C459" s="2" t="s">
        <v>13</v>
      </c>
      <c r="D459" s="3" t="s">
        <v>33</v>
      </c>
      <c r="E459" s="4">
        <v>122</v>
      </c>
      <c r="F459" s="4">
        <v>100</v>
      </c>
      <c r="G459" s="4">
        <v>112</v>
      </c>
      <c r="H459" s="4">
        <v>20</v>
      </c>
      <c r="I459" s="5" t="s">
        <v>40</v>
      </c>
      <c r="P459" s="11"/>
      <c r="Q459" s="58" t="s">
        <v>88</v>
      </c>
      <c r="R459" s="58">
        <v>2020</v>
      </c>
      <c r="S459" s="58" t="s">
        <v>4</v>
      </c>
      <c r="T459" s="58" t="s">
        <v>101</v>
      </c>
      <c r="U459" s="58" t="s">
        <v>90</v>
      </c>
      <c r="V459" s="58" t="s">
        <v>91</v>
      </c>
      <c r="W459" s="58" t="s">
        <v>92</v>
      </c>
      <c r="X459" s="58" t="s">
        <v>93</v>
      </c>
      <c r="Y459" s="58" t="s">
        <v>94</v>
      </c>
      <c r="Z459" s="58">
        <v>804</v>
      </c>
      <c r="AA459" s="58">
        <v>1149.72</v>
      </c>
    </row>
    <row r="460" spans="1:27" ht="18" customHeight="1" x14ac:dyDescent="0.25">
      <c r="A460" s="2">
        <v>2022</v>
      </c>
      <c r="B460" s="2" t="s">
        <v>6</v>
      </c>
      <c r="C460" s="2" t="s">
        <v>15</v>
      </c>
      <c r="D460" s="6" t="s">
        <v>26</v>
      </c>
      <c r="E460" s="7">
        <v>78</v>
      </c>
      <c r="F460" s="7">
        <v>2288.6</v>
      </c>
      <c r="G460" s="7">
        <v>5126.4639999999999</v>
      </c>
      <c r="H460" s="4">
        <v>457.72</v>
      </c>
      <c r="I460" s="5" t="s">
        <v>40</v>
      </c>
      <c r="P460" s="11"/>
      <c r="Q460" s="57" t="s">
        <v>95</v>
      </c>
      <c r="R460" s="57">
        <v>2020</v>
      </c>
      <c r="S460" s="57" t="s">
        <v>4</v>
      </c>
      <c r="T460" s="57" t="s">
        <v>101</v>
      </c>
      <c r="U460" s="57" t="s">
        <v>90</v>
      </c>
      <c r="V460" s="57" t="s">
        <v>91</v>
      </c>
      <c r="W460" s="57" t="s">
        <v>92</v>
      </c>
      <c r="X460" s="57" t="s">
        <v>93</v>
      </c>
      <c r="Y460" s="57" t="s">
        <v>94</v>
      </c>
      <c r="Z460" s="57">
        <v>858</v>
      </c>
      <c r="AA460" s="57">
        <v>1226.94</v>
      </c>
    </row>
    <row r="461" spans="1:27" ht="18" customHeight="1" x14ac:dyDescent="0.25">
      <c r="A461" s="2">
        <v>2022</v>
      </c>
      <c r="B461" s="2" t="s">
        <v>6</v>
      </c>
      <c r="C461" s="2" t="s">
        <v>15</v>
      </c>
      <c r="D461" s="6" t="s">
        <v>24</v>
      </c>
      <c r="E461" s="7">
        <v>76</v>
      </c>
      <c r="F461" s="7">
        <v>2288.4499999999998</v>
      </c>
      <c r="G461" s="7">
        <v>5126.1279999999997</v>
      </c>
      <c r="H461" s="4">
        <v>457.69</v>
      </c>
      <c r="I461" s="5" t="s">
        <v>40</v>
      </c>
      <c r="P461" s="11"/>
      <c r="Q461" s="58" t="s">
        <v>95</v>
      </c>
      <c r="R461" s="58">
        <v>2020</v>
      </c>
      <c r="S461" s="58" t="s">
        <v>4</v>
      </c>
      <c r="T461" s="58" t="s">
        <v>101</v>
      </c>
      <c r="U461" s="58" t="s">
        <v>90</v>
      </c>
      <c r="V461" s="58" t="s">
        <v>91</v>
      </c>
      <c r="W461" s="58" t="s">
        <v>92</v>
      </c>
      <c r="X461" s="58" t="s">
        <v>93</v>
      </c>
      <c r="Y461" s="58" t="s">
        <v>94</v>
      </c>
      <c r="Z461" s="58">
        <v>323</v>
      </c>
      <c r="AA461" s="58">
        <v>461.89</v>
      </c>
    </row>
    <row r="462" spans="1:27" ht="18" customHeight="1" x14ac:dyDescent="0.25">
      <c r="A462" s="2">
        <v>2022</v>
      </c>
      <c r="B462" s="2" t="s">
        <v>6</v>
      </c>
      <c r="C462" s="2" t="s">
        <v>15</v>
      </c>
      <c r="D462" s="6" t="s">
        <v>25</v>
      </c>
      <c r="E462" s="7">
        <v>46</v>
      </c>
      <c r="F462" s="7">
        <v>100</v>
      </c>
      <c r="G462" s="7">
        <v>224</v>
      </c>
      <c r="H462" s="4">
        <v>20</v>
      </c>
      <c r="I462" s="5" t="s">
        <v>40</v>
      </c>
      <c r="P462" s="11"/>
      <c r="Q462" s="57" t="s">
        <v>88</v>
      </c>
      <c r="R462" s="57">
        <v>2020</v>
      </c>
      <c r="S462" s="57" t="s">
        <v>4</v>
      </c>
      <c r="T462" s="57" t="s">
        <v>101</v>
      </c>
      <c r="U462" s="57" t="s">
        <v>90</v>
      </c>
      <c r="V462" s="57" t="s">
        <v>91</v>
      </c>
      <c r="W462" s="57" t="s">
        <v>92</v>
      </c>
      <c r="X462" s="57" t="s">
        <v>93</v>
      </c>
      <c r="Y462" s="57" t="s">
        <v>94</v>
      </c>
      <c r="Z462" s="57">
        <v>371</v>
      </c>
      <c r="AA462" s="57">
        <v>530.53</v>
      </c>
    </row>
    <row r="463" spans="1:27" ht="18" customHeight="1" x14ac:dyDescent="0.25">
      <c r="A463" s="2">
        <v>2022</v>
      </c>
      <c r="B463" s="2" t="s">
        <v>6</v>
      </c>
      <c r="C463" s="2" t="s">
        <v>15</v>
      </c>
      <c r="D463" s="6" t="s">
        <v>23</v>
      </c>
      <c r="E463" s="7">
        <v>34</v>
      </c>
      <c r="F463" s="7">
        <v>2288.4</v>
      </c>
      <c r="G463" s="7">
        <v>5126.0160000000005</v>
      </c>
      <c r="H463" s="4">
        <v>457.68000000000006</v>
      </c>
      <c r="I463" s="5" t="s">
        <v>40</v>
      </c>
      <c r="P463" s="11"/>
      <c r="Q463" s="58" t="s">
        <v>88</v>
      </c>
      <c r="R463" s="58">
        <v>2020</v>
      </c>
      <c r="S463" s="58" t="s">
        <v>4</v>
      </c>
      <c r="T463" s="58" t="s">
        <v>101</v>
      </c>
      <c r="U463" s="58" t="s">
        <v>90</v>
      </c>
      <c r="V463" s="58" t="s">
        <v>91</v>
      </c>
      <c r="W463" s="58" t="s">
        <v>92</v>
      </c>
      <c r="X463" s="58" t="s">
        <v>93</v>
      </c>
      <c r="Y463" s="58" t="s">
        <v>94</v>
      </c>
      <c r="Z463" s="58">
        <v>299</v>
      </c>
      <c r="AA463" s="58">
        <v>427.57</v>
      </c>
    </row>
    <row r="464" spans="1:27" ht="18" customHeight="1" x14ac:dyDescent="0.25">
      <c r="A464" s="2">
        <v>2022</v>
      </c>
      <c r="B464" s="2" t="s">
        <v>6</v>
      </c>
      <c r="C464" s="2" t="s">
        <v>13</v>
      </c>
      <c r="D464" s="3" t="s">
        <v>34</v>
      </c>
      <c r="E464" s="4">
        <v>7</v>
      </c>
      <c r="F464" s="4">
        <v>200</v>
      </c>
      <c r="G464" s="4">
        <v>224</v>
      </c>
      <c r="H464" s="4">
        <v>40</v>
      </c>
      <c r="I464" s="5" t="s">
        <v>40</v>
      </c>
      <c r="P464" s="11"/>
      <c r="Q464" s="57" t="s">
        <v>88</v>
      </c>
      <c r="R464" s="57">
        <v>2020</v>
      </c>
      <c r="S464" s="57" t="s">
        <v>10</v>
      </c>
      <c r="T464" s="57" t="s">
        <v>101</v>
      </c>
      <c r="U464" s="57" t="s">
        <v>90</v>
      </c>
      <c r="V464" s="57" t="s">
        <v>91</v>
      </c>
      <c r="W464" s="57" t="s">
        <v>92</v>
      </c>
      <c r="X464" s="57" t="s">
        <v>93</v>
      </c>
      <c r="Y464" s="57" t="s">
        <v>94</v>
      </c>
      <c r="Z464" s="57">
        <v>290</v>
      </c>
      <c r="AA464" s="57">
        <v>414.7</v>
      </c>
    </row>
    <row r="465" spans="1:27" ht="18" customHeight="1" x14ac:dyDescent="0.25">
      <c r="A465" s="2">
        <v>2022</v>
      </c>
      <c r="B465" s="2" t="s">
        <v>6</v>
      </c>
      <c r="C465" s="2" t="s">
        <v>15</v>
      </c>
      <c r="D465" s="6" t="s">
        <v>27</v>
      </c>
      <c r="E465" s="7">
        <v>3</v>
      </c>
      <c r="F465" s="7">
        <v>2288.65</v>
      </c>
      <c r="G465" s="7">
        <v>5126.576</v>
      </c>
      <c r="H465" s="4">
        <v>457.73</v>
      </c>
      <c r="I465" s="5" t="s">
        <v>40</v>
      </c>
      <c r="P465" s="11"/>
      <c r="Q465" s="58" t="s">
        <v>95</v>
      </c>
      <c r="R465" s="58">
        <v>2020</v>
      </c>
      <c r="S465" s="58" t="s">
        <v>10</v>
      </c>
      <c r="T465" s="58" t="s">
        <v>101</v>
      </c>
      <c r="U465" s="58" t="s">
        <v>90</v>
      </c>
      <c r="V465" s="58" t="s">
        <v>91</v>
      </c>
      <c r="W465" s="58" t="s">
        <v>92</v>
      </c>
      <c r="X465" s="58" t="s">
        <v>93</v>
      </c>
      <c r="Y465" s="58" t="s">
        <v>94</v>
      </c>
      <c r="Z465" s="58">
        <v>338</v>
      </c>
      <c r="AA465" s="58">
        <v>483.34</v>
      </c>
    </row>
    <row r="466" spans="1:27" ht="18" customHeight="1" x14ac:dyDescent="0.25">
      <c r="A466" s="2">
        <v>2022</v>
      </c>
      <c r="B466" s="2" t="s">
        <v>6</v>
      </c>
      <c r="C466" s="2" t="s">
        <v>32</v>
      </c>
      <c r="D466" s="6" t="s">
        <v>32</v>
      </c>
      <c r="E466" s="7">
        <v>2</v>
      </c>
      <c r="F466" s="7">
        <v>6600</v>
      </c>
      <c r="G466" s="7">
        <v>7392</v>
      </c>
      <c r="H466" s="4">
        <v>1320</v>
      </c>
      <c r="I466" s="5" t="s">
        <v>40</v>
      </c>
      <c r="P466" s="11"/>
      <c r="Q466" s="57" t="s">
        <v>95</v>
      </c>
      <c r="R466" s="57">
        <v>2020</v>
      </c>
      <c r="S466" s="57" t="s">
        <v>10</v>
      </c>
      <c r="T466" s="57" t="s">
        <v>101</v>
      </c>
      <c r="U466" s="57" t="s">
        <v>90</v>
      </c>
      <c r="V466" s="57" t="s">
        <v>91</v>
      </c>
      <c r="W466" s="57" t="s">
        <v>92</v>
      </c>
      <c r="X466" s="57" t="s">
        <v>93</v>
      </c>
      <c r="Y466" s="57" t="s">
        <v>94</v>
      </c>
      <c r="Z466" s="57">
        <v>266</v>
      </c>
      <c r="AA466" s="57">
        <v>380.38</v>
      </c>
    </row>
    <row r="467" spans="1:27" ht="18" customHeight="1" x14ac:dyDescent="0.25">
      <c r="A467" s="2">
        <v>2022</v>
      </c>
      <c r="B467" s="2" t="s">
        <v>7</v>
      </c>
      <c r="C467" s="2" t="s">
        <v>14</v>
      </c>
      <c r="D467" s="3" t="s">
        <v>36</v>
      </c>
      <c r="E467" s="4">
        <v>3566</v>
      </c>
      <c r="F467" s="4">
        <v>4577.3</v>
      </c>
      <c r="G467" s="4">
        <v>5126.576</v>
      </c>
      <c r="H467" s="4">
        <v>915.46</v>
      </c>
      <c r="I467" s="5" t="s">
        <v>40</v>
      </c>
      <c r="P467" s="11"/>
      <c r="Q467" s="58" t="s">
        <v>88</v>
      </c>
      <c r="R467" s="58">
        <v>2020</v>
      </c>
      <c r="S467" s="58" t="s">
        <v>10</v>
      </c>
      <c r="T467" s="58" t="s">
        <v>101</v>
      </c>
      <c r="U467" s="58" t="s">
        <v>90</v>
      </c>
      <c r="V467" s="58" t="s">
        <v>91</v>
      </c>
      <c r="W467" s="58" t="s">
        <v>92</v>
      </c>
      <c r="X467" s="58" t="s">
        <v>93</v>
      </c>
      <c r="Y467" s="58" t="s">
        <v>94</v>
      </c>
      <c r="Z467" s="58">
        <v>292</v>
      </c>
      <c r="AA467" s="58">
        <v>526.24</v>
      </c>
    </row>
    <row r="468" spans="1:27" ht="18" customHeight="1" x14ac:dyDescent="0.25">
      <c r="A468" s="2">
        <v>2022</v>
      </c>
      <c r="B468" s="2" t="s">
        <v>7</v>
      </c>
      <c r="C468" s="2" t="s">
        <v>14</v>
      </c>
      <c r="D468" s="3" t="s">
        <v>37</v>
      </c>
      <c r="E468" s="4">
        <v>2498</v>
      </c>
      <c r="F468" s="4">
        <v>8000</v>
      </c>
      <c r="G468" s="4">
        <v>8960</v>
      </c>
      <c r="H468" s="4">
        <v>1600</v>
      </c>
      <c r="I468" s="5" t="s">
        <v>40</v>
      </c>
      <c r="P468" s="11"/>
      <c r="Q468" s="57" t="s">
        <v>88</v>
      </c>
      <c r="R468" s="57">
        <v>2020</v>
      </c>
      <c r="S468" s="57" t="s">
        <v>10</v>
      </c>
      <c r="T468" s="57" t="s">
        <v>101</v>
      </c>
      <c r="U468" s="57" t="s">
        <v>90</v>
      </c>
      <c r="V468" s="57" t="s">
        <v>91</v>
      </c>
      <c r="W468" s="57" t="s">
        <v>92</v>
      </c>
      <c r="X468" s="57" t="s">
        <v>93</v>
      </c>
      <c r="Y468" s="57" t="s">
        <v>94</v>
      </c>
      <c r="Z468" s="57">
        <v>340</v>
      </c>
      <c r="AA468" s="57">
        <v>526.24</v>
      </c>
    </row>
    <row r="469" spans="1:27" ht="18" customHeight="1" x14ac:dyDescent="0.25">
      <c r="A469" s="2">
        <v>2022</v>
      </c>
      <c r="B469" s="2" t="s">
        <v>7</v>
      </c>
      <c r="C469" s="2" t="s">
        <v>13</v>
      </c>
      <c r="D469" s="3" t="s">
        <v>35</v>
      </c>
      <c r="E469" s="4">
        <v>1245</v>
      </c>
      <c r="F469" s="4">
        <v>4577.2</v>
      </c>
      <c r="G469" s="4">
        <v>5126.4639999999999</v>
      </c>
      <c r="H469" s="4">
        <v>915.44</v>
      </c>
      <c r="I469" s="5" t="s">
        <v>40</v>
      </c>
      <c r="P469" s="11"/>
      <c r="Q469" s="58" t="s">
        <v>95</v>
      </c>
      <c r="R469" s="58">
        <v>2020</v>
      </c>
      <c r="S469" s="58" t="s">
        <v>10</v>
      </c>
      <c r="T469" s="58" t="s">
        <v>101</v>
      </c>
      <c r="U469" s="58" t="s">
        <v>90</v>
      </c>
      <c r="V469" s="58" t="s">
        <v>91</v>
      </c>
      <c r="W469" s="58" t="s">
        <v>92</v>
      </c>
      <c r="X469" s="58" t="s">
        <v>93</v>
      </c>
      <c r="Y469" s="58" t="s">
        <v>94</v>
      </c>
      <c r="Z469" s="58">
        <v>995</v>
      </c>
      <c r="AA469" s="58">
        <v>1422.85</v>
      </c>
    </row>
    <row r="470" spans="1:27" ht="18" customHeight="1" x14ac:dyDescent="0.25">
      <c r="A470" s="2">
        <v>2022</v>
      </c>
      <c r="B470" s="2" t="s">
        <v>7</v>
      </c>
      <c r="C470" s="2" t="s">
        <v>38</v>
      </c>
      <c r="D470" s="6" t="s">
        <v>30</v>
      </c>
      <c r="E470" s="7">
        <v>644</v>
      </c>
      <c r="F470" s="7">
        <v>5743.5</v>
      </c>
      <c r="G470" s="7">
        <v>6432.72</v>
      </c>
      <c r="H470" s="4">
        <v>1148.7</v>
      </c>
      <c r="I470" s="5" t="s">
        <v>40</v>
      </c>
      <c r="P470" s="11"/>
      <c r="Q470" s="57" t="s">
        <v>97</v>
      </c>
      <c r="R470" s="57">
        <v>2020</v>
      </c>
      <c r="S470" s="57" t="s">
        <v>10</v>
      </c>
      <c r="T470" s="57" t="s">
        <v>101</v>
      </c>
      <c r="U470" s="57" t="s">
        <v>90</v>
      </c>
      <c r="V470" s="57" t="s">
        <v>91</v>
      </c>
      <c r="W470" s="57" t="s">
        <v>92</v>
      </c>
      <c r="X470" s="57" t="s">
        <v>93</v>
      </c>
      <c r="Y470" s="57" t="s">
        <v>94</v>
      </c>
      <c r="Z470" s="57">
        <v>1029</v>
      </c>
      <c r="AA470" s="57">
        <v>1471.47</v>
      </c>
    </row>
    <row r="471" spans="1:27" ht="18" customHeight="1" x14ac:dyDescent="0.25">
      <c r="A471" s="2">
        <v>2022</v>
      </c>
      <c r="B471" s="2" t="s">
        <v>7</v>
      </c>
      <c r="C471" s="2" t="s">
        <v>12</v>
      </c>
      <c r="D471" s="6" t="s">
        <v>29</v>
      </c>
      <c r="E471" s="7">
        <v>643</v>
      </c>
      <c r="F471" s="7">
        <v>7000</v>
      </c>
      <c r="G471" s="7">
        <v>7840</v>
      </c>
      <c r="H471" s="4">
        <v>1400</v>
      </c>
      <c r="I471" s="5" t="s">
        <v>40</v>
      </c>
      <c r="P471" s="11"/>
      <c r="Q471" s="58" t="s">
        <v>95</v>
      </c>
      <c r="R471" s="58">
        <v>2020</v>
      </c>
      <c r="S471" s="58" t="s">
        <v>10</v>
      </c>
      <c r="T471" s="58" t="s">
        <v>101</v>
      </c>
      <c r="U471" s="58" t="s">
        <v>90</v>
      </c>
      <c r="V471" s="58" t="s">
        <v>91</v>
      </c>
      <c r="W471" s="58" t="s">
        <v>92</v>
      </c>
      <c r="X471" s="58" t="s">
        <v>93</v>
      </c>
      <c r="Y471" s="58" t="s">
        <v>94</v>
      </c>
      <c r="Z471" s="58">
        <v>264</v>
      </c>
      <c r="AA471" s="58">
        <v>377.52</v>
      </c>
    </row>
    <row r="472" spans="1:27" ht="18" customHeight="1" x14ac:dyDescent="0.25">
      <c r="A472" s="2">
        <v>2022</v>
      </c>
      <c r="B472" s="2" t="s">
        <v>7</v>
      </c>
      <c r="C472" s="2" t="s">
        <v>38</v>
      </c>
      <c r="D472" s="6" t="s">
        <v>31</v>
      </c>
      <c r="E472" s="7">
        <v>455</v>
      </c>
      <c r="F472" s="7">
        <v>5036.46</v>
      </c>
      <c r="G472" s="7">
        <v>5128.0320000000002</v>
      </c>
      <c r="H472" s="4">
        <v>1007.292</v>
      </c>
      <c r="I472" s="5" t="s">
        <v>40</v>
      </c>
      <c r="P472" s="11"/>
      <c r="Q472" s="57" t="s">
        <v>95</v>
      </c>
      <c r="R472" s="57">
        <v>2020</v>
      </c>
      <c r="S472" s="57" t="s">
        <v>10</v>
      </c>
      <c r="T472" s="57" t="s">
        <v>101</v>
      </c>
      <c r="U472" s="57" t="s">
        <v>90</v>
      </c>
      <c r="V472" s="57" t="s">
        <v>91</v>
      </c>
      <c r="W472" s="57" t="s">
        <v>92</v>
      </c>
      <c r="X472" s="57" t="s">
        <v>93</v>
      </c>
      <c r="Y472" s="57" t="s">
        <v>94</v>
      </c>
      <c r="Z472" s="57">
        <v>291</v>
      </c>
      <c r="AA472" s="57">
        <v>416.13</v>
      </c>
    </row>
    <row r="473" spans="1:27" ht="18" customHeight="1" x14ac:dyDescent="0.25">
      <c r="A473" s="2">
        <v>2022</v>
      </c>
      <c r="B473" s="2" t="s">
        <v>7</v>
      </c>
      <c r="C473" s="2" t="s">
        <v>12</v>
      </c>
      <c r="D473" s="6" t="s">
        <v>28</v>
      </c>
      <c r="E473" s="8">
        <v>345</v>
      </c>
      <c r="F473" s="8">
        <v>7700</v>
      </c>
      <c r="G473" s="8">
        <v>7840</v>
      </c>
      <c r="H473" s="4">
        <v>1540</v>
      </c>
      <c r="I473" s="5" t="s">
        <v>40</v>
      </c>
      <c r="P473" s="11"/>
      <c r="Q473" s="58" t="s">
        <v>95</v>
      </c>
      <c r="R473" s="58">
        <v>2020</v>
      </c>
      <c r="S473" s="58" t="s">
        <v>10</v>
      </c>
      <c r="T473" s="58" t="s">
        <v>101</v>
      </c>
      <c r="U473" s="58" t="s">
        <v>90</v>
      </c>
      <c r="V473" s="58" t="s">
        <v>91</v>
      </c>
      <c r="W473" s="58" t="s">
        <v>92</v>
      </c>
      <c r="X473" s="58" t="s">
        <v>93</v>
      </c>
      <c r="Y473" s="58" t="s">
        <v>94</v>
      </c>
      <c r="Z473" s="58">
        <v>339</v>
      </c>
      <c r="AA473" s="58">
        <v>484.77</v>
      </c>
    </row>
    <row r="474" spans="1:27" ht="18" customHeight="1" x14ac:dyDescent="0.25">
      <c r="A474" s="2">
        <v>2022</v>
      </c>
      <c r="B474" s="2" t="s">
        <v>7</v>
      </c>
      <c r="C474" s="2" t="s">
        <v>13</v>
      </c>
      <c r="D474" s="3" t="s">
        <v>33</v>
      </c>
      <c r="E474" s="4">
        <v>122</v>
      </c>
      <c r="F474" s="4">
        <v>110</v>
      </c>
      <c r="G474" s="4">
        <v>112</v>
      </c>
      <c r="H474" s="4">
        <v>22</v>
      </c>
      <c r="I474" s="5" t="s">
        <v>40</v>
      </c>
      <c r="P474" s="11"/>
      <c r="Q474" s="57" t="s">
        <v>95</v>
      </c>
      <c r="R474" s="57">
        <v>2020</v>
      </c>
      <c r="S474" s="57" t="s">
        <v>10</v>
      </c>
      <c r="T474" s="57" t="s">
        <v>101</v>
      </c>
      <c r="U474" s="57" t="s">
        <v>90</v>
      </c>
      <c r="V474" s="57" t="s">
        <v>91</v>
      </c>
      <c r="W474" s="57" t="s">
        <v>92</v>
      </c>
      <c r="X474" s="57" t="s">
        <v>93</v>
      </c>
      <c r="Y474" s="57" t="s">
        <v>94</v>
      </c>
      <c r="Z474" s="57">
        <v>267</v>
      </c>
      <c r="AA474" s="57">
        <v>381.81</v>
      </c>
    </row>
    <row r="475" spans="1:27" ht="18" customHeight="1" x14ac:dyDescent="0.25">
      <c r="A475" s="2">
        <v>2022</v>
      </c>
      <c r="B475" s="2" t="s">
        <v>7</v>
      </c>
      <c r="C475" s="2" t="s">
        <v>15</v>
      </c>
      <c r="D475" s="6" t="s">
        <v>26</v>
      </c>
      <c r="E475" s="7">
        <v>78</v>
      </c>
      <c r="F475" s="7">
        <v>2517.46</v>
      </c>
      <c r="G475" s="7">
        <v>5126.4639999999999</v>
      </c>
      <c r="H475" s="4">
        <v>503.49200000000002</v>
      </c>
      <c r="I475" s="5" t="s">
        <v>40</v>
      </c>
      <c r="P475" s="11"/>
      <c r="Q475" s="58" t="s">
        <v>97</v>
      </c>
      <c r="R475" s="58">
        <v>2020</v>
      </c>
      <c r="S475" s="58" t="s">
        <v>10</v>
      </c>
      <c r="T475" s="58" t="s">
        <v>101</v>
      </c>
      <c r="U475" s="58" t="s">
        <v>90</v>
      </c>
      <c r="V475" s="58" t="s">
        <v>91</v>
      </c>
      <c r="W475" s="58" t="s">
        <v>92</v>
      </c>
      <c r="X475" s="58" t="s">
        <v>93</v>
      </c>
      <c r="Y475" s="58" t="s">
        <v>94</v>
      </c>
      <c r="Z475" s="58">
        <v>810</v>
      </c>
      <c r="AA475" s="58">
        <v>1158.3</v>
      </c>
    </row>
    <row r="476" spans="1:27" ht="18" customHeight="1" x14ac:dyDescent="0.25">
      <c r="A476" s="2">
        <v>2022</v>
      </c>
      <c r="B476" s="2" t="s">
        <v>7</v>
      </c>
      <c r="C476" s="2" t="s">
        <v>15</v>
      </c>
      <c r="D476" s="6" t="s">
        <v>24</v>
      </c>
      <c r="E476" s="7">
        <v>76</v>
      </c>
      <c r="F476" s="7">
        <v>2517.2949999999996</v>
      </c>
      <c r="G476" s="7">
        <v>5126.1279999999997</v>
      </c>
      <c r="H476" s="4">
        <v>503.45899999999995</v>
      </c>
      <c r="I476" s="5" t="s">
        <v>40</v>
      </c>
      <c r="P476" s="11"/>
      <c r="Q476" s="57" t="s">
        <v>88</v>
      </c>
      <c r="R476" s="57">
        <v>2020</v>
      </c>
      <c r="S476" s="57" t="s">
        <v>10</v>
      </c>
      <c r="T476" s="57" t="s">
        <v>101</v>
      </c>
      <c r="U476" s="57" t="s">
        <v>90</v>
      </c>
      <c r="V476" s="57" t="s">
        <v>91</v>
      </c>
      <c r="W476" s="57" t="s">
        <v>92</v>
      </c>
      <c r="X476" s="57" t="s">
        <v>93</v>
      </c>
      <c r="Y476" s="57" t="s">
        <v>94</v>
      </c>
      <c r="Z476" s="57">
        <v>863</v>
      </c>
      <c r="AA476" s="57">
        <v>1234.0899999999999</v>
      </c>
    </row>
    <row r="477" spans="1:27" ht="18" customHeight="1" x14ac:dyDescent="0.25">
      <c r="A477" s="2">
        <v>2022</v>
      </c>
      <c r="B477" s="2" t="s">
        <v>7</v>
      </c>
      <c r="C477" s="2" t="s">
        <v>15</v>
      </c>
      <c r="D477" s="6" t="s">
        <v>25</v>
      </c>
      <c r="E477" s="7">
        <v>46</v>
      </c>
      <c r="F477" s="7">
        <v>115</v>
      </c>
      <c r="G477" s="7">
        <v>224</v>
      </c>
      <c r="H477" s="4">
        <v>23</v>
      </c>
      <c r="I477" s="5" t="s">
        <v>40</v>
      </c>
      <c r="P477" s="11"/>
      <c r="Q477" s="58" t="s">
        <v>95</v>
      </c>
      <c r="R477" s="58">
        <v>2020</v>
      </c>
      <c r="S477" s="58" t="s">
        <v>10</v>
      </c>
      <c r="T477" s="58" t="s">
        <v>101</v>
      </c>
      <c r="U477" s="58" t="s">
        <v>90</v>
      </c>
      <c r="V477" s="58" t="s">
        <v>91</v>
      </c>
      <c r="W477" s="58" t="s">
        <v>92</v>
      </c>
      <c r="X477" s="58" t="s">
        <v>102</v>
      </c>
      <c r="Y477" s="58" t="s">
        <v>94</v>
      </c>
      <c r="Z477" s="58">
        <v>293</v>
      </c>
      <c r="AA477" s="58">
        <v>418.99</v>
      </c>
    </row>
    <row r="478" spans="1:27" ht="18" customHeight="1" x14ac:dyDescent="0.25">
      <c r="A478" s="2">
        <v>2022</v>
      </c>
      <c r="B478" s="2" t="s">
        <v>7</v>
      </c>
      <c r="C478" s="2" t="s">
        <v>15</v>
      </c>
      <c r="D478" s="6" t="s">
        <v>23</v>
      </c>
      <c r="E478" s="7">
        <v>34</v>
      </c>
      <c r="F478" s="7">
        <v>2631.66</v>
      </c>
      <c r="G478" s="7">
        <v>5126.0160000000005</v>
      </c>
      <c r="H478" s="4">
        <v>526.33199999999999</v>
      </c>
      <c r="I478" s="5" t="s">
        <v>40</v>
      </c>
      <c r="P478" s="11"/>
      <c r="Q478" s="57" t="s">
        <v>98</v>
      </c>
      <c r="R478" s="57">
        <v>2020</v>
      </c>
      <c r="S478" s="57" t="s">
        <v>10</v>
      </c>
      <c r="T478" s="57" t="s">
        <v>101</v>
      </c>
      <c r="U478" s="57" t="s">
        <v>90</v>
      </c>
      <c r="V478" s="57" t="s">
        <v>91</v>
      </c>
      <c r="W478" s="57" t="s">
        <v>92</v>
      </c>
      <c r="X478" s="57" t="s">
        <v>102</v>
      </c>
      <c r="Y478" s="57" t="s">
        <v>94</v>
      </c>
      <c r="Z478" s="57">
        <v>341</v>
      </c>
      <c r="AA478" s="57">
        <v>487.63</v>
      </c>
    </row>
    <row r="479" spans="1:27" ht="18" customHeight="1" x14ac:dyDescent="0.25">
      <c r="A479" s="2">
        <v>2022</v>
      </c>
      <c r="B479" s="2" t="s">
        <v>7</v>
      </c>
      <c r="C479" s="2" t="s">
        <v>13</v>
      </c>
      <c r="D479" s="3" t="s">
        <v>34</v>
      </c>
      <c r="E479" s="4">
        <v>7</v>
      </c>
      <c r="F479" s="4">
        <v>230</v>
      </c>
      <c r="G479" s="4">
        <v>224</v>
      </c>
      <c r="H479" s="4">
        <v>46</v>
      </c>
      <c r="I479" s="5" t="s">
        <v>40</v>
      </c>
      <c r="P479" s="11"/>
      <c r="Q479" s="58" t="s">
        <v>88</v>
      </c>
      <c r="R479" s="58">
        <v>2020</v>
      </c>
      <c r="S479" s="58" t="s">
        <v>10</v>
      </c>
      <c r="T479" s="58" t="s">
        <v>101</v>
      </c>
      <c r="U479" s="58" t="s">
        <v>90</v>
      </c>
      <c r="V479" s="58" t="s">
        <v>91</v>
      </c>
      <c r="W479" s="58" t="s">
        <v>92</v>
      </c>
      <c r="X479" s="58" t="s">
        <v>102</v>
      </c>
      <c r="Y479" s="58" t="s">
        <v>94</v>
      </c>
      <c r="Z479" s="58">
        <v>263</v>
      </c>
      <c r="AA479" s="58">
        <v>376.09</v>
      </c>
    </row>
    <row r="480" spans="1:27" ht="18" customHeight="1" x14ac:dyDescent="0.25">
      <c r="A480" s="2">
        <v>2022</v>
      </c>
      <c r="B480" s="2" t="s">
        <v>7</v>
      </c>
      <c r="C480" s="2" t="s">
        <v>15</v>
      </c>
      <c r="D480" s="6" t="s">
        <v>27</v>
      </c>
      <c r="E480" s="7">
        <v>3</v>
      </c>
      <c r="F480" s="7">
        <v>2631.9475000000002</v>
      </c>
      <c r="G480" s="7">
        <v>5126.576</v>
      </c>
      <c r="H480" s="4">
        <v>526.38950000000011</v>
      </c>
      <c r="I480" s="5" t="s">
        <v>40</v>
      </c>
      <c r="P480" s="11"/>
      <c r="Q480" s="57" t="s">
        <v>95</v>
      </c>
      <c r="R480" s="57">
        <v>2020</v>
      </c>
      <c r="S480" s="57" t="s">
        <v>9</v>
      </c>
      <c r="T480" s="57" t="s">
        <v>101</v>
      </c>
      <c r="U480" s="57" t="s">
        <v>90</v>
      </c>
      <c r="V480" s="57" t="s">
        <v>91</v>
      </c>
      <c r="W480" s="57" t="s">
        <v>92</v>
      </c>
      <c r="X480" s="57" t="s">
        <v>102</v>
      </c>
      <c r="Y480" s="57" t="s">
        <v>94</v>
      </c>
      <c r="Z480" s="57">
        <v>296</v>
      </c>
      <c r="AA480" s="57">
        <v>423.28</v>
      </c>
    </row>
    <row r="481" spans="1:27" ht="18" customHeight="1" x14ac:dyDescent="0.25">
      <c r="A481" s="2">
        <v>2022</v>
      </c>
      <c r="B481" s="2" t="s">
        <v>7</v>
      </c>
      <c r="C481" s="2" t="s">
        <v>32</v>
      </c>
      <c r="D481" s="6" t="s">
        <v>32</v>
      </c>
      <c r="E481" s="7">
        <v>2</v>
      </c>
      <c r="F481" s="7">
        <v>7590</v>
      </c>
      <c r="G481" s="7">
        <v>7392</v>
      </c>
      <c r="H481" s="4">
        <v>1518</v>
      </c>
      <c r="I481" s="5" t="s">
        <v>40</v>
      </c>
      <c r="P481" s="11"/>
      <c r="Q481" s="58" t="s">
        <v>98</v>
      </c>
      <c r="R481" s="58">
        <v>2020</v>
      </c>
      <c r="S481" s="58" t="s">
        <v>9</v>
      </c>
      <c r="T481" s="58" t="s">
        <v>101</v>
      </c>
      <c r="U481" s="58" t="s">
        <v>90</v>
      </c>
      <c r="V481" s="58" t="s">
        <v>91</v>
      </c>
      <c r="W481" s="58" t="s">
        <v>92</v>
      </c>
      <c r="X481" s="58" t="s">
        <v>102</v>
      </c>
      <c r="Y481" s="58" t="s">
        <v>94</v>
      </c>
      <c r="Z481" s="58">
        <v>344</v>
      </c>
      <c r="AA481" s="58">
        <v>491.92</v>
      </c>
    </row>
    <row r="482" spans="1:27" ht="18" customHeight="1" x14ac:dyDescent="0.25">
      <c r="A482" s="2">
        <v>2022</v>
      </c>
      <c r="B482" s="2" t="s">
        <v>8</v>
      </c>
      <c r="C482" s="2" t="s">
        <v>14</v>
      </c>
      <c r="D482" s="3" t="s">
        <v>36</v>
      </c>
      <c r="E482" s="4">
        <v>3566</v>
      </c>
      <c r="F482" s="4">
        <v>4577.3</v>
      </c>
      <c r="G482" s="4">
        <v>5126.576</v>
      </c>
      <c r="H482" s="4">
        <v>915.46</v>
      </c>
      <c r="I482" s="5" t="s">
        <v>40</v>
      </c>
      <c r="P482" s="11"/>
      <c r="Q482" s="57" t="s">
        <v>95</v>
      </c>
      <c r="R482" s="57">
        <v>2020</v>
      </c>
      <c r="S482" s="57" t="s">
        <v>9</v>
      </c>
      <c r="T482" s="57" t="s">
        <v>101</v>
      </c>
      <c r="U482" s="57" t="s">
        <v>90</v>
      </c>
      <c r="V482" s="57" t="s">
        <v>91</v>
      </c>
      <c r="W482" s="57" t="s">
        <v>92</v>
      </c>
      <c r="X482" s="57" t="s">
        <v>102</v>
      </c>
      <c r="Y482" s="57" t="s">
        <v>94</v>
      </c>
      <c r="Z482" s="57">
        <v>272</v>
      </c>
      <c r="AA482" s="57">
        <v>388.96</v>
      </c>
    </row>
    <row r="483" spans="1:27" ht="18" customHeight="1" x14ac:dyDescent="0.25">
      <c r="A483" s="2">
        <v>2022</v>
      </c>
      <c r="B483" s="2" t="s">
        <v>8</v>
      </c>
      <c r="C483" s="2" t="s">
        <v>14</v>
      </c>
      <c r="D483" s="3" t="s">
        <v>37</v>
      </c>
      <c r="E483" s="4">
        <v>2498</v>
      </c>
      <c r="F483" s="4">
        <v>8000</v>
      </c>
      <c r="G483" s="4">
        <v>8960</v>
      </c>
      <c r="H483" s="4">
        <v>1600</v>
      </c>
      <c r="I483" s="5" t="s">
        <v>40</v>
      </c>
      <c r="P483" s="11"/>
      <c r="Q483" s="58" t="s">
        <v>88</v>
      </c>
      <c r="R483" s="58">
        <v>2020</v>
      </c>
      <c r="S483" s="58" t="s">
        <v>9</v>
      </c>
      <c r="T483" s="58" t="s">
        <v>101</v>
      </c>
      <c r="U483" s="58" t="s">
        <v>90</v>
      </c>
      <c r="V483" s="58" t="s">
        <v>91</v>
      </c>
      <c r="W483" s="58" t="s">
        <v>92</v>
      </c>
      <c r="X483" s="58" t="s">
        <v>102</v>
      </c>
      <c r="Y483" s="58" t="s">
        <v>94</v>
      </c>
      <c r="Z483" s="58">
        <v>298</v>
      </c>
      <c r="AA483" s="58">
        <v>526.24</v>
      </c>
    </row>
    <row r="484" spans="1:27" ht="18" customHeight="1" x14ac:dyDescent="0.25">
      <c r="A484" s="2">
        <v>2022</v>
      </c>
      <c r="B484" s="2" t="s">
        <v>8</v>
      </c>
      <c r="C484" s="2" t="s">
        <v>13</v>
      </c>
      <c r="D484" s="3" t="s">
        <v>35</v>
      </c>
      <c r="E484" s="4">
        <v>1245</v>
      </c>
      <c r="F484" s="4">
        <v>4577.2</v>
      </c>
      <c r="G484" s="4">
        <v>5126.4639999999999</v>
      </c>
      <c r="H484" s="4">
        <v>915.44</v>
      </c>
      <c r="I484" s="5" t="s">
        <v>40</v>
      </c>
      <c r="P484" s="11"/>
      <c r="Q484" s="57" t="s">
        <v>98</v>
      </c>
      <c r="R484" s="57">
        <v>2020</v>
      </c>
      <c r="S484" s="57" t="s">
        <v>9</v>
      </c>
      <c r="T484" s="57" t="s">
        <v>101</v>
      </c>
      <c r="U484" s="57" t="s">
        <v>90</v>
      </c>
      <c r="V484" s="57" t="s">
        <v>91</v>
      </c>
      <c r="W484" s="57" t="s">
        <v>92</v>
      </c>
      <c r="X484" s="57" t="s">
        <v>102</v>
      </c>
      <c r="Y484" s="57" t="s">
        <v>94</v>
      </c>
      <c r="Z484" s="57">
        <v>346</v>
      </c>
      <c r="AA484" s="57">
        <v>526.24</v>
      </c>
    </row>
    <row r="485" spans="1:27" ht="18" customHeight="1" x14ac:dyDescent="0.25">
      <c r="A485" s="2">
        <v>2022</v>
      </c>
      <c r="B485" s="2" t="s">
        <v>8</v>
      </c>
      <c r="C485" s="2" t="s">
        <v>38</v>
      </c>
      <c r="D485" s="6" t="s">
        <v>30</v>
      </c>
      <c r="E485" s="7">
        <v>644</v>
      </c>
      <c r="F485" s="7">
        <v>5743.5</v>
      </c>
      <c r="G485" s="7">
        <v>6432.72</v>
      </c>
      <c r="H485" s="4">
        <v>1148.7</v>
      </c>
      <c r="I485" s="5" t="s">
        <v>40</v>
      </c>
      <c r="P485" s="11"/>
      <c r="Q485" s="58" t="s">
        <v>99</v>
      </c>
      <c r="R485" s="58">
        <v>2020</v>
      </c>
      <c r="S485" s="58" t="s">
        <v>9</v>
      </c>
      <c r="T485" s="58" t="s">
        <v>101</v>
      </c>
      <c r="U485" s="58" t="s">
        <v>90</v>
      </c>
      <c r="V485" s="58" t="s">
        <v>91</v>
      </c>
      <c r="W485" s="58" t="s">
        <v>92</v>
      </c>
      <c r="X485" s="58" t="s">
        <v>102</v>
      </c>
      <c r="Y485" s="58" t="s">
        <v>94</v>
      </c>
      <c r="Z485" s="58">
        <v>268</v>
      </c>
      <c r="AA485" s="58">
        <v>526.24</v>
      </c>
    </row>
    <row r="486" spans="1:27" ht="18" customHeight="1" x14ac:dyDescent="0.25">
      <c r="A486" s="2">
        <v>2022</v>
      </c>
      <c r="B486" s="2" t="s">
        <v>8</v>
      </c>
      <c r="C486" s="2" t="s">
        <v>12</v>
      </c>
      <c r="D486" s="6" t="s">
        <v>29</v>
      </c>
      <c r="E486" s="7">
        <v>643</v>
      </c>
      <c r="F486" s="7">
        <v>7000</v>
      </c>
      <c r="G486" s="7">
        <v>7840</v>
      </c>
      <c r="H486" s="4">
        <v>1400</v>
      </c>
      <c r="I486" s="5" t="s">
        <v>40</v>
      </c>
      <c r="P486" s="11"/>
      <c r="Q486" s="57" t="s">
        <v>95</v>
      </c>
      <c r="R486" s="57">
        <v>2020</v>
      </c>
      <c r="S486" s="57" t="s">
        <v>9</v>
      </c>
      <c r="T486" s="57" t="s">
        <v>101</v>
      </c>
      <c r="U486" s="57" t="s">
        <v>90</v>
      </c>
      <c r="V486" s="57" t="s">
        <v>91</v>
      </c>
      <c r="W486" s="57" t="s">
        <v>92</v>
      </c>
      <c r="X486" s="57" t="s">
        <v>102</v>
      </c>
      <c r="Y486" s="57" t="s">
        <v>94</v>
      </c>
      <c r="Z486" s="57">
        <v>1028</v>
      </c>
      <c r="AA486" s="57">
        <v>1470.04</v>
      </c>
    </row>
    <row r="487" spans="1:27" ht="18" customHeight="1" x14ac:dyDescent="0.25">
      <c r="A487" s="2">
        <v>2022</v>
      </c>
      <c r="B487" s="2" t="s">
        <v>8</v>
      </c>
      <c r="C487" s="2" t="s">
        <v>38</v>
      </c>
      <c r="D487" s="6" t="s">
        <v>31</v>
      </c>
      <c r="E487" s="7">
        <v>455</v>
      </c>
      <c r="F487" s="7">
        <v>4578.6000000000004</v>
      </c>
      <c r="G487" s="7">
        <v>5128.0320000000002</v>
      </c>
      <c r="H487" s="4">
        <v>915.72000000000014</v>
      </c>
      <c r="I487" s="5" t="s">
        <v>40</v>
      </c>
      <c r="P487" s="11"/>
      <c r="Q487" s="58" t="s">
        <v>97</v>
      </c>
      <c r="R487" s="58">
        <v>2020</v>
      </c>
      <c r="S487" s="58" t="s">
        <v>9</v>
      </c>
      <c r="T487" s="58" t="s">
        <v>101</v>
      </c>
      <c r="U487" s="58" t="s">
        <v>90</v>
      </c>
      <c r="V487" s="58" t="s">
        <v>91</v>
      </c>
      <c r="W487" s="58" t="s">
        <v>92</v>
      </c>
      <c r="X487" s="58" t="s">
        <v>102</v>
      </c>
      <c r="Y487" s="58" t="s">
        <v>94</v>
      </c>
      <c r="Z487" s="58">
        <v>270</v>
      </c>
      <c r="AA487" s="58">
        <v>386.1</v>
      </c>
    </row>
    <row r="488" spans="1:27" ht="18" customHeight="1" x14ac:dyDescent="0.25">
      <c r="A488" s="2">
        <v>2022</v>
      </c>
      <c r="B488" s="2" t="s">
        <v>8</v>
      </c>
      <c r="C488" s="2" t="s">
        <v>12</v>
      </c>
      <c r="D488" s="6" t="s">
        <v>28</v>
      </c>
      <c r="E488" s="8">
        <v>345</v>
      </c>
      <c r="F488" s="8">
        <v>7000</v>
      </c>
      <c r="G488" s="8">
        <v>7840</v>
      </c>
      <c r="H488" s="4">
        <v>1400</v>
      </c>
      <c r="I488" s="5" t="s">
        <v>40</v>
      </c>
      <c r="P488" s="11"/>
      <c r="Q488" s="57" t="s">
        <v>97</v>
      </c>
      <c r="R488" s="57">
        <v>2020</v>
      </c>
      <c r="S488" s="57" t="s">
        <v>9</v>
      </c>
      <c r="T488" s="57" t="s">
        <v>101</v>
      </c>
      <c r="U488" s="57" t="s">
        <v>90</v>
      </c>
      <c r="V488" s="57" t="s">
        <v>91</v>
      </c>
      <c r="W488" s="57" t="s">
        <v>92</v>
      </c>
      <c r="X488" s="57" t="s">
        <v>102</v>
      </c>
      <c r="Y488" s="57" t="s">
        <v>94</v>
      </c>
      <c r="Z488" s="57">
        <v>297</v>
      </c>
      <c r="AA488" s="57">
        <v>424.71</v>
      </c>
    </row>
    <row r="489" spans="1:27" ht="18" customHeight="1" x14ac:dyDescent="0.25">
      <c r="A489" s="2">
        <v>2022</v>
      </c>
      <c r="B489" s="2" t="s">
        <v>8</v>
      </c>
      <c r="C489" s="2" t="s">
        <v>13</v>
      </c>
      <c r="D489" s="3" t="s">
        <v>33</v>
      </c>
      <c r="E489" s="4">
        <v>122</v>
      </c>
      <c r="F489" s="4">
        <v>100</v>
      </c>
      <c r="G489" s="4">
        <v>112</v>
      </c>
      <c r="H489" s="4">
        <v>20</v>
      </c>
      <c r="I489" s="5" t="s">
        <v>40</v>
      </c>
      <c r="P489" s="11"/>
      <c r="Q489" s="58" t="s">
        <v>95</v>
      </c>
      <c r="R489" s="58">
        <v>2020</v>
      </c>
      <c r="S489" s="58" t="s">
        <v>9</v>
      </c>
      <c r="T489" s="58" t="s">
        <v>101</v>
      </c>
      <c r="U489" s="58" t="s">
        <v>90</v>
      </c>
      <c r="V489" s="58" t="s">
        <v>91</v>
      </c>
      <c r="W489" s="58" t="s">
        <v>92</v>
      </c>
      <c r="X489" s="58" t="s">
        <v>102</v>
      </c>
      <c r="Y489" s="58" t="s">
        <v>94</v>
      </c>
      <c r="Z489" s="58">
        <v>345</v>
      </c>
      <c r="AA489" s="58">
        <v>493.35</v>
      </c>
    </row>
    <row r="490" spans="1:27" ht="18" customHeight="1" x14ac:dyDescent="0.25">
      <c r="A490" s="2">
        <v>2022</v>
      </c>
      <c r="B490" s="2" t="s">
        <v>8</v>
      </c>
      <c r="C490" s="2" t="s">
        <v>15</v>
      </c>
      <c r="D490" s="6" t="s">
        <v>26</v>
      </c>
      <c r="E490" s="7">
        <v>78</v>
      </c>
      <c r="F490" s="7">
        <v>2288.6</v>
      </c>
      <c r="G490" s="7">
        <v>5126.4639999999999</v>
      </c>
      <c r="H490" s="4">
        <v>457.72</v>
      </c>
      <c r="I490" s="5" t="s">
        <v>40</v>
      </c>
      <c r="P490" s="11"/>
      <c r="Q490" s="57" t="s">
        <v>99</v>
      </c>
      <c r="R490" s="57">
        <v>2020</v>
      </c>
      <c r="S490" s="57" t="s">
        <v>9</v>
      </c>
      <c r="T490" s="57" t="s">
        <v>101</v>
      </c>
      <c r="U490" s="57" t="s">
        <v>90</v>
      </c>
      <c r="V490" s="57" t="s">
        <v>91</v>
      </c>
      <c r="W490" s="57" t="s">
        <v>92</v>
      </c>
      <c r="X490" s="57" t="s">
        <v>102</v>
      </c>
      <c r="Y490" s="57" t="s">
        <v>94</v>
      </c>
      <c r="Z490" s="57">
        <v>776</v>
      </c>
      <c r="AA490" s="57">
        <v>1109.68</v>
      </c>
    </row>
    <row r="491" spans="1:27" ht="18" customHeight="1" x14ac:dyDescent="0.25">
      <c r="A491" s="2">
        <v>2022</v>
      </c>
      <c r="B491" s="2" t="s">
        <v>8</v>
      </c>
      <c r="C491" s="2" t="s">
        <v>15</v>
      </c>
      <c r="D491" s="6" t="s">
        <v>24</v>
      </c>
      <c r="E491" s="7">
        <v>76</v>
      </c>
      <c r="F491" s="7">
        <v>2288.4499999999998</v>
      </c>
      <c r="G491" s="7">
        <v>5126.1279999999997</v>
      </c>
      <c r="H491" s="4">
        <v>457.69</v>
      </c>
      <c r="I491" s="5" t="s">
        <v>40</v>
      </c>
      <c r="P491" s="11"/>
      <c r="Q491" s="58" t="s">
        <v>95</v>
      </c>
      <c r="R491" s="58">
        <v>2020</v>
      </c>
      <c r="S491" s="58" t="s">
        <v>9</v>
      </c>
      <c r="T491" s="58" t="s">
        <v>101</v>
      </c>
      <c r="U491" s="58" t="s">
        <v>90</v>
      </c>
      <c r="V491" s="58" t="s">
        <v>91</v>
      </c>
      <c r="W491" s="58" t="s">
        <v>92</v>
      </c>
      <c r="X491" s="58" t="s">
        <v>102</v>
      </c>
      <c r="Y491" s="58" t="s">
        <v>94</v>
      </c>
      <c r="Z491" s="58">
        <v>809</v>
      </c>
      <c r="AA491" s="58">
        <v>1156.8699999999999</v>
      </c>
    </row>
    <row r="492" spans="1:27" ht="18" customHeight="1" x14ac:dyDescent="0.25">
      <c r="A492" s="2">
        <v>2022</v>
      </c>
      <c r="B492" s="2" t="s">
        <v>8</v>
      </c>
      <c r="C492" s="2" t="s">
        <v>15</v>
      </c>
      <c r="D492" s="6" t="s">
        <v>25</v>
      </c>
      <c r="E492" s="7">
        <v>46</v>
      </c>
      <c r="F492" s="7">
        <v>100</v>
      </c>
      <c r="G492" s="7">
        <v>224</v>
      </c>
      <c r="H492" s="4">
        <v>20</v>
      </c>
      <c r="I492" s="5" t="s">
        <v>40</v>
      </c>
      <c r="P492" s="11"/>
      <c r="Q492" s="57" t="s">
        <v>88</v>
      </c>
      <c r="R492" s="57">
        <v>2020</v>
      </c>
      <c r="S492" s="57" t="s">
        <v>9</v>
      </c>
      <c r="T492" s="57" t="s">
        <v>101</v>
      </c>
      <c r="U492" s="57" t="s">
        <v>90</v>
      </c>
      <c r="V492" s="57" t="s">
        <v>91</v>
      </c>
      <c r="W492" s="57" t="s">
        <v>92</v>
      </c>
      <c r="X492" s="57" t="s">
        <v>102</v>
      </c>
      <c r="Y492" s="57" t="s">
        <v>94</v>
      </c>
      <c r="Z492" s="57">
        <v>862</v>
      </c>
      <c r="AA492" s="57">
        <v>1232.6600000000001</v>
      </c>
    </row>
    <row r="493" spans="1:27" ht="18" customHeight="1" x14ac:dyDescent="0.25">
      <c r="A493" s="2">
        <v>2022</v>
      </c>
      <c r="B493" s="2" t="s">
        <v>8</v>
      </c>
      <c r="C493" s="2" t="s">
        <v>15</v>
      </c>
      <c r="D493" s="6" t="s">
        <v>23</v>
      </c>
      <c r="E493" s="7">
        <v>34</v>
      </c>
      <c r="F493" s="7">
        <v>2746.08</v>
      </c>
      <c r="G493" s="7">
        <v>5126.0160000000005</v>
      </c>
      <c r="H493" s="4">
        <v>549.21600000000001</v>
      </c>
      <c r="I493" s="5" t="s">
        <v>40</v>
      </c>
      <c r="P493" s="11"/>
      <c r="Q493" s="58" t="s">
        <v>95</v>
      </c>
      <c r="R493" s="58">
        <v>2020</v>
      </c>
      <c r="S493" s="58" t="s">
        <v>9</v>
      </c>
      <c r="T493" s="58" t="s">
        <v>101</v>
      </c>
      <c r="U493" s="58" t="s">
        <v>90</v>
      </c>
      <c r="V493" s="58" t="s">
        <v>91</v>
      </c>
      <c r="W493" s="58" t="s">
        <v>92</v>
      </c>
      <c r="X493" s="58" t="s">
        <v>102</v>
      </c>
      <c r="Y493" s="58" t="s">
        <v>94</v>
      </c>
      <c r="Z493" s="58">
        <v>299</v>
      </c>
      <c r="AA493" s="58">
        <v>427.57</v>
      </c>
    </row>
    <row r="494" spans="1:27" ht="18" customHeight="1" x14ac:dyDescent="0.25">
      <c r="A494" s="2">
        <v>2022</v>
      </c>
      <c r="B494" s="2" t="s">
        <v>8</v>
      </c>
      <c r="C494" s="2" t="s">
        <v>13</v>
      </c>
      <c r="D494" s="3" t="s">
        <v>34</v>
      </c>
      <c r="E494" s="4">
        <v>7</v>
      </c>
      <c r="F494" s="4">
        <v>240</v>
      </c>
      <c r="G494" s="4">
        <v>224</v>
      </c>
      <c r="H494" s="4">
        <v>48</v>
      </c>
      <c r="I494" s="5" t="s">
        <v>40</v>
      </c>
      <c r="P494" s="11"/>
      <c r="Q494" s="57" t="s">
        <v>95</v>
      </c>
      <c r="R494" s="57">
        <v>2020</v>
      </c>
      <c r="S494" s="57" t="s">
        <v>9</v>
      </c>
      <c r="T494" s="57" t="s">
        <v>101</v>
      </c>
      <c r="U494" s="57" t="s">
        <v>90</v>
      </c>
      <c r="V494" s="57" t="s">
        <v>91</v>
      </c>
      <c r="W494" s="57" t="s">
        <v>92</v>
      </c>
      <c r="X494" s="57" t="s">
        <v>102</v>
      </c>
      <c r="Y494" s="57" t="s">
        <v>94</v>
      </c>
      <c r="Z494" s="57">
        <v>269</v>
      </c>
      <c r="AA494" s="57">
        <v>384.67</v>
      </c>
    </row>
    <row r="495" spans="1:27" ht="18" customHeight="1" x14ac:dyDescent="0.25">
      <c r="A495" s="2">
        <v>2022</v>
      </c>
      <c r="B495" s="2" t="s">
        <v>8</v>
      </c>
      <c r="C495" s="2" t="s">
        <v>15</v>
      </c>
      <c r="D495" s="6" t="s">
        <v>27</v>
      </c>
      <c r="E495" s="7">
        <v>3</v>
      </c>
      <c r="F495" s="7">
        <v>2746.38</v>
      </c>
      <c r="G495" s="7">
        <v>5126.576</v>
      </c>
      <c r="H495" s="4">
        <v>549.27600000000007</v>
      </c>
      <c r="I495" s="5" t="s">
        <v>40</v>
      </c>
      <c r="P495" s="11"/>
      <c r="Q495" s="58" t="s">
        <v>95</v>
      </c>
      <c r="R495" s="58">
        <v>2020</v>
      </c>
      <c r="S495" s="58" t="s">
        <v>8</v>
      </c>
      <c r="T495" s="58" t="s">
        <v>101</v>
      </c>
      <c r="U495" s="58" t="s">
        <v>90</v>
      </c>
      <c r="V495" s="58" t="s">
        <v>91</v>
      </c>
      <c r="W495" s="58" t="s">
        <v>92</v>
      </c>
      <c r="X495" s="58" t="s">
        <v>102</v>
      </c>
      <c r="Y495" s="58" t="s">
        <v>94</v>
      </c>
      <c r="Z495" s="58">
        <v>302</v>
      </c>
      <c r="AA495" s="58">
        <v>431.86</v>
      </c>
    </row>
    <row r="496" spans="1:27" ht="18" customHeight="1" x14ac:dyDescent="0.25">
      <c r="A496" s="2">
        <v>2022</v>
      </c>
      <c r="B496" s="2" t="s">
        <v>8</v>
      </c>
      <c r="C496" s="2" t="s">
        <v>32</v>
      </c>
      <c r="D496" s="6" t="s">
        <v>32</v>
      </c>
      <c r="E496" s="7">
        <v>2</v>
      </c>
      <c r="F496" s="7">
        <v>7920</v>
      </c>
      <c r="G496" s="7">
        <v>7392</v>
      </c>
      <c r="H496" s="4">
        <v>1584</v>
      </c>
      <c r="I496" s="5" t="s">
        <v>40</v>
      </c>
      <c r="P496" s="11"/>
      <c r="Q496" s="57" t="s">
        <v>88</v>
      </c>
      <c r="R496" s="57">
        <v>2020</v>
      </c>
      <c r="S496" s="57" t="s">
        <v>8</v>
      </c>
      <c r="T496" s="57" t="s">
        <v>101</v>
      </c>
      <c r="U496" s="57" t="s">
        <v>90</v>
      </c>
      <c r="V496" s="57" t="s">
        <v>91</v>
      </c>
      <c r="W496" s="57" t="s">
        <v>92</v>
      </c>
      <c r="X496" s="57" t="s">
        <v>102</v>
      </c>
      <c r="Y496" s="57" t="s">
        <v>94</v>
      </c>
      <c r="Z496" s="57">
        <v>350</v>
      </c>
      <c r="AA496" s="57">
        <v>500.5</v>
      </c>
    </row>
    <row r="497" spans="1:27" ht="18" customHeight="1" x14ac:dyDescent="0.25">
      <c r="A497" s="2">
        <v>2022</v>
      </c>
      <c r="B497" s="2" t="s">
        <v>9</v>
      </c>
      <c r="C497" s="2" t="s">
        <v>14</v>
      </c>
      <c r="D497" s="3" t="s">
        <v>36</v>
      </c>
      <c r="E497" s="4">
        <v>3566</v>
      </c>
      <c r="F497" s="4">
        <v>5035.0300000000007</v>
      </c>
      <c r="G497" s="4">
        <v>5126.576</v>
      </c>
      <c r="H497" s="4">
        <v>1007.0060000000002</v>
      </c>
      <c r="I497" s="5" t="s">
        <v>40</v>
      </c>
      <c r="P497" s="11"/>
      <c r="Q497" s="58" t="s">
        <v>88</v>
      </c>
      <c r="R497" s="58">
        <v>2020</v>
      </c>
      <c r="S497" s="58" t="s">
        <v>8</v>
      </c>
      <c r="T497" s="58" t="s">
        <v>101</v>
      </c>
      <c r="U497" s="58" t="s">
        <v>90</v>
      </c>
      <c r="V497" s="58" t="s">
        <v>91</v>
      </c>
      <c r="W497" s="58" t="s">
        <v>92</v>
      </c>
      <c r="X497" s="58" t="s">
        <v>102</v>
      </c>
      <c r="Y497" s="58" t="s">
        <v>94</v>
      </c>
      <c r="Z497" s="58">
        <v>278</v>
      </c>
      <c r="AA497" s="58">
        <v>397.54</v>
      </c>
    </row>
    <row r="498" spans="1:27" ht="18" customHeight="1" x14ac:dyDescent="0.25">
      <c r="A498" s="2">
        <v>2022</v>
      </c>
      <c r="B498" s="2" t="s">
        <v>9</v>
      </c>
      <c r="C498" s="2" t="s">
        <v>14</v>
      </c>
      <c r="D498" s="3" t="s">
        <v>37</v>
      </c>
      <c r="E498" s="4">
        <v>2498</v>
      </c>
      <c r="F498" s="4">
        <v>9200</v>
      </c>
      <c r="G498" s="4">
        <v>8960</v>
      </c>
      <c r="H498" s="4">
        <v>1840</v>
      </c>
      <c r="I498" s="5" t="s">
        <v>40</v>
      </c>
      <c r="P498" s="11"/>
      <c r="Q498" s="57" t="s">
        <v>95</v>
      </c>
      <c r="R498" s="57">
        <v>2020</v>
      </c>
      <c r="S498" s="57" t="s">
        <v>8</v>
      </c>
      <c r="T498" s="57" t="s">
        <v>101</v>
      </c>
      <c r="U498" s="57" t="s">
        <v>90</v>
      </c>
      <c r="V498" s="57" t="s">
        <v>91</v>
      </c>
      <c r="W498" s="57" t="s">
        <v>92</v>
      </c>
      <c r="X498" s="57" t="s">
        <v>102</v>
      </c>
      <c r="Y498" s="57" t="s">
        <v>94</v>
      </c>
      <c r="Z498" s="57">
        <v>304</v>
      </c>
      <c r="AA498" s="57">
        <v>526.24</v>
      </c>
    </row>
    <row r="499" spans="1:27" ht="18" customHeight="1" x14ac:dyDescent="0.25">
      <c r="A499" s="2">
        <v>2022</v>
      </c>
      <c r="B499" s="2" t="s">
        <v>9</v>
      </c>
      <c r="C499" s="2" t="s">
        <v>13</v>
      </c>
      <c r="D499" s="3" t="s">
        <v>35</v>
      </c>
      <c r="E499" s="4">
        <v>1245</v>
      </c>
      <c r="F499" s="4">
        <v>5263.78</v>
      </c>
      <c r="G499" s="4">
        <v>5126.4639999999999</v>
      </c>
      <c r="H499" s="4">
        <v>1052.7560000000001</v>
      </c>
      <c r="I499" s="5" t="s">
        <v>40</v>
      </c>
      <c r="P499" s="11"/>
      <c r="Q499" s="58" t="s">
        <v>88</v>
      </c>
      <c r="R499" s="58">
        <v>2020</v>
      </c>
      <c r="S499" s="58" t="s">
        <v>8</v>
      </c>
      <c r="T499" s="58" t="s">
        <v>101</v>
      </c>
      <c r="U499" s="58" t="s">
        <v>90</v>
      </c>
      <c r="V499" s="58" t="s">
        <v>91</v>
      </c>
      <c r="W499" s="58" t="s">
        <v>92</v>
      </c>
      <c r="X499" s="58" t="s">
        <v>102</v>
      </c>
      <c r="Y499" s="58" t="s">
        <v>94</v>
      </c>
      <c r="Z499" s="58">
        <v>274</v>
      </c>
      <c r="AA499" s="58">
        <v>526.24</v>
      </c>
    </row>
    <row r="500" spans="1:27" ht="18" customHeight="1" x14ac:dyDescent="0.25">
      <c r="A500" s="2">
        <v>2022</v>
      </c>
      <c r="B500" s="2" t="s">
        <v>9</v>
      </c>
      <c r="C500" s="2" t="s">
        <v>38</v>
      </c>
      <c r="D500" s="6" t="s">
        <v>30</v>
      </c>
      <c r="E500" s="7">
        <v>644</v>
      </c>
      <c r="F500" s="7">
        <v>6605.0249999999996</v>
      </c>
      <c r="G500" s="7">
        <v>6432.72</v>
      </c>
      <c r="H500" s="4">
        <v>1321.0050000000001</v>
      </c>
      <c r="I500" s="5" t="s">
        <v>40</v>
      </c>
      <c r="P500" s="11"/>
      <c r="Q500" s="57" t="s">
        <v>98</v>
      </c>
      <c r="R500" s="57">
        <v>2020</v>
      </c>
      <c r="S500" s="57" t="s">
        <v>8</v>
      </c>
      <c r="T500" s="57" t="s">
        <v>101</v>
      </c>
      <c r="U500" s="57" t="s">
        <v>90</v>
      </c>
      <c r="V500" s="57" t="s">
        <v>91</v>
      </c>
      <c r="W500" s="57" t="s">
        <v>92</v>
      </c>
      <c r="X500" s="57" t="s">
        <v>102</v>
      </c>
      <c r="Y500" s="57" t="s">
        <v>94</v>
      </c>
      <c r="Z500" s="57">
        <v>994</v>
      </c>
      <c r="AA500" s="57">
        <v>1421.42</v>
      </c>
    </row>
    <row r="501" spans="1:27" ht="18" customHeight="1" x14ac:dyDescent="0.25">
      <c r="A501" s="2">
        <v>2022</v>
      </c>
      <c r="B501" s="2" t="s">
        <v>9</v>
      </c>
      <c r="C501" s="2" t="s">
        <v>12</v>
      </c>
      <c r="D501" s="6" t="s">
        <v>29</v>
      </c>
      <c r="E501" s="7">
        <v>643</v>
      </c>
      <c r="F501" s="7">
        <v>8400</v>
      </c>
      <c r="G501" s="7">
        <v>7840</v>
      </c>
      <c r="H501" s="4">
        <v>1680</v>
      </c>
      <c r="I501" s="5" t="s">
        <v>40</v>
      </c>
      <c r="P501" s="11"/>
      <c r="Q501" s="58" t="s">
        <v>95</v>
      </c>
      <c r="R501" s="58">
        <v>2020</v>
      </c>
      <c r="S501" s="58" t="s">
        <v>8</v>
      </c>
      <c r="T501" s="58" t="s">
        <v>101</v>
      </c>
      <c r="U501" s="58" t="s">
        <v>90</v>
      </c>
      <c r="V501" s="58" t="s">
        <v>91</v>
      </c>
      <c r="W501" s="58" t="s">
        <v>92</v>
      </c>
      <c r="X501" s="58" t="s">
        <v>102</v>
      </c>
      <c r="Y501" s="58" t="s">
        <v>94</v>
      </c>
      <c r="Z501" s="58">
        <v>1027</v>
      </c>
      <c r="AA501" s="58">
        <v>1468.61</v>
      </c>
    </row>
    <row r="502" spans="1:27" ht="18" customHeight="1" x14ac:dyDescent="0.25">
      <c r="A502" s="2">
        <v>2022</v>
      </c>
      <c r="B502" s="2" t="s">
        <v>9</v>
      </c>
      <c r="C502" s="2" t="s">
        <v>38</v>
      </c>
      <c r="D502" s="6" t="s">
        <v>31</v>
      </c>
      <c r="E502" s="7">
        <v>455</v>
      </c>
      <c r="F502" s="7">
        <v>5494.3200000000006</v>
      </c>
      <c r="G502" s="7">
        <v>5128.0320000000002</v>
      </c>
      <c r="H502" s="4">
        <v>1098.8640000000003</v>
      </c>
      <c r="I502" s="5" t="s">
        <v>40</v>
      </c>
      <c r="P502" s="11"/>
      <c r="Q502" s="57" t="s">
        <v>88</v>
      </c>
      <c r="R502" s="57">
        <v>2020</v>
      </c>
      <c r="S502" s="57" t="s">
        <v>8</v>
      </c>
      <c r="T502" s="57" t="s">
        <v>101</v>
      </c>
      <c r="U502" s="57" t="s">
        <v>90</v>
      </c>
      <c r="V502" s="57" t="s">
        <v>91</v>
      </c>
      <c r="W502" s="57" t="s">
        <v>92</v>
      </c>
      <c r="X502" s="57" t="s">
        <v>102</v>
      </c>
      <c r="Y502" s="57" t="s">
        <v>94</v>
      </c>
      <c r="Z502" s="57">
        <v>276</v>
      </c>
      <c r="AA502" s="57">
        <v>394.68</v>
      </c>
    </row>
    <row r="503" spans="1:27" ht="18" customHeight="1" x14ac:dyDescent="0.25">
      <c r="A503" s="2">
        <v>2022</v>
      </c>
      <c r="B503" s="2" t="s">
        <v>9</v>
      </c>
      <c r="C503" s="2" t="s">
        <v>12</v>
      </c>
      <c r="D503" s="6" t="s">
        <v>28</v>
      </c>
      <c r="E503" s="8">
        <v>345</v>
      </c>
      <c r="F503" s="8">
        <v>8400</v>
      </c>
      <c r="G503" s="8">
        <v>7840</v>
      </c>
      <c r="H503" s="4">
        <v>1680</v>
      </c>
      <c r="I503" s="5" t="s">
        <v>40</v>
      </c>
      <c r="P503" s="11"/>
      <c r="Q503" s="58" t="s">
        <v>88</v>
      </c>
      <c r="R503" s="58">
        <v>2020</v>
      </c>
      <c r="S503" s="58" t="s">
        <v>8</v>
      </c>
      <c r="T503" s="58" t="s">
        <v>101</v>
      </c>
      <c r="U503" s="58" t="s">
        <v>90</v>
      </c>
      <c r="V503" s="58" t="s">
        <v>91</v>
      </c>
      <c r="W503" s="58" t="s">
        <v>92</v>
      </c>
      <c r="X503" s="58" t="s">
        <v>102</v>
      </c>
      <c r="Y503" s="58" t="s">
        <v>94</v>
      </c>
      <c r="Z503" s="58">
        <v>303</v>
      </c>
      <c r="AA503" s="58">
        <v>433.29</v>
      </c>
    </row>
    <row r="504" spans="1:27" ht="18" customHeight="1" x14ac:dyDescent="0.25">
      <c r="A504" s="2">
        <v>2022</v>
      </c>
      <c r="B504" s="2" t="s">
        <v>9</v>
      </c>
      <c r="C504" s="2" t="s">
        <v>13</v>
      </c>
      <c r="D504" s="3" t="s">
        <v>33</v>
      </c>
      <c r="E504" s="4">
        <v>122</v>
      </c>
      <c r="F504" s="4">
        <v>120</v>
      </c>
      <c r="G504" s="4">
        <v>112</v>
      </c>
      <c r="H504" s="4">
        <v>24</v>
      </c>
      <c r="I504" s="5" t="s">
        <v>40</v>
      </c>
      <c r="P504" s="11"/>
      <c r="Q504" s="57" t="s">
        <v>88</v>
      </c>
      <c r="R504" s="57">
        <v>2020</v>
      </c>
      <c r="S504" s="57" t="s">
        <v>8</v>
      </c>
      <c r="T504" s="57" t="s">
        <v>101</v>
      </c>
      <c r="U504" s="57" t="s">
        <v>90</v>
      </c>
      <c r="V504" s="57" t="s">
        <v>91</v>
      </c>
      <c r="W504" s="57" t="s">
        <v>92</v>
      </c>
      <c r="X504" s="57" t="s">
        <v>102</v>
      </c>
      <c r="Y504" s="57" t="s">
        <v>94</v>
      </c>
      <c r="Z504" s="57">
        <v>351</v>
      </c>
      <c r="AA504" s="57">
        <v>501.93</v>
      </c>
    </row>
    <row r="505" spans="1:27" ht="18" customHeight="1" x14ac:dyDescent="0.25">
      <c r="A505" s="2">
        <v>2022</v>
      </c>
      <c r="B505" s="2" t="s">
        <v>9</v>
      </c>
      <c r="C505" s="2" t="s">
        <v>15</v>
      </c>
      <c r="D505" s="6" t="s">
        <v>26</v>
      </c>
      <c r="E505" s="7">
        <v>78</v>
      </c>
      <c r="F505" s="7">
        <v>2517.46</v>
      </c>
      <c r="G505" s="7">
        <v>5126.4639999999999</v>
      </c>
      <c r="H505" s="4">
        <v>503.49200000000002</v>
      </c>
      <c r="I505" s="5" t="s">
        <v>40</v>
      </c>
      <c r="P505" s="11"/>
      <c r="Q505" s="58" t="s">
        <v>98</v>
      </c>
      <c r="R505" s="58">
        <v>2020</v>
      </c>
      <c r="S505" s="58" t="s">
        <v>8</v>
      </c>
      <c r="T505" s="58" t="s">
        <v>101</v>
      </c>
      <c r="U505" s="58" t="s">
        <v>90</v>
      </c>
      <c r="V505" s="58" t="s">
        <v>91</v>
      </c>
      <c r="W505" s="58" t="s">
        <v>92</v>
      </c>
      <c r="X505" s="58" t="s">
        <v>102</v>
      </c>
      <c r="Y505" s="58" t="s">
        <v>94</v>
      </c>
      <c r="Z505" s="58">
        <v>273</v>
      </c>
      <c r="AA505" s="58">
        <v>390.39</v>
      </c>
    </row>
    <row r="506" spans="1:27" ht="18" customHeight="1" x14ac:dyDescent="0.25">
      <c r="A506" s="2">
        <v>2022</v>
      </c>
      <c r="B506" s="2" t="s">
        <v>9</v>
      </c>
      <c r="C506" s="2" t="s">
        <v>15</v>
      </c>
      <c r="D506" s="6" t="s">
        <v>24</v>
      </c>
      <c r="E506" s="7">
        <v>76</v>
      </c>
      <c r="F506" s="7">
        <v>2517.2949999999996</v>
      </c>
      <c r="G506" s="7">
        <v>5126.1279999999997</v>
      </c>
      <c r="H506" s="4">
        <v>503.45899999999995</v>
      </c>
      <c r="I506" s="5" t="s">
        <v>40</v>
      </c>
      <c r="P506" s="11"/>
      <c r="Q506" s="57" t="s">
        <v>88</v>
      </c>
      <c r="R506" s="57">
        <v>2020</v>
      </c>
      <c r="S506" s="57" t="s">
        <v>8</v>
      </c>
      <c r="T506" s="57" t="s">
        <v>101</v>
      </c>
      <c r="U506" s="57" t="s">
        <v>90</v>
      </c>
      <c r="V506" s="57" t="s">
        <v>91</v>
      </c>
      <c r="W506" s="57" t="s">
        <v>92</v>
      </c>
      <c r="X506" s="57" t="s">
        <v>102</v>
      </c>
      <c r="Y506" s="57" t="s">
        <v>94</v>
      </c>
      <c r="Z506" s="57">
        <v>775</v>
      </c>
      <c r="AA506" s="57">
        <v>1108.25</v>
      </c>
    </row>
    <row r="507" spans="1:27" ht="18" customHeight="1" x14ac:dyDescent="0.25">
      <c r="A507" s="2">
        <v>2022</v>
      </c>
      <c r="B507" s="2" t="s">
        <v>9</v>
      </c>
      <c r="C507" s="2" t="s">
        <v>15</v>
      </c>
      <c r="D507" s="6" t="s">
        <v>25</v>
      </c>
      <c r="E507" s="7">
        <v>46</v>
      </c>
      <c r="F507" s="7">
        <v>110</v>
      </c>
      <c r="G507" s="7">
        <v>224</v>
      </c>
      <c r="H507" s="4">
        <v>22</v>
      </c>
      <c r="I507" s="5" t="s">
        <v>40</v>
      </c>
      <c r="P507" s="11"/>
      <c r="Q507" s="58" t="s">
        <v>88</v>
      </c>
      <c r="R507" s="58">
        <v>2020</v>
      </c>
      <c r="S507" s="58" t="s">
        <v>8</v>
      </c>
      <c r="T507" s="58" t="s">
        <v>101</v>
      </c>
      <c r="U507" s="58" t="s">
        <v>90</v>
      </c>
      <c r="V507" s="58" t="s">
        <v>91</v>
      </c>
      <c r="W507" s="58" t="s">
        <v>92</v>
      </c>
      <c r="X507" s="58" t="s">
        <v>102</v>
      </c>
      <c r="Y507" s="58" t="s">
        <v>94</v>
      </c>
      <c r="Z507" s="58">
        <v>808</v>
      </c>
      <c r="AA507" s="58">
        <v>1155.44</v>
      </c>
    </row>
    <row r="508" spans="1:27" ht="18" customHeight="1" x14ac:dyDescent="0.25">
      <c r="A508" s="2">
        <v>2022</v>
      </c>
      <c r="B508" s="2" t="s">
        <v>9</v>
      </c>
      <c r="C508" s="2" t="s">
        <v>15</v>
      </c>
      <c r="D508" s="6" t="s">
        <v>23</v>
      </c>
      <c r="E508" s="7">
        <v>34</v>
      </c>
      <c r="F508" s="7">
        <v>2517.2400000000002</v>
      </c>
      <c r="G508" s="7">
        <v>5126.0160000000005</v>
      </c>
      <c r="H508" s="4">
        <v>503.44800000000009</v>
      </c>
      <c r="I508" s="5" t="s">
        <v>40</v>
      </c>
      <c r="P508" s="11"/>
      <c r="Q508" s="57" t="s">
        <v>95</v>
      </c>
      <c r="R508" s="57">
        <v>2020</v>
      </c>
      <c r="S508" s="57" t="s">
        <v>8</v>
      </c>
      <c r="T508" s="57" t="s">
        <v>101</v>
      </c>
      <c r="U508" s="57" t="s">
        <v>90</v>
      </c>
      <c r="V508" s="57" t="s">
        <v>91</v>
      </c>
      <c r="W508" s="57" t="s">
        <v>92</v>
      </c>
      <c r="X508" s="57" t="s">
        <v>102</v>
      </c>
      <c r="Y508" s="57" t="s">
        <v>94</v>
      </c>
      <c r="Z508" s="57">
        <v>861</v>
      </c>
      <c r="AA508" s="57">
        <v>1231.23</v>
      </c>
    </row>
    <row r="509" spans="1:27" ht="18" customHeight="1" x14ac:dyDescent="0.25">
      <c r="A509" s="2">
        <v>2022</v>
      </c>
      <c r="B509" s="2" t="s">
        <v>9</v>
      </c>
      <c r="C509" s="2" t="s">
        <v>13</v>
      </c>
      <c r="D509" s="3" t="s">
        <v>34</v>
      </c>
      <c r="E509" s="4">
        <v>7</v>
      </c>
      <c r="F509" s="4">
        <v>220</v>
      </c>
      <c r="G509" s="4">
        <v>224</v>
      </c>
      <c r="H509" s="4">
        <v>44</v>
      </c>
      <c r="I509" s="5" t="s">
        <v>40</v>
      </c>
      <c r="P509" s="11"/>
      <c r="Q509" s="58" t="s">
        <v>88</v>
      </c>
      <c r="R509" s="58">
        <v>2020</v>
      </c>
      <c r="S509" s="58" t="s">
        <v>8</v>
      </c>
      <c r="T509" s="58" t="s">
        <v>101</v>
      </c>
      <c r="U509" s="58" t="s">
        <v>90</v>
      </c>
      <c r="V509" s="58" t="s">
        <v>91</v>
      </c>
      <c r="W509" s="58" t="s">
        <v>92</v>
      </c>
      <c r="X509" s="58" t="s">
        <v>102</v>
      </c>
      <c r="Y509" s="58" t="s">
        <v>94</v>
      </c>
      <c r="Z509" s="58">
        <v>305</v>
      </c>
      <c r="AA509" s="58">
        <v>436.15</v>
      </c>
    </row>
    <row r="510" spans="1:27" ht="18" customHeight="1" x14ac:dyDescent="0.25">
      <c r="A510" s="2">
        <v>2022</v>
      </c>
      <c r="B510" s="2" t="s">
        <v>9</v>
      </c>
      <c r="C510" s="2" t="s">
        <v>15</v>
      </c>
      <c r="D510" s="6" t="s">
        <v>27</v>
      </c>
      <c r="E510" s="7">
        <v>3</v>
      </c>
      <c r="F510" s="7">
        <v>2517.5150000000003</v>
      </c>
      <c r="G510" s="7">
        <v>5126.576</v>
      </c>
      <c r="H510" s="4">
        <v>503.5030000000001</v>
      </c>
      <c r="I510" s="5" t="s">
        <v>40</v>
      </c>
      <c r="P510" s="11"/>
      <c r="Q510" s="57" t="s">
        <v>88</v>
      </c>
      <c r="R510" s="57">
        <v>2020</v>
      </c>
      <c r="S510" s="57" t="s">
        <v>8</v>
      </c>
      <c r="T510" s="57" t="s">
        <v>101</v>
      </c>
      <c r="U510" s="57" t="s">
        <v>90</v>
      </c>
      <c r="V510" s="57" t="s">
        <v>91</v>
      </c>
      <c r="W510" s="57" t="s">
        <v>92</v>
      </c>
      <c r="X510" s="57" t="s">
        <v>102</v>
      </c>
      <c r="Y510" s="57" t="s">
        <v>94</v>
      </c>
      <c r="Z510" s="57">
        <v>347</v>
      </c>
      <c r="AA510" s="57">
        <v>496.21</v>
      </c>
    </row>
    <row r="511" spans="1:27" ht="18" customHeight="1" x14ac:dyDescent="0.25">
      <c r="A511" s="2">
        <v>2022</v>
      </c>
      <c r="B511" s="2" t="s">
        <v>9</v>
      </c>
      <c r="C511" s="2" t="s">
        <v>32</v>
      </c>
      <c r="D511" s="6" t="s">
        <v>32</v>
      </c>
      <c r="E511" s="7">
        <v>2</v>
      </c>
      <c r="F511" s="7">
        <v>7260</v>
      </c>
      <c r="G511" s="7">
        <v>7392</v>
      </c>
      <c r="H511" s="4">
        <v>1452</v>
      </c>
      <c r="I511" s="5" t="s">
        <v>40</v>
      </c>
      <c r="P511" s="11"/>
      <c r="Q511" s="58" t="s">
        <v>95</v>
      </c>
      <c r="R511" s="58">
        <v>2020</v>
      </c>
      <c r="S511" s="58" t="s">
        <v>8</v>
      </c>
      <c r="T511" s="58" t="s">
        <v>101</v>
      </c>
      <c r="U511" s="58" t="s">
        <v>90</v>
      </c>
      <c r="V511" s="58" t="s">
        <v>91</v>
      </c>
      <c r="W511" s="58" t="s">
        <v>92</v>
      </c>
      <c r="X511" s="58" t="s">
        <v>102</v>
      </c>
      <c r="Y511" s="58" t="s">
        <v>94</v>
      </c>
      <c r="Z511" s="58">
        <v>1111</v>
      </c>
      <c r="AA511" s="58">
        <v>1588.73</v>
      </c>
    </row>
    <row r="512" spans="1:27" ht="18" customHeight="1" x14ac:dyDescent="0.25">
      <c r="A512" s="2">
        <v>2022</v>
      </c>
      <c r="B512" s="2" t="s">
        <v>10</v>
      </c>
      <c r="C512" s="2" t="s">
        <v>14</v>
      </c>
      <c r="D512" s="3" t="s">
        <v>36</v>
      </c>
      <c r="E512" s="4">
        <v>3566</v>
      </c>
      <c r="F512" s="4">
        <v>5263.8950000000004</v>
      </c>
      <c r="G512" s="4">
        <v>5126.576</v>
      </c>
      <c r="H512" s="4">
        <v>1052.7790000000002</v>
      </c>
      <c r="I512" s="5" t="s">
        <v>40</v>
      </c>
      <c r="P512" s="11"/>
      <c r="Q512" s="57" t="s">
        <v>95</v>
      </c>
      <c r="R512" s="57">
        <v>2020</v>
      </c>
      <c r="S512" s="57" t="s">
        <v>3</v>
      </c>
      <c r="T512" s="57" t="s">
        <v>89</v>
      </c>
      <c r="U512" s="57" t="s">
        <v>103</v>
      </c>
      <c r="V512" s="57" t="s">
        <v>104</v>
      </c>
      <c r="W512" s="57" t="s">
        <v>100</v>
      </c>
      <c r="X512" s="57" t="s">
        <v>102</v>
      </c>
      <c r="Y512" s="57" t="s">
        <v>94</v>
      </c>
      <c r="Z512" s="57">
        <v>352</v>
      </c>
      <c r="AA512" s="57">
        <v>503.36</v>
      </c>
    </row>
    <row r="513" spans="1:27" ht="18" customHeight="1" x14ac:dyDescent="0.25">
      <c r="A513" s="2">
        <v>2022</v>
      </c>
      <c r="B513" s="2" t="s">
        <v>10</v>
      </c>
      <c r="C513" s="2" t="s">
        <v>14</v>
      </c>
      <c r="D513" s="3" t="s">
        <v>37</v>
      </c>
      <c r="E513" s="4">
        <v>2498</v>
      </c>
      <c r="F513" s="4">
        <v>8800</v>
      </c>
      <c r="G513" s="4">
        <v>8960</v>
      </c>
      <c r="H513" s="4">
        <v>1760</v>
      </c>
      <c r="I513" s="5" t="s">
        <v>40</v>
      </c>
      <c r="P513" s="11"/>
      <c r="Q513" s="58" t="s">
        <v>95</v>
      </c>
      <c r="R513" s="58">
        <v>2020</v>
      </c>
      <c r="S513" s="58" t="s">
        <v>3</v>
      </c>
      <c r="T513" s="58" t="s">
        <v>89</v>
      </c>
      <c r="U513" s="58" t="s">
        <v>103</v>
      </c>
      <c r="V513" s="58" t="s">
        <v>104</v>
      </c>
      <c r="W513" s="58" t="s">
        <v>100</v>
      </c>
      <c r="X513" s="58" t="s">
        <v>102</v>
      </c>
      <c r="Y513" s="58" t="s">
        <v>94</v>
      </c>
      <c r="Z513" s="58">
        <v>346</v>
      </c>
      <c r="AA513" s="58">
        <v>494.78</v>
      </c>
    </row>
    <row r="514" spans="1:27" ht="18" customHeight="1" x14ac:dyDescent="0.25">
      <c r="A514" s="2">
        <v>2022</v>
      </c>
      <c r="B514" s="2" t="s">
        <v>10</v>
      </c>
      <c r="C514" s="2" t="s">
        <v>13</v>
      </c>
      <c r="D514" s="3" t="s">
        <v>35</v>
      </c>
      <c r="E514" s="4">
        <v>1245</v>
      </c>
      <c r="F514" s="4">
        <v>5034.92</v>
      </c>
      <c r="G514" s="4">
        <v>5126.4639999999999</v>
      </c>
      <c r="H514" s="4">
        <v>1006.984</v>
      </c>
      <c r="I514" s="5" t="s">
        <v>40</v>
      </c>
      <c r="P514" s="11"/>
      <c r="Q514" s="57" t="s">
        <v>95</v>
      </c>
      <c r="R514" s="57">
        <v>2020</v>
      </c>
      <c r="S514" s="57" t="s">
        <v>3</v>
      </c>
      <c r="T514" s="57" t="s">
        <v>89</v>
      </c>
      <c r="U514" s="57" t="s">
        <v>103</v>
      </c>
      <c r="V514" s="57" t="s">
        <v>104</v>
      </c>
      <c r="W514" s="57" t="s">
        <v>100</v>
      </c>
      <c r="X514" s="57" t="s">
        <v>102</v>
      </c>
      <c r="Y514" s="57" t="s">
        <v>94</v>
      </c>
      <c r="Z514" s="57">
        <v>340</v>
      </c>
      <c r="AA514" s="57">
        <v>486.2</v>
      </c>
    </row>
    <row r="515" spans="1:27" ht="18" customHeight="1" x14ac:dyDescent="0.25">
      <c r="A515" s="2">
        <v>2022</v>
      </c>
      <c r="B515" s="2" t="s">
        <v>10</v>
      </c>
      <c r="C515" s="2" t="s">
        <v>38</v>
      </c>
      <c r="D515" s="6" t="s">
        <v>30</v>
      </c>
      <c r="E515" s="7">
        <v>644</v>
      </c>
      <c r="F515" s="7">
        <v>6317.85</v>
      </c>
      <c r="G515" s="7">
        <v>6432.72</v>
      </c>
      <c r="H515" s="4">
        <v>1263.5700000000002</v>
      </c>
      <c r="I515" s="5" t="s">
        <v>40</v>
      </c>
      <c r="P515" s="11"/>
      <c r="Q515" s="58" t="s">
        <v>97</v>
      </c>
      <c r="R515" s="58">
        <v>2020</v>
      </c>
      <c r="S515" s="58" t="s">
        <v>3</v>
      </c>
      <c r="T515" s="58" t="s">
        <v>89</v>
      </c>
      <c r="U515" s="58" t="s">
        <v>103</v>
      </c>
      <c r="V515" s="58" t="s">
        <v>104</v>
      </c>
      <c r="W515" s="58" t="s">
        <v>100</v>
      </c>
      <c r="X515" s="58" t="s">
        <v>102</v>
      </c>
      <c r="Y515" s="58" t="s">
        <v>94</v>
      </c>
      <c r="Z515" s="58">
        <v>349</v>
      </c>
      <c r="AA515" s="58">
        <v>499.07</v>
      </c>
    </row>
    <row r="516" spans="1:27" ht="18" customHeight="1" x14ac:dyDescent="0.25">
      <c r="A516" s="2">
        <v>2022</v>
      </c>
      <c r="B516" s="2" t="s">
        <v>10</v>
      </c>
      <c r="C516" s="2" t="s">
        <v>12</v>
      </c>
      <c r="D516" s="6" t="s">
        <v>29</v>
      </c>
      <c r="E516" s="7">
        <v>643</v>
      </c>
      <c r="F516" s="7">
        <v>7700</v>
      </c>
      <c r="G516" s="7">
        <v>7840</v>
      </c>
      <c r="H516" s="4">
        <v>1540</v>
      </c>
      <c r="I516" s="5" t="s">
        <v>40</v>
      </c>
      <c r="P516" s="11"/>
      <c r="Q516" s="57" t="s">
        <v>88</v>
      </c>
      <c r="R516" s="57">
        <v>2020</v>
      </c>
      <c r="S516" s="57" t="s">
        <v>3</v>
      </c>
      <c r="T516" s="57" t="s">
        <v>89</v>
      </c>
      <c r="U516" s="57" t="s">
        <v>103</v>
      </c>
      <c r="V516" s="57" t="s">
        <v>104</v>
      </c>
      <c r="W516" s="57" t="s">
        <v>100</v>
      </c>
      <c r="X516" s="57" t="s">
        <v>102</v>
      </c>
      <c r="Y516" s="57" t="s">
        <v>94</v>
      </c>
      <c r="Z516" s="57">
        <v>343</v>
      </c>
      <c r="AA516" s="57">
        <v>490.49</v>
      </c>
    </row>
    <row r="517" spans="1:27" ht="18" customHeight="1" x14ac:dyDescent="0.25">
      <c r="A517" s="2">
        <v>2022</v>
      </c>
      <c r="B517" s="2" t="s">
        <v>10</v>
      </c>
      <c r="C517" s="2" t="s">
        <v>38</v>
      </c>
      <c r="D517" s="6" t="s">
        <v>31</v>
      </c>
      <c r="E517" s="7">
        <v>455</v>
      </c>
      <c r="F517" s="7">
        <v>5036.46</v>
      </c>
      <c r="G517" s="7">
        <v>5128.0320000000002</v>
      </c>
      <c r="H517" s="4">
        <v>1007.292</v>
      </c>
      <c r="I517" s="5" t="s">
        <v>40</v>
      </c>
      <c r="P517" s="11"/>
      <c r="Q517" s="58" t="s">
        <v>98</v>
      </c>
      <c r="R517" s="58">
        <v>2020</v>
      </c>
      <c r="S517" s="58" t="s">
        <v>7</v>
      </c>
      <c r="T517" s="58" t="s">
        <v>89</v>
      </c>
      <c r="U517" s="58" t="s">
        <v>103</v>
      </c>
      <c r="V517" s="58" t="s">
        <v>104</v>
      </c>
      <c r="W517" s="58" t="s">
        <v>100</v>
      </c>
      <c r="X517" s="58" t="s">
        <v>102</v>
      </c>
      <c r="Y517" s="58" t="s">
        <v>105</v>
      </c>
      <c r="Z517" s="58">
        <v>286</v>
      </c>
      <c r="AA517" s="58">
        <v>408.98</v>
      </c>
    </row>
    <row r="518" spans="1:27" ht="18" customHeight="1" x14ac:dyDescent="0.25">
      <c r="A518" s="2">
        <v>2022</v>
      </c>
      <c r="B518" s="2" t="s">
        <v>10</v>
      </c>
      <c r="C518" s="2" t="s">
        <v>12</v>
      </c>
      <c r="D518" s="6" t="s">
        <v>28</v>
      </c>
      <c r="E518" s="8">
        <v>345</v>
      </c>
      <c r="F518" s="8">
        <v>7700</v>
      </c>
      <c r="G518" s="8">
        <v>7840</v>
      </c>
      <c r="H518" s="4">
        <v>1540</v>
      </c>
      <c r="I518" s="5" t="s">
        <v>40</v>
      </c>
      <c r="P518" s="11"/>
      <c r="Q518" s="57" t="s">
        <v>95</v>
      </c>
      <c r="R518" s="57">
        <v>2020</v>
      </c>
      <c r="S518" s="57" t="s">
        <v>7</v>
      </c>
      <c r="T518" s="57" t="s">
        <v>89</v>
      </c>
      <c r="U518" s="57" t="s">
        <v>103</v>
      </c>
      <c r="V518" s="57" t="s">
        <v>104</v>
      </c>
      <c r="W518" s="57" t="s">
        <v>100</v>
      </c>
      <c r="X518" s="57" t="s">
        <v>102</v>
      </c>
      <c r="Y518" s="57" t="s">
        <v>105</v>
      </c>
      <c r="Z518" s="57">
        <v>280</v>
      </c>
      <c r="AA518" s="57">
        <v>400.4</v>
      </c>
    </row>
    <row r="519" spans="1:27" ht="18" customHeight="1" x14ac:dyDescent="0.25">
      <c r="A519" s="2">
        <v>2022</v>
      </c>
      <c r="B519" s="2" t="s">
        <v>10</v>
      </c>
      <c r="C519" s="2" t="s">
        <v>13</v>
      </c>
      <c r="D519" s="3" t="s">
        <v>33</v>
      </c>
      <c r="E519" s="4">
        <v>122</v>
      </c>
      <c r="F519" s="4">
        <v>110</v>
      </c>
      <c r="G519" s="4">
        <v>112</v>
      </c>
      <c r="H519" s="4">
        <v>22</v>
      </c>
      <c r="I519" s="5" t="s">
        <v>40</v>
      </c>
      <c r="P519" s="11"/>
      <c r="Q519" s="58" t="s">
        <v>88</v>
      </c>
      <c r="R519" s="58">
        <v>2020</v>
      </c>
      <c r="S519" s="58" t="s">
        <v>7</v>
      </c>
      <c r="T519" s="58" t="s">
        <v>89</v>
      </c>
      <c r="U519" s="58" t="s">
        <v>103</v>
      </c>
      <c r="V519" s="58" t="s">
        <v>104</v>
      </c>
      <c r="W519" s="58" t="s">
        <v>100</v>
      </c>
      <c r="X519" s="58" t="s">
        <v>102</v>
      </c>
      <c r="Y519" s="58" t="s">
        <v>105</v>
      </c>
      <c r="Z519" s="58">
        <v>289</v>
      </c>
      <c r="AA519" s="58">
        <v>413.27</v>
      </c>
    </row>
    <row r="520" spans="1:27" ht="18" customHeight="1" x14ac:dyDescent="0.25">
      <c r="A520" s="2">
        <v>2022</v>
      </c>
      <c r="B520" s="2" t="s">
        <v>10</v>
      </c>
      <c r="C520" s="2" t="s">
        <v>15</v>
      </c>
      <c r="D520" s="6" t="s">
        <v>26</v>
      </c>
      <c r="E520" s="7">
        <v>78</v>
      </c>
      <c r="F520" s="7">
        <v>2517.46</v>
      </c>
      <c r="G520" s="7">
        <v>5126.4639999999999</v>
      </c>
      <c r="H520" s="4">
        <v>503.49200000000002</v>
      </c>
      <c r="I520" s="5" t="s">
        <v>40</v>
      </c>
      <c r="P520" s="11"/>
      <c r="Q520" s="57" t="s">
        <v>97</v>
      </c>
      <c r="R520" s="57">
        <v>2020</v>
      </c>
      <c r="S520" s="57" t="s">
        <v>7</v>
      </c>
      <c r="T520" s="57" t="s">
        <v>89</v>
      </c>
      <c r="U520" s="57" t="s">
        <v>103</v>
      </c>
      <c r="V520" s="57" t="s">
        <v>104</v>
      </c>
      <c r="W520" s="57" t="s">
        <v>100</v>
      </c>
      <c r="X520" s="57" t="s">
        <v>102</v>
      </c>
      <c r="Y520" s="57" t="s">
        <v>105</v>
      </c>
      <c r="Z520" s="57">
        <v>283</v>
      </c>
      <c r="AA520" s="57">
        <v>404.69</v>
      </c>
    </row>
    <row r="521" spans="1:27" ht="18" customHeight="1" x14ac:dyDescent="0.25">
      <c r="A521" s="2">
        <v>2022</v>
      </c>
      <c r="B521" s="2" t="s">
        <v>10</v>
      </c>
      <c r="C521" s="2" t="s">
        <v>15</v>
      </c>
      <c r="D521" s="6" t="s">
        <v>24</v>
      </c>
      <c r="E521" s="7">
        <v>76</v>
      </c>
      <c r="F521" s="7">
        <v>2288.4499999999998</v>
      </c>
      <c r="G521" s="7">
        <v>5126.1279999999997</v>
      </c>
      <c r="H521" s="4">
        <v>457.69</v>
      </c>
      <c r="I521" s="5" t="s">
        <v>40</v>
      </c>
      <c r="P521" s="11"/>
      <c r="Q521" s="58" t="s">
        <v>88</v>
      </c>
      <c r="R521" s="58">
        <v>2020</v>
      </c>
      <c r="S521" s="58" t="s">
        <v>7</v>
      </c>
      <c r="T521" s="58" t="s">
        <v>89</v>
      </c>
      <c r="U521" s="58" t="s">
        <v>103</v>
      </c>
      <c r="V521" s="58" t="s">
        <v>104</v>
      </c>
      <c r="W521" s="58" t="s">
        <v>100</v>
      </c>
      <c r="X521" s="58" t="s">
        <v>102</v>
      </c>
      <c r="Y521" s="58" t="s">
        <v>105</v>
      </c>
      <c r="Z521" s="58">
        <v>277</v>
      </c>
      <c r="AA521" s="58">
        <v>396.11</v>
      </c>
    </row>
    <row r="522" spans="1:27" ht="18" customHeight="1" x14ac:dyDescent="0.25">
      <c r="A522" s="2">
        <v>2022</v>
      </c>
      <c r="B522" s="2" t="s">
        <v>10</v>
      </c>
      <c r="C522" s="2" t="s">
        <v>15</v>
      </c>
      <c r="D522" s="6" t="s">
        <v>25</v>
      </c>
      <c r="E522" s="7">
        <v>46</v>
      </c>
      <c r="F522" s="7">
        <v>100</v>
      </c>
      <c r="G522" s="7">
        <v>224</v>
      </c>
      <c r="H522" s="4">
        <v>20</v>
      </c>
      <c r="I522" s="5" t="s">
        <v>40</v>
      </c>
      <c r="P522" s="11"/>
      <c r="Q522" s="57" t="s">
        <v>95</v>
      </c>
      <c r="R522" s="57">
        <v>2020</v>
      </c>
      <c r="S522" s="57" t="s">
        <v>11</v>
      </c>
      <c r="T522" s="57" t="s">
        <v>89</v>
      </c>
      <c r="U522" s="57" t="s">
        <v>103</v>
      </c>
      <c r="V522" s="57" t="s">
        <v>104</v>
      </c>
      <c r="W522" s="57" t="s">
        <v>100</v>
      </c>
      <c r="X522" s="57" t="s">
        <v>102</v>
      </c>
      <c r="Y522" s="57" t="s">
        <v>94</v>
      </c>
      <c r="Z522" s="57">
        <v>226</v>
      </c>
      <c r="AA522" s="57">
        <v>323.18</v>
      </c>
    </row>
    <row r="523" spans="1:27" ht="18" customHeight="1" x14ac:dyDescent="0.25">
      <c r="A523" s="2">
        <v>2022</v>
      </c>
      <c r="B523" s="2" t="s">
        <v>10</v>
      </c>
      <c r="C523" s="2" t="s">
        <v>15</v>
      </c>
      <c r="D523" s="6" t="s">
        <v>23</v>
      </c>
      <c r="E523" s="7">
        <v>34</v>
      </c>
      <c r="F523" s="7">
        <v>2288.4</v>
      </c>
      <c r="G523" s="7">
        <v>5126.0160000000005</v>
      </c>
      <c r="H523" s="4">
        <v>457.68000000000006</v>
      </c>
      <c r="I523" s="5" t="s">
        <v>42</v>
      </c>
      <c r="P523" s="11"/>
      <c r="Q523" s="58" t="s">
        <v>88</v>
      </c>
      <c r="R523" s="58">
        <v>2020</v>
      </c>
      <c r="S523" s="58" t="s">
        <v>11</v>
      </c>
      <c r="T523" s="58" t="s">
        <v>89</v>
      </c>
      <c r="U523" s="58" t="s">
        <v>103</v>
      </c>
      <c r="V523" s="58" t="s">
        <v>104</v>
      </c>
      <c r="W523" s="58" t="s">
        <v>100</v>
      </c>
      <c r="X523" s="58" t="s">
        <v>93</v>
      </c>
      <c r="Y523" s="58" t="s">
        <v>94</v>
      </c>
      <c r="Z523" s="58">
        <v>220</v>
      </c>
      <c r="AA523" s="58">
        <v>314.60000000000002</v>
      </c>
    </row>
    <row r="524" spans="1:27" ht="18" customHeight="1" x14ac:dyDescent="0.25">
      <c r="A524" s="2">
        <v>2022</v>
      </c>
      <c r="B524" s="2" t="s">
        <v>10</v>
      </c>
      <c r="C524" s="2" t="s">
        <v>13</v>
      </c>
      <c r="D524" s="3" t="s">
        <v>34</v>
      </c>
      <c r="E524" s="4">
        <v>7</v>
      </c>
      <c r="F524" s="4">
        <v>200</v>
      </c>
      <c r="G524" s="4">
        <v>224</v>
      </c>
      <c r="H524" s="4">
        <v>40</v>
      </c>
      <c r="I524" s="5" t="s">
        <v>42</v>
      </c>
      <c r="P524" s="11"/>
      <c r="Q524" s="57" t="s">
        <v>97</v>
      </c>
      <c r="R524" s="57">
        <v>2020</v>
      </c>
      <c r="S524" s="57" t="s">
        <v>11</v>
      </c>
      <c r="T524" s="57" t="s">
        <v>89</v>
      </c>
      <c r="U524" s="57" t="s">
        <v>103</v>
      </c>
      <c r="V524" s="57" t="s">
        <v>104</v>
      </c>
      <c r="W524" s="57" t="s">
        <v>100</v>
      </c>
      <c r="X524" s="57" t="s">
        <v>93</v>
      </c>
      <c r="Y524" s="57" t="s">
        <v>94</v>
      </c>
      <c r="Z524" s="57">
        <v>214</v>
      </c>
      <c r="AA524" s="57">
        <v>306.02</v>
      </c>
    </row>
    <row r="525" spans="1:27" ht="18" customHeight="1" x14ac:dyDescent="0.25">
      <c r="A525" s="2">
        <v>2022</v>
      </c>
      <c r="B525" s="2" t="s">
        <v>10</v>
      </c>
      <c r="C525" s="2" t="s">
        <v>15</v>
      </c>
      <c r="D525" s="6" t="s">
        <v>27</v>
      </c>
      <c r="E525" s="7">
        <v>3</v>
      </c>
      <c r="F525" s="7">
        <v>2288.65</v>
      </c>
      <c r="G525" s="7">
        <v>5126.576</v>
      </c>
      <c r="H525" s="4">
        <v>457.73</v>
      </c>
      <c r="I525" s="5" t="s">
        <v>42</v>
      </c>
      <c r="P525" s="11"/>
      <c r="Q525" s="58" t="s">
        <v>88</v>
      </c>
      <c r="R525" s="58">
        <v>2020</v>
      </c>
      <c r="S525" s="58" t="s">
        <v>11</v>
      </c>
      <c r="T525" s="58" t="s">
        <v>89</v>
      </c>
      <c r="U525" s="58" t="s">
        <v>103</v>
      </c>
      <c r="V525" s="58" t="s">
        <v>104</v>
      </c>
      <c r="W525" s="58" t="s">
        <v>100</v>
      </c>
      <c r="X525" s="58" t="s">
        <v>93</v>
      </c>
      <c r="Y525" s="58" t="s">
        <v>94</v>
      </c>
      <c r="Z525" s="58">
        <v>223</v>
      </c>
      <c r="AA525" s="58">
        <v>318.89</v>
      </c>
    </row>
    <row r="526" spans="1:27" ht="18" customHeight="1" x14ac:dyDescent="0.25">
      <c r="A526" s="2">
        <v>2022</v>
      </c>
      <c r="B526" s="2" t="s">
        <v>10</v>
      </c>
      <c r="C526" s="2" t="s">
        <v>32</v>
      </c>
      <c r="D526" s="6" t="s">
        <v>32</v>
      </c>
      <c r="E526" s="7">
        <v>2</v>
      </c>
      <c r="F526" s="7">
        <v>6600</v>
      </c>
      <c r="G526" s="7">
        <v>7392</v>
      </c>
      <c r="H526" s="4">
        <v>1320</v>
      </c>
      <c r="I526" s="5" t="s">
        <v>42</v>
      </c>
      <c r="P526" s="11"/>
      <c r="Q526" s="57" t="s">
        <v>97</v>
      </c>
      <c r="R526" s="57">
        <v>2020</v>
      </c>
      <c r="S526" s="57" t="s">
        <v>11</v>
      </c>
      <c r="T526" s="57" t="s">
        <v>89</v>
      </c>
      <c r="U526" s="57" t="s">
        <v>103</v>
      </c>
      <c r="V526" s="57" t="s">
        <v>104</v>
      </c>
      <c r="W526" s="57" t="s">
        <v>100</v>
      </c>
      <c r="X526" s="57" t="s">
        <v>93</v>
      </c>
      <c r="Y526" s="57" t="s">
        <v>94</v>
      </c>
      <c r="Z526" s="57">
        <v>217</v>
      </c>
      <c r="AA526" s="57">
        <v>310.31</v>
      </c>
    </row>
    <row r="527" spans="1:27" ht="18" customHeight="1" x14ac:dyDescent="0.25">
      <c r="A527" s="2">
        <v>2022</v>
      </c>
      <c r="B527" s="2" t="s">
        <v>11</v>
      </c>
      <c r="C527" s="2" t="s">
        <v>14</v>
      </c>
      <c r="D527" s="3" t="s">
        <v>36</v>
      </c>
      <c r="E527" s="4">
        <v>3566</v>
      </c>
      <c r="F527" s="4">
        <v>4577.3</v>
      </c>
      <c r="G527" s="4">
        <v>5126.576</v>
      </c>
      <c r="H527" s="4">
        <v>915.46</v>
      </c>
      <c r="I527" s="5" t="s">
        <v>42</v>
      </c>
      <c r="P527" s="11"/>
      <c r="Q527" s="58" t="s">
        <v>88</v>
      </c>
      <c r="R527" s="58">
        <v>2020</v>
      </c>
      <c r="S527" s="58" t="s">
        <v>11</v>
      </c>
      <c r="T527" s="58" t="s">
        <v>89</v>
      </c>
      <c r="U527" s="58" t="s">
        <v>103</v>
      </c>
      <c r="V527" s="58" t="s">
        <v>104</v>
      </c>
      <c r="W527" s="58" t="s">
        <v>100</v>
      </c>
      <c r="X527" s="58" t="s">
        <v>93</v>
      </c>
      <c r="Y527" s="58" t="s">
        <v>94</v>
      </c>
      <c r="Z527" s="58">
        <v>211</v>
      </c>
      <c r="AA527" s="58">
        <v>301.73</v>
      </c>
    </row>
    <row r="528" spans="1:27" ht="18" customHeight="1" x14ac:dyDescent="0.25">
      <c r="A528" s="2">
        <v>2022</v>
      </c>
      <c r="B528" s="2" t="s">
        <v>11</v>
      </c>
      <c r="C528" s="2" t="s">
        <v>14</v>
      </c>
      <c r="D528" s="3" t="s">
        <v>37</v>
      </c>
      <c r="E528" s="4">
        <v>2498</v>
      </c>
      <c r="F528" s="4">
        <v>8000</v>
      </c>
      <c r="G528" s="4">
        <v>8960</v>
      </c>
      <c r="H528" s="4">
        <v>1600</v>
      </c>
      <c r="I528" s="5" t="s">
        <v>42</v>
      </c>
      <c r="P528" s="11"/>
      <c r="Q528" s="57" t="s">
        <v>88</v>
      </c>
      <c r="R528" s="57">
        <v>2020</v>
      </c>
      <c r="S528" s="57" t="s">
        <v>6</v>
      </c>
      <c r="T528" s="57" t="s">
        <v>89</v>
      </c>
      <c r="U528" s="57" t="s">
        <v>103</v>
      </c>
      <c r="V528" s="57" t="s">
        <v>104</v>
      </c>
      <c r="W528" s="57" t="s">
        <v>100</v>
      </c>
      <c r="X528" s="57" t="s">
        <v>93</v>
      </c>
      <c r="Y528" s="57" t="s">
        <v>105</v>
      </c>
      <c r="Z528" s="57">
        <v>304</v>
      </c>
      <c r="AA528" s="57">
        <v>434.72</v>
      </c>
    </row>
    <row r="529" spans="1:27" ht="18" customHeight="1" x14ac:dyDescent="0.25">
      <c r="A529" s="2">
        <v>2022</v>
      </c>
      <c r="B529" s="2" t="s">
        <v>11</v>
      </c>
      <c r="C529" s="2" t="s">
        <v>13</v>
      </c>
      <c r="D529" s="3" t="s">
        <v>35</v>
      </c>
      <c r="E529" s="4">
        <v>1245</v>
      </c>
      <c r="F529" s="4">
        <v>4577.2</v>
      </c>
      <c r="G529" s="4">
        <v>5126.4639999999999</v>
      </c>
      <c r="H529" s="4">
        <v>915.44</v>
      </c>
      <c r="I529" s="5" t="s">
        <v>42</v>
      </c>
      <c r="P529" s="11"/>
      <c r="Q529" s="58" t="s">
        <v>95</v>
      </c>
      <c r="R529" s="58">
        <v>2020</v>
      </c>
      <c r="S529" s="58" t="s">
        <v>6</v>
      </c>
      <c r="T529" s="58" t="s">
        <v>89</v>
      </c>
      <c r="U529" s="58" t="s">
        <v>103</v>
      </c>
      <c r="V529" s="58" t="s">
        <v>104</v>
      </c>
      <c r="W529" s="58" t="s">
        <v>100</v>
      </c>
      <c r="X529" s="58" t="s">
        <v>93</v>
      </c>
      <c r="Y529" s="58" t="s">
        <v>105</v>
      </c>
      <c r="Z529" s="58">
        <v>298</v>
      </c>
      <c r="AA529" s="58">
        <v>426.14</v>
      </c>
    </row>
    <row r="530" spans="1:27" ht="18" customHeight="1" x14ac:dyDescent="0.25">
      <c r="A530" s="2">
        <v>2022</v>
      </c>
      <c r="B530" s="2" t="s">
        <v>11</v>
      </c>
      <c r="C530" s="2" t="s">
        <v>38</v>
      </c>
      <c r="D530" s="6" t="s">
        <v>30</v>
      </c>
      <c r="E530" s="7">
        <v>644</v>
      </c>
      <c r="F530" s="7">
        <v>5743.5</v>
      </c>
      <c r="G530" s="7">
        <v>6432.72</v>
      </c>
      <c r="H530" s="4">
        <v>1148.7</v>
      </c>
      <c r="I530" s="5" t="s">
        <v>42</v>
      </c>
      <c r="P530" s="11"/>
      <c r="Q530" s="57" t="s">
        <v>95</v>
      </c>
      <c r="R530" s="57">
        <v>2020</v>
      </c>
      <c r="S530" s="57" t="s">
        <v>6</v>
      </c>
      <c r="T530" s="57" t="s">
        <v>89</v>
      </c>
      <c r="U530" s="57" t="s">
        <v>103</v>
      </c>
      <c r="V530" s="57" t="s">
        <v>104</v>
      </c>
      <c r="W530" s="57" t="s">
        <v>100</v>
      </c>
      <c r="X530" s="57" t="s">
        <v>93</v>
      </c>
      <c r="Y530" s="57" t="s">
        <v>105</v>
      </c>
      <c r="Z530" s="57">
        <v>292</v>
      </c>
      <c r="AA530" s="57">
        <v>417.56</v>
      </c>
    </row>
    <row r="531" spans="1:27" ht="18" customHeight="1" x14ac:dyDescent="0.25">
      <c r="A531" s="2">
        <v>2022</v>
      </c>
      <c r="B531" s="2" t="s">
        <v>11</v>
      </c>
      <c r="C531" s="2" t="s">
        <v>12</v>
      </c>
      <c r="D531" s="6" t="s">
        <v>29</v>
      </c>
      <c r="E531" s="7">
        <v>643</v>
      </c>
      <c r="F531" s="7">
        <v>7000</v>
      </c>
      <c r="G531" s="7">
        <v>7840</v>
      </c>
      <c r="H531" s="4">
        <v>1400</v>
      </c>
      <c r="I531" s="5" t="s">
        <v>42</v>
      </c>
      <c r="P531" s="11"/>
      <c r="Q531" s="58" t="s">
        <v>97</v>
      </c>
      <c r="R531" s="58">
        <v>2020</v>
      </c>
      <c r="S531" s="58" t="s">
        <v>6</v>
      </c>
      <c r="T531" s="58" t="s">
        <v>89</v>
      </c>
      <c r="U531" s="58" t="s">
        <v>103</v>
      </c>
      <c r="V531" s="58" t="s">
        <v>104</v>
      </c>
      <c r="W531" s="58" t="s">
        <v>100</v>
      </c>
      <c r="X531" s="58" t="s">
        <v>93</v>
      </c>
      <c r="Y531" s="58" t="s">
        <v>105</v>
      </c>
      <c r="Z531" s="58">
        <v>301</v>
      </c>
      <c r="AA531" s="58">
        <v>430.43</v>
      </c>
    </row>
    <row r="532" spans="1:27" ht="18" customHeight="1" x14ac:dyDescent="0.25">
      <c r="A532" s="2">
        <v>2022</v>
      </c>
      <c r="B532" s="2" t="s">
        <v>11</v>
      </c>
      <c r="C532" s="2" t="s">
        <v>38</v>
      </c>
      <c r="D532" s="6" t="s">
        <v>31</v>
      </c>
      <c r="E532" s="7">
        <v>455</v>
      </c>
      <c r="F532" s="7">
        <v>4578.6000000000004</v>
      </c>
      <c r="G532" s="7">
        <v>5128.0320000000002</v>
      </c>
      <c r="H532" s="4">
        <v>915.72000000000014</v>
      </c>
      <c r="I532" s="5" t="s">
        <v>42</v>
      </c>
      <c r="P532" s="11"/>
      <c r="Q532" s="57" t="s">
        <v>95</v>
      </c>
      <c r="R532" s="57">
        <v>2020</v>
      </c>
      <c r="S532" s="57" t="s">
        <v>6</v>
      </c>
      <c r="T532" s="57" t="s">
        <v>89</v>
      </c>
      <c r="U532" s="57" t="s">
        <v>103</v>
      </c>
      <c r="V532" s="57" t="s">
        <v>104</v>
      </c>
      <c r="W532" s="57" t="s">
        <v>100</v>
      </c>
      <c r="X532" s="57" t="s">
        <v>93</v>
      </c>
      <c r="Y532" s="57" t="s">
        <v>105</v>
      </c>
      <c r="Z532" s="57">
        <v>295</v>
      </c>
      <c r="AA532" s="57">
        <v>421.85</v>
      </c>
    </row>
    <row r="533" spans="1:27" ht="18" customHeight="1" x14ac:dyDescent="0.25">
      <c r="A533" s="2">
        <v>2022</v>
      </c>
      <c r="B533" s="2" t="s">
        <v>11</v>
      </c>
      <c r="C533" s="2" t="s">
        <v>12</v>
      </c>
      <c r="D533" s="6" t="s">
        <v>28</v>
      </c>
      <c r="E533" s="8">
        <v>345</v>
      </c>
      <c r="F533" s="8">
        <v>7000</v>
      </c>
      <c r="G533" s="8">
        <v>7840</v>
      </c>
      <c r="H533" s="4">
        <v>1400</v>
      </c>
      <c r="I533" s="5" t="s">
        <v>42</v>
      </c>
      <c r="P533" s="11"/>
      <c r="Q533" s="58" t="s">
        <v>95</v>
      </c>
      <c r="R533" s="58">
        <v>2020</v>
      </c>
      <c r="S533" s="58" t="s">
        <v>5</v>
      </c>
      <c r="T533" s="58" t="s">
        <v>89</v>
      </c>
      <c r="U533" s="58" t="s">
        <v>103</v>
      </c>
      <c r="V533" s="58" t="s">
        <v>104</v>
      </c>
      <c r="W533" s="58" t="s">
        <v>100</v>
      </c>
      <c r="X533" s="58" t="s">
        <v>93</v>
      </c>
      <c r="Y533" s="58" t="s">
        <v>94</v>
      </c>
      <c r="Z533" s="58">
        <v>322</v>
      </c>
      <c r="AA533" s="58">
        <v>460.46</v>
      </c>
    </row>
    <row r="534" spans="1:27" ht="18" customHeight="1" x14ac:dyDescent="0.25">
      <c r="A534" s="2">
        <v>2022</v>
      </c>
      <c r="B534" s="2" t="s">
        <v>11</v>
      </c>
      <c r="C534" s="2" t="s">
        <v>13</v>
      </c>
      <c r="D534" s="3" t="s">
        <v>33</v>
      </c>
      <c r="E534" s="4">
        <v>122</v>
      </c>
      <c r="F534" s="4">
        <v>100</v>
      </c>
      <c r="G534" s="4">
        <v>112</v>
      </c>
      <c r="H534" s="4">
        <v>20</v>
      </c>
      <c r="I534" s="5" t="s">
        <v>42</v>
      </c>
      <c r="P534" s="11"/>
      <c r="Q534" s="57" t="s">
        <v>88</v>
      </c>
      <c r="R534" s="57">
        <v>2020</v>
      </c>
      <c r="S534" s="57" t="s">
        <v>5</v>
      </c>
      <c r="T534" s="57" t="s">
        <v>89</v>
      </c>
      <c r="U534" s="57" t="s">
        <v>103</v>
      </c>
      <c r="V534" s="57" t="s">
        <v>104</v>
      </c>
      <c r="W534" s="57" t="s">
        <v>100</v>
      </c>
      <c r="X534" s="57" t="s">
        <v>93</v>
      </c>
      <c r="Y534" s="57" t="s">
        <v>105</v>
      </c>
      <c r="Z534" s="57">
        <v>316</v>
      </c>
      <c r="AA534" s="57">
        <v>451.88</v>
      </c>
    </row>
    <row r="535" spans="1:27" ht="18" customHeight="1" x14ac:dyDescent="0.25">
      <c r="A535" s="2">
        <v>2022</v>
      </c>
      <c r="B535" s="2" t="s">
        <v>11</v>
      </c>
      <c r="C535" s="2" t="s">
        <v>15</v>
      </c>
      <c r="D535" s="6" t="s">
        <v>26</v>
      </c>
      <c r="E535" s="7">
        <v>78</v>
      </c>
      <c r="F535" s="7">
        <v>2288.6</v>
      </c>
      <c r="G535" s="7">
        <v>5126.4639999999999</v>
      </c>
      <c r="H535" s="4">
        <v>457.72</v>
      </c>
      <c r="I535" s="5" t="s">
        <v>42</v>
      </c>
      <c r="P535" s="11"/>
      <c r="Q535" s="58" t="s">
        <v>97</v>
      </c>
      <c r="R535" s="58">
        <v>2020</v>
      </c>
      <c r="S535" s="58" t="s">
        <v>5</v>
      </c>
      <c r="T535" s="58" t="s">
        <v>89</v>
      </c>
      <c r="U535" s="58" t="s">
        <v>103</v>
      </c>
      <c r="V535" s="58" t="s">
        <v>104</v>
      </c>
      <c r="W535" s="58" t="s">
        <v>100</v>
      </c>
      <c r="X535" s="58" t="s">
        <v>93</v>
      </c>
      <c r="Y535" s="58" t="s">
        <v>105</v>
      </c>
      <c r="Z535" s="58">
        <v>310</v>
      </c>
      <c r="AA535" s="58">
        <v>443.3</v>
      </c>
    </row>
    <row r="536" spans="1:27" ht="18" customHeight="1" x14ac:dyDescent="0.25">
      <c r="A536" s="2">
        <v>2022</v>
      </c>
      <c r="B536" s="2" t="s">
        <v>11</v>
      </c>
      <c r="C536" s="2" t="s">
        <v>15</v>
      </c>
      <c r="D536" s="6" t="s">
        <v>24</v>
      </c>
      <c r="E536" s="7">
        <v>76</v>
      </c>
      <c r="F536" s="7">
        <v>2288.4499999999998</v>
      </c>
      <c r="G536" s="7">
        <v>5126.1279999999997</v>
      </c>
      <c r="H536" s="4">
        <v>457.69</v>
      </c>
      <c r="I536" s="5" t="s">
        <v>42</v>
      </c>
      <c r="P536" s="11"/>
      <c r="Q536" s="57" t="s">
        <v>88</v>
      </c>
      <c r="R536" s="57">
        <v>2020</v>
      </c>
      <c r="S536" s="57" t="s">
        <v>5</v>
      </c>
      <c r="T536" s="57" t="s">
        <v>89</v>
      </c>
      <c r="U536" s="57" t="s">
        <v>103</v>
      </c>
      <c r="V536" s="57" t="s">
        <v>104</v>
      </c>
      <c r="W536" s="57" t="s">
        <v>100</v>
      </c>
      <c r="X536" s="57" t="s">
        <v>93</v>
      </c>
      <c r="Y536" s="57" t="s">
        <v>105</v>
      </c>
      <c r="Z536" s="57">
        <v>319</v>
      </c>
      <c r="AA536" s="57">
        <v>456.17</v>
      </c>
    </row>
    <row r="537" spans="1:27" ht="18" customHeight="1" x14ac:dyDescent="0.25">
      <c r="A537" s="2">
        <v>2022</v>
      </c>
      <c r="B537" s="2" t="s">
        <v>11</v>
      </c>
      <c r="C537" s="2" t="s">
        <v>15</v>
      </c>
      <c r="D537" s="6" t="s">
        <v>25</v>
      </c>
      <c r="E537" s="7">
        <v>46</v>
      </c>
      <c r="F537" s="7">
        <v>100</v>
      </c>
      <c r="G537" s="7">
        <v>224</v>
      </c>
      <c r="H537" s="4">
        <v>20</v>
      </c>
      <c r="I537" s="5" t="s">
        <v>42</v>
      </c>
      <c r="P537" s="11"/>
      <c r="Q537" s="58" t="s">
        <v>95</v>
      </c>
      <c r="R537" s="58">
        <v>2020</v>
      </c>
      <c r="S537" s="58" t="s">
        <v>5</v>
      </c>
      <c r="T537" s="58" t="s">
        <v>89</v>
      </c>
      <c r="U537" s="58" t="s">
        <v>103</v>
      </c>
      <c r="V537" s="58" t="s">
        <v>104</v>
      </c>
      <c r="W537" s="58" t="s">
        <v>100</v>
      </c>
      <c r="X537" s="58" t="s">
        <v>93</v>
      </c>
      <c r="Y537" s="58" t="s">
        <v>105</v>
      </c>
      <c r="Z537" s="58">
        <v>313</v>
      </c>
      <c r="AA537" s="58">
        <v>447.59</v>
      </c>
    </row>
    <row r="538" spans="1:27" ht="18" customHeight="1" x14ac:dyDescent="0.25">
      <c r="A538" s="2">
        <v>2022</v>
      </c>
      <c r="B538" s="2" t="s">
        <v>11</v>
      </c>
      <c r="C538" s="2" t="s">
        <v>15</v>
      </c>
      <c r="D538" s="6" t="s">
        <v>23</v>
      </c>
      <c r="E538" s="7">
        <v>34</v>
      </c>
      <c r="F538" s="7">
        <v>2288.4</v>
      </c>
      <c r="G538" s="7">
        <v>5126.0160000000005</v>
      </c>
      <c r="H538" s="4">
        <v>457.68000000000006</v>
      </c>
      <c r="I538" s="5" t="s">
        <v>42</v>
      </c>
      <c r="P538" s="11"/>
      <c r="Q538" s="57" t="s">
        <v>95</v>
      </c>
      <c r="R538" s="57">
        <v>2020</v>
      </c>
      <c r="S538" s="57" t="s">
        <v>5</v>
      </c>
      <c r="T538" s="57" t="s">
        <v>89</v>
      </c>
      <c r="U538" s="57" t="s">
        <v>103</v>
      </c>
      <c r="V538" s="57" t="s">
        <v>104</v>
      </c>
      <c r="W538" s="57" t="s">
        <v>100</v>
      </c>
      <c r="X538" s="57" t="s">
        <v>93</v>
      </c>
      <c r="Y538" s="57" t="s">
        <v>105</v>
      </c>
      <c r="Z538" s="57">
        <v>307</v>
      </c>
      <c r="AA538" s="57">
        <v>439.01</v>
      </c>
    </row>
    <row r="539" spans="1:27" ht="18" customHeight="1" x14ac:dyDescent="0.25">
      <c r="A539" s="2">
        <v>2022</v>
      </c>
      <c r="B539" s="2" t="s">
        <v>11</v>
      </c>
      <c r="C539" s="2" t="s">
        <v>13</v>
      </c>
      <c r="D539" s="3" t="s">
        <v>34</v>
      </c>
      <c r="E539" s="4">
        <v>7</v>
      </c>
      <c r="F539" s="4">
        <v>200</v>
      </c>
      <c r="G539" s="4">
        <v>224</v>
      </c>
      <c r="H539" s="4">
        <v>40</v>
      </c>
      <c r="I539" s="5" t="s">
        <v>42</v>
      </c>
      <c r="P539" s="11"/>
      <c r="Q539" s="58" t="s">
        <v>88</v>
      </c>
      <c r="R539" s="58">
        <v>2020</v>
      </c>
      <c r="S539" s="58" t="s">
        <v>4</v>
      </c>
      <c r="T539" s="58" t="s">
        <v>89</v>
      </c>
      <c r="U539" s="58" t="s">
        <v>103</v>
      </c>
      <c r="V539" s="58" t="s">
        <v>104</v>
      </c>
      <c r="W539" s="58" t="s">
        <v>100</v>
      </c>
      <c r="X539" s="58" t="s">
        <v>93</v>
      </c>
      <c r="Y539" s="58" t="s">
        <v>94</v>
      </c>
      <c r="Z539" s="58">
        <v>334</v>
      </c>
      <c r="AA539" s="58">
        <v>477.62</v>
      </c>
    </row>
    <row r="540" spans="1:27" ht="18" customHeight="1" x14ac:dyDescent="0.25">
      <c r="A540" s="2">
        <v>2022</v>
      </c>
      <c r="B540" s="2" t="s">
        <v>11</v>
      </c>
      <c r="C540" s="2" t="s">
        <v>15</v>
      </c>
      <c r="D540" s="6" t="s">
        <v>27</v>
      </c>
      <c r="E540" s="7">
        <v>3</v>
      </c>
      <c r="F540" s="7">
        <v>2288.65</v>
      </c>
      <c r="G540" s="7">
        <v>5126.576</v>
      </c>
      <c r="H540" s="4">
        <v>457.73</v>
      </c>
      <c r="I540" s="5" t="s">
        <v>42</v>
      </c>
      <c r="P540" s="11"/>
      <c r="Q540" s="57" t="s">
        <v>95</v>
      </c>
      <c r="R540" s="57">
        <v>2020</v>
      </c>
      <c r="S540" s="57" t="s">
        <v>4</v>
      </c>
      <c r="T540" s="57" t="s">
        <v>89</v>
      </c>
      <c r="U540" s="57" t="s">
        <v>103</v>
      </c>
      <c r="V540" s="57" t="s">
        <v>104</v>
      </c>
      <c r="W540" s="57" t="s">
        <v>100</v>
      </c>
      <c r="X540" s="57" t="s">
        <v>93</v>
      </c>
      <c r="Y540" s="57" t="s">
        <v>94</v>
      </c>
      <c r="Z540" s="57">
        <v>328</v>
      </c>
      <c r="AA540" s="57">
        <v>469.04</v>
      </c>
    </row>
    <row r="541" spans="1:27" ht="18" customHeight="1" x14ac:dyDescent="0.25">
      <c r="A541" s="2">
        <v>2022</v>
      </c>
      <c r="B541" s="2" t="s">
        <v>11</v>
      </c>
      <c r="C541" s="2" t="s">
        <v>32</v>
      </c>
      <c r="D541" s="6" t="s">
        <v>32</v>
      </c>
      <c r="E541" s="7">
        <v>2</v>
      </c>
      <c r="F541" s="7">
        <v>6600</v>
      </c>
      <c r="G541" s="7">
        <v>7392</v>
      </c>
      <c r="H541" s="4">
        <v>1320</v>
      </c>
      <c r="I541" s="5" t="s">
        <v>42</v>
      </c>
      <c r="P541" s="11"/>
      <c r="Q541" s="58" t="s">
        <v>97</v>
      </c>
      <c r="R541" s="58">
        <v>2020</v>
      </c>
      <c r="S541" s="58" t="s">
        <v>4</v>
      </c>
      <c r="T541" s="58" t="s">
        <v>89</v>
      </c>
      <c r="U541" s="58" t="s">
        <v>103</v>
      </c>
      <c r="V541" s="58" t="s">
        <v>104</v>
      </c>
      <c r="W541" s="58" t="s">
        <v>100</v>
      </c>
      <c r="X541" s="58" t="s">
        <v>93</v>
      </c>
      <c r="Y541" s="58" t="s">
        <v>94</v>
      </c>
      <c r="Z541" s="58">
        <v>337</v>
      </c>
      <c r="AA541" s="58">
        <v>481.91</v>
      </c>
    </row>
    <row r="542" spans="1:27" ht="18" customHeight="1" x14ac:dyDescent="0.25">
      <c r="A542" s="2">
        <v>2023</v>
      </c>
      <c r="B542" s="2" t="s">
        <v>0</v>
      </c>
      <c r="C542" s="2" t="s">
        <v>14</v>
      </c>
      <c r="D542" s="3" t="s">
        <v>36</v>
      </c>
      <c r="E542" s="4">
        <v>3566</v>
      </c>
      <c r="F542" s="4">
        <v>5492.76</v>
      </c>
      <c r="G542" s="4">
        <v>5126.576</v>
      </c>
      <c r="H542" s="4">
        <v>1098.5520000000001</v>
      </c>
      <c r="I542" s="5" t="s">
        <v>42</v>
      </c>
      <c r="P542" s="11"/>
      <c r="Q542" s="57" t="s">
        <v>95</v>
      </c>
      <c r="R542" s="57">
        <v>2020</v>
      </c>
      <c r="S542" s="57" t="s">
        <v>4</v>
      </c>
      <c r="T542" s="57" t="s">
        <v>89</v>
      </c>
      <c r="U542" s="57" t="s">
        <v>103</v>
      </c>
      <c r="V542" s="57" t="s">
        <v>104</v>
      </c>
      <c r="W542" s="57" t="s">
        <v>100</v>
      </c>
      <c r="X542" s="57" t="s">
        <v>93</v>
      </c>
      <c r="Y542" s="57" t="s">
        <v>94</v>
      </c>
      <c r="Z542" s="57">
        <v>331</v>
      </c>
      <c r="AA542" s="57">
        <v>473.33</v>
      </c>
    </row>
    <row r="543" spans="1:27" ht="18" customHeight="1" x14ac:dyDescent="0.25">
      <c r="A543" s="2">
        <v>2023</v>
      </c>
      <c r="B543" s="2" t="s">
        <v>0</v>
      </c>
      <c r="C543" s="2" t="s">
        <v>14</v>
      </c>
      <c r="D543" s="3" t="s">
        <v>37</v>
      </c>
      <c r="E543" s="4">
        <v>2498</v>
      </c>
      <c r="F543" s="4">
        <v>9600</v>
      </c>
      <c r="G543" s="4">
        <v>8960</v>
      </c>
      <c r="H543" s="4">
        <v>1920</v>
      </c>
      <c r="I543" s="5" t="s">
        <v>42</v>
      </c>
      <c r="P543" s="11"/>
      <c r="Q543" s="58" t="s">
        <v>98</v>
      </c>
      <c r="R543" s="58">
        <v>2020</v>
      </c>
      <c r="S543" s="58" t="s">
        <v>4</v>
      </c>
      <c r="T543" s="58" t="s">
        <v>89</v>
      </c>
      <c r="U543" s="58" t="s">
        <v>103</v>
      </c>
      <c r="V543" s="58" t="s">
        <v>104</v>
      </c>
      <c r="W543" s="58" t="s">
        <v>100</v>
      </c>
      <c r="X543" s="58" t="s">
        <v>93</v>
      </c>
      <c r="Y543" s="58" t="s">
        <v>94</v>
      </c>
      <c r="Z543" s="58">
        <v>325</v>
      </c>
      <c r="AA543" s="58">
        <v>464.75</v>
      </c>
    </row>
    <row r="544" spans="1:27" ht="18" customHeight="1" x14ac:dyDescent="0.25">
      <c r="A544" s="2">
        <v>2023</v>
      </c>
      <c r="B544" s="2" t="s">
        <v>0</v>
      </c>
      <c r="C544" s="2" t="s">
        <v>13</v>
      </c>
      <c r="D544" s="3" t="s">
        <v>35</v>
      </c>
      <c r="E544" s="4">
        <v>1245</v>
      </c>
      <c r="F544" s="4">
        <v>5492.6399999999994</v>
      </c>
      <c r="G544" s="4">
        <v>5126.4639999999999</v>
      </c>
      <c r="H544" s="4">
        <v>1098.528</v>
      </c>
      <c r="I544" s="5" t="s">
        <v>42</v>
      </c>
      <c r="P544" s="11"/>
      <c r="Q544" s="57" t="s">
        <v>88</v>
      </c>
      <c r="R544" s="57">
        <v>2020</v>
      </c>
      <c r="S544" s="57" t="s">
        <v>10</v>
      </c>
      <c r="T544" s="57" t="s">
        <v>89</v>
      </c>
      <c r="U544" s="57" t="s">
        <v>103</v>
      </c>
      <c r="V544" s="57" t="s">
        <v>104</v>
      </c>
      <c r="W544" s="57" t="s">
        <v>100</v>
      </c>
      <c r="X544" s="57" t="s">
        <v>93</v>
      </c>
      <c r="Y544" s="57" t="s">
        <v>94</v>
      </c>
      <c r="Z544" s="57">
        <v>238</v>
      </c>
      <c r="AA544" s="57">
        <v>340.34</v>
      </c>
    </row>
    <row r="545" spans="1:27" ht="18" customHeight="1" x14ac:dyDescent="0.25">
      <c r="A545" s="2">
        <v>2023</v>
      </c>
      <c r="B545" s="2" t="s">
        <v>0</v>
      </c>
      <c r="C545" s="2" t="s">
        <v>38</v>
      </c>
      <c r="D545" s="6" t="s">
        <v>30</v>
      </c>
      <c r="E545" s="7">
        <v>644</v>
      </c>
      <c r="F545" s="7">
        <v>6892.2</v>
      </c>
      <c r="G545" s="7">
        <v>6432.72</v>
      </c>
      <c r="H545" s="4">
        <v>1378.44</v>
      </c>
      <c r="I545" s="5" t="s">
        <v>42</v>
      </c>
      <c r="P545" s="11"/>
      <c r="Q545" s="58" t="s">
        <v>88</v>
      </c>
      <c r="R545" s="58">
        <v>2020</v>
      </c>
      <c r="S545" s="58" t="s">
        <v>10</v>
      </c>
      <c r="T545" s="58" t="s">
        <v>89</v>
      </c>
      <c r="U545" s="58" t="s">
        <v>103</v>
      </c>
      <c r="V545" s="58" t="s">
        <v>104</v>
      </c>
      <c r="W545" s="58" t="s">
        <v>100</v>
      </c>
      <c r="X545" s="58" t="s">
        <v>93</v>
      </c>
      <c r="Y545" s="58" t="s">
        <v>94</v>
      </c>
      <c r="Z545" s="58">
        <v>232</v>
      </c>
      <c r="AA545" s="58">
        <v>331.76</v>
      </c>
    </row>
    <row r="546" spans="1:27" ht="18" customHeight="1" x14ac:dyDescent="0.25">
      <c r="A546" s="2">
        <v>2023</v>
      </c>
      <c r="B546" s="2" t="s">
        <v>0</v>
      </c>
      <c r="C546" s="2" t="s">
        <v>12</v>
      </c>
      <c r="D546" s="6" t="s">
        <v>29</v>
      </c>
      <c r="E546" s="7">
        <v>643</v>
      </c>
      <c r="F546" s="7">
        <v>8400</v>
      </c>
      <c r="G546" s="7">
        <v>7840</v>
      </c>
      <c r="H546" s="4">
        <v>1680</v>
      </c>
      <c r="I546" s="5" t="s">
        <v>40</v>
      </c>
      <c r="P546" s="11"/>
      <c r="Q546" s="57" t="s">
        <v>99</v>
      </c>
      <c r="R546" s="57">
        <v>2020</v>
      </c>
      <c r="S546" s="57" t="s">
        <v>10</v>
      </c>
      <c r="T546" s="57" t="s">
        <v>89</v>
      </c>
      <c r="U546" s="57" t="s">
        <v>103</v>
      </c>
      <c r="V546" s="57" t="s">
        <v>104</v>
      </c>
      <c r="W546" s="57" t="s">
        <v>100</v>
      </c>
      <c r="X546" s="57" t="s">
        <v>93</v>
      </c>
      <c r="Y546" s="57" t="s">
        <v>94</v>
      </c>
      <c r="Z546" s="57">
        <v>241</v>
      </c>
      <c r="AA546" s="57">
        <v>344.63</v>
      </c>
    </row>
    <row r="547" spans="1:27" ht="18" customHeight="1" x14ac:dyDescent="0.25">
      <c r="A547" s="2">
        <v>2023</v>
      </c>
      <c r="B547" s="2" t="s">
        <v>0</v>
      </c>
      <c r="C547" s="2" t="s">
        <v>38</v>
      </c>
      <c r="D547" s="6" t="s">
        <v>31</v>
      </c>
      <c r="E547" s="7">
        <v>455</v>
      </c>
      <c r="F547" s="7">
        <v>5494.3200000000006</v>
      </c>
      <c r="G547" s="7">
        <v>5128.0320000000002</v>
      </c>
      <c r="H547" s="4">
        <v>1098.8640000000003</v>
      </c>
      <c r="I547" s="5" t="s">
        <v>40</v>
      </c>
      <c r="P547" s="11"/>
      <c r="Q547" s="58" t="s">
        <v>88</v>
      </c>
      <c r="R547" s="58">
        <v>2020</v>
      </c>
      <c r="S547" s="58" t="s">
        <v>10</v>
      </c>
      <c r="T547" s="58" t="s">
        <v>89</v>
      </c>
      <c r="U547" s="58" t="s">
        <v>103</v>
      </c>
      <c r="V547" s="58" t="s">
        <v>104</v>
      </c>
      <c r="W547" s="58" t="s">
        <v>100</v>
      </c>
      <c r="X547" s="58" t="s">
        <v>93</v>
      </c>
      <c r="Y547" s="58" t="s">
        <v>94</v>
      </c>
      <c r="Z547" s="58">
        <v>235</v>
      </c>
      <c r="AA547" s="58">
        <v>336.05</v>
      </c>
    </row>
    <row r="548" spans="1:27" ht="18" customHeight="1" x14ac:dyDescent="0.25">
      <c r="A548" s="2">
        <v>2023</v>
      </c>
      <c r="B548" s="2" t="s">
        <v>0</v>
      </c>
      <c r="C548" s="2" t="s">
        <v>12</v>
      </c>
      <c r="D548" s="6" t="s">
        <v>28</v>
      </c>
      <c r="E548" s="8">
        <v>345</v>
      </c>
      <c r="F548" s="8">
        <v>8400</v>
      </c>
      <c r="G548" s="8">
        <v>7840</v>
      </c>
      <c r="H548" s="4">
        <v>1680</v>
      </c>
      <c r="I548" s="5" t="s">
        <v>40</v>
      </c>
      <c r="P548" s="11"/>
      <c r="Q548" s="57" t="s">
        <v>95</v>
      </c>
      <c r="R548" s="57">
        <v>2020</v>
      </c>
      <c r="S548" s="57" t="s">
        <v>10</v>
      </c>
      <c r="T548" s="57" t="s">
        <v>89</v>
      </c>
      <c r="U548" s="57" t="s">
        <v>103</v>
      </c>
      <c r="V548" s="57" t="s">
        <v>104</v>
      </c>
      <c r="W548" s="57" t="s">
        <v>100</v>
      </c>
      <c r="X548" s="57" t="s">
        <v>93</v>
      </c>
      <c r="Y548" s="57" t="s">
        <v>94</v>
      </c>
      <c r="Z548" s="57">
        <v>229</v>
      </c>
      <c r="AA548" s="57">
        <v>327.47000000000003</v>
      </c>
    </row>
    <row r="549" spans="1:27" ht="18" customHeight="1" x14ac:dyDescent="0.25">
      <c r="A549" s="2">
        <v>2023</v>
      </c>
      <c r="B549" s="2" t="s">
        <v>0</v>
      </c>
      <c r="C549" s="2" t="s">
        <v>13</v>
      </c>
      <c r="D549" s="3" t="s">
        <v>33</v>
      </c>
      <c r="E549" s="4">
        <v>122</v>
      </c>
      <c r="F549" s="4">
        <v>120</v>
      </c>
      <c r="G549" s="4">
        <v>112</v>
      </c>
      <c r="H549" s="4">
        <v>24</v>
      </c>
      <c r="I549" s="5" t="s">
        <v>40</v>
      </c>
      <c r="P549" s="11"/>
      <c r="Q549" s="58" t="s">
        <v>95</v>
      </c>
      <c r="R549" s="58">
        <v>2020</v>
      </c>
      <c r="S549" s="58" t="s">
        <v>9</v>
      </c>
      <c r="T549" s="58" t="s">
        <v>89</v>
      </c>
      <c r="U549" s="58" t="s">
        <v>103</v>
      </c>
      <c r="V549" s="58" t="s">
        <v>104</v>
      </c>
      <c r="W549" s="58" t="s">
        <v>100</v>
      </c>
      <c r="X549" s="58" t="s">
        <v>93</v>
      </c>
      <c r="Y549" s="58" t="s">
        <v>105</v>
      </c>
      <c r="Z549" s="58">
        <v>256</v>
      </c>
      <c r="AA549" s="58">
        <v>366.08</v>
      </c>
    </row>
    <row r="550" spans="1:27" ht="18" customHeight="1" x14ac:dyDescent="0.25">
      <c r="A550" s="2">
        <v>2023</v>
      </c>
      <c r="B550" s="2" t="s">
        <v>0</v>
      </c>
      <c r="C550" s="2" t="s">
        <v>15</v>
      </c>
      <c r="D550" s="6" t="s">
        <v>26</v>
      </c>
      <c r="E550" s="7">
        <v>78</v>
      </c>
      <c r="F550" s="7">
        <v>2288.6</v>
      </c>
      <c r="G550" s="7">
        <v>5126.4639999999999</v>
      </c>
      <c r="H550" s="4">
        <v>457.72</v>
      </c>
      <c r="I550" s="5" t="s">
        <v>40</v>
      </c>
      <c r="P550" s="11"/>
      <c r="Q550" s="57" t="s">
        <v>97</v>
      </c>
      <c r="R550" s="57">
        <v>2020</v>
      </c>
      <c r="S550" s="57" t="s">
        <v>9</v>
      </c>
      <c r="T550" s="57" t="s">
        <v>89</v>
      </c>
      <c r="U550" s="57" t="s">
        <v>103</v>
      </c>
      <c r="V550" s="57" t="s">
        <v>104</v>
      </c>
      <c r="W550" s="57" t="s">
        <v>100</v>
      </c>
      <c r="X550" s="57" t="s">
        <v>93</v>
      </c>
      <c r="Y550" s="57" t="s">
        <v>105</v>
      </c>
      <c r="Z550" s="57">
        <v>250</v>
      </c>
      <c r="AA550" s="57">
        <v>357.5</v>
      </c>
    </row>
    <row r="551" spans="1:27" ht="18" customHeight="1" x14ac:dyDescent="0.25">
      <c r="A551" s="2">
        <v>2023</v>
      </c>
      <c r="B551" s="2" t="s">
        <v>0</v>
      </c>
      <c r="C551" s="2" t="s">
        <v>15</v>
      </c>
      <c r="D551" s="6" t="s">
        <v>24</v>
      </c>
      <c r="E551" s="7">
        <v>76</v>
      </c>
      <c r="F551" s="7">
        <v>2288.4499999999998</v>
      </c>
      <c r="G551" s="7">
        <v>5126.1279999999997</v>
      </c>
      <c r="H551" s="4">
        <v>457.69</v>
      </c>
      <c r="I551" s="5" t="s">
        <v>40</v>
      </c>
      <c r="P551" s="11"/>
      <c r="Q551" s="58" t="s">
        <v>88</v>
      </c>
      <c r="R551" s="58">
        <v>2020</v>
      </c>
      <c r="S551" s="58" t="s">
        <v>9</v>
      </c>
      <c r="T551" s="58" t="s">
        <v>89</v>
      </c>
      <c r="U551" s="58" t="s">
        <v>103</v>
      </c>
      <c r="V551" s="58" t="s">
        <v>104</v>
      </c>
      <c r="W551" s="58" t="s">
        <v>100</v>
      </c>
      <c r="X551" s="58" t="s">
        <v>93</v>
      </c>
      <c r="Y551" s="58" t="s">
        <v>94</v>
      </c>
      <c r="Z551" s="58">
        <v>244</v>
      </c>
      <c r="AA551" s="58">
        <v>348.92</v>
      </c>
    </row>
    <row r="552" spans="1:27" ht="18" customHeight="1" x14ac:dyDescent="0.25">
      <c r="A552" s="2">
        <v>2023</v>
      </c>
      <c r="B552" s="2" t="s">
        <v>0</v>
      </c>
      <c r="C552" s="2" t="s">
        <v>15</v>
      </c>
      <c r="D552" s="6" t="s">
        <v>25</v>
      </c>
      <c r="E552" s="7">
        <v>46</v>
      </c>
      <c r="F552" s="7">
        <v>100</v>
      </c>
      <c r="G552" s="7">
        <v>224</v>
      </c>
      <c r="H552" s="4">
        <v>20</v>
      </c>
      <c r="I552" s="5" t="s">
        <v>40</v>
      </c>
      <c r="P552" s="11"/>
      <c r="Q552" s="57" t="s">
        <v>95</v>
      </c>
      <c r="R552" s="57">
        <v>2020</v>
      </c>
      <c r="S552" s="57" t="s">
        <v>9</v>
      </c>
      <c r="T552" s="57" t="s">
        <v>89</v>
      </c>
      <c r="U552" s="57" t="s">
        <v>103</v>
      </c>
      <c r="V552" s="57" t="s">
        <v>104</v>
      </c>
      <c r="W552" s="57" t="s">
        <v>100</v>
      </c>
      <c r="X552" s="57" t="s">
        <v>93</v>
      </c>
      <c r="Y552" s="57" t="s">
        <v>105</v>
      </c>
      <c r="Z552" s="57">
        <v>253</v>
      </c>
      <c r="AA552" s="57">
        <v>361.79</v>
      </c>
    </row>
    <row r="553" spans="1:27" ht="18" customHeight="1" x14ac:dyDescent="0.25">
      <c r="A553" s="2">
        <v>2023</v>
      </c>
      <c r="B553" s="2" t="s">
        <v>0</v>
      </c>
      <c r="C553" s="2" t="s">
        <v>15</v>
      </c>
      <c r="D553" s="6" t="s">
        <v>23</v>
      </c>
      <c r="E553" s="7">
        <v>34</v>
      </c>
      <c r="F553" s="7">
        <v>2288.4</v>
      </c>
      <c r="G553" s="7">
        <v>5126.0160000000005</v>
      </c>
      <c r="H553" s="4">
        <v>457.68000000000006</v>
      </c>
      <c r="I553" s="5" t="s">
        <v>40</v>
      </c>
      <c r="P553" s="11"/>
      <c r="Q553" s="58" t="s">
        <v>88</v>
      </c>
      <c r="R553" s="58">
        <v>2020</v>
      </c>
      <c r="S553" s="58" t="s">
        <v>9</v>
      </c>
      <c r="T553" s="58" t="s">
        <v>89</v>
      </c>
      <c r="U553" s="58" t="s">
        <v>103</v>
      </c>
      <c r="V553" s="58" t="s">
        <v>104</v>
      </c>
      <c r="W553" s="58" t="s">
        <v>100</v>
      </c>
      <c r="X553" s="58" t="s">
        <v>93</v>
      </c>
      <c r="Y553" s="58" t="s">
        <v>105</v>
      </c>
      <c r="Z553" s="58">
        <v>247</v>
      </c>
      <c r="AA553" s="58">
        <v>353.21</v>
      </c>
    </row>
    <row r="554" spans="1:27" ht="18" customHeight="1" x14ac:dyDescent="0.25">
      <c r="A554" s="2">
        <v>2023</v>
      </c>
      <c r="B554" s="2" t="s">
        <v>0</v>
      </c>
      <c r="C554" s="2" t="s">
        <v>13</v>
      </c>
      <c r="D554" s="3" t="s">
        <v>34</v>
      </c>
      <c r="E554" s="4">
        <v>7</v>
      </c>
      <c r="F554" s="4">
        <v>200</v>
      </c>
      <c r="G554" s="4">
        <v>224</v>
      </c>
      <c r="H554" s="4">
        <v>40</v>
      </c>
      <c r="I554" s="5" t="s">
        <v>40</v>
      </c>
      <c r="P554" s="11"/>
      <c r="Q554" s="57" t="s">
        <v>95</v>
      </c>
      <c r="R554" s="57">
        <v>2020</v>
      </c>
      <c r="S554" s="57" t="s">
        <v>8</v>
      </c>
      <c r="T554" s="57" t="s">
        <v>89</v>
      </c>
      <c r="U554" s="57" t="s">
        <v>103</v>
      </c>
      <c r="V554" s="57" t="s">
        <v>104</v>
      </c>
      <c r="W554" s="57" t="s">
        <v>100</v>
      </c>
      <c r="X554" s="57" t="s">
        <v>93</v>
      </c>
      <c r="Y554" s="57" t="s">
        <v>105</v>
      </c>
      <c r="Z554" s="57">
        <v>274</v>
      </c>
      <c r="AA554" s="57">
        <v>391.82</v>
      </c>
    </row>
    <row r="555" spans="1:27" ht="18" customHeight="1" x14ac:dyDescent="0.25">
      <c r="A555" s="2">
        <v>2023</v>
      </c>
      <c r="B555" s="2" t="s">
        <v>0</v>
      </c>
      <c r="C555" s="2" t="s">
        <v>32</v>
      </c>
      <c r="D555" s="6" t="s">
        <v>32</v>
      </c>
      <c r="E555" s="7">
        <v>3</v>
      </c>
      <c r="F555" s="7">
        <v>4577.3</v>
      </c>
      <c r="G555" s="7">
        <v>7392</v>
      </c>
      <c r="H555" s="4">
        <v>915.46</v>
      </c>
      <c r="I555" s="5" t="s">
        <v>40</v>
      </c>
      <c r="P555" s="11"/>
      <c r="Q555" s="58" t="s">
        <v>88</v>
      </c>
      <c r="R555" s="58">
        <v>2020</v>
      </c>
      <c r="S555" s="58" t="s">
        <v>8</v>
      </c>
      <c r="T555" s="58" t="s">
        <v>89</v>
      </c>
      <c r="U555" s="58" t="s">
        <v>103</v>
      </c>
      <c r="V555" s="58" t="s">
        <v>104</v>
      </c>
      <c r="W555" s="58" t="s">
        <v>100</v>
      </c>
      <c r="X555" s="58" t="s">
        <v>93</v>
      </c>
      <c r="Y555" s="58" t="s">
        <v>105</v>
      </c>
      <c r="Z555" s="58">
        <v>268</v>
      </c>
      <c r="AA555" s="58">
        <v>383.24</v>
      </c>
    </row>
    <row r="556" spans="1:27" ht="18" customHeight="1" x14ac:dyDescent="0.25">
      <c r="A556" s="2">
        <v>2023</v>
      </c>
      <c r="B556" s="2" t="s">
        <v>0</v>
      </c>
      <c r="C556" s="2" t="s">
        <v>15</v>
      </c>
      <c r="D556" s="6" t="s">
        <v>27</v>
      </c>
      <c r="E556" s="7">
        <v>3</v>
      </c>
      <c r="F556" s="7">
        <v>3300</v>
      </c>
      <c r="G556" s="7">
        <v>5126.576</v>
      </c>
      <c r="H556" s="4">
        <v>660</v>
      </c>
      <c r="I556" s="5" t="s">
        <v>40</v>
      </c>
      <c r="P556" s="11"/>
      <c r="Q556" s="57" t="s">
        <v>97</v>
      </c>
      <c r="R556" s="57">
        <v>2020</v>
      </c>
      <c r="S556" s="57" t="s">
        <v>8</v>
      </c>
      <c r="T556" s="57" t="s">
        <v>89</v>
      </c>
      <c r="U556" s="57" t="s">
        <v>103</v>
      </c>
      <c r="V556" s="57" t="s">
        <v>104</v>
      </c>
      <c r="W556" s="57" t="s">
        <v>100</v>
      </c>
      <c r="X556" s="57" t="s">
        <v>93</v>
      </c>
      <c r="Y556" s="57" t="s">
        <v>105</v>
      </c>
      <c r="Z556" s="57">
        <v>262</v>
      </c>
      <c r="AA556" s="57">
        <v>374.66</v>
      </c>
    </row>
    <row r="557" spans="1:27" ht="18" customHeight="1" x14ac:dyDescent="0.25">
      <c r="A557" s="2">
        <v>2023</v>
      </c>
      <c r="B557" s="2" t="s">
        <v>1</v>
      </c>
      <c r="C557" s="2" t="s">
        <v>14</v>
      </c>
      <c r="D557" s="3" t="s">
        <v>36</v>
      </c>
      <c r="E557" s="4">
        <v>3566</v>
      </c>
      <c r="F557" s="4">
        <v>4577.3</v>
      </c>
      <c r="G557" s="4">
        <v>5126.576</v>
      </c>
      <c r="H557" s="4">
        <v>915.46</v>
      </c>
      <c r="I557" s="5" t="s">
        <v>40</v>
      </c>
      <c r="P557" s="11"/>
      <c r="Q557" s="58" t="s">
        <v>95</v>
      </c>
      <c r="R557" s="58">
        <v>2020</v>
      </c>
      <c r="S557" s="58" t="s">
        <v>8</v>
      </c>
      <c r="T557" s="58" t="s">
        <v>89</v>
      </c>
      <c r="U557" s="58" t="s">
        <v>103</v>
      </c>
      <c r="V557" s="58" t="s">
        <v>104</v>
      </c>
      <c r="W557" s="58" t="s">
        <v>100</v>
      </c>
      <c r="X557" s="58" t="s">
        <v>93</v>
      </c>
      <c r="Y557" s="58" t="s">
        <v>105</v>
      </c>
      <c r="Z557" s="58">
        <v>271</v>
      </c>
      <c r="AA557" s="58">
        <v>387.53</v>
      </c>
    </row>
    <row r="558" spans="1:27" ht="18" customHeight="1" x14ac:dyDescent="0.25">
      <c r="A558" s="2">
        <v>2023</v>
      </c>
      <c r="B558" s="2" t="s">
        <v>1</v>
      </c>
      <c r="C558" s="2" t="s">
        <v>14</v>
      </c>
      <c r="D558" s="3" t="s">
        <v>37</v>
      </c>
      <c r="E558" s="4">
        <v>2498</v>
      </c>
      <c r="F558" s="4">
        <v>8000</v>
      </c>
      <c r="G558" s="4">
        <v>8960</v>
      </c>
      <c r="H558" s="4">
        <v>1600</v>
      </c>
      <c r="I558" s="5" t="s">
        <v>40</v>
      </c>
      <c r="P558" s="11"/>
      <c r="Q558" s="57" t="s">
        <v>97</v>
      </c>
      <c r="R558" s="57">
        <v>2020</v>
      </c>
      <c r="S558" s="57" t="s">
        <v>8</v>
      </c>
      <c r="T558" s="57" t="s">
        <v>89</v>
      </c>
      <c r="U558" s="57" t="s">
        <v>103</v>
      </c>
      <c r="V558" s="57" t="s">
        <v>104</v>
      </c>
      <c r="W558" s="57" t="s">
        <v>100</v>
      </c>
      <c r="X558" s="57" t="s">
        <v>93</v>
      </c>
      <c r="Y558" s="57" t="s">
        <v>105</v>
      </c>
      <c r="Z558" s="57">
        <v>265</v>
      </c>
      <c r="AA558" s="57">
        <v>378.95</v>
      </c>
    </row>
    <row r="559" spans="1:27" ht="18" customHeight="1" x14ac:dyDescent="0.25">
      <c r="A559" s="2">
        <v>2023</v>
      </c>
      <c r="B559" s="2" t="s">
        <v>1</v>
      </c>
      <c r="C559" s="2" t="s">
        <v>13</v>
      </c>
      <c r="D559" s="3" t="s">
        <v>35</v>
      </c>
      <c r="E559" s="4">
        <v>1245</v>
      </c>
      <c r="F559" s="4">
        <v>4577.2</v>
      </c>
      <c r="G559" s="4">
        <v>5126.4639999999999</v>
      </c>
      <c r="H559" s="4">
        <v>915.44</v>
      </c>
      <c r="I559" s="5" t="s">
        <v>40</v>
      </c>
      <c r="P559" s="11"/>
      <c r="Q559" s="58" t="s">
        <v>88</v>
      </c>
      <c r="R559" s="58">
        <v>2020</v>
      </c>
      <c r="S559" s="58" t="s">
        <v>8</v>
      </c>
      <c r="T559" s="58" t="s">
        <v>89</v>
      </c>
      <c r="U559" s="58" t="s">
        <v>103</v>
      </c>
      <c r="V559" s="58" t="s">
        <v>104</v>
      </c>
      <c r="W559" s="58" t="s">
        <v>100</v>
      </c>
      <c r="X559" s="58" t="s">
        <v>93</v>
      </c>
      <c r="Y559" s="58" t="s">
        <v>105</v>
      </c>
      <c r="Z559" s="58">
        <v>259</v>
      </c>
      <c r="AA559" s="58">
        <v>370.37</v>
      </c>
    </row>
    <row r="560" spans="1:27" ht="18" customHeight="1" x14ac:dyDescent="0.25">
      <c r="A560" s="2">
        <v>2023</v>
      </c>
      <c r="B560" s="2" t="s">
        <v>1</v>
      </c>
      <c r="C560" s="2" t="s">
        <v>38</v>
      </c>
      <c r="D560" s="6" t="s">
        <v>30</v>
      </c>
      <c r="E560" s="7">
        <v>644</v>
      </c>
      <c r="F560" s="7">
        <v>5743.5</v>
      </c>
      <c r="G560" s="7">
        <v>6432.72</v>
      </c>
      <c r="H560" s="4">
        <v>1148.7</v>
      </c>
      <c r="I560" s="5" t="s">
        <v>40</v>
      </c>
      <c r="P560" s="11"/>
      <c r="Q560" s="57" t="s">
        <v>97</v>
      </c>
      <c r="R560" s="57">
        <v>2020</v>
      </c>
      <c r="S560" s="57" t="s">
        <v>3</v>
      </c>
      <c r="T560" s="57" t="s">
        <v>101</v>
      </c>
      <c r="U560" s="57" t="s">
        <v>103</v>
      </c>
      <c r="V560" s="57" t="s">
        <v>104</v>
      </c>
      <c r="W560" s="57" t="s">
        <v>100</v>
      </c>
      <c r="X560" s="57" t="s">
        <v>93</v>
      </c>
      <c r="Y560" s="57" t="s">
        <v>105</v>
      </c>
      <c r="Z560" s="57">
        <v>158</v>
      </c>
      <c r="AA560" s="57">
        <v>225.94</v>
      </c>
    </row>
    <row r="561" spans="1:27" ht="18" customHeight="1" x14ac:dyDescent="0.25">
      <c r="A561" s="2">
        <v>2023</v>
      </c>
      <c r="B561" s="2" t="s">
        <v>1</v>
      </c>
      <c r="C561" s="2" t="s">
        <v>12</v>
      </c>
      <c r="D561" s="6" t="s">
        <v>29</v>
      </c>
      <c r="E561" s="7">
        <v>643</v>
      </c>
      <c r="F561" s="7">
        <v>7000</v>
      </c>
      <c r="G561" s="7">
        <v>7840</v>
      </c>
      <c r="H561" s="4">
        <v>1400</v>
      </c>
      <c r="I561" s="5" t="s">
        <v>40</v>
      </c>
      <c r="P561" s="11"/>
      <c r="Q561" s="58" t="s">
        <v>88</v>
      </c>
      <c r="R561" s="58">
        <v>2020</v>
      </c>
      <c r="S561" s="58" t="s">
        <v>3</v>
      </c>
      <c r="T561" s="58" t="s">
        <v>101</v>
      </c>
      <c r="U561" s="58" t="s">
        <v>103</v>
      </c>
      <c r="V561" s="58" t="s">
        <v>104</v>
      </c>
      <c r="W561" s="58" t="s">
        <v>100</v>
      </c>
      <c r="X561" s="58" t="s">
        <v>93</v>
      </c>
      <c r="Y561" s="58" t="s">
        <v>105</v>
      </c>
      <c r="Z561" s="58">
        <v>206</v>
      </c>
      <c r="AA561" s="58">
        <v>294.58</v>
      </c>
    </row>
    <row r="562" spans="1:27" ht="18" customHeight="1" x14ac:dyDescent="0.25">
      <c r="A562" s="2">
        <v>2023</v>
      </c>
      <c r="B562" s="2" t="s">
        <v>1</v>
      </c>
      <c r="C562" s="2" t="s">
        <v>38</v>
      </c>
      <c r="D562" s="6" t="s">
        <v>31</v>
      </c>
      <c r="E562" s="7">
        <v>455</v>
      </c>
      <c r="F562" s="7">
        <v>4578.6000000000004</v>
      </c>
      <c r="G562" s="7">
        <v>5128.0320000000002</v>
      </c>
      <c r="H562" s="4">
        <v>915.72000000000014</v>
      </c>
      <c r="I562" s="5" t="s">
        <v>40</v>
      </c>
      <c r="P562" s="11"/>
      <c r="Q562" s="57" t="s">
        <v>95</v>
      </c>
      <c r="R562" s="57">
        <v>2020</v>
      </c>
      <c r="S562" s="57" t="s">
        <v>3</v>
      </c>
      <c r="T562" s="57" t="s">
        <v>101</v>
      </c>
      <c r="U562" s="57" t="s">
        <v>103</v>
      </c>
      <c r="V562" s="57" t="s">
        <v>104</v>
      </c>
      <c r="W562" s="57" t="s">
        <v>100</v>
      </c>
      <c r="X562" s="57" t="s">
        <v>93</v>
      </c>
      <c r="Y562" s="57" t="s">
        <v>105</v>
      </c>
      <c r="Z562" s="57">
        <v>134</v>
      </c>
      <c r="AA562" s="57">
        <v>191.62</v>
      </c>
    </row>
    <row r="563" spans="1:27" ht="18" customHeight="1" x14ac:dyDescent="0.25">
      <c r="A563" s="2">
        <v>2023</v>
      </c>
      <c r="B563" s="2" t="s">
        <v>1</v>
      </c>
      <c r="C563" s="2" t="s">
        <v>12</v>
      </c>
      <c r="D563" s="6" t="s">
        <v>28</v>
      </c>
      <c r="E563" s="8">
        <v>345</v>
      </c>
      <c r="F563" s="8">
        <v>7000</v>
      </c>
      <c r="G563" s="8">
        <v>7840</v>
      </c>
      <c r="H563" s="4">
        <v>1400</v>
      </c>
      <c r="I563" s="5" t="s">
        <v>40</v>
      </c>
      <c r="P563" s="11"/>
      <c r="Q563" s="58" t="s">
        <v>97</v>
      </c>
      <c r="R563" s="58">
        <v>2020</v>
      </c>
      <c r="S563" s="58" t="s">
        <v>3</v>
      </c>
      <c r="T563" s="58" t="s">
        <v>101</v>
      </c>
      <c r="U563" s="58" t="s">
        <v>103</v>
      </c>
      <c r="V563" s="58" t="s">
        <v>104</v>
      </c>
      <c r="W563" s="58" t="s">
        <v>100</v>
      </c>
      <c r="X563" s="58" t="s">
        <v>93</v>
      </c>
      <c r="Y563" s="58" t="s">
        <v>105</v>
      </c>
      <c r="Z563" s="58">
        <v>160</v>
      </c>
      <c r="AA563" s="58">
        <v>228.8</v>
      </c>
    </row>
    <row r="564" spans="1:27" ht="18" customHeight="1" x14ac:dyDescent="0.25">
      <c r="A564" s="2">
        <v>2023</v>
      </c>
      <c r="B564" s="2" t="s">
        <v>1</v>
      </c>
      <c r="C564" s="2" t="s">
        <v>13</v>
      </c>
      <c r="D564" s="3" t="s">
        <v>33</v>
      </c>
      <c r="E564" s="4">
        <v>122</v>
      </c>
      <c r="F564" s="4">
        <v>100</v>
      </c>
      <c r="G564" s="4">
        <v>112</v>
      </c>
      <c r="H564" s="4">
        <v>20</v>
      </c>
      <c r="I564" s="5" t="s">
        <v>40</v>
      </c>
      <c r="P564" s="11"/>
      <c r="Q564" s="57" t="s">
        <v>97</v>
      </c>
      <c r="R564" s="57">
        <v>2020</v>
      </c>
      <c r="S564" s="57" t="s">
        <v>3</v>
      </c>
      <c r="T564" s="57" t="s">
        <v>101</v>
      </c>
      <c r="U564" s="57" t="s">
        <v>103</v>
      </c>
      <c r="V564" s="57" t="s">
        <v>104</v>
      </c>
      <c r="W564" s="57" t="s">
        <v>100</v>
      </c>
      <c r="X564" s="57" t="s">
        <v>93</v>
      </c>
      <c r="Y564" s="57" t="s">
        <v>105</v>
      </c>
      <c r="Z564" s="57">
        <v>208</v>
      </c>
      <c r="AA564" s="57">
        <v>297.44</v>
      </c>
    </row>
    <row r="565" spans="1:27" ht="18" customHeight="1" x14ac:dyDescent="0.25">
      <c r="A565" s="2">
        <v>2023</v>
      </c>
      <c r="B565" s="2" t="s">
        <v>1</v>
      </c>
      <c r="C565" s="2" t="s">
        <v>15</v>
      </c>
      <c r="D565" s="6" t="s">
        <v>26</v>
      </c>
      <c r="E565" s="7">
        <v>78</v>
      </c>
      <c r="F565" s="7">
        <v>2288.6</v>
      </c>
      <c r="G565" s="7">
        <v>5126.4639999999999</v>
      </c>
      <c r="H565" s="4">
        <v>457.72</v>
      </c>
      <c r="I565" s="5" t="s">
        <v>40</v>
      </c>
      <c r="P565" s="11"/>
      <c r="Q565" s="58" t="s">
        <v>97</v>
      </c>
      <c r="R565" s="58">
        <v>2020</v>
      </c>
      <c r="S565" s="58" t="s">
        <v>3</v>
      </c>
      <c r="T565" s="58" t="s">
        <v>101</v>
      </c>
      <c r="U565" s="58" t="s">
        <v>103</v>
      </c>
      <c r="V565" s="58" t="s">
        <v>104</v>
      </c>
      <c r="W565" s="58" t="s">
        <v>100</v>
      </c>
      <c r="X565" s="58" t="s">
        <v>93</v>
      </c>
      <c r="Y565" s="58" t="s">
        <v>105</v>
      </c>
      <c r="Z565" s="58">
        <v>136</v>
      </c>
      <c r="AA565" s="58">
        <v>194.48</v>
      </c>
    </row>
    <row r="566" spans="1:27" ht="18" customHeight="1" x14ac:dyDescent="0.25">
      <c r="A566" s="2">
        <v>2023</v>
      </c>
      <c r="B566" s="2" t="s">
        <v>1</v>
      </c>
      <c r="C566" s="2" t="s">
        <v>15</v>
      </c>
      <c r="D566" s="6" t="s">
        <v>24</v>
      </c>
      <c r="E566" s="7">
        <v>76</v>
      </c>
      <c r="F566" s="7">
        <v>2288.4499999999998</v>
      </c>
      <c r="G566" s="7">
        <v>5126.1279999999997</v>
      </c>
      <c r="H566" s="4">
        <v>457.69</v>
      </c>
      <c r="I566" s="5" t="s">
        <v>40</v>
      </c>
      <c r="P566" s="11"/>
      <c r="Q566" s="57" t="s">
        <v>88</v>
      </c>
      <c r="R566" s="57">
        <v>2020</v>
      </c>
      <c r="S566" s="57" t="s">
        <v>3</v>
      </c>
      <c r="T566" s="57" t="s">
        <v>101</v>
      </c>
      <c r="U566" s="57" t="s">
        <v>103</v>
      </c>
      <c r="V566" s="57" t="s">
        <v>104</v>
      </c>
      <c r="W566" s="57" t="s">
        <v>100</v>
      </c>
      <c r="X566" s="57" t="s">
        <v>93</v>
      </c>
      <c r="Y566" s="57" t="s">
        <v>105</v>
      </c>
      <c r="Z566" s="57">
        <v>812</v>
      </c>
      <c r="AA566" s="57">
        <v>1161.1600000000001</v>
      </c>
    </row>
    <row r="567" spans="1:27" ht="18" customHeight="1" x14ac:dyDescent="0.25">
      <c r="A567" s="2">
        <v>2023</v>
      </c>
      <c r="B567" s="2" t="s">
        <v>1</v>
      </c>
      <c r="C567" s="2" t="s">
        <v>15</v>
      </c>
      <c r="D567" s="6" t="s">
        <v>25</v>
      </c>
      <c r="E567" s="7">
        <v>46</v>
      </c>
      <c r="F567" s="7">
        <v>100</v>
      </c>
      <c r="G567" s="7">
        <v>224</v>
      </c>
      <c r="H567" s="4">
        <v>20</v>
      </c>
      <c r="I567" s="5" t="s">
        <v>40</v>
      </c>
      <c r="P567" s="11"/>
      <c r="Q567" s="58" t="s">
        <v>95</v>
      </c>
      <c r="R567" s="58">
        <v>2020</v>
      </c>
      <c r="S567" s="58" t="s">
        <v>3</v>
      </c>
      <c r="T567" s="58" t="s">
        <v>101</v>
      </c>
      <c r="U567" s="58" t="s">
        <v>103</v>
      </c>
      <c r="V567" s="58" t="s">
        <v>104</v>
      </c>
      <c r="W567" s="58" t="s">
        <v>100</v>
      </c>
      <c r="X567" s="58" t="s">
        <v>93</v>
      </c>
      <c r="Y567" s="58" t="s">
        <v>105</v>
      </c>
      <c r="Z567" s="58">
        <v>899</v>
      </c>
      <c r="AA567" s="58">
        <v>1285.57</v>
      </c>
    </row>
    <row r="568" spans="1:27" ht="18" customHeight="1" x14ac:dyDescent="0.25">
      <c r="A568" s="2">
        <v>2023</v>
      </c>
      <c r="B568" s="2" t="s">
        <v>1</v>
      </c>
      <c r="C568" s="2" t="s">
        <v>15</v>
      </c>
      <c r="D568" s="6" t="s">
        <v>23</v>
      </c>
      <c r="E568" s="7">
        <v>34</v>
      </c>
      <c r="F568" s="7">
        <v>2288.4</v>
      </c>
      <c r="G568" s="7">
        <v>5126.0160000000005</v>
      </c>
      <c r="H568" s="4">
        <v>457.68000000000006</v>
      </c>
      <c r="I568" s="5" t="s">
        <v>40</v>
      </c>
      <c r="P568" s="11"/>
      <c r="Q568" s="57" t="s">
        <v>95</v>
      </c>
      <c r="R568" s="57">
        <v>2020</v>
      </c>
      <c r="S568" s="57" t="s">
        <v>3</v>
      </c>
      <c r="T568" s="57" t="s">
        <v>101</v>
      </c>
      <c r="U568" s="57" t="s">
        <v>103</v>
      </c>
      <c r="V568" s="57" t="s">
        <v>104</v>
      </c>
      <c r="W568" s="57" t="s">
        <v>100</v>
      </c>
      <c r="X568" s="57" t="s">
        <v>93</v>
      </c>
      <c r="Y568" s="57" t="s">
        <v>105</v>
      </c>
      <c r="Z568" s="57">
        <v>852</v>
      </c>
      <c r="AA568" s="57">
        <v>526.24</v>
      </c>
    </row>
    <row r="569" spans="1:27" ht="18" customHeight="1" x14ac:dyDescent="0.25">
      <c r="A569" s="2">
        <v>2023</v>
      </c>
      <c r="B569" s="2" t="s">
        <v>1</v>
      </c>
      <c r="C569" s="2" t="s">
        <v>13</v>
      </c>
      <c r="D569" s="3" t="s">
        <v>34</v>
      </c>
      <c r="E569" s="4">
        <v>7</v>
      </c>
      <c r="F569" s="4">
        <v>200</v>
      </c>
      <c r="G569" s="4">
        <v>224</v>
      </c>
      <c r="H569" s="4">
        <v>40</v>
      </c>
      <c r="I569" s="5" t="s">
        <v>40</v>
      </c>
      <c r="P569" s="11"/>
      <c r="Q569" s="58" t="s">
        <v>95</v>
      </c>
      <c r="R569" s="58">
        <v>2020</v>
      </c>
      <c r="S569" s="58" t="s">
        <v>3</v>
      </c>
      <c r="T569" s="58" t="s">
        <v>101</v>
      </c>
      <c r="U569" s="58" t="s">
        <v>103</v>
      </c>
      <c r="V569" s="58" t="s">
        <v>104</v>
      </c>
      <c r="W569" s="58" t="s">
        <v>100</v>
      </c>
      <c r="X569" s="58" t="s">
        <v>93</v>
      </c>
      <c r="Y569" s="58" t="s">
        <v>105</v>
      </c>
      <c r="Z569" s="58">
        <v>885</v>
      </c>
      <c r="AA569" s="58">
        <v>526.24</v>
      </c>
    </row>
    <row r="570" spans="1:27" ht="18" customHeight="1" x14ac:dyDescent="0.25">
      <c r="A570" s="2">
        <v>2023</v>
      </c>
      <c r="B570" s="2" t="s">
        <v>1</v>
      </c>
      <c r="C570" s="2" t="s">
        <v>15</v>
      </c>
      <c r="D570" s="6" t="s">
        <v>27</v>
      </c>
      <c r="E570" s="7">
        <v>3</v>
      </c>
      <c r="F570" s="7">
        <v>3300</v>
      </c>
      <c r="G570" s="7">
        <v>5126.576</v>
      </c>
      <c r="H570" s="4">
        <v>660</v>
      </c>
      <c r="I570" s="5" t="s">
        <v>40</v>
      </c>
      <c r="P570" s="11"/>
      <c r="Q570" s="57" t="s">
        <v>88</v>
      </c>
      <c r="R570" s="57">
        <v>2020</v>
      </c>
      <c r="S570" s="57" t="s">
        <v>3</v>
      </c>
      <c r="T570" s="57" t="s">
        <v>101</v>
      </c>
      <c r="U570" s="57" t="s">
        <v>103</v>
      </c>
      <c r="V570" s="57" t="s">
        <v>104</v>
      </c>
      <c r="W570" s="57" t="s">
        <v>100</v>
      </c>
      <c r="X570" s="57" t="s">
        <v>93</v>
      </c>
      <c r="Y570" s="57" t="s">
        <v>105</v>
      </c>
      <c r="Z570" s="57">
        <v>135</v>
      </c>
      <c r="AA570" s="57">
        <v>193.05</v>
      </c>
    </row>
    <row r="571" spans="1:27" ht="18" customHeight="1" x14ac:dyDescent="0.25">
      <c r="A571" s="2">
        <v>2023</v>
      </c>
      <c r="B571" s="2" t="s">
        <v>1</v>
      </c>
      <c r="C571" s="2" t="s">
        <v>32</v>
      </c>
      <c r="D571" s="6" t="s">
        <v>32</v>
      </c>
      <c r="E571" s="7">
        <v>2</v>
      </c>
      <c r="F571" s="7">
        <v>6600</v>
      </c>
      <c r="G571" s="7">
        <v>7392</v>
      </c>
      <c r="H571" s="4">
        <v>1320</v>
      </c>
      <c r="I571" s="5" t="s">
        <v>40</v>
      </c>
      <c r="P571" s="11"/>
      <c r="Q571" s="58" t="s">
        <v>97</v>
      </c>
      <c r="R571" s="58">
        <v>2020</v>
      </c>
      <c r="S571" s="58" t="s">
        <v>3</v>
      </c>
      <c r="T571" s="58" t="s">
        <v>101</v>
      </c>
      <c r="U571" s="58" t="s">
        <v>103</v>
      </c>
      <c r="V571" s="58" t="s">
        <v>104</v>
      </c>
      <c r="W571" s="58" t="s">
        <v>100</v>
      </c>
      <c r="X571" s="58" t="s">
        <v>93</v>
      </c>
      <c r="Y571" s="58" t="s">
        <v>105</v>
      </c>
      <c r="Z571" s="58">
        <v>163</v>
      </c>
      <c r="AA571" s="58">
        <v>233.09</v>
      </c>
    </row>
    <row r="572" spans="1:27" ht="18" customHeight="1" x14ac:dyDescent="0.25">
      <c r="A572" s="2">
        <v>2023</v>
      </c>
      <c r="B572" s="2" t="s">
        <v>2</v>
      </c>
      <c r="C572" s="2" t="s">
        <v>14</v>
      </c>
      <c r="D572" s="3" t="s">
        <v>36</v>
      </c>
      <c r="E572" s="4">
        <v>3566</v>
      </c>
      <c r="F572" s="4">
        <v>4577.3</v>
      </c>
      <c r="G572" s="4">
        <v>5126.576</v>
      </c>
      <c r="H572" s="4">
        <v>915.46</v>
      </c>
      <c r="I572" s="5" t="s">
        <v>40</v>
      </c>
      <c r="P572" s="11"/>
      <c r="Q572" s="57" t="s">
        <v>95</v>
      </c>
      <c r="R572" s="57">
        <v>2020</v>
      </c>
      <c r="S572" s="57" t="s">
        <v>3</v>
      </c>
      <c r="T572" s="57" t="s">
        <v>101</v>
      </c>
      <c r="U572" s="57" t="s">
        <v>103</v>
      </c>
      <c r="V572" s="57" t="s">
        <v>104</v>
      </c>
      <c r="W572" s="57" t="s">
        <v>100</v>
      </c>
      <c r="X572" s="57" t="s">
        <v>93</v>
      </c>
      <c r="Y572" s="57" t="s">
        <v>105</v>
      </c>
      <c r="Z572" s="57">
        <v>205</v>
      </c>
      <c r="AA572" s="57">
        <v>293.14999999999998</v>
      </c>
    </row>
    <row r="573" spans="1:27" ht="18" customHeight="1" x14ac:dyDescent="0.25">
      <c r="A573" s="2">
        <v>2023</v>
      </c>
      <c r="B573" s="2" t="s">
        <v>2</v>
      </c>
      <c r="C573" s="2" t="s">
        <v>14</v>
      </c>
      <c r="D573" s="3" t="s">
        <v>37</v>
      </c>
      <c r="E573" s="4">
        <v>2498</v>
      </c>
      <c r="F573" s="4">
        <v>8000</v>
      </c>
      <c r="G573" s="4">
        <v>8960</v>
      </c>
      <c r="H573" s="4">
        <v>1600</v>
      </c>
      <c r="I573" s="5" t="s">
        <v>40</v>
      </c>
      <c r="P573" s="11"/>
      <c r="Q573" s="58" t="s">
        <v>97</v>
      </c>
      <c r="R573" s="58">
        <v>2020</v>
      </c>
      <c r="S573" s="58" t="s">
        <v>3</v>
      </c>
      <c r="T573" s="58" t="s">
        <v>101</v>
      </c>
      <c r="U573" s="58" t="s">
        <v>103</v>
      </c>
      <c r="V573" s="58" t="s">
        <v>104</v>
      </c>
      <c r="W573" s="58" t="s">
        <v>100</v>
      </c>
      <c r="X573" s="58" t="s">
        <v>93</v>
      </c>
      <c r="Y573" s="58" t="s">
        <v>105</v>
      </c>
      <c r="Z573" s="58">
        <v>133</v>
      </c>
      <c r="AA573" s="58">
        <v>190.19</v>
      </c>
    </row>
    <row r="574" spans="1:27" ht="18" customHeight="1" x14ac:dyDescent="0.25">
      <c r="A574" s="2">
        <v>2023</v>
      </c>
      <c r="B574" s="2" t="s">
        <v>2</v>
      </c>
      <c r="C574" s="2" t="s">
        <v>13</v>
      </c>
      <c r="D574" s="3" t="s">
        <v>35</v>
      </c>
      <c r="E574" s="4">
        <v>1245</v>
      </c>
      <c r="F574" s="4">
        <v>4577.2</v>
      </c>
      <c r="G574" s="4">
        <v>5126.4639999999999</v>
      </c>
      <c r="H574" s="4">
        <v>915.44</v>
      </c>
      <c r="I574" s="5" t="s">
        <v>40</v>
      </c>
      <c r="P574" s="11"/>
      <c r="Q574" s="57" t="s">
        <v>95</v>
      </c>
      <c r="R574" s="57">
        <v>2020</v>
      </c>
      <c r="S574" s="57" t="s">
        <v>3</v>
      </c>
      <c r="T574" s="57" t="s">
        <v>101</v>
      </c>
      <c r="U574" s="57" t="s">
        <v>103</v>
      </c>
      <c r="V574" s="57" t="s">
        <v>104</v>
      </c>
      <c r="W574" s="57" t="s">
        <v>100</v>
      </c>
      <c r="X574" s="57" t="s">
        <v>93</v>
      </c>
      <c r="Y574" s="57" t="s">
        <v>105</v>
      </c>
      <c r="Z574" s="57">
        <v>821</v>
      </c>
      <c r="AA574" s="57">
        <v>1174.03</v>
      </c>
    </row>
    <row r="575" spans="1:27" ht="18" customHeight="1" x14ac:dyDescent="0.25">
      <c r="A575" s="2">
        <v>2023</v>
      </c>
      <c r="B575" s="2" t="s">
        <v>2</v>
      </c>
      <c r="C575" s="2" t="s">
        <v>38</v>
      </c>
      <c r="D575" s="6" t="s">
        <v>30</v>
      </c>
      <c r="E575" s="7">
        <v>644</v>
      </c>
      <c r="F575" s="7">
        <v>10000</v>
      </c>
      <c r="G575" s="7">
        <v>6432.72</v>
      </c>
      <c r="H575" s="4">
        <v>2000</v>
      </c>
      <c r="I575" s="5" t="s">
        <v>40</v>
      </c>
      <c r="P575" s="11"/>
      <c r="Q575" s="58" t="s">
        <v>95</v>
      </c>
      <c r="R575" s="58">
        <v>2020</v>
      </c>
      <c r="S575" s="58" t="s">
        <v>3</v>
      </c>
      <c r="T575" s="58" t="s">
        <v>101</v>
      </c>
      <c r="U575" s="58" t="s">
        <v>103</v>
      </c>
      <c r="V575" s="58" t="s">
        <v>104</v>
      </c>
      <c r="W575" s="58" t="s">
        <v>100</v>
      </c>
      <c r="X575" s="58" t="s">
        <v>93</v>
      </c>
      <c r="Y575" s="58" t="s">
        <v>105</v>
      </c>
      <c r="Z575" s="58">
        <v>854</v>
      </c>
      <c r="AA575" s="58">
        <v>1221.22</v>
      </c>
    </row>
    <row r="576" spans="1:27" ht="18" customHeight="1" x14ac:dyDescent="0.25">
      <c r="A576" s="2">
        <v>2023</v>
      </c>
      <c r="B576" s="2" t="s">
        <v>2</v>
      </c>
      <c r="C576" s="2" t="s">
        <v>12</v>
      </c>
      <c r="D576" s="6" t="s">
        <v>29</v>
      </c>
      <c r="E576" s="7">
        <v>643</v>
      </c>
      <c r="F576" s="7">
        <v>7000</v>
      </c>
      <c r="G576" s="7">
        <v>7840</v>
      </c>
      <c r="H576" s="4">
        <v>1400</v>
      </c>
      <c r="I576" s="5" t="s">
        <v>40</v>
      </c>
      <c r="P576" s="11"/>
      <c r="Q576" s="57" t="s">
        <v>97</v>
      </c>
      <c r="R576" s="57">
        <v>2020</v>
      </c>
      <c r="S576" s="57" t="s">
        <v>3</v>
      </c>
      <c r="T576" s="57" t="s">
        <v>101</v>
      </c>
      <c r="U576" s="57" t="s">
        <v>103</v>
      </c>
      <c r="V576" s="57" t="s">
        <v>104</v>
      </c>
      <c r="W576" s="57" t="s">
        <v>100</v>
      </c>
      <c r="X576" s="57" t="s">
        <v>93</v>
      </c>
      <c r="Y576" s="57" t="s">
        <v>105</v>
      </c>
      <c r="Z576" s="57">
        <v>131</v>
      </c>
      <c r="AA576" s="57">
        <v>187.33</v>
      </c>
    </row>
    <row r="577" spans="1:27" ht="18" customHeight="1" x14ac:dyDescent="0.25">
      <c r="A577" s="2">
        <v>2023</v>
      </c>
      <c r="B577" s="2" t="s">
        <v>2</v>
      </c>
      <c r="C577" s="2" t="s">
        <v>38</v>
      </c>
      <c r="D577" s="6" t="s">
        <v>31</v>
      </c>
      <c r="E577" s="7">
        <v>455</v>
      </c>
      <c r="F577" s="7">
        <v>4578.6000000000004</v>
      </c>
      <c r="G577" s="7">
        <v>5128.0320000000002</v>
      </c>
      <c r="H577" s="4">
        <v>915.72000000000014</v>
      </c>
      <c r="I577" s="5" t="s">
        <v>40</v>
      </c>
      <c r="P577" s="11"/>
      <c r="Q577" s="58" t="s">
        <v>88</v>
      </c>
      <c r="R577" s="58">
        <v>2020</v>
      </c>
      <c r="S577" s="58" t="s">
        <v>7</v>
      </c>
      <c r="T577" s="58" t="s">
        <v>101</v>
      </c>
      <c r="U577" s="58" t="s">
        <v>103</v>
      </c>
      <c r="V577" s="58" t="s">
        <v>104</v>
      </c>
      <c r="W577" s="58" t="s">
        <v>100</v>
      </c>
      <c r="X577" s="58" t="s">
        <v>93</v>
      </c>
      <c r="Y577" s="58" t="s">
        <v>105</v>
      </c>
      <c r="Z577" s="58">
        <v>140</v>
      </c>
      <c r="AA577" s="58">
        <v>200.2</v>
      </c>
    </row>
    <row r="578" spans="1:27" ht="18" customHeight="1" x14ac:dyDescent="0.25">
      <c r="A578" s="2">
        <v>2023</v>
      </c>
      <c r="B578" s="2" t="s">
        <v>2</v>
      </c>
      <c r="C578" s="2" t="s">
        <v>12</v>
      </c>
      <c r="D578" s="6" t="s">
        <v>28</v>
      </c>
      <c r="E578" s="8">
        <v>345</v>
      </c>
      <c r="F578" s="8">
        <v>7000</v>
      </c>
      <c r="G578" s="8">
        <v>7840</v>
      </c>
      <c r="H578" s="4">
        <v>1400</v>
      </c>
      <c r="I578" s="5" t="s">
        <v>40</v>
      </c>
      <c r="P578" s="11"/>
      <c r="Q578" s="57" t="s">
        <v>88</v>
      </c>
      <c r="R578" s="57">
        <v>2020</v>
      </c>
      <c r="S578" s="57" t="s">
        <v>7</v>
      </c>
      <c r="T578" s="57" t="s">
        <v>101</v>
      </c>
      <c r="U578" s="57" t="s">
        <v>103</v>
      </c>
      <c r="V578" s="57" t="s">
        <v>104</v>
      </c>
      <c r="W578" s="57" t="s">
        <v>100</v>
      </c>
      <c r="X578" s="57" t="s">
        <v>93</v>
      </c>
      <c r="Y578" s="57" t="s">
        <v>105</v>
      </c>
      <c r="Z578" s="57">
        <v>188</v>
      </c>
      <c r="AA578" s="57">
        <v>268.83999999999997</v>
      </c>
    </row>
    <row r="579" spans="1:27" ht="18" customHeight="1" x14ac:dyDescent="0.25">
      <c r="A579" s="2">
        <v>2023</v>
      </c>
      <c r="B579" s="2" t="s">
        <v>2</v>
      </c>
      <c r="C579" s="2" t="s">
        <v>13</v>
      </c>
      <c r="D579" s="3" t="s">
        <v>33</v>
      </c>
      <c r="E579" s="4">
        <v>122</v>
      </c>
      <c r="F579" s="4">
        <v>100</v>
      </c>
      <c r="G579" s="4">
        <v>112</v>
      </c>
      <c r="H579" s="4">
        <v>20</v>
      </c>
      <c r="I579" s="5" t="s">
        <v>40</v>
      </c>
      <c r="P579" s="11"/>
      <c r="Q579" s="58" t="s">
        <v>97</v>
      </c>
      <c r="R579" s="58">
        <v>2020</v>
      </c>
      <c r="S579" s="58" t="s">
        <v>7</v>
      </c>
      <c r="T579" s="58" t="s">
        <v>101</v>
      </c>
      <c r="U579" s="58" t="s">
        <v>103</v>
      </c>
      <c r="V579" s="58" t="s">
        <v>104</v>
      </c>
      <c r="W579" s="58" t="s">
        <v>100</v>
      </c>
      <c r="X579" s="58" t="s">
        <v>93</v>
      </c>
      <c r="Y579" s="58" t="s">
        <v>105</v>
      </c>
      <c r="Z579" s="58">
        <v>356</v>
      </c>
      <c r="AA579" s="58">
        <v>509.08</v>
      </c>
    </row>
    <row r="580" spans="1:27" ht="18" customHeight="1" x14ac:dyDescent="0.25">
      <c r="A580" s="2">
        <v>2023</v>
      </c>
      <c r="B580" s="2" t="s">
        <v>2</v>
      </c>
      <c r="C580" s="2" t="s">
        <v>15</v>
      </c>
      <c r="D580" s="6" t="s">
        <v>26</v>
      </c>
      <c r="E580" s="7">
        <v>78</v>
      </c>
      <c r="F580" s="7">
        <v>2288.6</v>
      </c>
      <c r="G580" s="7">
        <v>5126.4639999999999</v>
      </c>
      <c r="H580" s="4">
        <v>457.72</v>
      </c>
      <c r="I580" s="5" t="s">
        <v>40</v>
      </c>
      <c r="P580" s="11"/>
      <c r="Q580" s="57" t="s">
        <v>88</v>
      </c>
      <c r="R580" s="57">
        <v>2020</v>
      </c>
      <c r="S580" s="57" t="s">
        <v>7</v>
      </c>
      <c r="T580" s="57" t="s">
        <v>101</v>
      </c>
      <c r="U580" s="57" t="s">
        <v>103</v>
      </c>
      <c r="V580" s="57" t="s">
        <v>104</v>
      </c>
      <c r="W580" s="57" t="s">
        <v>100</v>
      </c>
      <c r="X580" s="57" t="s">
        <v>93</v>
      </c>
      <c r="Y580" s="57" t="s">
        <v>105</v>
      </c>
      <c r="Z580" s="57">
        <v>184</v>
      </c>
      <c r="AA580" s="57">
        <v>263.12</v>
      </c>
    </row>
    <row r="581" spans="1:27" ht="18" customHeight="1" x14ac:dyDescent="0.25">
      <c r="A581" s="2">
        <v>2023</v>
      </c>
      <c r="B581" s="2" t="s">
        <v>2</v>
      </c>
      <c r="C581" s="2" t="s">
        <v>15</v>
      </c>
      <c r="D581" s="6" t="s">
        <v>24</v>
      </c>
      <c r="E581" s="7">
        <v>76</v>
      </c>
      <c r="F581" s="7">
        <v>2288.4499999999998</v>
      </c>
      <c r="G581" s="7">
        <v>5126.1279999999997</v>
      </c>
      <c r="H581" s="4">
        <v>457.69</v>
      </c>
      <c r="I581" s="5" t="s">
        <v>40</v>
      </c>
      <c r="P581" s="11"/>
      <c r="Q581" s="58" t="s">
        <v>95</v>
      </c>
      <c r="R581" s="58">
        <v>2020</v>
      </c>
      <c r="S581" s="58" t="s">
        <v>7</v>
      </c>
      <c r="T581" s="58" t="s">
        <v>101</v>
      </c>
      <c r="U581" s="58" t="s">
        <v>103</v>
      </c>
      <c r="V581" s="58" t="s">
        <v>104</v>
      </c>
      <c r="W581" s="58" t="s">
        <v>100</v>
      </c>
      <c r="X581" s="58" t="s">
        <v>93</v>
      </c>
      <c r="Y581" s="58" t="s">
        <v>105</v>
      </c>
      <c r="Z581" s="58">
        <v>358</v>
      </c>
      <c r="AA581" s="58">
        <v>511.94</v>
      </c>
    </row>
    <row r="582" spans="1:27" ht="18" customHeight="1" x14ac:dyDescent="0.25">
      <c r="A582" s="2">
        <v>2023</v>
      </c>
      <c r="B582" s="2" t="s">
        <v>2</v>
      </c>
      <c r="C582" s="2" t="s">
        <v>15</v>
      </c>
      <c r="D582" s="6" t="s">
        <v>25</v>
      </c>
      <c r="E582" s="7">
        <v>46</v>
      </c>
      <c r="F582" s="7">
        <v>100</v>
      </c>
      <c r="G582" s="7">
        <v>224</v>
      </c>
      <c r="H582" s="4">
        <v>20</v>
      </c>
      <c r="I582" s="5" t="s">
        <v>40</v>
      </c>
      <c r="P582" s="11"/>
      <c r="Q582" s="57" t="s">
        <v>99</v>
      </c>
      <c r="R582" s="57">
        <v>2020</v>
      </c>
      <c r="S582" s="57" t="s">
        <v>7</v>
      </c>
      <c r="T582" s="57" t="s">
        <v>101</v>
      </c>
      <c r="U582" s="57" t="s">
        <v>103</v>
      </c>
      <c r="V582" s="57" t="s">
        <v>104</v>
      </c>
      <c r="W582" s="57" t="s">
        <v>100</v>
      </c>
      <c r="X582" s="57" t="s">
        <v>93</v>
      </c>
      <c r="Y582" s="57" t="s">
        <v>105</v>
      </c>
      <c r="Z582" s="57">
        <v>816</v>
      </c>
      <c r="AA582" s="57">
        <v>1166.8800000000001</v>
      </c>
    </row>
    <row r="583" spans="1:27" ht="18" customHeight="1" x14ac:dyDescent="0.25">
      <c r="A583" s="2">
        <v>2023</v>
      </c>
      <c r="B583" s="2" t="s">
        <v>2</v>
      </c>
      <c r="C583" s="2" t="s">
        <v>15</v>
      </c>
      <c r="D583" s="6" t="s">
        <v>23</v>
      </c>
      <c r="E583" s="7">
        <v>34</v>
      </c>
      <c r="F583" s="7">
        <v>2288.4</v>
      </c>
      <c r="G583" s="7">
        <v>5126.0160000000005</v>
      </c>
      <c r="H583" s="4">
        <v>457.68000000000006</v>
      </c>
      <c r="I583" s="5" t="s">
        <v>40</v>
      </c>
      <c r="P583" s="11"/>
      <c r="Q583" s="58" t="s">
        <v>97</v>
      </c>
      <c r="R583" s="58">
        <v>2020</v>
      </c>
      <c r="S583" s="58" t="s">
        <v>7</v>
      </c>
      <c r="T583" s="58" t="s">
        <v>101</v>
      </c>
      <c r="U583" s="58" t="s">
        <v>103</v>
      </c>
      <c r="V583" s="58" t="s">
        <v>104</v>
      </c>
      <c r="W583" s="58" t="s">
        <v>100</v>
      </c>
      <c r="X583" s="58" t="s">
        <v>93</v>
      </c>
      <c r="Y583" s="58" t="s">
        <v>105</v>
      </c>
      <c r="Z583" s="58">
        <v>849</v>
      </c>
      <c r="AA583" s="58">
        <v>1214.07</v>
      </c>
    </row>
    <row r="584" spans="1:27" ht="18" customHeight="1" x14ac:dyDescent="0.25">
      <c r="A584" s="2">
        <v>2023</v>
      </c>
      <c r="B584" s="2" t="s">
        <v>2</v>
      </c>
      <c r="C584" s="2" t="s">
        <v>13</v>
      </c>
      <c r="D584" s="3" t="s">
        <v>34</v>
      </c>
      <c r="E584" s="4">
        <v>7</v>
      </c>
      <c r="F584" s="4">
        <v>200</v>
      </c>
      <c r="G584" s="4">
        <v>224</v>
      </c>
      <c r="H584" s="4">
        <v>40</v>
      </c>
      <c r="I584" s="5" t="s">
        <v>40</v>
      </c>
      <c r="P584" s="11"/>
      <c r="Q584" s="57" t="s">
        <v>88</v>
      </c>
      <c r="R584" s="57">
        <v>2020</v>
      </c>
      <c r="S584" s="57" t="s">
        <v>7</v>
      </c>
      <c r="T584" s="57" t="s">
        <v>101</v>
      </c>
      <c r="U584" s="57" t="s">
        <v>103</v>
      </c>
      <c r="V584" s="57" t="s">
        <v>104</v>
      </c>
      <c r="W584" s="57" t="s">
        <v>100</v>
      </c>
      <c r="X584" s="57" t="s">
        <v>93</v>
      </c>
      <c r="Y584" s="57" t="s">
        <v>105</v>
      </c>
      <c r="Z584" s="57">
        <v>902</v>
      </c>
      <c r="AA584" s="57">
        <v>1289.8599999999999</v>
      </c>
    </row>
    <row r="585" spans="1:27" ht="18" customHeight="1" x14ac:dyDescent="0.25">
      <c r="A585" s="2">
        <v>2023</v>
      </c>
      <c r="B585" s="2" t="s">
        <v>2</v>
      </c>
      <c r="C585" s="2" t="s">
        <v>15</v>
      </c>
      <c r="D585" s="6" t="s">
        <v>27</v>
      </c>
      <c r="E585" s="7">
        <v>3</v>
      </c>
      <c r="F585" s="7">
        <v>2288.65</v>
      </c>
      <c r="G585" s="7">
        <v>5126.576</v>
      </c>
      <c r="H585" s="4">
        <v>457.73</v>
      </c>
      <c r="I585" s="5" t="s">
        <v>40</v>
      </c>
      <c r="P585" s="11"/>
      <c r="Q585" s="58" t="s">
        <v>88</v>
      </c>
      <c r="R585" s="58">
        <v>2020</v>
      </c>
      <c r="S585" s="58" t="s">
        <v>7</v>
      </c>
      <c r="T585" s="58" t="s">
        <v>101</v>
      </c>
      <c r="U585" s="58" t="s">
        <v>103</v>
      </c>
      <c r="V585" s="58" t="s">
        <v>104</v>
      </c>
      <c r="W585" s="58" t="s">
        <v>100</v>
      </c>
      <c r="X585" s="58" t="s">
        <v>93</v>
      </c>
      <c r="Y585" s="58" t="s">
        <v>105</v>
      </c>
      <c r="Z585" s="58">
        <v>855</v>
      </c>
      <c r="AA585" s="58">
        <v>526.24</v>
      </c>
    </row>
    <row r="586" spans="1:27" ht="18" customHeight="1" x14ac:dyDescent="0.25">
      <c r="A586" s="2">
        <v>2023</v>
      </c>
      <c r="B586" s="2" t="s">
        <v>2</v>
      </c>
      <c r="C586" s="2" t="s">
        <v>32</v>
      </c>
      <c r="D586" s="6" t="s">
        <v>32</v>
      </c>
      <c r="E586" s="7">
        <v>2</v>
      </c>
      <c r="F586" s="7">
        <v>6600</v>
      </c>
      <c r="G586" s="7">
        <v>7392</v>
      </c>
      <c r="H586" s="4">
        <v>1320</v>
      </c>
      <c r="I586" s="5" t="s">
        <v>40</v>
      </c>
      <c r="P586" s="11"/>
      <c r="Q586" s="57" t="s">
        <v>99</v>
      </c>
      <c r="R586" s="57">
        <v>2020</v>
      </c>
      <c r="S586" s="57" t="s">
        <v>7</v>
      </c>
      <c r="T586" s="57" t="s">
        <v>101</v>
      </c>
      <c r="U586" s="57" t="s">
        <v>103</v>
      </c>
      <c r="V586" s="57" t="s">
        <v>104</v>
      </c>
      <c r="W586" s="57" t="s">
        <v>100</v>
      </c>
      <c r="X586" s="57" t="s">
        <v>93</v>
      </c>
      <c r="Y586" s="57" t="s">
        <v>105</v>
      </c>
      <c r="Z586" s="57">
        <v>357</v>
      </c>
      <c r="AA586" s="57">
        <v>510.51</v>
      </c>
    </row>
    <row r="587" spans="1:27" ht="18" customHeight="1" x14ac:dyDescent="0.25">
      <c r="A587" s="2">
        <v>2023</v>
      </c>
      <c r="B587" s="2" t="s">
        <v>3</v>
      </c>
      <c r="C587" s="2" t="s">
        <v>14</v>
      </c>
      <c r="D587" s="3" t="s">
        <v>36</v>
      </c>
      <c r="E587" s="4">
        <v>3566</v>
      </c>
      <c r="F587" s="4">
        <v>4577.3</v>
      </c>
      <c r="G587" s="4">
        <v>5126.576</v>
      </c>
      <c r="H587" s="4">
        <v>915.46</v>
      </c>
      <c r="I587" s="5" t="s">
        <v>40</v>
      </c>
      <c r="P587" s="11"/>
      <c r="Q587" s="58" t="s">
        <v>95</v>
      </c>
      <c r="R587" s="58">
        <v>2020</v>
      </c>
      <c r="S587" s="58" t="s">
        <v>7</v>
      </c>
      <c r="T587" s="58" t="s">
        <v>101</v>
      </c>
      <c r="U587" s="58" t="s">
        <v>103</v>
      </c>
      <c r="V587" s="58" t="s">
        <v>104</v>
      </c>
      <c r="W587" s="58" t="s">
        <v>100</v>
      </c>
      <c r="X587" s="58" t="s">
        <v>93</v>
      </c>
      <c r="Y587" s="58" t="s">
        <v>105</v>
      </c>
      <c r="Z587" s="58">
        <v>139</v>
      </c>
      <c r="AA587" s="58">
        <v>198.77</v>
      </c>
    </row>
    <row r="588" spans="1:27" ht="18" customHeight="1" x14ac:dyDescent="0.25">
      <c r="A588" s="2">
        <v>2023</v>
      </c>
      <c r="B588" s="2" t="s">
        <v>3</v>
      </c>
      <c r="C588" s="2" t="s">
        <v>14</v>
      </c>
      <c r="D588" s="3" t="s">
        <v>37</v>
      </c>
      <c r="E588" s="4">
        <v>2498</v>
      </c>
      <c r="F588" s="4">
        <v>8000</v>
      </c>
      <c r="G588" s="4">
        <v>8960</v>
      </c>
      <c r="H588" s="4">
        <v>1600</v>
      </c>
      <c r="I588" s="5" t="s">
        <v>42</v>
      </c>
      <c r="P588" s="11"/>
      <c r="Q588" s="57" t="s">
        <v>98</v>
      </c>
      <c r="R588" s="57">
        <v>2020</v>
      </c>
      <c r="S588" s="57" t="s">
        <v>7</v>
      </c>
      <c r="T588" s="57" t="s">
        <v>101</v>
      </c>
      <c r="U588" s="57" t="s">
        <v>103</v>
      </c>
      <c r="V588" s="57" t="s">
        <v>104</v>
      </c>
      <c r="W588" s="57" t="s">
        <v>100</v>
      </c>
      <c r="X588" s="57" t="s">
        <v>93</v>
      </c>
      <c r="Y588" s="57" t="s">
        <v>105</v>
      </c>
      <c r="Z588" s="57">
        <v>187</v>
      </c>
      <c r="AA588" s="57">
        <v>267.41000000000003</v>
      </c>
    </row>
    <row r="589" spans="1:27" ht="18" customHeight="1" x14ac:dyDescent="0.25">
      <c r="A589" s="2">
        <v>2023</v>
      </c>
      <c r="B589" s="2" t="s">
        <v>3</v>
      </c>
      <c r="C589" s="2" t="s">
        <v>13</v>
      </c>
      <c r="D589" s="3" t="s">
        <v>35</v>
      </c>
      <c r="E589" s="4">
        <v>1245</v>
      </c>
      <c r="F589" s="4">
        <v>4577.2</v>
      </c>
      <c r="G589" s="4">
        <v>5126.4639999999999</v>
      </c>
      <c r="H589" s="4">
        <v>915.44</v>
      </c>
      <c r="I589" s="5" t="s">
        <v>42</v>
      </c>
      <c r="P589" s="11"/>
      <c r="Q589" s="58" t="s">
        <v>97</v>
      </c>
      <c r="R589" s="58">
        <v>2020</v>
      </c>
      <c r="S589" s="58" t="s">
        <v>7</v>
      </c>
      <c r="T589" s="58" t="s">
        <v>101</v>
      </c>
      <c r="U589" s="58" t="s">
        <v>103</v>
      </c>
      <c r="V589" s="58" t="s">
        <v>104</v>
      </c>
      <c r="W589" s="58" t="s">
        <v>100</v>
      </c>
      <c r="X589" s="58" t="s">
        <v>93</v>
      </c>
      <c r="Y589" s="58" t="s">
        <v>105</v>
      </c>
      <c r="Z589" s="58">
        <v>825</v>
      </c>
      <c r="AA589" s="58">
        <v>1179.75</v>
      </c>
    </row>
    <row r="590" spans="1:27" ht="18" customHeight="1" x14ac:dyDescent="0.25">
      <c r="A590" s="2">
        <v>2023</v>
      </c>
      <c r="B590" s="2" t="s">
        <v>3</v>
      </c>
      <c r="C590" s="2" t="s">
        <v>38</v>
      </c>
      <c r="D590" s="6" t="s">
        <v>30</v>
      </c>
      <c r="E590" s="7">
        <v>644</v>
      </c>
      <c r="F590" s="7">
        <v>15000</v>
      </c>
      <c r="G590" s="7">
        <v>6432.72</v>
      </c>
      <c r="H590" s="4">
        <v>3000</v>
      </c>
      <c r="I590" s="5" t="s">
        <v>42</v>
      </c>
      <c r="P590" s="11"/>
      <c r="Q590" s="57" t="s">
        <v>95</v>
      </c>
      <c r="R590" s="57">
        <v>2020</v>
      </c>
      <c r="S590" s="57" t="s">
        <v>7</v>
      </c>
      <c r="T590" s="57" t="s">
        <v>101</v>
      </c>
      <c r="U590" s="57" t="s">
        <v>103</v>
      </c>
      <c r="V590" s="57" t="s">
        <v>104</v>
      </c>
      <c r="W590" s="57" t="s">
        <v>100</v>
      </c>
      <c r="X590" s="57" t="s">
        <v>93</v>
      </c>
      <c r="Y590" s="57" t="s">
        <v>105</v>
      </c>
      <c r="Z590" s="57">
        <v>858</v>
      </c>
      <c r="AA590" s="57">
        <v>1226.94</v>
      </c>
    </row>
    <row r="591" spans="1:27" ht="18" customHeight="1" x14ac:dyDescent="0.25">
      <c r="A591" s="2">
        <v>2023</v>
      </c>
      <c r="B591" s="2" t="s">
        <v>3</v>
      </c>
      <c r="C591" s="2" t="s">
        <v>12</v>
      </c>
      <c r="D591" s="6" t="s">
        <v>29</v>
      </c>
      <c r="E591" s="7">
        <v>643</v>
      </c>
      <c r="F591" s="7">
        <v>7000</v>
      </c>
      <c r="G591" s="7">
        <v>7840</v>
      </c>
      <c r="H591" s="4">
        <v>1400</v>
      </c>
      <c r="I591" s="5" t="s">
        <v>42</v>
      </c>
      <c r="P591" s="11"/>
      <c r="Q591" s="58" t="s">
        <v>88</v>
      </c>
      <c r="R591" s="58">
        <v>2020</v>
      </c>
      <c r="S591" s="58" t="s">
        <v>7</v>
      </c>
      <c r="T591" s="58" t="s">
        <v>101</v>
      </c>
      <c r="U591" s="58" t="s">
        <v>103</v>
      </c>
      <c r="V591" s="58" t="s">
        <v>104</v>
      </c>
      <c r="W591" s="58" t="s">
        <v>100</v>
      </c>
      <c r="X591" s="58" t="s">
        <v>93</v>
      </c>
      <c r="Y591" s="58" t="s">
        <v>105</v>
      </c>
      <c r="Z591" s="58">
        <v>359</v>
      </c>
      <c r="AA591" s="58">
        <v>513.37</v>
      </c>
    </row>
    <row r="592" spans="1:27" ht="18" customHeight="1" x14ac:dyDescent="0.25">
      <c r="A592" s="2">
        <v>2023</v>
      </c>
      <c r="B592" s="2" t="s">
        <v>3</v>
      </c>
      <c r="C592" s="2" t="s">
        <v>38</v>
      </c>
      <c r="D592" s="6" t="s">
        <v>31</v>
      </c>
      <c r="E592" s="7">
        <v>455</v>
      </c>
      <c r="F592" s="7">
        <v>14000</v>
      </c>
      <c r="G592" s="7">
        <v>5128.0320000000002</v>
      </c>
      <c r="H592" s="4">
        <v>2800</v>
      </c>
      <c r="I592" s="5" t="s">
        <v>42</v>
      </c>
      <c r="P592" s="11"/>
      <c r="Q592" s="57" t="s">
        <v>99</v>
      </c>
      <c r="R592" s="57">
        <v>2020</v>
      </c>
      <c r="S592" s="57" t="s">
        <v>11</v>
      </c>
      <c r="T592" s="57" t="s">
        <v>101</v>
      </c>
      <c r="U592" s="57" t="s">
        <v>103</v>
      </c>
      <c r="V592" s="57" t="s">
        <v>104</v>
      </c>
      <c r="W592" s="57" t="s">
        <v>100</v>
      </c>
      <c r="X592" s="57" t="s">
        <v>93</v>
      </c>
      <c r="Y592" s="57" t="s">
        <v>105</v>
      </c>
      <c r="Z592" s="57">
        <v>362</v>
      </c>
      <c r="AA592" s="57">
        <v>517.66</v>
      </c>
    </row>
    <row r="593" spans="1:27" ht="18" customHeight="1" x14ac:dyDescent="0.25">
      <c r="A593" s="2">
        <v>2023</v>
      </c>
      <c r="B593" s="2" t="s">
        <v>3</v>
      </c>
      <c r="C593" s="2" t="s">
        <v>12</v>
      </c>
      <c r="D593" s="6" t="s">
        <v>28</v>
      </c>
      <c r="E593" s="8">
        <v>345</v>
      </c>
      <c r="F593" s="8">
        <v>7000</v>
      </c>
      <c r="G593" s="8">
        <v>7840</v>
      </c>
      <c r="H593" s="4">
        <v>1400</v>
      </c>
      <c r="I593" s="5" t="s">
        <v>42</v>
      </c>
      <c r="P593" s="11"/>
      <c r="Q593" s="58" t="s">
        <v>97</v>
      </c>
      <c r="R593" s="58">
        <v>2020</v>
      </c>
      <c r="S593" s="58" t="s">
        <v>11</v>
      </c>
      <c r="T593" s="58" t="s">
        <v>101</v>
      </c>
      <c r="U593" s="58" t="s">
        <v>103</v>
      </c>
      <c r="V593" s="58" t="s">
        <v>104</v>
      </c>
      <c r="W593" s="58" t="s">
        <v>100</v>
      </c>
      <c r="X593" s="58" t="s">
        <v>93</v>
      </c>
      <c r="Y593" s="58" t="s">
        <v>105</v>
      </c>
      <c r="Z593" s="58">
        <v>164</v>
      </c>
      <c r="AA593" s="58">
        <v>234.52</v>
      </c>
    </row>
    <row r="594" spans="1:27" ht="18" customHeight="1" x14ac:dyDescent="0.25">
      <c r="A594" s="2">
        <v>2023</v>
      </c>
      <c r="B594" s="2" t="s">
        <v>3</v>
      </c>
      <c r="C594" s="2" t="s">
        <v>13</v>
      </c>
      <c r="D594" s="3" t="s">
        <v>33</v>
      </c>
      <c r="E594" s="4">
        <v>122</v>
      </c>
      <c r="F594" s="4">
        <v>100</v>
      </c>
      <c r="G594" s="4">
        <v>112</v>
      </c>
      <c r="H594" s="4">
        <v>20</v>
      </c>
      <c r="I594" s="5" t="s">
        <v>42</v>
      </c>
      <c r="P594" s="11"/>
      <c r="Q594" s="57" t="s">
        <v>95</v>
      </c>
      <c r="R594" s="57">
        <v>2020</v>
      </c>
      <c r="S594" s="57" t="s">
        <v>11</v>
      </c>
      <c r="T594" s="57" t="s">
        <v>101</v>
      </c>
      <c r="U594" s="57" t="s">
        <v>103</v>
      </c>
      <c r="V594" s="57" t="s">
        <v>104</v>
      </c>
      <c r="W594" s="57" t="s">
        <v>100</v>
      </c>
      <c r="X594" s="57" t="s">
        <v>93</v>
      </c>
      <c r="Y594" s="57" t="s">
        <v>105</v>
      </c>
      <c r="Z594" s="57">
        <v>338</v>
      </c>
      <c r="AA594" s="57">
        <v>483.34</v>
      </c>
    </row>
    <row r="595" spans="1:27" ht="18" customHeight="1" x14ac:dyDescent="0.25">
      <c r="A595" s="2">
        <v>2023</v>
      </c>
      <c r="B595" s="2" t="s">
        <v>3</v>
      </c>
      <c r="C595" s="2" t="s">
        <v>15</v>
      </c>
      <c r="D595" s="6" t="s">
        <v>26</v>
      </c>
      <c r="E595" s="7">
        <v>78</v>
      </c>
      <c r="F595" s="7">
        <v>2288.6</v>
      </c>
      <c r="G595" s="7">
        <v>5126.4639999999999</v>
      </c>
      <c r="H595" s="4">
        <v>457.72</v>
      </c>
      <c r="I595" s="5" t="s">
        <v>42</v>
      </c>
      <c r="P595" s="11"/>
      <c r="Q595" s="58" t="s">
        <v>98</v>
      </c>
      <c r="R595" s="58">
        <v>2020</v>
      </c>
      <c r="S595" s="58" t="s">
        <v>11</v>
      </c>
      <c r="T595" s="58" t="s">
        <v>101</v>
      </c>
      <c r="U595" s="58" t="s">
        <v>103</v>
      </c>
      <c r="V595" s="58" t="s">
        <v>104</v>
      </c>
      <c r="W595" s="58" t="s">
        <v>100</v>
      </c>
      <c r="X595" s="58" t="s">
        <v>93</v>
      </c>
      <c r="Y595" s="58" t="s">
        <v>105</v>
      </c>
      <c r="Z595" s="58">
        <v>364</v>
      </c>
      <c r="AA595" s="58">
        <v>520.52</v>
      </c>
    </row>
    <row r="596" spans="1:27" ht="18" customHeight="1" x14ac:dyDescent="0.25">
      <c r="A596" s="2">
        <v>2023</v>
      </c>
      <c r="B596" s="2" t="s">
        <v>3</v>
      </c>
      <c r="C596" s="2" t="s">
        <v>15</v>
      </c>
      <c r="D596" s="6" t="s">
        <v>24</v>
      </c>
      <c r="E596" s="7">
        <v>76</v>
      </c>
      <c r="F596" s="7">
        <v>2288.4499999999998</v>
      </c>
      <c r="G596" s="7">
        <v>5126.1279999999997</v>
      </c>
      <c r="H596" s="4">
        <v>457.69</v>
      </c>
      <c r="I596" s="5" t="s">
        <v>42</v>
      </c>
      <c r="P596" s="11"/>
      <c r="Q596" s="57" t="s">
        <v>88</v>
      </c>
      <c r="R596" s="57">
        <v>2020</v>
      </c>
      <c r="S596" s="57" t="s">
        <v>11</v>
      </c>
      <c r="T596" s="57" t="s">
        <v>101</v>
      </c>
      <c r="U596" s="57" t="s">
        <v>103</v>
      </c>
      <c r="V596" s="57" t="s">
        <v>104</v>
      </c>
      <c r="W596" s="57" t="s">
        <v>100</v>
      </c>
      <c r="X596" s="57" t="s">
        <v>93</v>
      </c>
      <c r="Y596" s="57" t="s">
        <v>105</v>
      </c>
      <c r="Z596" s="57">
        <v>166</v>
      </c>
      <c r="AA596" s="57">
        <v>237.38</v>
      </c>
    </row>
    <row r="597" spans="1:27" ht="18" customHeight="1" x14ac:dyDescent="0.25">
      <c r="A597" s="2">
        <v>2023</v>
      </c>
      <c r="B597" s="2" t="s">
        <v>3</v>
      </c>
      <c r="C597" s="2" t="s">
        <v>15</v>
      </c>
      <c r="D597" s="6" t="s">
        <v>25</v>
      </c>
      <c r="E597" s="7">
        <v>46</v>
      </c>
      <c r="F597" s="7">
        <v>100</v>
      </c>
      <c r="G597" s="7">
        <v>224</v>
      </c>
      <c r="H597" s="4">
        <v>20</v>
      </c>
      <c r="I597" s="5" t="s">
        <v>42</v>
      </c>
      <c r="P597" s="11"/>
      <c r="Q597" s="58" t="s">
        <v>88</v>
      </c>
      <c r="R597" s="58">
        <v>2020</v>
      </c>
      <c r="S597" s="58" t="s">
        <v>11</v>
      </c>
      <c r="T597" s="58" t="s">
        <v>101</v>
      </c>
      <c r="U597" s="58" t="s">
        <v>103</v>
      </c>
      <c r="V597" s="58" t="s">
        <v>104</v>
      </c>
      <c r="W597" s="58" t="s">
        <v>100</v>
      </c>
      <c r="X597" s="58" t="s">
        <v>93</v>
      </c>
      <c r="Y597" s="58" t="s">
        <v>105</v>
      </c>
      <c r="Z597" s="58">
        <v>819</v>
      </c>
      <c r="AA597" s="58">
        <v>1171.17</v>
      </c>
    </row>
    <row r="598" spans="1:27" ht="18" customHeight="1" x14ac:dyDescent="0.25">
      <c r="A598" s="2">
        <v>2023</v>
      </c>
      <c r="B598" s="2" t="s">
        <v>3</v>
      </c>
      <c r="C598" s="2" t="s">
        <v>15</v>
      </c>
      <c r="D598" s="6" t="s">
        <v>23</v>
      </c>
      <c r="E598" s="7">
        <v>34</v>
      </c>
      <c r="F598" s="7">
        <v>2288.4</v>
      </c>
      <c r="G598" s="7">
        <v>5126.0160000000005</v>
      </c>
      <c r="H598" s="4">
        <v>457.68000000000006</v>
      </c>
      <c r="I598" s="5" t="s">
        <v>42</v>
      </c>
      <c r="P598" s="11"/>
      <c r="Q598" s="57" t="s">
        <v>88</v>
      </c>
      <c r="R598" s="57">
        <v>2020</v>
      </c>
      <c r="S598" s="57" t="s">
        <v>11</v>
      </c>
      <c r="T598" s="57" t="s">
        <v>101</v>
      </c>
      <c r="U598" s="57" t="s">
        <v>103</v>
      </c>
      <c r="V598" s="57" t="s">
        <v>104</v>
      </c>
      <c r="W598" s="57" t="s">
        <v>100</v>
      </c>
      <c r="X598" s="57" t="s">
        <v>93</v>
      </c>
      <c r="Y598" s="57" t="s">
        <v>105</v>
      </c>
      <c r="Z598" s="57">
        <v>853</v>
      </c>
      <c r="AA598" s="57">
        <v>1219.79</v>
      </c>
    </row>
    <row r="599" spans="1:27" ht="18" customHeight="1" x14ac:dyDescent="0.25">
      <c r="A599" s="2">
        <v>2023</v>
      </c>
      <c r="B599" s="2" t="s">
        <v>3</v>
      </c>
      <c r="C599" s="2" t="s">
        <v>13</v>
      </c>
      <c r="D599" s="3" t="s">
        <v>34</v>
      </c>
      <c r="E599" s="4">
        <v>7</v>
      </c>
      <c r="F599" s="4">
        <v>200</v>
      </c>
      <c r="G599" s="4">
        <v>224</v>
      </c>
      <c r="H599" s="4">
        <v>40</v>
      </c>
      <c r="I599" s="5" t="s">
        <v>42</v>
      </c>
      <c r="P599" s="11"/>
      <c r="Q599" s="58" t="s">
        <v>98</v>
      </c>
      <c r="R599" s="58">
        <v>2020</v>
      </c>
      <c r="S599" s="58" t="s">
        <v>11</v>
      </c>
      <c r="T599" s="58" t="s">
        <v>101</v>
      </c>
      <c r="U599" s="58" t="s">
        <v>103</v>
      </c>
      <c r="V599" s="58" t="s">
        <v>104</v>
      </c>
      <c r="W599" s="58" t="s">
        <v>100</v>
      </c>
      <c r="X599" s="58" t="s">
        <v>93</v>
      </c>
      <c r="Y599" s="58" t="s">
        <v>105</v>
      </c>
      <c r="Z599" s="58">
        <v>906</v>
      </c>
      <c r="AA599" s="58">
        <v>1295.58</v>
      </c>
    </row>
    <row r="600" spans="1:27" ht="18" customHeight="1" x14ac:dyDescent="0.25">
      <c r="A600" s="2">
        <v>2023</v>
      </c>
      <c r="B600" s="2" t="s">
        <v>3</v>
      </c>
      <c r="C600" s="2" t="s">
        <v>15</v>
      </c>
      <c r="D600" s="6" t="s">
        <v>27</v>
      </c>
      <c r="E600" s="7">
        <v>3</v>
      </c>
      <c r="F600" s="7">
        <v>2288.65</v>
      </c>
      <c r="G600" s="7">
        <v>5126.576</v>
      </c>
      <c r="H600" s="4">
        <v>457.73</v>
      </c>
      <c r="I600" s="5" t="s">
        <v>42</v>
      </c>
      <c r="P600" s="11"/>
      <c r="Q600" s="57" t="s">
        <v>98</v>
      </c>
      <c r="R600" s="57">
        <v>2020</v>
      </c>
      <c r="S600" s="57" t="s">
        <v>11</v>
      </c>
      <c r="T600" s="57" t="s">
        <v>101</v>
      </c>
      <c r="U600" s="57" t="s">
        <v>103</v>
      </c>
      <c r="V600" s="57" t="s">
        <v>104</v>
      </c>
      <c r="W600" s="57" t="s">
        <v>100</v>
      </c>
      <c r="X600" s="57" t="s">
        <v>93</v>
      </c>
      <c r="Y600" s="57" t="s">
        <v>105</v>
      </c>
      <c r="Z600" s="57">
        <v>859</v>
      </c>
      <c r="AA600" s="57">
        <v>526.24</v>
      </c>
    </row>
    <row r="601" spans="1:27" ht="18" customHeight="1" x14ac:dyDescent="0.25">
      <c r="A601" s="2">
        <v>2023</v>
      </c>
      <c r="B601" s="2" t="s">
        <v>3</v>
      </c>
      <c r="C601" s="2" t="s">
        <v>32</v>
      </c>
      <c r="D601" s="6" t="s">
        <v>32</v>
      </c>
      <c r="E601" s="7">
        <v>2</v>
      </c>
      <c r="F601" s="7">
        <v>7920</v>
      </c>
      <c r="G601" s="7">
        <v>7392</v>
      </c>
      <c r="H601" s="4">
        <v>1584</v>
      </c>
      <c r="I601" s="5" t="s">
        <v>42</v>
      </c>
      <c r="P601" s="11"/>
      <c r="Q601" s="58" t="s">
        <v>88</v>
      </c>
      <c r="R601" s="58">
        <v>2020</v>
      </c>
      <c r="S601" s="58" t="s">
        <v>11</v>
      </c>
      <c r="T601" s="58" t="s">
        <v>101</v>
      </c>
      <c r="U601" s="58" t="s">
        <v>103</v>
      </c>
      <c r="V601" s="58" t="s">
        <v>104</v>
      </c>
      <c r="W601" s="58" t="s">
        <v>100</v>
      </c>
      <c r="X601" s="58" t="s">
        <v>93</v>
      </c>
      <c r="Y601" s="58" t="s">
        <v>105</v>
      </c>
      <c r="Z601" s="58">
        <v>165</v>
      </c>
      <c r="AA601" s="58">
        <v>526.24</v>
      </c>
    </row>
    <row r="602" spans="1:27" ht="18" customHeight="1" x14ac:dyDescent="0.25">
      <c r="A602" s="2">
        <v>2023</v>
      </c>
      <c r="B602" s="2" t="s">
        <v>4</v>
      </c>
      <c r="C602" s="2" t="s">
        <v>14</v>
      </c>
      <c r="D602" s="3" t="s">
        <v>36</v>
      </c>
      <c r="E602" s="4">
        <v>3566</v>
      </c>
      <c r="F602" s="4">
        <v>4577.3</v>
      </c>
      <c r="G602" s="4">
        <v>5126.576</v>
      </c>
      <c r="H602" s="4">
        <v>915.46</v>
      </c>
      <c r="I602" s="5" t="s">
        <v>42</v>
      </c>
      <c r="P602" s="11"/>
      <c r="Q602" s="57" t="s">
        <v>88</v>
      </c>
      <c r="R602" s="57">
        <v>2020</v>
      </c>
      <c r="S602" s="57" t="s">
        <v>11</v>
      </c>
      <c r="T602" s="57" t="s">
        <v>101</v>
      </c>
      <c r="U602" s="57" t="s">
        <v>103</v>
      </c>
      <c r="V602" s="57" t="s">
        <v>104</v>
      </c>
      <c r="W602" s="57" t="s">
        <v>100</v>
      </c>
      <c r="X602" s="57" t="s">
        <v>93</v>
      </c>
      <c r="Y602" s="57" t="s">
        <v>105</v>
      </c>
      <c r="Z602" s="57">
        <v>339</v>
      </c>
      <c r="AA602" s="57">
        <v>484.77</v>
      </c>
    </row>
    <row r="603" spans="1:27" ht="18" customHeight="1" x14ac:dyDescent="0.25">
      <c r="A603" s="2">
        <v>2023</v>
      </c>
      <c r="B603" s="2" t="s">
        <v>4</v>
      </c>
      <c r="C603" s="2" t="s">
        <v>14</v>
      </c>
      <c r="D603" s="3" t="s">
        <v>37</v>
      </c>
      <c r="E603" s="4">
        <v>2498</v>
      </c>
      <c r="F603" s="4">
        <v>8800</v>
      </c>
      <c r="G603" s="4">
        <v>8960</v>
      </c>
      <c r="H603" s="4">
        <v>1760</v>
      </c>
      <c r="I603" s="5" t="s">
        <v>42</v>
      </c>
      <c r="P603" s="11"/>
      <c r="Q603" s="58" t="s">
        <v>97</v>
      </c>
      <c r="R603" s="58">
        <v>2020</v>
      </c>
      <c r="S603" s="58" t="s">
        <v>11</v>
      </c>
      <c r="T603" s="58" t="s">
        <v>101</v>
      </c>
      <c r="U603" s="58" t="s">
        <v>103</v>
      </c>
      <c r="V603" s="58" t="s">
        <v>104</v>
      </c>
      <c r="W603" s="58" t="s">
        <v>100</v>
      </c>
      <c r="X603" s="58" t="s">
        <v>93</v>
      </c>
      <c r="Y603" s="58" t="s">
        <v>105</v>
      </c>
      <c r="Z603" s="58">
        <v>163</v>
      </c>
      <c r="AA603" s="58">
        <v>233.09</v>
      </c>
    </row>
    <row r="604" spans="1:27" ht="18" customHeight="1" x14ac:dyDescent="0.25">
      <c r="A604" s="2">
        <v>2023</v>
      </c>
      <c r="B604" s="2" t="s">
        <v>4</v>
      </c>
      <c r="C604" s="2" t="s">
        <v>13</v>
      </c>
      <c r="D604" s="3" t="s">
        <v>35</v>
      </c>
      <c r="E604" s="4">
        <v>1245</v>
      </c>
      <c r="F604" s="4">
        <v>5034.92</v>
      </c>
      <c r="G604" s="4">
        <v>5126.4639999999999</v>
      </c>
      <c r="H604" s="4">
        <v>1006.984</v>
      </c>
      <c r="I604" s="5" t="s">
        <v>42</v>
      </c>
      <c r="P604" s="11"/>
      <c r="Q604" s="57" t="s">
        <v>98</v>
      </c>
      <c r="R604" s="57">
        <v>2020</v>
      </c>
      <c r="S604" s="57" t="s">
        <v>11</v>
      </c>
      <c r="T604" s="57" t="s">
        <v>101</v>
      </c>
      <c r="U604" s="57" t="s">
        <v>103</v>
      </c>
      <c r="V604" s="57" t="s">
        <v>104</v>
      </c>
      <c r="W604" s="57" t="s">
        <v>100</v>
      </c>
      <c r="X604" s="57" t="s">
        <v>93</v>
      </c>
      <c r="Y604" s="57" t="s">
        <v>105</v>
      </c>
      <c r="Z604" s="57">
        <v>337</v>
      </c>
      <c r="AA604" s="57">
        <v>481.91</v>
      </c>
    </row>
    <row r="605" spans="1:27" ht="18" customHeight="1" x14ac:dyDescent="0.25">
      <c r="A605" s="2">
        <v>2023</v>
      </c>
      <c r="B605" s="2" t="s">
        <v>4</v>
      </c>
      <c r="C605" s="2" t="s">
        <v>38</v>
      </c>
      <c r="D605" s="6" t="s">
        <v>30</v>
      </c>
      <c r="E605" s="7">
        <v>644</v>
      </c>
      <c r="F605" s="7">
        <v>6317.85</v>
      </c>
      <c r="G605" s="7">
        <v>6432.72</v>
      </c>
      <c r="H605" s="4">
        <v>1263.5700000000002</v>
      </c>
      <c r="I605" s="5" t="s">
        <v>42</v>
      </c>
      <c r="P605" s="11"/>
      <c r="Q605" s="58" t="s">
        <v>95</v>
      </c>
      <c r="R605" s="58">
        <v>2020</v>
      </c>
      <c r="S605" s="58" t="s">
        <v>11</v>
      </c>
      <c r="T605" s="58" t="s">
        <v>101</v>
      </c>
      <c r="U605" s="58" t="s">
        <v>103</v>
      </c>
      <c r="V605" s="58" t="s">
        <v>104</v>
      </c>
      <c r="W605" s="58" t="s">
        <v>100</v>
      </c>
      <c r="X605" s="58" t="s">
        <v>93</v>
      </c>
      <c r="Y605" s="58" t="s">
        <v>105</v>
      </c>
      <c r="Z605" s="58">
        <v>828</v>
      </c>
      <c r="AA605" s="58">
        <v>1184.04</v>
      </c>
    </row>
    <row r="606" spans="1:27" ht="18" customHeight="1" x14ac:dyDescent="0.25">
      <c r="A606" s="2">
        <v>2023</v>
      </c>
      <c r="B606" s="2" t="s">
        <v>4</v>
      </c>
      <c r="C606" s="2" t="s">
        <v>12</v>
      </c>
      <c r="D606" s="6" t="s">
        <v>29</v>
      </c>
      <c r="E606" s="7">
        <v>643</v>
      </c>
      <c r="F606" s="7">
        <v>7700</v>
      </c>
      <c r="G606" s="7">
        <v>7840</v>
      </c>
      <c r="H606" s="4">
        <v>1540</v>
      </c>
      <c r="I606" s="5" t="s">
        <v>42</v>
      </c>
      <c r="P606" s="11"/>
      <c r="Q606" s="57" t="s">
        <v>95</v>
      </c>
      <c r="R606" s="57">
        <v>2020</v>
      </c>
      <c r="S606" s="57" t="s">
        <v>11</v>
      </c>
      <c r="T606" s="57" t="s">
        <v>101</v>
      </c>
      <c r="U606" s="57" t="s">
        <v>103</v>
      </c>
      <c r="V606" s="57" t="s">
        <v>104</v>
      </c>
      <c r="W606" s="57" t="s">
        <v>100</v>
      </c>
      <c r="X606" s="57" t="s">
        <v>93</v>
      </c>
      <c r="Y606" s="57" t="s">
        <v>105</v>
      </c>
      <c r="Z606" s="57">
        <v>861</v>
      </c>
      <c r="AA606" s="57">
        <v>1231.23</v>
      </c>
    </row>
    <row r="607" spans="1:27" ht="18" customHeight="1" x14ac:dyDescent="0.25">
      <c r="A607" s="2">
        <v>2023</v>
      </c>
      <c r="B607" s="2" t="s">
        <v>4</v>
      </c>
      <c r="C607" s="2" t="s">
        <v>38</v>
      </c>
      <c r="D607" s="6" t="s">
        <v>31</v>
      </c>
      <c r="E607" s="7">
        <v>455</v>
      </c>
      <c r="F607" s="7">
        <v>5036.46</v>
      </c>
      <c r="G607" s="7">
        <v>5128.0320000000002</v>
      </c>
      <c r="H607" s="4">
        <v>1007.292</v>
      </c>
      <c r="I607" s="5" t="s">
        <v>42</v>
      </c>
      <c r="P607" s="11"/>
      <c r="Q607" s="58" t="s">
        <v>99</v>
      </c>
      <c r="R607" s="58">
        <v>2020</v>
      </c>
      <c r="S607" s="58" t="s">
        <v>11</v>
      </c>
      <c r="T607" s="58" t="s">
        <v>101</v>
      </c>
      <c r="U607" s="58" t="s">
        <v>103</v>
      </c>
      <c r="V607" s="58" t="s">
        <v>104</v>
      </c>
      <c r="W607" s="58" t="s">
        <v>100</v>
      </c>
      <c r="X607" s="58" t="s">
        <v>93</v>
      </c>
      <c r="Y607" s="58" t="s">
        <v>105</v>
      </c>
      <c r="Z607" s="58">
        <v>335</v>
      </c>
      <c r="AA607" s="58">
        <v>479.05</v>
      </c>
    </row>
    <row r="608" spans="1:27" ht="18" customHeight="1" x14ac:dyDescent="0.25">
      <c r="A608" s="2">
        <v>2023</v>
      </c>
      <c r="B608" s="2" t="s">
        <v>4</v>
      </c>
      <c r="C608" s="2" t="s">
        <v>12</v>
      </c>
      <c r="D608" s="6" t="s">
        <v>28</v>
      </c>
      <c r="E608" s="8">
        <v>345</v>
      </c>
      <c r="F608" s="8">
        <v>7700</v>
      </c>
      <c r="G608" s="8">
        <v>7840</v>
      </c>
      <c r="H608" s="4">
        <v>1540</v>
      </c>
      <c r="I608" s="5" t="s">
        <v>42</v>
      </c>
      <c r="P608" s="11"/>
      <c r="Q608" s="57" t="s">
        <v>88</v>
      </c>
      <c r="R608" s="57">
        <v>2020</v>
      </c>
      <c r="S608" s="57" t="s">
        <v>1</v>
      </c>
      <c r="T608" s="57" t="s">
        <v>101</v>
      </c>
      <c r="U608" s="57" t="s">
        <v>103</v>
      </c>
      <c r="V608" s="57" t="s">
        <v>104</v>
      </c>
      <c r="W608" s="57" t="s">
        <v>100</v>
      </c>
      <c r="X608" s="57" t="s">
        <v>93</v>
      </c>
      <c r="Y608" s="57" t="s">
        <v>105</v>
      </c>
      <c r="Z608" s="57">
        <v>170</v>
      </c>
      <c r="AA608" s="57">
        <v>243.1</v>
      </c>
    </row>
    <row r="609" spans="1:27" ht="18" customHeight="1" x14ac:dyDescent="0.25">
      <c r="A609" s="2">
        <v>2023</v>
      </c>
      <c r="B609" s="2" t="s">
        <v>4</v>
      </c>
      <c r="C609" s="2" t="s">
        <v>13</v>
      </c>
      <c r="D609" s="3" t="s">
        <v>33</v>
      </c>
      <c r="E609" s="4">
        <v>122</v>
      </c>
      <c r="F609" s="4">
        <v>110</v>
      </c>
      <c r="G609" s="4">
        <v>112</v>
      </c>
      <c r="H609" s="4">
        <v>22</v>
      </c>
      <c r="I609" s="5" t="s">
        <v>42</v>
      </c>
      <c r="P609" s="11"/>
      <c r="Q609" s="58" t="s">
        <v>97</v>
      </c>
      <c r="R609" s="58">
        <v>2020</v>
      </c>
      <c r="S609" s="58" t="s">
        <v>1</v>
      </c>
      <c r="T609" s="58" t="s">
        <v>101</v>
      </c>
      <c r="U609" s="58" t="s">
        <v>103</v>
      </c>
      <c r="V609" s="58" t="s">
        <v>104</v>
      </c>
      <c r="W609" s="58" t="s">
        <v>100</v>
      </c>
      <c r="X609" s="58" t="s">
        <v>93</v>
      </c>
      <c r="Y609" s="58" t="s">
        <v>105</v>
      </c>
      <c r="Z609" s="58">
        <v>218</v>
      </c>
      <c r="AA609" s="58">
        <v>311.74</v>
      </c>
    </row>
    <row r="610" spans="1:27" ht="18" customHeight="1" x14ac:dyDescent="0.25">
      <c r="A610" s="2">
        <v>2023</v>
      </c>
      <c r="B610" s="2" t="s">
        <v>4</v>
      </c>
      <c r="C610" s="2" t="s">
        <v>15</v>
      </c>
      <c r="D610" s="6" t="s">
        <v>26</v>
      </c>
      <c r="E610" s="7">
        <v>78</v>
      </c>
      <c r="F610" s="7">
        <v>2517.46</v>
      </c>
      <c r="G610" s="7">
        <v>5126.4639999999999</v>
      </c>
      <c r="H610" s="4">
        <v>503.49200000000002</v>
      </c>
      <c r="I610" s="5" t="s">
        <v>42</v>
      </c>
      <c r="P610" s="11"/>
      <c r="Q610" s="57" t="s">
        <v>95</v>
      </c>
      <c r="R610" s="57">
        <v>2020</v>
      </c>
      <c r="S610" s="57" t="s">
        <v>1</v>
      </c>
      <c r="T610" s="57" t="s">
        <v>101</v>
      </c>
      <c r="U610" s="57" t="s">
        <v>103</v>
      </c>
      <c r="V610" s="57" t="s">
        <v>104</v>
      </c>
      <c r="W610" s="57" t="s">
        <v>100</v>
      </c>
      <c r="X610" s="57" t="s">
        <v>93</v>
      </c>
      <c r="Y610" s="57" t="s">
        <v>105</v>
      </c>
      <c r="Z610" s="57">
        <v>146</v>
      </c>
      <c r="AA610" s="57">
        <v>208.78</v>
      </c>
    </row>
    <row r="611" spans="1:27" ht="18" customHeight="1" x14ac:dyDescent="0.25">
      <c r="A611" s="2">
        <v>2023</v>
      </c>
      <c r="B611" s="2" t="s">
        <v>4</v>
      </c>
      <c r="C611" s="2" t="s">
        <v>15</v>
      </c>
      <c r="D611" s="6" t="s">
        <v>24</v>
      </c>
      <c r="E611" s="7">
        <v>76</v>
      </c>
      <c r="F611" s="7">
        <v>2288.4499999999998</v>
      </c>
      <c r="G611" s="7">
        <v>5126.1279999999997</v>
      </c>
      <c r="H611" s="4">
        <v>457.69</v>
      </c>
      <c r="I611" s="5" t="s">
        <v>42</v>
      </c>
      <c r="P611" s="11"/>
      <c r="Q611" s="58" t="s">
        <v>97</v>
      </c>
      <c r="R611" s="58">
        <v>2020</v>
      </c>
      <c r="S611" s="58" t="s">
        <v>1</v>
      </c>
      <c r="T611" s="58" t="s">
        <v>101</v>
      </c>
      <c r="U611" s="58" t="s">
        <v>103</v>
      </c>
      <c r="V611" s="58" t="s">
        <v>104</v>
      </c>
      <c r="W611" s="58" t="s">
        <v>100</v>
      </c>
      <c r="X611" s="58" t="s">
        <v>93</v>
      </c>
      <c r="Y611" s="58" t="s">
        <v>105</v>
      </c>
      <c r="Z611" s="58">
        <v>172</v>
      </c>
      <c r="AA611" s="58">
        <v>245.96</v>
      </c>
    </row>
    <row r="612" spans="1:27" ht="18" customHeight="1" x14ac:dyDescent="0.25">
      <c r="A612" s="2">
        <v>2023</v>
      </c>
      <c r="B612" s="2" t="s">
        <v>4</v>
      </c>
      <c r="C612" s="2" t="s">
        <v>15</v>
      </c>
      <c r="D612" s="6" t="s">
        <v>25</v>
      </c>
      <c r="E612" s="7">
        <v>46</v>
      </c>
      <c r="F612" s="7">
        <v>100</v>
      </c>
      <c r="G612" s="7">
        <v>224</v>
      </c>
      <c r="H612" s="4">
        <v>20</v>
      </c>
      <c r="I612" s="5" t="s">
        <v>42</v>
      </c>
      <c r="P612" s="11"/>
      <c r="Q612" s="57" t="s">
        <v>98</v>
      </c>
      <c r="R612" s="57">
        <v>2020</v>
      </c>
      <c r="S612" s="57" t="s">
        <v>1</v>
      </c>
      <c r="T612" s="57" t="s">
        <v>101</v>
      </c>
      <c r="U612" s="57" t="s">
        <v>103</v>
      </c>
      <c r="V612" s="57" t="s">
        <v>104</v>
      </c>
      <c r="W612" s="57" t="s">
        <v>100</v>
      </c>
      <c r="X612" s="57" t="s">
        <v>93</v>
      </c>
      <c r="Y612" s="57" t="s">
        <v>105</v>
      </c>
      <c r="Z612" s="57">
        <v>220</v>
      </c>
      <c r="AA612" s="57">
        <v>314.60000000000002</v>
      </c>
    </row>
    <row r="613" spans="1:27" ht="18" customHeight="1" x14ac:dyDescent="0.25">
      <c r="A613" s="2">
        <v>2023</v>
      </c>
      <c r="B613" s="2" t="s">
        <v>4</v>
      </c>
      <c r="C613" s="2" t="s">
        <v>15</v>
      </c>
      <c r="D613" s="6" t="s">
        <v>23</v>
      </c>
      <c r="E613" s="7">
        <v>34</v>
      </c>
      <c r="F613" s="7">
        <v>2288.4</v>
      </c>
      <c r="G613" s="7">
        <v>5126.0160000000005</v>
      </c>
      <c r="H613" s="4">
        <v>457.68000000000006</v>
      </c>
      <c r="I613" s="5" t="s">
        <v>40</v>
      </c>
      <c r="P613" s="11"/>
      <c r="Q613" s="58" t="s">
        <v>88</v>
      </c>
      <c r="R613" s="58">
        <v>2020</v>
      </c>
      <c r="S613" s="58" t="s">
        <v>1</v>
      </c>
      <c r="T613" s="58" t="s">
        <v>101</v>
      </c>
      <c r="U613" s="58" t="s">
        <v>103</v>
      </c>
      <c r="V613" s="58" t="s">
        <v>104</v>
      </c>
      <c r="W613" s="58" t="s">
        <v>100</v>
      </c>
      <c r="X613" s="58" t="s">
        <v>93</v>
      </c>
      <c r="Y613" s="58" t="s">
        <v>105</v>
      </c>
      <c r="Z613" s="58">
        <v>142</v>
      </c>
      <c r="AA613" s="58">
        <v>203.06</v>
      </c>
    </row>
    <row r="614" spans="1:27" ht="18" customHeight="1" x14ac:dyDescent="0.25">
      <c r="A614" s="2">
        <v>2023</v>
      </c>
      <c r="B614" s="2" t="s">
        <v>4</v>
      </c>
      <c r="C614" s="2" t="s">
        <v>13</v>
      </c>
      <c r="D614" s="3" t="s">
        <v>34</v>
      </c>
      <c r="E614" s="4">
        <v>7</v>
      </c>
      <c r="F614" s="4">
        <v>200</v>
      </c>
      <c r="G614" s="4">
        <v>224</v>
      </c>
      <c r="H614" s="4">
        <v>40</v>
      </c>
      <c r="I614" s="5" t="s">
        <v>40</v>
      </c>
      <c r="P614" s="11"/>
      <c r="Q614" s="57" t="s">
        <v>88</v>
      </c>
      <c r="R614" s="57">
        <v>2020</v>
      </c>
      <c r="S614" s="57" t="s">
        <v>1</v>
      </c>
      <c r="T614" s="57" t="s">
        <v>101</v>
      </c>
      <c r="U614" s="57" t="s">
        <v>103</v>
      </c>
      <c r="V614" s="57" t="s">
        <v>104</v>
      </c>
      <c r="W614" s="57" t="s">
        <v>100</v>
      </c>
      <c r="X614" s="57" t="s">
        <v>93</v>
      </c>
      <c r="Y614" s="57" t="s">
        <v>105</v>
      </c>
      <c r="Z614" s="57">
        <v>844</v>
      </c>
      <c r="AA614" s="57">
        <v>1206.92</v>
      </c>
    </row>
    <row r="615" spans="1:27" ht="18" customHeight="1" x14ac:dyDescent="0.25">
      <c r="A615" s="2">
        <v>2023</v>
      </c>
      <c r="B615" s="2" t="s">
        <v>4</v>
      </c>
      <c r="C615" s="2" t="s">
        <v>15</v>
      </c>
      <c r="D615" s="6" t="s">
        <v>27</v>
      </c>
      <c r="E615" s="7">
        <v>3</v>
      </c>
      <c r="F615" s="7">
        <v>3300</v>
      </c>
      <c r="G615" s="7">
        <v>5126.576</v>
      </c>
      <c r="H615" s="4">
        <v>660</v>
      </c>
      <c r="I615" s="5" t="s">
        <v>40</v>
      </c>
      <c r="P615" s="11"/>
      <c r="Q615" s="58" t="s">
        <v>88</v>
      </c>
      <c r="R615" s="58">
        <v>2020</v>
      </c>
      <c r="S615" s="58" t="s">
        <v>1</v>
      </c>
      <c r="T615" s="58" t="s">
        <v>101</v>
      </c>
      <c r="U615" s="58" t="s">
        <v>103</v>
      </c>
      <c r="V615" s="58" t="s">
        <v>104</v>
      </c>
      <c r="W615" s="58" t="s">
        <v>100</v>
      </c>
      <c r="X615" s="58" t="s">
        <v>93</v>
      </c>
      <c r="Y615" s="58" t="s">
        <v>105</v>
      </c>
      <c r="Z615" s="58">
        <v>897</v>
      </c>
      <c r="AA615" s="58">
        <v>1282.71</v>
      </c>
    </row>
    <row r="616" spans="1:27" ht="18" customHeight="1" x14ac:dyDescent="0.25">
      <c r="A616" s="2">
        <v>2023</v>
      </c>
      <c r="B616" s="2" t="s">
        <v>4</v>
      </c>
      <c r="C616" s="2" t="s">
        <v>32</v>
      </c>
      <c r="D616" s="6" t="s">
        <v>32</v>
      </c>
      <c r="E616" s="7">
        <v>2</v>
      </c>
      <c r="F616" s="7">
        <v>4577.3</v>
      </c>
      <c r="G616" s="7">
        <v>7392</v>
      </c>
      <c r="H616" s="4">
        <v>915.46</v>
      </c>
      <c r="I616" s="5" t="s">
        <v>40</v>
      </c>
      <c r="P616" s="11"/>
      <c r="Q616" s="57" t="s">
        <v>88</v>
      </c>
      <c r="R616" s="57">
        <v>2020</v>
      </c>
      <c r="S616" s="57" t="s">
        <v>1</v>
      </c>
      <c r="T616" s="57" t="s">
        <v>101</v>
      </c>
      <c r="U616" s="57" t="s">
        <v>103</v>
      </c>
      <c r="V616" s="57" t="s">
        <v>104</v>
      </c>
      <c r="W616" s="57" t="s">
        <v>100</v>
      </c>
      <c r="X616" s="57" t="s">
        <v>93</v>
      </c>
      <c r="Y616" s="57" t="s">
        <v>105</v>
      </c>
      <c r="Z616" s="57">
        <v>850</v>
      </c>
      <c r="AA616" s="57">
        <v>526.24</v>
      </c>
    </row>
    <row r="617" spans="1:27" ht="18" customHeight="1" x14ac:dyDescent="0.25">
      <c r="A617" s="2">
        <v>2023</v>
      </c>
      <c r="B617" s="2" t="s">
        <v>5</v>
      </c>
      <c r="C617" s="2" t="s">
        <v>14</v>
      </c>
      <c r="D617" s="3" t="s">
        <v>36</v>
      </c>
      <c r="E617" s="4">
        <v>3566</v>
      </c>
      <c r="F617" s="4">
        <v>4577.3</v>
      </c>
      <c r="G617" s="4">
        <v>5126.576</v>
      </c>
      <c r="H617" s="4">
        <v>915.46</v>
      </c>
      <c r="I617" s="5" t="s">
        <v>40</v>
      </c>
      <c r="P617" s="11"/>
      <c r="Q617" s="58" t="s">
        <v>95</v>
      </c>
      <c r="R617" s="58">
        <v>2020</v>
      </c>
      <c r="S617" s="58" t="s">
        <v>1</v>
      </c>
      <c r="T617" s="58" t="s">
        <v>101</v>
      </c>
      <c r="U617" s="58" t="s">
        <v>103</v>
      </c>
      <c r="V617" s="58" t="s">
        <v>104</v>
      </c>
      <c r="W617" s="58" t="s">
        <v>100</v>
      </c>
      <c r="X617" s="58" t="s">
        <v>93</v>
      </c>
      <c r="Y617" s="58" t="s">
        <v>105</v>
      </c>
      <c r="Z617" s="58">
        <v>883</v>
      </c>
      <c r="AA617" s="58">
        <v>526.24</v>
      </c>
    </row>
    <row r="618" spans="1:27" ht="18" customHeight="1" x14ac:dyDescent="0.25">
      <c r="A618" s="2">
        <v>2023</v>
      </c>
      <c r="B618" s="2" t="s">
        <v>5</v>
      </c>
      <c r="C618" s="2" t="s">
        <v>14</v>
      </c>
      <c r="D618" s="3" t="s">
        <v>37</v>
      </c>
      <c r="E618" s="4">
        <v>2498</v>
      </c>
      <c r="F618" s="4">
        <v>8000</v>
      </c>
      <c r="G618" s="4">
        <v>8960</v>
      </c>
      <c r="H618" s="4">
        <v>1600</v>
      </c>
      <c r="I618" s="5" t="s">
        <v>40</v>
      </c>
      <c r="P618" s="11"/>
      <c r="Q618" s="57" t="s">
        <v>88</v>
      </c>
      <c r="R618" s="57">
        <v>2020</v>
      </c>
      <c r="S618" s="57" t="s">
        <v>1</v>
      </c>
      <c r="T618" s="57" t="s">
        <v>101</v>
      </c>
      <c r="U618" s="57" t="s">
        <v>103</v>
      </c>
      <c r="V618" s="57" t="s">
        <v>104</v>
      </c>
      <c r="W618" s="57" t="s">
        <v>100</v>
      </c>
      <c r="X618" s="57" t="s">
        <v>93</v>
      </c>
      <c r="Y618" s="57" t="s">
        <v>105</v>
      </c>
      <c r="Z618" s="57">
        <v>169</v>
      </c>
      <c r="AA618" s="57">
        <v>241.67</v>
      </c>
    </row>
    <row r="619" spans="1:27" ht="18" customHeight="1" x14ac:dyDescent="0.25">
      <c r="A619" s="2">
        <v>2023</v>
      </c>
      <c r="B619" s="2" t="s">
        <v>5</v>
      </c>
      <c r="C619" s="2" t="s">
        <v>13</v>
      </c>
      <c r="D619" s="3" t="s">
        <v>35</v>
      </c>
      <c r="E619" s="4">
        <v>1245</v>
      </c>
      <c r="F619" s="4">
        <v>4577.2</v>
      </c>
      <c r="G619" s="4">
        <v>5126.4639999999999</v>
      </c>
      <c r="H619" s="4">
        <v>915.44</v>
      </c>
      <c r="I619" s="5" t="s">
        <v>40</v>
      </c>
      <c r="P619" s="11"/>
      <c r="Q619" s="58" t="s">
        <v>95</v>
      </c>
      <c r="R619" s="58">
        <v>2020</v>
      </c>
      <c r="S619" s="58" t="s">
        <v>1</v>
      </c>
      <c r="T619" s="58" t="s">
        <v>101</v>
      </c>
      <c r="U619" s="58" t="s">
        <v>103</v>
      </c>
      <c r="V619" s="58" t="s">
        <v>104</v>
      </c>
      <c r="W619" s="58" t="s">
        <v>100</v>
      </c>
      <c r="X619" s="58" t="s">
        <v>93</v>
      </c>
      <c r="Y619" s="58" t="s">
        <v>105</v>
      </c>
      <c r="Z619" s="58">
        <v>217</v>
      </c>
      <c r="AA619" s="58">
        <v>310.31</v>
      </c>
    </row>
    <row r="620" spans="1:27" ht="18" customHeight="1" x14ac:dyDescent="0.25">
      <c r="A620" s="2">
        <v>2023</v>
      </c>
      <c r="B620" s="2" t="s">
        <v>5</v>
      </c>
      <c r="C620" s="2" t="s">
        <v>38</v>
      </c>
      <c r="D620" s="6" t="s">
        <v>30</v>
      </c>
      <c r="E620" s="7">
        <v>644</v>
      </c>
      <c r="F620" s="7">
        <v>10000</v>
      </c>
      <c r="G620" s="7">
        <v>6432.72</v>
      </c>
      <c r="H620" s="4">
        <v>2000</v>
      </c>
      <c r="I620" s="5" t="s">
        <v>40</v>
      </c>
      <c r="P620" s="11"/>
      <c r="Q620" s="57" t="s">
        <v>97</v>
      </c>
      <c r="R620" s="57">
        <v>2020</v>
      </c>
      <c r="S620" s="57" t="s">
        <v>1</v>
      </c>
      <c r="T620" s="57" t="s">
        <v>101</v>
      </c>
      <c r="U620" s="57" t="s">
        <v>103</v>
      </c>
      <c r="V620" s="57" t="s">
        <v>104</v>
      </c>
      <c r="W620" s="57" t="s">
        <v>100</v>
      </c>
      <c r="X620" s="57" t="s">
        <v>93</v>
      </c>
      <c r="Y620" s="57" t="s">
        <v>105</v>
      </c>
      <c r="Z620" s="57">
        <v>145</v>
      </c>
      <c r="AA620" s="57">
        <v>207.35</v>
      </c>
    </row>
    <row r="621" spans="1:27" ht="18" customHeight="1" x14ac:dyDescent="0.25">
      <c r="A621" s="2">
        <v>2023</v>
      </c>
      <c r="B621" s="2" t="s">
        <v>5</v>
      </c>
      <c r="C621" s="2" t="s">
        <v>12</v>
      </c>
      <c r="D621" s="6" t="s">
        <v>29</v>
      </c>
      <c r="E621" s="7">
        <v>643</v>
      </c>
      <c r="F621" s="7">
        <v>7000</v>
      </c>
      <c r="G621" s="7">
        <v>7840</v>
      </c>
      <c r="H621" s="4">
        <v>1400</v>
      </c>
      <c r="I621" s="5" t="s">
        <v>40</v>
      </c>
      <c r="P621" s="11"/>
      <c r="Q621" s="58" t="s">
        <v>95</v>
      </c>
      <c r="R621" s="58">
        <v>2020</v>
      </c>
      <c r="S621" s="58" t="s">
        <v>1</v>
      </c>
      <c r="T621" s="58" t="s">
        <v>101</v>
      </c>
      <c r="U621" s="58" t="s">
        <v>103</v>
      </c>
      <c r="V621" s="58" t="s">
        <v>104</v>
      </c>
      <c r="W621" s="58" t="s">
        <v>100</v>
      </c>
      <c r="X621" s="58" t="s">
        <v>93</v>
      </c>
      <c r="Y621" s="58" t="s">
        <v>105</v>
      </c>
      <c r="Z621" s="58">
        <v>819</v>
      </c>
      <c r="AA621" s="58">
        <v>1171.17</v>
      </c>
    </row>
    <row r="622" spans="1:27" ht="18" customHeight="1" x14ac:dyDescent="0.25">
      <c r="A622" s="2">
        <v>2023</v>
      </c>
      <c r="B622" s="2" t="s">
        <v>5</v>
      </c>
      <c r="C622" s="2" t="s">
        <v>38</v>
      </c>
      <c r="D622" s="6" t="s">
        <v>31</v>
      </c>
      <c r="E622" s="7">
        <v>455</v>
      </c>
      <c r="F622" s="7">
        <v>8000</v>
      </c>
      <c r="G622" s="7">
        <v>5128.0320000000002</v>
      </c>
      <c r="H622" s="4">
        <v>1600</v>
      </c>
      <c r="I622" s="5" t="s">
        <v>40</v>
      </c>
      <c r="P622" s="11"/>
      <c r="Q622" s="57" t="s">
        <v>88</v>
      </c>
      <c r="R622" s="57">
        <v>2020</v>
      </c>
      <c r="S622" s="57" t="s">
        <v>1</v>
      </c>
      <c r="T622" s="57" t="s">
        <v>101</v>
      </c>
      <c r="U622" s="57" t="s">
        <v>103</v>
      </c>
      <c r="V622" s="57" t="s">
        <v>104</v>
      </c>
      <c r="W622" s="57" t="s">
        <v>100</v>
      </c>
      <c r="X622" s="57" t="s">
        <v>93</v>
      </c>
      <c r="Y622" s="57" t="s">
        <v>105</v>
      </c>
      <c r="Z622" s="57">
        <v>143</v>
      </c>
      <c r="AA622" s="57">
        <v>204.49</v>
      </c>
    </row>
    <row r="623" spans="1:27" ht="18" customHeight="1" x14ac:dyDescent="0.25">
      <c r="A623" s="2">
        <v>2023</v>
      </c>
      <c r="B623" s="2" t="s">
        <v>5</v>
      </c>
      <c r="C623" s="2" t="s">
        <v>12</v>
      </c>
      <c r="D623" s="6" t="s">
        <v>28</v>
      </c>
      <c r="E623" s="8">
        <v>345</v>
      </c>
      <c r="F623" s="8">
        <v>7000</v>
      </c>
      <c r="G623" s="8">
        <v>7840</v>
      </c>
      <c r="H623" s="4">
        <v>1400</v>
      </c>
      <c r="I623" s="5" t="s">
        <v>40</v>
      </c>
      <c r="P623" s="11"/>
      <c r="Q623" s="58" t="s">
        <v>99</v>
      </c>
      <c r="R623" s="58">
        <v>2020</v>
      </c>
      <c r="S623" s="58" t="s">
        <v>0</v>
      </c>
      <c r="T623" s="58" t="s">
        <v>101</v>
      </c>
      <c r="U623" s="58" t="s">
        <v>103</v>
      </c>
      <c r="V623" s="58" t="s">
        <v>104</v>
      </c>
      <c r="W623" s="58" t="s">
        <v>100</v>
      </c>
      <c r="X623" s="58" t="s">
        <v>93</v>
      </c>
      <c r="Y623" s="58" t="s">
        <v>105</v>
      </c>
      <c r="Z623" s="58">
        <v>176</v>
      </c>
      <c r="AA623" s="58">
        <v>251.68</v>
      </c>
    </row>
    <row r="624" spans="1:27" ht="18" customHeight="1" x14ac:dyDescent="0.25">
      <c r="A624" s="2">
        <v>2023</v>
      </c>
      <c r="B624" s="2" t="s">
        <v>5</v>
      </c>
      <c r="C624" s="2" t="s">
        <v>13</v>
      </c>
      <c r="D624" s="3" t="s">
        <v>33</v>
      </c>
      <c r="E624" s="4">
        <v>122</v>
      </c>
      <c r="F624" s="4">
        <v>100</v>
      </c>
      <c r="G624" s="4">
        <v>112</v>
      </c>
      <c r="H624" s="4">
        <v>20</v>
      </c>
      <c r="I624" s="5" t="s">
        <v>40</v>
      </c>
      <c r="P624" s="11"/>
      <c r="Q624" s="57" t="s">
        <v>97</v>
      </c>
      <c r="R624" s="57">
        <v>2020</v>
      </c>
      <c r="S624" s="57" t="s">
        <v>0</v>
      </c>
      <c r="T624" s="57" t="s">
        <v>101</v>
      </c>
      <c r="U624" s="57" t="s">
        <v>103</v>
      </c>
      <c r="V624" s="57" t="s">
        <v>104</v>
      </c>
      <c r="W624" s="57" t="s">
        <v>100</v>
      </c>
      <c r="X624" s="57" t="s">
        <v>93</v>
      </c>
      <c r="Y624" s="57" t="s">
        <v>105</v>
      </c>
      <c r="Z624" s="57">
        <v>224</v>
      </c>
      <c r="AA624" s="57">
        <v>320.32</v>
      </c>
    </row>
    <row r="625" spans="1:27" ht="18" customHeight="1" x14ac:dyDescent="0.25">
      <c r="A625" s="2">
        <v>2023</v>
      </c>
      <c r="B625" s="2" t="s">
        <v>5</v>
      </c>
      <c r="C625" s="2" t="s">
        <v>15</v>
      </c>
      <c r="D625" s="6" t="s">
        <v>26</v>
      </c>
      <c r="E625" s="7">
        <v>78</v>
      </c>
      <c r="F625" s="7">
        <v>2288.6</v>
      </c>
      <c r="G625" s="7">
        <v>5126.4639999999999</v>
      </c>
      <c r="H625" s="4">
        <v>457.72</v>
      </c>
      <c r="I625" s="5" t="s">
        <v>40</v>
      </c>
      <c r="P625" s="11"/>
      <c r="Q625" s="58" t="s">
        <v>95</v>
      </c>
      <c r="R625" s="58">
        <v>2020</v>
      </c>
      <c r="S625" s="58" t="s">
        <v>0</v>
      </c>
      <c r="T625" s="58" t="s">
        <v>101</v>
      </c>
      <c r="U625" s="58" t="s">
        <v>103</v>
      </c>
      <c r="V625" s="58" t="s">
        <v>104</v>
      </c>
      <c r="W625" s="58" t="s">
        <v>100</v>
      </c>
      <c r="X625" s="58" t="s">
        <v>93</v>
      </c>
      <c r="Y625" s="58" t="s">
        <v>105</v>
      </c>
      <c r="Z625" s="58">
        <v>178</v>
      </c>
      <c r="AA625" s="58">
        <v>254.54</v>
      </c>
    </row>
    <row r="626" spans="1:27" ht="18" customHeight="1" x14ac:dyDescent="0.25">
      <c r="A626" s="2">
        <v>2023</v>
      </c>
      <c r="B626" s="2" t="s">
        <v>5</v>
      </c>
      <c r="C626" s="2" t="s">
        <v>15</v>
      </c>
      <c r="D626" s="6" t="s">
        <v>24</v>
      </c>
      <c r="E626" s="7">
        <v>76</v>
      </c>
      <c r="F626" s="7">
        <v>2288.4499999999998</v>
      </c>
      <c r="G626" s="7">
        <v>5126.1279999999997</v>
      </c>
      <c r="H626" s="4">
        <v>457.69</v>
      </c>
      <c r="I626" s="5" t="s">
        <v>40</v>
      </c>
      <c r="P626" s="11"/>
      <c r="Q626" s="57" t="s">
        <v>88</v>
      </c>
      <c r="R626" s="57">
        <v>2020</v>
      </c>
      <c r="S626" s="57" t="s">
        <v>0</v>
      </c>
      <c r="T626" s="57" t="s">
        <v>101</v>
      </c>
      <c r="U626" s="57" t="s">
        <v>103</v>
      </c>
      <c r="V626" s="57" t="s">
        <v>104</v>
      </c>
      <c r="W626" s="57" t="s">
        <v>100</v>
      </c>
      <c r="X626" s="57" t="s">
        <v>93</v>
      </c>
      <c r="Y626" s="57" t="s">
        <v>105</v>
      </c>
      <c r="Z626" s="57">
        <v>148</v>
      </c>
      <c r="AA626" s="57">
        <v>211.64</v>
      </c>
    </row>
    <row r="627" spans="1:27" ht="18" customHeight="1" x14ac:dyDescent="0.25">
      <c r="A627" s="2">
        <v>2023</v>
      </c>
      <c r="B627" s="2" t="s">
        <v>5</v>
      </c>
      <c r="C627" s="2" t="s">
        <v>15</v>
      </c>
      <c r="D627" s="6" t="s">
        <v>25</v>
      </c>
      <c r="E627" s="7">
        <v>46</v>
      </c>
      <c r="F627" s="7">
        <v>100</v>
      </c>
      <c r="G627" s="7">
        <v>224</v>
      </c>
      <c r="H627" s="4">
        <v>20</v>
      </c>
      <c r="I627" s="5" t="s">
        <v>40</v>
      </c>
      <c r="P627" s="11"/>
      <c r="Q627" s="58" t="s">
        <v>95</v>
      </c>
      <c r="R627" s="58">
        <v>2020</v>
      </c>
      <c r="S627" s="58" t="s">
        <v>0</v>
      </c>
      <c r="T627" s="58" t="s">
        <v>101</v>
      </c>
      <c r="U627" s="58" t="s">
        <v>103</v>
      </c>
      <c r="V627" s="58" t="s">
        <v>104</v>
      </c>
      <c r="W627" s="58" t="s">
        <v>100</v>
      </c>
      <c r="X627" s="58" t="s">
        <v>93</v>
      </c>
      <c r="Y627" s="58" t="s">
        <v>105</v>
      </c>
      <c r="Z627" s="58">
        <v>810</v>
      </c>
      <c r="AA627" s="58">
        <v>1158.3</v>
      </c>
    </row>
    <row r="628" spans="1:27" ht="18" customHeight="1" x14ac:dyDescent="0.25">
      <c r="A628" s="2">
        <v>2023</v>
      </c>
      <c r="B628" s="2" t="s">
        <v>5</v>
      </c>
      <c r="C628" s="2" t="s">
        <v>15</v>
      </c>
      <c r="D628" s="6" t="s">
        <v>23</v>
      </c>
      <c r="E628" s="7">
        <v>34</v>
      </c>
      <c r="F628" s="7">
        <v>2288.4</v>
      </c>
      <c r="G628" s="7">
        <v>5126.0160000000005</v>
      </c>
      <c r="H628" s="4">
        <v>457.68000000000006</v>
      </c>
      <c r="I628" s="5" t="s">
        <v>40</v>
      </c>
      <c r="P628" s="11"/>
      <c r="Q628" s="57" t="s">
        <v>97</v>
      </c>
      <c r="R628" s="57">
        <v>2020</v>
      </c>
      <c r="S628" s="57" t="s">
        <v>0</v>
      </c>
      <c r="T628" s="57" t="s">
        <v>101</v>
      </c>
      <c r="U628" s="57" t="s">
        <v>103</v>
      </c>
      <c r="V628" s="57" t="s">
        <v>104</v>
      </c>
      <c r="W628" s="57" t="s">
        <v>100</v>
      </c>
      <c r="X628" s="57" t="s">
        <v>93</v>
      </c>
      <c r="Y628" s="57" t="s">
        <v>105</v>
      </c>
      <c r="Z628" s="57">
        <v>843</v>
      </c>
      <c r="AA628" s="57">
        <v>1205.49</v>
      </c>
    </row>
    <row r="629" spans="1:27" ht="18" customHeight="1" x14ac:dyDescent="0.25">
      <c r="A629" s="2">
        <v>2023</v>
      </c>
      <c r="B629" s="2" t="s">
        <v>5</v>
      </c>
      <c r="C629" s="2" t="s">
        <v>13</v>
      </c>
      <c r="D629" s="3" t="s">
        <v>34</v>
      </c>
      <c r="E629" s="4">
        <v>7</v>
      </c>
      <c r="F629" s="4">
        <v>200</v>
      </c>
      <c r="G629" s="4">
        <v>224</v>
      </c>
      <c r="H629" s="4">
        <v>40</v>
      </c>
      <c r="I629" s="5" t="s">
        <v>40</v>
      </c>
      <c r="P629" s="11"/>
      <c r="Q629" s="58" t="s">
        <v>97</v>
      </c>
      <c r="R629" s="58">
        <v>2020</v>
      </c>
      <c r="S629" s="58" t="s">
        <v>0</v>
      </c>
      <c r="T629" s="58" t="s">
        <v>101</v>
      </c>
      <c r="U629" s="58" t="s">
        <v>103</v>
      </c>
      <c r="V629" s="58" t="s">
        <v>104</v>
      </c>
      <c r="W629" s="58" t="s">
        <v>100</v>
      </c>
      <c r="X629" s="58" t="s">
        <v>93</v>
      </c>
      <c r="Y629" s="58" t="s">
        <v>105</v>
      </c>
      <c r="Z629" s="58">
        <v>896</v>
      </c>
      <c r="AA629" s="58">
        <v>1281.28</v>
      </c>
    </row>
    <row r="630" spans="1:27" ht="18" customHeight="1" x14ac:dyDescent="0.25">
      <c r="A630" s="2">
        <v>2023</v>
      </c>
      <c r="B630" s="2" t="s">
        <v>5</v>
      </c>
      <c r="C630" s="2" t="s">
        <v>32</v>
      </c>
      <c r="D630" s="6" t="s">
        <v>32</v>
      </c>
      <c r="E630" s="7">
        <v>3</v>
      </c>
      <c r="F630" s="7">
        <v>4577.3</v>
      </c>
      <c r="G630" s="7">
        <v>7392</v>
      </c>
      <c r="H630" s="4">
        <v>915.46</v>
      </c>
      <c r="I630" s="5" t="s">
        <v>42</v>
      </c>
      <c r="P630" s="11"/>
      <c r="Q630" s="57" t="s">
        <v>88</v>
      </c>
      <c r="R630" s="57">
        <v>2020</v>
      </c>
      <c r="S630" s="57" t="s">
        <v>0</v>
      </c>
      <c r="T630" s="57" t="s">
        <v>101</v>
      </c>
      <c r="U630" s="57" t="s">
        <v>103</v>
      </c>
      <c r="V630" s="57" t="s">
        <v>91</v>
      </c>
      <c r="W630" s="57" t="s">
        <v>100</v>
      </c>
      <c r="X630" s="57" t="s">
        <v>93</v>
      </c>
      <c r="Y630" s="57" t="s">
        <v>94</v>
      </c>
      <c r="Z630" s="57">
        <v>818</v>
      </c>
      <c r="AA630" s="57">
        <v>526.24</v>
      </c>
    </row>
    <row r="631" spans="1:27" ht="18" customHeight="1" x14ac:dyDescent="0.25">
      <c r="A631" s="2">
        <v>2023</v>
      </c>
      <c r="B631" s="2" t="s">
        <v>5</v>
      </c>
      <c r="C631" s="2" t="s">
        <v>15</v>
      </c>
      <c r="D631" s="6" t="s">
        <v>27</v>
      </c>
      <c r="E631" s="7">
        <v>3</v>
      </c>
      <c r="F631" s="7">
        <v>2288.65</v>
      </c>
      <c r="G631" s="7">
        <v>5126.576</v>
      </c>
      <c r="H631" s="4">
        <v>457.73</v>
      </c>
      <c r="I631" s="5" t="s">
        <v>42</v>
      </c>
      <c r="P631" s="11"/>
      <c r="Q631" s="58" t="s">
        <v>97</v>
      </c>
      <c r="R631" s="58">
        <v>2020</v>
      </c>
      <c r="S631" s="58" t="s">
        <v>0</v>
      </c>
      <c r="T631" s="58" t="s">
        <v>101</v>
      </c>
      <c r="U631" s="58" t="s">
        <v>103</v>
      </c>
      <c r="V631" s="58" t="s">
        <v>104</v>
      </c>
      <c r="W631" s="58" t="s">
        <v>100</v>
      </c>
      <c r="X631" s="58" t="s">
        <v>93</v>
      </c>
      <c r="Y631" s="58" t="s">
        <v>105</v>
      </c>
      <c r="Z631" s="58">
        <v>849</v>
      </c>
      <c r="AA631" s="58">
        <v>526.24</v>
      </c>
    </row>
    <row r="632" spans="1:27" ht="18" customHeight="1" x14ac:dyDescent="0.25">
      <c r="A632" s="2">
        <v>2023</v>
      </c>
      <c r="B632" s="2" t="s">
        <v>6</v>
      </c>
      <c r="C632" s="2" t="s">
        <v>14</v>
      </c>
      <c r="D632" s="3" t="s">
        <v>36</v>
      </c>
      <c r="E632" s="4">
        <v>3566</v>
      </c>
      <c r="F632" s="4">
        <v>4577.3</v>
      </c>
      <c r="G632" s="4">
        <v>5126.576</v>
      </c>
      <c r="H632" s="4">
        <v>915.46</v>
      </c>
      <c r="I632" s="5" t="s">
        <v>42</v>
      </c>
      <c r="P632" s="11"/>
      <c r="Q632" s="57" t="s">
        <v>88</v>
      </c>
      <c r="R632" s="57">
        <v>2020</v>
      </c>
      <c r="S632" s="57" t="s">
        <v>0</v>
      </c>
      <c r="T632" s="57" t="s">
        <v>101</v>
      </c>
      <c r="U632" s="57" t="s">
        <v>103</v>
      </c>
      <c r="V632" s="57" t="s">
        <v>104</v>
      </c>
      <c r="W632" s="57" t="s">
        <v>100</v>
      </c>
      <c r="X632" s="57" t="s">
        <v>93</v>
      </c>
      <c r="Y632" s="57" t="s">
        <v>105</v>
      </c>
      <c r="Z632" s="57">
        <v>882</v>
      </c>
      <c r="AA632" s="57">
        <v>526.24</v>
      </c>
    </row>
    <row r="633" spans="1:27" ht="18" customHeight="1" x14ac:dyDescent="0.25">
      <c r="A633" s="2">
        <v>2023</v>
      </c>
      <c r="B633" s="2" t="s">
        <v>6</v>
      </c>
      <c r="C633" s="2" t="s">
        <v>14</v>
      </c>
      <c r="D633" s="3" t="s">
        <v>37</v>
      </c>
      <c r="E633" s="4">
        <v>2498</v>
      </c>
      <c r="F633" s="4">
        <v>8000</v>
      </c>
      <c r="G633" s="4">
        <v>8960</v>
      </c>
      <c r="H633" s="4">
        <v>1600</v>
      </c>
      <c r="I633" s="5" t="s">
        <v>42</v>
      </c>
      <c r="P633" s="11"/>
      <c r="Q633" s="58" t="s">
        <v>95</v>
      </c>
      <c r="R633" s="58">
        <v>2020</v>
      </c>
      <c r="S633" s="58" t="s">
        <v>0</v>
      </c>
      <c r="T633" s="58" t="s">
        <v>101</v>
      </c>
      <c r="U633" s="58" t="s">
        <v>103</v>
      </c>
      <c r="V633" s="58" t="s">
        <v>104</v>
      </c>
      <c r="W633" s="58" t="s">
        <v>100</v>
      </c>
      <c r="X633" s="58" t="s">
        <v>93</v>
      </c>
      <c r="Y633" s="58" t="s">
        <v>105</v>
      </c>
      <c r="Z633" s="58">
        <v>147</v>
      </c>
      <c r="AA633" s="58">
        <v>210.21</v>
      </c>
    </row>
    <row r="634" spans="1:27" ht="18" customHeight="1" x14ac:dyDescent="0.25">
      <c r="A634" s="2">
        <v>2023</v>
      </c>
      <c r="B634" s="2" t="s">
        <v>6</v>
      </c>
      <c r="C634" s="2" t="s">
        <v>13</v>
      </c>
      <c r="D634" s="3" t="s">
        <v>35</v>
      </c>
      <c r="E634" s="4">
        <v>1245</v>
      </c>
      <c r="F634" s="4">
        <v>4577.2</v>
      </c>
      <c r="G634" s="4">
        <v>5126.4639999999999</v>
      </c>
      <c r="H634" s="4">
        <v>915.44</v>
      </c>
      <c r="I634" s="5" t="s">
        <v>42</v>
      </c>
      <c r="P634" s="11"/>
      <c r="Q634" s="57" t="s">
        <v>88</v>
      </c>
      <c r="R634" s="57">
        <v>2020</v>
      </c>
      <c r="S634" s="57" t="s">
        <v>0</v>
      </c>
      <c r="T634" s="57" t="s">
        <v>101</v>
      </c>
      <c r="U634" s="57" t="s">
        <v>103</v>
      </c>
      <c r="V634" s="57" t="s">
        <v>104</v>
      </c>
      <c r="W634" s="57" t="s">
        <v>100</v>
      </c>
      <c r="X634" s="57" t="s">
        <v>93</v>
      </c>
      <c r="Y634" s="57" t="s">
        <v>105</v>
      </c>
      <c r="Z634" s="57">
        <v>175</v>
      </c>
      <c r="AA634" s="57">
        <v>250.25</v>
      </c>
    </row>
    <row r="635" spans="1:27" ht="18" customHeight="1" x14ac:dyDescent="0.25">
      <c r="A635" s="2">
        <v>2023</v>
      </c>
      <c r="B635" s="2" t="s">
        <v>6</v>
      </c>
      <c r="C635" s="2" t="s">
        <v>38</v>
      </c>
      <c r="D635" s="6" t="s">
        <v>30</v>
      </c>
      <c r="E635" s="7">
        <v>644</v>
      </c>
      <c r="F635" s="7">
        <v>5743.5</v>
      </c>
      <c r="G635" s="7">
        <v>6432.72</v>
      </c>
      <c r="H635" s="4">
        <v>1148.7</v>
      </c>
      <c r="I635" s="5" t="s">
        <v>42</v>
      </c>
      <c r="P635" s="11"/>
      <c r="Q635" s="58" t="s">
        <v>98</v>
      </c>
      <c r="R635" s="58">
        <v>2020</v>
      </c>
      <c r="S635" s="58" t="s">
        <v>0</v>
      </c>
      <c r="T635" s="58" t="s">
        <v>101</v>
      </c>
      <c r="U635" s="58" t="s">
        <v>103</v>
      </c>
      <c r="V635" s="58" t="s">
        <v>104</v>
      </c>
      <c r="W635" s="58" t="s">
        <v>100</v>
      </c>
      <c r="X635" s="58" t="s">
        <v>93</v>
      </c>
      <c r="Y635" s="58" t="s">
        <v>105</v>
      </c>
      <c r="Z635" s="58">
        <v>223</v>
      </c>
      <c r="AA635" s="58">
        <v>318.89</v>
      </c>
    </row>
    <row r="636" spans="1:27" ht="18" customHeight="1" x14ac:dyDescent="0.25">
      <c r="A636" s="2">
        <v>2023</v>
      </c>
      <c r="B636" s="2" t="s">
        <v>6</v>
      </c>
      <c r="C636" s="2" t="s">
        <v>12</v>
      </c>
      <c r="D636" s="6" t="s">
        <v>29</v>
      </c>
      <c r="E636" s="7">
        <v>643</v>
      </c>
      <c r="F636" s="7">
        <v>7000</v>
      </c>
      <c r="G636" s="7">
        <v>7840</v>
      </c>
      <c r="H636" s="4">
        <v>1400</v>
      </c>
      <c r="I636" s="5" t="s">
        <v>42</v>
      </c>
      <c r="P636" s="11"/>
      <c r="Q636" s="57" t="s">
        <v>95</v>
      </c>
      <c r="R636" s="57">
        <v>2020</v>
      </c>
      <c r="S636" s="57" t="s">
        <v>0</v>
      </c>
      <c r="T636" s="57" t="s">
        <v>101</v>
      </c>
      <c r="U636" s="57" t="s">
        <v>103</v>
      </c>
      <c r="V636" s="57" t="s">
        <v>104</v>
      </c>
      <c r="W636" s="57" t="s">
        <v>100</v>
      </c>
      <c r="X636" s="57" t="s">
        <v>93</v>
      </c>
      <c r="Y636" s="57" t="s">
        <v>105</v>
      </c>
      <c r="Z636" s="57">
        <v>151</v>
      </c>
      <c r="AA636" s="57">
        <v>215.93</v>
      </c>
    </row>
    <row r="637" spans="1:27" ht="18" customHeight="1" x14ac:dyDescent="0.25">
      <c r="A637" s="2">
        <v>2023</v>
      </c>
      <c r="B637" s="2" t="s">
        <v>6</v>
      </c>
      <c r="C637" s="2" t="s">
        <v>38</v>
      </c>
      <c r="D637" s="6" t="s">
        <v>31</v>
      </c>
      <c r="E637" s="7">
        <v>455</v>
      </c>
      <c r="F637" s="7">
        <v>4578.6000000000004</v>
      </c>
      <c r="G637" s="7">
        <v>5128.0320000000002</v>
      </c>
      <c r="H637" s="4">
        <v>915.72000000000014</v>
      </c>
      <c r="I637" s="5" t="s">
        <v>42</v>
      </c>
      <c r="P637" s="11"/>
      <c r="Q637" s="58" t="s">
        <v>98</v>
      </c>
      <c r="R637" s="58">
        <v>2020</v>
      </c>
      <c r="S637" s="58" t="s">
        <v>0</v>
      </c>
      <c r="T637" s="58" t="s">
        <v>101</v>
      </c>
      <c r="U637" s="58" t="s">
        <v>103</v>
      </c>
      <c r="V637" s="58" t="s">
        <v>104</v>
      </c>
      <c r="W637" s="58" t="s">
        <v>100</v>
      </c>
      <c r="X637" s="58" t="s">
        <v>93</v>
      </c>
      <c r="Y637" s="58" t="s">
        <v>105</v>
      </c>
      <c r="Z637" s="58">
        <v>852</v>
      </c>
      <c r="AA637" s="58">
        <v>1218.3599999999999</v>
      </c>
    </row>
    <row r="638" spans="1:27" ht="18" customHeight="1" x14ac:dyDescent="0.25">
      <c r="A638" s="2">
        <v>2023</v>
      </c>
      <c r="B638" s="2" t="s">
        <v>6</v>
      </c>
      <c r="C638" s="2" t="s">
        <v>12</v>
      </c>
      <c r="D638" s="6" t="s">
        <v>28</v>
      </c>
      <c r="E638" s="8">
        <v>345</v>
      </c>
      <c r="F638" s="8">
        <v>7000</v>
      </c>
      <c r="G638" s="8">
        <v>7840</v>
      </c>
      <c r="H638" s="4">
        <v>1400</v>
      </c>
      <c r="I638" s="5" t="s">
        <v>42</v>
      </c>
      <c r="P638" s="11"/>
      <c r="Q638" s="57" t="s">
        <v>99</v>
      </c>
      <c r="R638" s="57">
        <v>2020</v>
      </c>
      <c r="S638" s="57" t="s">
        <v>0</v>
      </c>
      <c r="T638" s="57" t="s">
        <v>101</v>
      </c>
      <c r="U638" s="57" t="s">
        <v>103</v>
      </c>
      <c r="V638" s="57" t="s">
        <v>104</v>
      </c>
      <c r="W638" s="57" t="s">
        <v>100</v>
      </c>
      <c r="X638" s="57" t="s">
        <v>93</v>
      </c>
      <c r="Y638" s="57" t="s">
        <v>105</v>
      </c>
      <c r="Z638" s="57">
        <v>149</v>
      </c>
      <c r="AA638" s="57">
        <v>213.07</v>
      </c>
    </row>
    <row r="639" spans="1:27" ht="18" customHeight="1" x14ac:dyDescent="0.25">
      <c r="A639" s="2">
        <v>2023</v>
      </c>
      <c r="B639" s="2" t="s">
        <v>6</v>
      </c>
      <c r="C639" s="2" t="s">
        <v>13</v>
      </c>
      <c r="D639" s="3" t="s">
        <v>33</v>
      </c>
      <c r="E639" s="4">
        <v>122</v>
      </c>
      <c r="F639" s="4">
        <v>100</v>
      </c>
      <c r="G639" s="4">
        <v>112</v>
      </c>
      <c r="H639" s="4">
        <v>20</v>
      </c>
      <c r="I639" s="5" t="s">
        <v>42</v>
      </c>
      <c r="P639" s="11"/>
      <c r="Q639" s="58" t="s">
        <v>95</v>
      </c>
      <c r="R639" s="58">
        <v>2020</v>
      </c>
      <c r="S639" s="58" t="s">
        <v>6</v>
      </c>
      <c r="T639" s="58" t="s">
        <v>101</v>
      </c>
      <c r="U639" s="58" t="s">
        <v>103</v>
      </c>
      <c r="V639" s="58" t="s">
        <v>104</v>
      </c>
      <c r="W639" s="58" t="s">
        <v>100</v>
      </c>
      <c r="X639" s="58" t="s">
        <v>93</v>
      </c>
      <c r="Y639" s="58" t="s">
        <v>105</v>
      </c>
      <c r="Z639" s="58">
        <v>146</v>
      </c>
      <c r="AA639" s="58">
        <v>208.78</v>
      </c>
    </row>
    <row r="640" spans="1:27" ht="18" customHeight="1" x14ac:dyDescent="0.25">
      <c r="A640" s="2">
        <v>2023</v>
      </c>
      <c r="B640" s="2" t="s">
        <v>6</v>
      </c>
      <c r="C640" s="2" t="s">
        <v>15</v>
      </c>
      <c r="D640" s="6" t="s">
        <v>26</v>
      </c>
      <c r="E640" s="7">
        <v>78</v>
      </c>
      <c r="F640" s="7">
        <v>2288.6</v>
      </c>
      <c r="G640" s="7">
        <v>5126.4639999999999</v>
      </c>
      <c r="H640" s="4">
        <v>457.72</v>
      </c>
      <c r="I640" s="5" t="s">
        <v>42</v>
      </c>
      <c r="P640" s="11"/>
      <c r="Q640" s="57" t="s">
        <v>88</v>
      </c>
      <c r="R640" s="57">
        <v>2020</v>
      </c>
      <c r="S640" s="57" t="s">
        <v>6</v>
      </c>
      <c r="T640" s="57" t="s">
        <v>101</v>
      </c>
      <c r="U640" s="57" t="s">
        <v>103</v>
      </c>
      <c r="V640" s="57" t="s">
        <v>104</v>
      </c>
      <c r="W640" s="57" t="s">
        <v>100</v>
      </c>
      <c r="X640" s="57" t="s">
        <v>93</v>
      </c>
      <c r="Y640" s="57" t="s">
        <v>105</v>
      </c>
      <c r="Z640" s="57">
        <v>362</v>
      </c>
      <c r="AA640" s="57">
        <v>517.66</v>
      </c>
    </row>
    <row r="641" spans="1:27" ht="18" customHeight="1" x14ac:dyDescent="0.25">
      <c r="A641" s="2">
        <v>2023</v>
      </c>
      <c r="B641" s="2" t="s">
        <v>6</v>
      </c>
      <c r="C641" s="2" t="s">
        <v>15</v>
      </c>
      <c r="D641" s="6" t="s">
        <v>24</v>
      </c>
      <c r="E641" s="7">
        <v>76</v>
      </c>
      <c r="F641" s="7">
        <v>2288.4499999999998</v>
      </c>
      <c r="G641" s="7">
        <v>5126.1279999999997</v>
      </c>
      <c r="H641" s="4">
        <v>457.69</v>
      </c>
      <c r="I641" s="5" t="s">
        <v>42</v>
      </c>
      <c r="P641" s="11"/>
      <c r="Q641" s="58" t="s">
        <v>95</v>
      </c>
      <c r="R641" s="58">
        <v>2020</v>
      </c>
      <c r="S641" s="58" t="s">
        <v>6</v>
      </c>
      <c r="T641" s="58" t="s">
        <v>101</v>
      </c>
      <c r="U641" s="58" t="s">
        <v>103</v>
      </c>
      <c r="V641" s="58" t="s">
        <v>104</v>
      </c>
      <c r="W641" s="58" t="s">
        <v>100</v>
      </c>
      <c r="X641" s="58" t="s">
        <v>93</v>
      </c>
      <c r="Y641" s="58" t="s">
        <v>105</v>
      </c>
      <c r="Z641" s="58">
        <v>142</v>
      </c>
      <c r="AA641" s="58">
        <v>203.06</v>
      </c>
    </row>
    <row r="642" spans="1:27" ht="18" customHeight="1" x14ac:dyDescent="0.25">
      <c r="A642" s="2">
        <v>2023</v>
      </c>
      <c r="B642" s="2" t="s">
        <v>6</v>
      </c>
      <c r="C642" s="2" t="s">
        <v>15</v>
      </c>
      <c r="D642" s="6" t="s">
        <v>25</v>
      </c>
      <c r="E642" s="7">
        <v>46</v>
      </c>
      <c r="F642" s="7">
        <v>100</v>
      </c>
      <c r="G642" s="7">
        <v>224</v>
      </c>
      <c r="H642" s="4">
        <v>20</v>
      </c>
      <c r="I642" s="5" t="s">
        <v>42</v>
      </c>
      <c r="P642" s="11"/>
      <c r="Q642" s="57" t="s">
        <v>95</v>
      </c>
      <c r="R642" s="57">
        <v>2020</v>
      </c>
      <c r="S642" s="57" t="s">
        <v>6</v>
      </c>
      <c r="T642" s="57" t="s">
        <v>101</v>
      </c>
      <c r="U642" s="57" t="s">
        <v>103</v>
      </c>
      <c r="V642" s="57" t="s">
        <v>104</v>
      </c>
      <c r="W642" s="57" t="s">
        <v>100</v>
      </c>
      <c r="X642" s="57" t="s">
        <v>93</v>
      </c>
      <c r="Y642" s="57" t="s">
        <v>105</v>
      </c>
      <c r="Z642" s="57">
        <v>190</v>
      </c>
      <c r="AA642" s="57">
        <v>271.7</v>
      </c>
    </row>
    <row r="643" spans="1:27" ht="18" customHeight="1" x14ac:dyDescent="0.25">
      <c r="A643" s="2">
        <v>2023</v>
      </c>
      <c r="B643" s="2" t="s">
        <v>6</v>
      </c>
      <c r="C643" s="2" t="s">
        <v>15</v>
      </c>
      <c r="D643" s="6" t="s">
        <v>23</v>
      </c>
      <c r="E643" s="7">
        <v>34</v>
      </c>
      <c r="F643" s="7">
        <v>2288.4</v>
      </c>
      <c r="G643" s="7">
        <v>5126.0160000000005</v>
      </c>
      <c r="H643" s="4">
        <v>457.68000000000006</v>
      </c>
      <c r="I643" s="5" t="s">
        <v>42</v>
      </c>
      <c r="P643" s="11"/>
      <c r="Q643" s="58" t="s">
        <v>88</v>
      </c>
      <c r="R643" s="58">
        <v>2020</v>
      </c>
      <c r="S643" s="58" t="s">
        <v>6</v>
      </c>
      <c r="T643" s="58" t="s">
        <v>101</v>
      </c>
      <c r="U643" s="58" t="s">
        <v>103</v>
      </c>
      <c r="V643" s="58" t="s">
        <v>104</v>
      </c>
      <c r="W643" s="58" t="s">
        <v>100</v>
      </c>
      <c r="X643" s="58" t="s">
        <v>93</v>
      </c>
      <c r="Y643" s="58" t="s">
        <v>105</v>
      </c>
      <c r="Z643" s="58">
        <v>364</v>
      </c>
      <c r="AA643" s="58">
        <v>520.52</v>
      </c>
    </row>
    <row r="644" spans="1:27" ht="18" customHeight="1" x14ac:dyDescent="0.25">
      <c r="A644" s="2">
        <v>2023</v>
      </c>
      <c r="B644" s="2" t="s">
        <v>6</v>
      </c>
      <c r="C644" s="2" t="s">
        <v>13</v>
      </c>
      <c r="D644" s="3" t="s">
        <v>34</v>
      </c>
      <c r="E644" s="4">
        <v>7</v>
      </c>
      <c r="F644" s="4">
        <v>200</v>
      </c>
      <c r="G644" s="4">
        <v>224</v>
      </c>
      <c r="H644" s="4">
        <v>40</v>
      </c>
      <c r="I644" s="5" t="s">
        <v>42</v>
      </c>
      <c r="P644" s="11"/>
      <c r="Q644" s="57" t="s">
        <v>88</v>
      </c>
      <c r="R644" s="57">
        <v>2020</v>
      </c>
      <c r="S644" s="57" t="s">
        <v>6</v>
      </c>
      <c r="T644" s="57" t="s">
        <v>101</v>
      </c>
      <c r="U644" s="57" t="s">
        <v>103</v>
      </c>
      <c r="V644" s="57" t="s">
        <v>104</v>
      </c>
      <c r="W644" s="57" t="s">
        <v>100</v>
      </c>
      <c r="X644" s="57" t="s">
        <v>93</v>
      </c>
      <c r="Y644" s="57" t="s">
        <v>105</v>
      </c>
      <c r="Z644" s="57">
        <v>815</v>
      </c>
      <c r="AA644" s="57">
        <v>1165.45</v>
      </c>
    </row>
    <row r="645" spans="1:27" ht="18" customHeight="1" x14ac:dyDescent="0.25">
      <c r="A645" s="2">
        <v>2023</v>
      </c>
      <c r="B645" s="2" t="s">
        <v>6</v>
      </c>
      <c r="C645" s="2" t="s">
        <v>15</v>
      </c>
      <c r="D645" s="6" t="s">
        <v>27</v>
      </c>
      <c r="E645" s="7">
        <v>3</v>
      </c>
      <c r="F645" s="7">
        <v>2288.65</v>
      </c>
      <c r="G645" s="7">
        <v>5126.576</v>
      </c>
      <c r="H645" s="4">
        <v>457.73</v>
      </c>
      <c r="I645" s="5" t="s">
        <v>42</v>
      </c>
      <c r="P645" s="11"/>
      <c r="Q645" s="58" t="s">
        <v>97</v>
      </c>
      <c r="R645" s="58">
        <v>2020</v>
      </c>
      <c r="S645" s="58" t="s">
        <v>6</v>
      </c>
      <c r="T645" s="58" t="s">
        <v>101</v>
      </c>
      <c r="U645" s="58" t="s">
        <v>103</v>
      </c>
      <c r="V645" s="58" t="s">
        <v>104</v>
      </c>
      <c r="W645" s="58" t="s">
        <v>100</v>
      </c>
      <c r="X645" s="58" t="s">
        <v>93</v>
      </c>
      <c r="Y645" s="58" t="s">
        <v>105</v>
      </c>
      <c r="Z645" s="58">
        <v>848</v>
      </c>
      <c r="AA645" s="58">
        <v>1212.6400000000001</v>
      </c>
    </row>
    <row r="646" spans="1:27" ht="18" customHeight="1" x14ac:dyDescent="0.25">
      <c r="A646" s="2">
        <v>2023</v>
      </c>
      <c r="B646" s="2" t="s">
        <v>6</v>
      </c>
      <c r="C646" s="2" t="s">
        <v>32</v>
      </c>
      <c r="D646" s="6" t="s">
        <v>32</v>
      </c>
      <c r="E646" s="7">
        <v>2</v>
      </c>
      <c r="F646" s="7">
        <v>6600</v>
      </c>
      <c r="G646" s="7">
        <v>7392</v>
      </c>
      <c r="H646" s="4">
        <v>1320</v>
      </c>
      <c r="I646" s="5" t="s">
        <v>40</v>
      </c>
      <c r="P646" s="11"/>
      <c r="Q646" s="57" t="s">
        <v>88</v>
      </c>
      <c r="R646" s="57">
        <v>2020</v>
      </c>
      <c r="S646" s="57" t="s">
        <v>6</v>
      </c>
      <c r="T646" s="57" t="s">
        <v>101</v>
      </c>
      <c r="U646" s="57" t="s">
        <v>103</v>
      </c>
      <c r="V646" s="57" t="s">
        <v>104</v>
      </c>
      <c r="W646" s="57" t="s">
        <v>100</v>
      </c>
      <c r="X646" s="57" t="s">
        <v>93</v>
      </c>
      <c r="Y646" s="57" t="s">
        <v>105</v>
      </c>
      <c r="Z646" s="57">
        <v>901</v>
      </c>
      <c r="AA646" s="57">
        <v>1288.43</v>
      </c>
    </row>
    <row r="647" spans="1:27" ht="18" customHeight="1" x14ac:dyDescent="0.25">
      <c r="A647" s="2">
        <v>2023</v>
      </c>
      <c r="B647" s="2" t="s">
        <v>7</v>
      </c>
      <c r="C647" s="2" t="s">
        <v>14</v>
      </c>
      <c r="D647" s="3" t="s">
        <v>36</v>
      </c>
      <c r="E647" s="4">
        <v>3566</v>
      </c>
      <c r="F647" s="4">
        <v>4577.3</v>
      </c>
      <c r="G647" s="4">
        <v>5126.576</v>
      </c>
      <c r="H647" s="4">
        <v>915.46</v>
      </c>
      <c r="I647" s="5" t="s">
        <v>40</v>
      </c>
      <c r="P647" s="11"/>
      <c r="Q647" s="58" t="s">
        <v>88</v>
      </c>
      <c r="R647" s="58">
        <v>2020</v>
      </c>
      <c r="S647" s="58" t="s">
        <v>6</v>
      </c>
      <c r="T647" s="58" t="s">
        <v>101</v>
      </c>
      <c r="U647" s="58" t="s">
        <v>103</v>
      </c>
      <c r="V647" s="58" t="s">
        <v>104</v>
      </c>
      <c r="W647" s="58" t="s">
        <v>100</v>
      </c>
      <c r="X647" s="58" t="s">
        <v>93</v>
      </c>
      <c r="Y647" s="58" t="s">
        <v>105</v>
      </c>
      <c r="Z647" s="58">
        <v>854</v>
      </c>
      <c r="AA647" s="58">
        <v>526.24</v>
      </c>
    </row>
    <row r="648" spans="1:27" ht="18" customHeight="1" x14ac:dyDescent="0.25">
      <c r="A648" s="2">
        <v>2023</v>
      </c>
      <c r="B648" s="2" t="s">
        <v>7</v>
      </c>
      <c r="C648" s="2" t="s">
        <v>14</v>
      </c>
      <c r="D648" s="3" t="s">
        <v>37</v>
      </c>
      <c r="E648" s="4">
        <v>2498</v>
      </c>
      <c r="F648" s="4">
        <v>8000</v>
      </c>
      <c r="G648" s="4">
        <v>8960</v>
      </c>
      <c r="H648" s="4">
        <v>1600</v>
      </c>
      <c r="I648" s="5" t="s">
        <v>40</v>
      </c>
      <c r="P648" s="11"/>
      <c r="Q648" s="57" t="s">
        <v>95</v>
      </c>
      <c r="R648" s="57">
        <v>2020</v>
      </c>
      <c r="S648" s="57" t="s">
        <v>6</v>
      </c>
      <c r="T648" s="57" t="s">
        <v>101</v>
      </c>
      <c r="U648" s="57" t="s">
        <v>103</v>
      </c>
      <c r="V648" s="57" t="s">
        <v>104</v>
      </c>
      <c r="W648" s="57" t="s">
        <v>100</v>
      </c>
      <c r="X648" s="57" t="s">
        <v>93</v>
      </c>
      <c r="Y648" s="57" t="s">
        <v>105</v>
      </c>
      <c r="Z648" s="57">
        <v>189</v>
      </c>
      <c r="AA648" s="57">
        <v>526.24</v>
      </c>
    </row>
    <row r="649" spans="1:27" ht="18" customHeight="1" x14ac:dyDescent="0.25">
      <c r="A649" s="2">
        <v>2023</v>
      </c>
      <c r="B649" s="2" t="s">
        <v>7</v>
      </c>
      <c r="C649" s="2" t="s">
        <v>13</v>
      </c>
      <c r="D649" s="3" t="s">
        <v>35</v>
      </c>
      <c r="E649" s="4">
        <v>1245</v>
      </c>
      <c r="F649" s="4">
        <v>4577.2</v>
      </c>
      <c r="G649" s="4">
        <v>5126.4639999999999</v>
      </c>
      <c r="H649" s="4">
        <v>915.44</v>
      </c>
      <c r="I649" s="5" t="s">
        <v>40</v>
      </c>
      <c r="P649" s="11"/>
      <c r="Q649" s="58" t="s">
        <v>88</v>
      </c>
      <c r="R649" s="58">
        <v>2020</v>
      </c>
      <c r="S649" s="58" t="s">
        <v>6</v>
      </c>
      <c r="T649" s="58" t="s">
        <v>101</v>
      </c>
      <c r="U649" s="58" t="s">
        <v>103</v>
      </c>
      <c r="V649" s="58" t="s">
        <v>104</v>
      </c>
      <c r="W649" s="58" t="s">
        <v>100</v>
      </c>
      <c r="X649" s="58" t="s">
        <v>93</v>
      </c>
      <c r="Y649" s="58" t="s">
        <v>105</v>
      </c>
      <c r="Z649" s="58">
        <v>363</v>
      </c>
      <c r="AA649" s="58">
        <v>519.09</v>
      </c>
    </row>
    <row r="650" spans="1:27" ht="18" customHeight="1" x14ac:dyDescent="0.25">
      <c r="A650" s="2">
        <v>2023</v>
      </c>
      <c r="B650" s="2" t="s">
        <v>7</v>
      </c>
      <c r="C650" s="2" t="s">
        <v>38</v>
      </c>
      <c r="D650" s="6" t="s">
        <v>30</v>
      </c>
      <c r="E650" s="7">
        <v>644</v>
      </c>
      <c r="F650" s="7">
        <v>5743.5</v>
      </c>
      <c r="G650" s="7">
        <v>6432.72</v>
      </c>
      <c r="H650" s="4">
        <v>1148.7</v>
      </c>
      <c r="I650" s="5" t="s">
        <v>40</v>
      </c>
      <c r="P650" s="11"/>
      <c r="Q650" s="57" t="s">
        <v>88</v>
      </c>
      <c r="R650" s="57">
        <v>2020</v>
      </c>
      <c r="S650" s="57" t="s">
        <v>6</v>
      </c>
      <c r="T650" s="57" t="s">
        <v>101</v>
      </c>
      <c r="U650" s="57" t="s">
        <v>103</v>
      </c>
      <c r="V650" s="57" t="s">
        <v>104</v>
      </c>
      <c r="W650" s="57" t="s">
        <v>100</v>
      </c>
      <c r="X650" s="57" t="s">
        <v>93</v>
      </c>
      <c r="Y650" s="57" t="s">
        <v>105</v>
      </c>
      <c r="Z650" s="57">
        <v>145</v>
      </c>
      <c r="AA650" s="57">
        <v>207.35</v>
      </c>
    </row>
    <row r="651" spans="1:27" ht="18" customHeight="1" x14ac:dyDescent="0.25">
      <c r="A651" s="2">
        <v>2023</v>
      </c>
      <c r="B651" s="2" t="s">
        <v>7</v>
      </c>
      <c r="C651" s="2" t="s">
        <v>12</v>
      </c>
      <c r="D651" s="6" t="s">
        <v>29</v>
      </c>
      <c r="E651" s="7">
        <v>643</v>
      </c>
      <c r="F651" s="7">
        <v>7000</v>
      </c>
      <c r="G651" s="7">
        <v>7840</v>
      </c>
      <c r="H651" s="4">
        <v>1400</v>
      </c>
      <c r="I651" s="5" t="s">
        <v>42</v>
      </c>
      <c r="P651" s="11"/>
      <c r="Q651" s="58" t="s">
        <v>88</v>
      </c>
      <c r="R651" s="58">
        <v>2020</v>
      </c>
      <c r="S651" s="58" t="s">
        <v>6</v>
      </c>
      <c r="T651" s="58" t="s">
        <v>101</v>
      </c>
      <c r="U651" s="58" t="s">
        <v>103</v>
      </c>
      <c r="V651" s="58" t="s">
        <v>104</v>
      </c>
      <c r="W651" s="58" t="s">
        <v>100</v>
      </c>
      <c r="X651" s="58" t="s">
        <v>93</v>
      </c>
      <c r="Y651" s="58" t="s">
        <v>105</v>
      </c>
      <c r="Z651" s="58">
        <v>193</v>
      </c>
      <c r="AA651" s="58">
        <v>275.99</v>
      </c>
    </row>
    <row r="652" spans="1:27" ht="18" customHeight="1" x14ac:dyDescent="0.25">
      <c r="A652" s="2">
        <v>2023</v>
      </c>
      <c r="B652" s="2" t="s">
        <v>7</v>
      </c>
      <c r="C652" s="2" t="s">
        <v>38</v>
      </c>
      <c r="D652" s="6" t="s">
        <v>31</v>
      </c>
      <c r="E652" s="7">
        <v>455</v>
      </c>
      <c r="F652" s="7">
        <v>5036.46</v>
      </c>
      <c r="G652" s="7">
        <v>5128.0320000000002</v>
      </c>
      <c r="H652" s="4">
        <v>1007.292</v>
      </c>
      <c r="I652" s="5" t="s">
        <v>42</v>
      </c>
      <c r="P652" s="11"/>
      <c r="Q652" s="57" t="s">
        <v>95</v>
      </c>
      <c r="R652" s="57">
        <v>2020</v>
      </c>
      <c r="S652" s="57" t="s">
        <v>6</v>
      </c>
      <c r="T652" s="57" t="s">
        <v>101</v>
      </c>
      <c r="U652" s="57" t="s">
        <v>103</v>
      </c>
      <c r="V652" s="57" t="s">
        <v>104</v>
      </c>
      <c r="W652" s="57" t="s">
        <v>100</v>
      </c>
      <c r="X652" s="57" t="s">
        <v>93</v>
      </c>
      <c r="Y652" s="57" t="s">
        <v>105</v>
      </c>
      <c r="Z652" s="57">
        <v>361</v>
      </c>
      <c r="AA652" s="57">
        <v>516.23</v>
      </c>
    </row>
    <row r="653" spans="1:27" ht="18" customHeight="1" x14ac:dyDescent="0.25">
      <c r="A653" s="2">
        <v>2023</v>
      </c>
      <c r="B653" s="2" t="s">
        <v>7</v>
      </c>
      <c r="C653" s="2" t="s">
        <v>12</v>
      </c>
      <c r="D653" s="6" t="s">
        <v>28</v>
      </c>
      <c r="E653" s="8">
        <v>345</v>
      </c>
      <c r="F653" s="8">
        <v>7700</v>
      </c>
      <c r="G653" s="8">
        <v>7840</v>
      </c>
      <c r="H653" s="4">
        <v>1540</v>
      </c>
      <c r="I653" s="5" t="s">
        <v>42</v>
      </c>
      <c r="P653" s="11"/>
      <c r="Q653" s="58" t="s">
        <v>88</v>
      </c>
      <c r="R653" s="58">
        <v>2020</v>
      </c>
      <c r="S653" s="58" t="s">
        <v>6</v>
      </c>
      <c r="T653" s="58" t="s">
        <v>101</v>
      </c>
      <c r="U653" s="58" t="s">
        <v>103</v>
      </c>
      <c r="V653" s="58" t="s">
        <v>104</v>
      </c>
      <c r="W653" s="58" t="s">
        <v>100</v>
      </c>
      <c r="X653" s="58" t="s">
        <v>93</v>
      </c>
      <c r="Y653" s="58" t="s">
        <v>105</v>
      </c>
      <c r="Z653" s="58">
        <v>824</v>
      </c>
      <c r="AA653" s="58">
        <v>1178.32</v>
      </c>
    </row>
    <row r="654" spans="1:27" ht="18" customHeight="1" x14ac:dyDescent="0.25">
      <c r="A654" s="2">
        <v>2023</v>
      </c>
      <c r="B654" s="2" t="s">
        <v>7</v>
      </c>
      <c r="C654" s="2" t="s">
        <v>13</v>
      </c>
      <c r="D654" s="3" t="s">
        <v>33</v>
      </c>
      <c r="E654" s="4">
        <v>122</v>
      </c>
      <c r="F654" s="4">
        <v>110</v>
      </c>
      <c r="G654" s="4">
        <v>112</v>
      </c>
      <c r="H654" s="4">
        <v>22</v>
      </c>
      <c r="I654" s="5" t="s">
        <v>42</v>
      </c>
      <c r="P654" s="11"/>
      <c r="Q654" s="57" t="s">
        <v>95</v>
      </c>
      <c r="R654" s="57">
        <v>2020</v>
      </c>
      <c r="S654" s="57" t="s">
        <v>6</v>
      </c>
      <c r="T654" s="57" t="s">
        <v>101</v>
      </c>
      <c r="U654" s="57" t="s">
        <v>103</v>
      </c>
      <c r="V654" s="57" t="s">
        <v>104</v>
      </c>
      <c r="W654" s="57" t="s">
        <v>100</v>
      </c>
      <c r="X654" s="57" t="s">
        <v>93</v>
      </c>
      <c r="Y654" s="57" t="s">
        <v>105</v>
      </c>
      <c r="Z654" s="57">
        <v>857</v>
      </c>
      <c r="AA654" s="57">
        <v>1225.51</v>
      </c>
    </row>
    <row r="655" spans="1:27" ht="18" customHeight="1" x14ac:dyDescent="0.25">
      <c r="A655" s="2">
        <v>2023</v>
      </c>
      <c r="B655" s="2" t="s">
        <v>7</v>
      </c>
      <c r="C655" s="2" t="s">
        <v>15</v>
      </c>
      <c r="D655" s="6" t="s">
        <v>26</v>
      </c>
      <c r="E655" s="7">
        <v>78</v>
      </c>
      <c r="F655" s="7">
        <v>2517.46</v>
      </c>
      <c r="G655" s="7">
        <v>5126.4639999999999</v>
      </c>
      <c r="H655" s="4">
        <v>503.49200000000002</v>
      </c>
      <c r="I655" s="5" t="s">
        <v>42</v>
      </c>
      <c r="P655" s="11"/>
      <c r="Q655" s="58" t="s">
        <v>95</v>
      </c>
      <c r="R655" s="58">
        <v>2020</v>
      </c>
      <c r="S655" s="58" t="s">
        <v>6</v>
      </c>
      <c r="T655" s="58" t="s">
        <v>101</v>
      </c>
      <c r="U655" s="58" t="s">
        <v>103</v>
      </c>
      <c r="V655" s="58" t="s">
        <v>104</v>
      </c>
      <c r="W655" s="58" t="s">
        <v>100</v>
      </c>
      <c r="X655" s="58" t="s">
        <v>93</v>
      </c>
      <c r="Y655" s="58" t="s">
        <v>105</v>
      </c>
      <c r="Z655" s="58">
        <v>365</v>
      </c>
      <c r="AA655" s="58">
        <v>521.95000000000005</v>
      </c>
    </row>
    <row r="656" spans="1:27" ht="18" customHeight="1" x14ac:dyDescent="0.25">
      <c r="A656" s="2">
        <v>2023</v>
      </c>
      <c r="B656" s="2" t="s">
        <v>7</v>
      </c>
      <c r="C656" s="2" t="s">
        <v>15</v>
      </c>
      <c r="D656" s="6" t="s">
        <v>24</v>
      </c>
      <c r="E656" s="7">
        <v>76</v>
      </c>
      <c r="F656" s="7">
        <v>2517.2949999999996</v>
      </c>
      <c r="G656" s="7">
        <v>5126.1279999999997</v>
      </c>
      <c r="H656" s="4">
        <v>503.45899999999995</v>
      </c>
      <c r="I656" s="5" t="s">
        <v>42</v>
      </c>
      <c r="P656" s="11"/>
      <c r="Q656" s="57" t="s">
        <v>95</v>
      </c>
      <c r="R656" s="57">
        <v>2020</v>
      </c>
      <c r="S656" s="57" t="s">
        <v>5</v>
      </c>
      <c r="T656" s="57" t="s">
        <v>101</v>
      </c>
      <c r="U656" s="57" t="s">
        <v>103</v>
      </c>
      <c r="V656" s="57" t="s">
        <v>104</v>
      </c>
      <c r="W656" s="57" t="s">
        <v>100</v>
      </c>
      <c r="X656" s="57" t="s">
        <v>93</v>
      </c>
      <c r="Y656" s="57" t="s">
        <v>105</v>
      </c>
      <c r="Z656" s="57">
        <v>152</v>
      </c>
      <c r="AA656" s="57">
        <v>217.36</v>
      </c>
    </row>
    <row r="657" spans="1:27" ht="18" customHeight="1" x14ac:dyDescent="0.25">
      <c r="A657" s="2">
        <v>2023</v>
      </c>
      <c r="B657" s="2" t="s">
        <v>7</v>
      </c>
      <c r="C657" s="2" t="s">
        <v>15</v>
      </c>
      <c r="D657" s="6" t="s">
        <v>25</v>
      </c>
      <c r="E657" s="7">
        <v>46</v>
      </c>
      <c r="F657" s="7">
        <v>115</v>
      </c>
      <c r="G657" s="7">
        <v>224</v>
      </c>
      <c r="H657" s="4">
        <v>23</v>
      </c>
      <c r="I657" s="5" t="s">
        <v>42</v>
      </c>
      <c r="P657" s="11"/>
      <c r="Q657" s="58" t="s">
        <v>95</v>
      </c>
      <c r="R657" s="58">
        <v>2020</v>
      </c>
      <c r="S657" s="58" t="s">
        <v>5</v>
      </c>
      <c r="T657" s="58" t="s">
        <v>101</v>
      </c>
      <c r="U657" s="58" t="s">
        <v>103</v>
      </c>
      <c r="V657" s="58" t="s">
        <v>104</v>
      </c>
      <c r="W657" s="58" t="s">
        <v>100</v>
      </c>
      <c r="X657" s="58" t="s">
        <v>93</v>
      </c>
      <c r="Y657" s="58" t="s">
        <v>105</v>
      </c>
      <c r="Z657" s="58">
        <v>194</v>
      </c>
      <c r="AA657" s="58">
        <v>277.42</v>
      </c>
    </row>
    <row r="658" spans="1:27" ht="18" customHeight="1" x14ac:dyDescent="0.25">
      <c r="A658" s="2">
        <v>2023</v>
      </c>
      <c r="B658" s="2" t="s">
        <v>7</v>
      </c>
      <c r="C658" s="2" t="s">
        <v>15</v>
      </c>
      <c r="D658" s="6" t="s">
        <v>23</v>
      </c>
      <c r="E658" s="7">
        <v>34</v>
      </c>
      <c r="F658" s="7">
        <v>2631.66</v>
      </c>
      <c r="G658" s="7">
        <v>5126.0160000000005</v>
      </c>
      <c r="H658" s="4">
        <v>526.33199999999999</v>
      </c>
      <c r="I658" s="5" t="s">
        <v>42</v>
      </c>
      <c r="P658" s="11"/>
      <c r="Q658" s="57" t="s">
        <v>99</v>
      </c>
      <c r="R658" s="57">
        <v>2020</v>
      </c>
      <c r="S658" s="57" t="s">
        <v>5</v>
      </c>
      <c r="T658" s="57" t="s">
        <v>101</v>
      </c>
      <c r="U658" s="57" t="s">
        <v>103</v>
      </c>
      <c r="V658" s="57" t="s">
        <v>104</v>
      </c>
      <c r="W658" s="57" t="s">
        <v>100</v>
      </c>
      <c r="X658" s="57" t="s">
        <v>93</v>
      </c>
      <c r="Y658" s="57" t="s">
        <v>105</v>
      </c>
      <c r="Z658" s="57">
        <v>368</v>
      </c>
      <c r="AA658" s="57">
        <v>526.24</v>
      </c>
    </row>
    <row r="659" spans="1:27" ht="18" customHeight="1" x14ac:dyDescent="0.25">
      <c r="A659" s="2">
        <v>2023</v>
      </c>
      <c r="B659" s="2" t="s">
        <v>7</v>
      </c>
      <c r="C659" s="2" t="s">
        <v>13</v>
      </c>
      <c r="D659" s="3" t="s">
        <v>34</v>
      </c>
      <c r="E659" s="4">
        <v>7</v>
      </c>
      <c r="F659" s="4">
        <v>230</v>
      </c>
      <c r="G659" s="4">
        <v>224</v>
      </c>
      <c r="H659" s="4">
        <v>46</v>
      </c>
      <c r="I659" s="5" t="s">
        <v>42</v>
      </c>
      <c r="P659" s="11"/>
      <c r="Q659" s="58" t="s">
        <v>97</v>
      </c>
      <c r="R659" s="58">
        <v>2020</v>
      </c>
      <c r="S659" s="58" t="s">
        <v>5</v>
      </c>
      <c r="T659" s="58" t="s">
        <v>101</v>
      </c>
      <c r="U659" s="58" t="s">
        <v>103</v>
      </c>
      <c r="V659" s="58" t="s">
        <v>104</v>
      </c>
      <c r="W659" s="58" t="s">
        <v>100</v>
      </c>
      <c r="X659" s="58" t="s">
        <v>93</v>
      </c>
      <c r="Y659" s="58" t="s">
        <v>105</v>
      </c>
      <c r="Z659" s="58">
        <v>148</v>
      </c>
      <c r="AA659" s="58">
        <v>211.64</v>
      </c>
    </row>
    <row r="660" spans="1:27" ht="18" customHeight="1" x14ac:dyDescent="0.25">
      <c r="A660" s="2">
        <v>2023</v>
      </c>
      <c r="B660" s="2" t="s">
        <v>7</v>
      </c>
      <c r="C660" s="2" t="s">
        <v>15</v>
      </c>
      <c r="D660" s="6" t="s">
        <v>27</v>
      </c>
      <c r="E660" s="7">
        <v>3</v>
      </c>
      <c r="F660" s="7">
        <v>2631.9475000000002</v>
      </c>
      <c r="G660" s="7">
        <v>5126.576</v>
      </c>
      <c r="H660" s="4">
        <v>526.38950000000011</v>
      </c>
      <c r="I660" s="5" t="s">
        <v>40</v>
      </c>
      <c r="P660" s="11"/>
      <c r="Q660" s="57" t="s">
        <v>95</v>
      </c>
      <c r="R660" s="57">
        <v>2020</v>
      </c>
      <c r="S660" s="57" t="s">
        <v>5</v>
      </c>
      <c r="T660" s="57" t="s">
        <v>101</v>
      </c>
      <c r="U660" s="57" t="s">
        <v>103</v>
      </c>
      <c r="V660" s="57" t="s">
        <v>104</v>
      </c>
      <c r="W660" s="57" t="s">
        <v>100</v>
      </c>
      <c r="X660" s="57" t="s">
        <v>93</v>
      </c>
      <c r="Y660" s="57" t="s">
        <v>105</v>
      </c>
      <c r="Z660" s="57">
        <v>196</v>
      </c>
      <c r="AA660" s="57">
        <v>280.27999999999997</v>
      </c>
    </row>
    <row r="661" spans="1:27" ht="18" customHeight="1" x14ac:dyDescent="0.25">
      <c r="A661" s="2">
        <v>2023</v>
      </c>
      <c r="B661" s="2" t="s">
        <v>7</v>
      </c>
      <c r="C661" s="2" t="s">
        <v>32</v>
      </c>
      <c r="D661" s="6" t="s">
        <v>32</v>
      </c>
      <c r="E661" s="7">
        <v>2</v>
      </c>
      <c r="F661" s="7">
        <v>7590</v>
      </c>
      <c r="G661" s="7">
        <v>7392</v>
      </c>
      <c r="H661" s="4">
        <v>1518</v>
      </c>
      <c r="I661" s="5" t="s">
        <v>42</v>
      </c>
      <c r="P661" s="11"/>
      <c r="Q661" s="58" t="s">
        <v>99</v>
      </c>
      <c r="R661" s="58">
        <v>2020</v>
      </c>
      <c r="S661" s="58" t="s">
        <v>5</v>
      </c>
      <c r="T661" s="58" t="s">
        <v>101</v>
      </c>
      <c r="U661" s="58" t="s">
        <v>103</v>
      </c>
      <c r="V661" s="58" t="s">
        <v>104</v>
      </c>
      <c r="W661" s="58" t="s">
        <v>100</v>
      </c>
      <c r="X661" s="58" t="s">
        <v>93</v>
      </c>
      <c r="Y661" s="58" t="s">
        <v>105</v>
      </c>
      <c r="Z661" s="58">
        <v>370</v>
      </c>
      <c r="AA661" s="58">
        <v>529.1</v>
      </c>
    </row>
    <row r="662" spans="1:27" ht="18" customHeight="1" x14ac:dyDescent="0.25">
      <c r="A662" s="2">
        <v>2023</v>
      </c>
      <c r="B662" s="2" t="s">
        <v>8</v>
      </c>
      <c r="C662" s="2" t="s">
        <v>14</v>
      </c>
      <c r="D662" s="3" t="s">
        <v>36</v>
      </c>
      <c r="E662" s="4">
        <v>3566</v>
      </c>
      <c r="F662" s="4">
        <v>4577.3</v>
      </c>
      <c r="G662" s="4">
        <v>5126.576</v>
      </c>
      <c r="H662" s="4">
        <v>915.46</v>
      </c>
      <c r="I662" s="5" t="s">
        <v>42</v>
      </c>
      <c r="P662" s="11"/>
      <c r="Q662" s="57" t="s">
        <v>95</v>
      </c>
      <c r="R662" s="57">
        <v>2020</v>
      </c>
      <c r="S662" s="57" t="s">
        <v>5</v>
      </c>
      <c r="T662" s="57" t="s">
        <v>101</v>
      </c>
      <c r="U662" s="57" t="s">
        <v>103</v>
      </c>
      <c r="V662" s="57" t="s">
        <v>104</v>
      </c>
      <c r="W662" s="57" t="s">
        <v>100</v>
      </c>
      <c r="X662" s="57" t="s">
        <v>93</v>
      </c>
      <c r="Y662" s="57" t="s">
        <v>105</v>
      </c>
      <c r="Z662" s="57">
        <v>814</v>
      </c>
      <c r="AA662" s="57">
        <v>1164.02</v>
      </c>
    </row>
    <row r="663" spans="1:27" ht="18" customHeight="1" x14ac:dyDescent="0.25">
      <c r="A663" s="2">
        <v>2023</v>
      </c>
      <c r="B663" s="2" t="s">
        <v>8</v>
      </c>
      <c r="C663" s="2" t="s">
        <v>14</v>
      </c>
      <c r="D663" s="3" t="s">
        <v>37</v>
      </c>
      <c r="E663" s="4">
        <v>2498</v>
      </c>
      <c r="F663" s="4">
        <v>8000</v>
      </c>
      <c r="G663" s="4">
        <v>8960</v>
      </c>
      <c r="H663" s="4">
        <v>1600</v>
      </c>
      <c r="I663" s="5" t="s">
        <v>42</v>
      </c>
      <c r="P663" s="11"/>
      <c r="Q663" s="58" t="s">
        <v>88</v>
      </c>
      <c r="R663" s="58">
        <v>2020</v>
      </c>
      <c r="S663" s="58" t="s">
        <v>5</v>
      </c>
      <c r="T663" s="58" t="s">
        <v>101</v>
      </c>
      <c r="U663" s="58" t="s">
        <v>103</v>
      </c>
      <c r="V663" s="58" t="s">
        <v>104</v>
      </c>
      <c r="W663" s="58" t="s">
        <v>100</v>
      </c>
      <c r="X663" s="58" t="s">
        <v>93</v>
      </c>
      <c r="Y663" s="58" t="s">
        <v>105</v>
      </c>
      <c r="Z663" s="58">
        <v>847</v>
      </c>
      <c r="AA663" s="58">
        <v>1211.21</v>
      </c>
    </row>
    <row r="664" spans="1:27" ht="18" customHeight="1" x14ac:dyDescent="0.25">
      <c r="A664" s="2">
        <v>2023</v>
      </c>
      <c r="B664" s="2" t="s">
        <v>8</v>
      </c>
      <c r="C664" s="2" t="s">
        <v>13</v>
      </c>
      <c r="D664" s="3" t="s">
        <v>35</v>
      </c>
      <c r="E664" s="4">
        <v>1245</v>
      </c>
      <c r="F664" s="4">
        <v>4577.2</v>
      </c>
      <c r="G664" s="4">
        <v>5126.4639999999999</v>
      </c>
      <c r="H664" s="4">
        <v>915.44</v>
      </c>
      <c r="I664" s="5" t="s">
        <v>42</v>
      </c>
      <c r="P664" s="11"/>
      <c r="Q664" s="57" t="s">
        <v>97</v>
      </c>
      <c r="R664" s="57">
        <v>2020</v>
      </c>
      <c r="S664" s="57" t="s">
        <v>5</v>
      </c>
      <c r="T664" s="57" t="s">
        <v>101</v>
      </c>
      <c r="U664" s="57" t="s">
        <v>103</v>
      </c>
      <c r="V664" s="57" t="s">
        <v>104</v>
      </c>
      <c r="W664" s="57" t="s">
        <v>100</v>
      </c>
      <c r="X664" s="57" t="s">
        <v>93</v>
      </c>
      <c r="Y664" s="57" t="s">
        <v>105</v>
      </c>
      <c r="Z664" s="57">
        <v>195</v>
      </c>
      <c r="AA664" s="57">
        <v>526.24</v>
      </c>
    </row>
    <row r="665" spans="1:27" ht="18" customHeight="1" x14ac:dyDescent="0.25">
      <c r="A665" s="2">
        <v>2023</v>
      </c>
      <c r="B665" s="2" t="s">
        <v>8</v>
      </c>
      <c r="C665" s="2" t="s">
        <v>38</v>
      </c>
      <c r="D665" s="6" t="s">
        <v>30</v>
      </c>
      <c r="E665" s="7">
        <v>644</v>
      </c>
      <c r="F665" s="7">
        <v>5743.5</v>
      </c>
      <c r="G665" s="7">
        <v>6432.72</v>
      </c>
      <c r="H665" s="4">
        <v>1148.7</v>
      </c>
      <c r="I665" s="5" t="s">
        <v>42</v>
      </c>
      <c r="P665" s="11"/>
      <c r="Q665" s="58" t="s">
        <v>95</v>
      </c>
      <c r="R665" s="58">
        <v>2020</v>
      </c>
      <c r="S665" s="58" t="s">
        <v>5</v>
      </c>
      <c r="T665" s="58" t="s">
        <v>101</v>
      </c>
      <c r="U665" s="58" t="s">
        <v>103</v>
      </c>
      <c r="V665" s="58" t="s">
        <v>104</v>
      </c>
      <c r="W665" s="58" t="s">
        <v>100</v>
      </c>
      <c r="X665" s="58" t="s">
        <v>93</v>
      </c>
      <c r="Y665" s="58" t="s">
        <v>105</v>
      </c>
      <c r="Z665" s="58">
        <v>369</v>
      </c>
      <c r="AA665" s="58">
        <v>527.66999999999996</v>
      </c>
    </row>
    <row r="666" spans="1:27" ht="18" customHeight="1" x14ac:dyDescent="0.25">
      <c r="A666" s="2">
        <v>2023</v>
      </c>
      <c r="B666" s="2" t="s">
        <v>8</v>
      </c>
      <c r="C666" s="2" t="s">
        <v>12</v>
      </c>
      <c r="D666" s="6" t="s">
        <v>29</v>
      </c>
      <c r="E666" s="7">
        <v>643</v>
      </c>
      <c r="F666" s="7">
        <v>7000</v>
      </c>
      <c r="G666" s="7">
        <v>7840</v>
      </c>
      <c r="H666" s="4">
        <v>1400</v>
      </c>
      <c r="I666" s="5" t="s">
        <v>42</v>
      </c>
      <c r="P666" s="11"/>
      <c r="Q666" s="57" t="s">
        <v>99</v>
      </c>
      <c r="R666" s="57">
        <v>2020</v>
      </c>
      <c r="S666" s="57" t="s">
        <v>5</v>
      </c>
      <c r="T666" s="57" t="s">
        <v>101</v>
      </c>
      <c r="U666" s="57" t="s">
        <v>103</v>
      </c>
      <c r="V666" s="57" t="s">
        <v>104</v>
      </c>
      <c r="W666" s="57" t="s">
        <v>100</v>
      </c>
      <c r="X666" s="57" t="s">
        <v>93</v>
      </c>
      <c r="Y666" s="57" t="s">
        <v>105</v>
      </c>
      <c r="Z666" s="57">
        <v>151</v>
      </c>
      <c r="AA666" s="57">
        <v>215.93</v>
      </c>
    </row>
    <row r="667" spans="1:27" ht="18" customHeight="1" x14ac:dyDescent="0.25">
      <c r="A667" s="2">
        <v>2023</v>
      </c>
      <c r="B667" s="2" t="s">
        <v>8</v>
      </c>
      <c r="C667" s="2" t="s">
        <v>38</v>
      </c>
      <c r="D667" s="6" t="s">
        <v>31</v>
      </c>
      <c r="E667" s="7">
        <v>455</v>
      </c>
      <c r="F667" s="7">
        <v>4578.6000000000004</v>
      </c>
      <c r="G667" s="7">
        <v>5128.0320000000002</v>
      </c>
      <c r="H667" s="4">
        <v>915.72000000000014</v>
      </c>
      <c r="I667" s="5" t="s">
        <v>42</v>
      </c>
      <c r="P667" s="11"/>
      <c r="Q667" s="58" t="s">
        <v>95</v>
      </c>
      <c r="R667" s="58">
        <v>2020</v>
      </c>
      <c r="S667" s="58" t="s">
        <v>5</v>
      </c>
      <c r="T667" s="58" t="s">
        <v>101</v>
      </c>
      <c r="U667" s="58" t="s">
        <v>103</v>
      </c>
      <c r="V667" s="58" t="s">
        <v>104</v>
      </c>
      <c r="W667" s="58" t="s">
        <v>100</v>
      </c>
      <c r="X667" s="58" t="s">
        <v>93</v>
      </c>
      <c r="Y667" s="58" t="s">
        <v>105</v>
      </c>
      <c r="Z667" s="58">
        <v>199</v>
      </c>
      <c r="AA667" s="58">
        <v>284.57</v>
      </c>
    </row>
    <row r="668" spans="1:27" ht="18" customHeight="1" x14ac:dyDescent="0.25">
      <c r="A668" s="2">
        <v>2023</v>
      </c>
      <c r="B668" s="2" t="s">
        <v>8</v>
      </c>
      <c r="C668" s="2" t="s">
        <v>12</v>
      </c>
      <c r="D668" s="6" t="s">
        <v>28</v>
      </c>
      <c r="E668" s="8">
        <v>345</v>
      </c>
      <c r="F668" s="8">
        <v>7000</v>
      </c>
      <c r="G668" s="8">
        <v>7840</v>
      </c>
      <c r="H668" s="4">
        <v>1400</v>
      </c>
      <c r="I668" s="5" t="s">
        <v>42</v>
      </c>
      <c r="P668" s="11"/>
      <c r="Q668" s="57" t="s">
        <v>97</v>
      </c>
      <c r="R668" s="57">
        <v>2020</v>
      </c>
      <c r="S668" s="57" t="s">
        <v>5</v>
      </c>
      <c r="T668" s="57" t="s">
        <v>101</v>
      </c>
      <c r="U668" s="57" t="s">
        <v>103</v>
      </c>
      <c r="V668" s="57" t="s">
        <v>104</v>
      </c>
      <c r="W668" s="57" t="s">
        <v>100</v>
      </c>
      <c r="X668" s="57" t="s">
        <v>93</v>
      </c>
      <c r="Y668" s="57" t="s">
        <v>105</v>
      </c>
      <c r="Z668" s="57">
        <v>367</v>
      </c>
      <c r="AA668" s="57">
        <v>524.80999999999995</v>
      </c>
    </row>
    <row r="669" spans="1:27" ht="18" customHeight="1" x14ac:dyDescent="0.25">
      <c r="A669" s="2">
        <v>2023</v>
      </c>
      <c r="B669" s="2" t="s">
        <v>8</v>
      </c>
      <c r="C669" s="2" t="s">
        <v>13</v>
      </c>
      <c r="D669" s="3" t="s">
        <v>33</v>
      </c>
      <c r="E669" s="4">
        <v>122</v>
      </c>
      <c r="F669" s="4">
        <v>100</v>
      </c>
      <c r="G669" s="4">
        <v>112</v>
      </c>
      <c r="H669" s="4">
        <v>20</v>
      </c>
      <c r="I669" s="5" t="s">
        <v>42</v>
      </c>
      <c r="P669" s="11"/>
      <c r="Q669" s="58" t="s">
        <v>99</v>
      </c>
      <c r="R669" s="58">
        <v>2020</v>
      </c>
      <c r="S669" s="58" t="s">
        <v>5</v>
      </c>
      <c r="T669" s="58" t="s">
        <v>101</v>
      </c>
      <c r="U669" s="58" t="s">
        <v>103</v>
      </c>
      <c r="V669" s="58" t="s">
        <v>104</v>
      </c>
      <c r="W669" s="58" t="s">
        <v>100</v>
      </c>
      <c r="X669" s="58" t="s">
        <v>93</v>
      </c>
      <c r="Y669" s="58" t="s">
        <v>105</v>
      </c>
      <c r="Z669" s="58">
        <v>823</v>
      </c>
      <c r="AA669" s="58">
        <v>1176.8900000000001</v>
      </c>
    </row>
    <row r="670" spans="1:27" ht="18" customHeight="1" x14ac:dyDescent="0.25">
      <c r="A670" s="2">
        <v>2023</v>
      </c>
      <c r="B670" s="2" t="s">
        <v>8</v>
      </c>
      <c r="C670" s="2" t="s">
        <v>15</v>
      </c>
      <c r="D670" s="6" t="s">
        <v>26</v>
      </c>
      <c r="E670" s="7">
        <v>78</v>
      </c>
      <c r="F670" s="7">
        <v>2288.6</v>
      </c>
      <c r="G670" s="7">
        <v>5126.4639999999999</v>
      </c>
      <c r="H670" s="4">
        <v>457.72</v>
      </c>
      <c r="I670" s="5" t="s">
        <v>42</v>
      </c>
      <c r="P670" s="11"/>
      <c r="Q670" s="57" t="s">
        <v>88</v>
      </c>
      <c r="R670" s="57">
        <v>2020</v>
      </c>
      <c r="S670" s="57" t="s">
        <v>5</v>
      </c>
      <c r="T670" s="57" t="s">
        <v>101</v>
      </c>
      <c r="U670" s="57" t="s">
        <v>103</v>
      </c>
      <c r="V670" s="57" t="s">
        <v>104</v>
      </c>
      <c r="W670" s="57" t="s">
        <v>100</v>
      </c>
      <c r="X670" s="57" t="s">
        <v>93</v>
      </c>
      <c r="Y670" s="57" t="s">
        <v>105</v>
      </c>
      <c r="Z670" s="57">
        <v>856</v>
      </c>
      <c r="AA670" s="57">
        <v>1224.08</v>
      </c>
    </row>
    <row r="671" spans="1:27" ht="18" customHeight="1" x14ac:dyDescent="0.25">
      <c r="A671" s="2">
        <v>2023</v>
      </c>
      <c r="B671" s="2" t="s">
        <v>8</v>
      </c>
      <c r="C671" s="2" t="s">
        <v>15</v>
      </c>
      <c r="D671" s="6" t="s">
        <v>24</v>
      </c>
      <c r="E671" s="7">
        <v>76</v>
      </c>
      <c r="F671" s="7">
        <v>2288.4499999999998</v>
      </c>
      <c r="G671" s="7">
        <v>5126.1279999999997</v>
      </c>
      <c r="H671" s="4">
        <v>457.69</v>
      </c>
      <c r="I671" s="5" t="s">
        <v>42</v>
      </c>
      <c r="P671" s="11"/>
      <c r="Q671" s="58" t="s">
        <v>95</v>
      </c>
      <c r="R671" s="58">
        <v>2020</v>
      </c>
      <c r="S671" s="58" t="s">
        <v>5</v>
      </c>
      <c r="T671" s="58" t="s">
        <v>101</v>
      </c>
      <c r="U671" s="58" t="s">
        <v>103</v>
      </c>
      <c r="V671" s="58" t="s">
        <v>104</v>
      </c>
      <c r="W671" s="58" t="s">
        <v>100</v>
      </c>
      <c r="X671" s="58" t="s">
        <v>93</v>
      </c>
      <c r="Y671" s="58" t="s">
        <v>105</v>
      </c>
      <c r="Z671" s="58">
        <v>371</v>
      </c>
      <c r="AA671" s="58">
        <v>530.53</v>
      </c>
    </row>
    <row r="672" spans="1:27" ht="18" customHeight="1" x14ac:dyDescent="0.25">
      <c r="A672" s="2">
        <v>2023</v>
      </c>
      <c r="B672" s="2" t="s">
        <v>8</v>
      </c>
      <c r="C672" s="2" t="s">
        <v>15</v>
      </c>
      <c r="D672" s="6" t="s">
        <v>25</v>
      </c>
      <c r="E672" s="7">
        <v>46</v>
      </c>
      <c r="F672" s="7">
        <v>100</v>
      </c>
      <c r="G672" s="7">
        <v>224</v>
      </c>
      <c r="H672" s="4">
        <v>20</v>
      </c>
      <c r="I672" s="5" t="s">
        <v>42</v>
      </c>
      <c r="P672" s="11"/>
      <c r="Q672" s="57" t="s">
        <v>95</v>
      </c>
      <c r="R672" s="57">
        <v>2020</v>
      </c>
      <c r="S672" s="57" t="s">
        <v>2</v>
      </c>
      <c r="T672" s="57" t="s">
        <v>101</v>
      </c>
      <c r="U672" s="57" t="s">
        <v>103</v>
      </c>
      <c r="V672" s="57" t="s">
        <v>104</v>
      </c>
      <c r="W672" s="57" t="s">
        <v>100</v>
      </c>
      <c r="X672" s="57" t="s">
        <v>93</v>
      </c>
      <c r="Y672" s="57" t="s">
        <v>105</v>
      </c>
      <c r="Z672" s="57">
        <v>164</v>
      </c>
      <c r="AA672" s="57">
        <v>234.52</v>
      </c>
    </row>
    <row r="673" spans="1:27" ht="18" customHeight="1" x14ac:dyDescent="0.25">
      <c r="A673" s="2">
        <v>2023</v>
      </c>
      <c r="B673" s="2" t="s">
        <v>8</v>
      </c>
      <c r="C673" s="2" t="s">
        <v>15</v>
      </c>
      <c r="D673" s="6" t="s">
        <v>23</v>
      </c>
      <c r="E673" s="7">
        <v>34</v>
      </c>
      <c r="F673" s="7">
        <v>2746.08</v>
      </c>
      <c r="G673" s="7">
        <v>5126.0160000000005</v>
      </c>
      <c r="H673" s="4">
        <v>549.21600000000001</v>
      </c>
      <c r="I673" s="5" t="s">
        <v>42</v>
      </c>
      <c r="P673" s="11"/>
      <c r="Q673" s="58" t="s">
        <v>99</v>
      </c>
      <c r="R673" s="58">
        <v>2020</v>
      </c>
      <c r="S673" s="58" t="s">
        <v>2</v>
      </c>
      <c r="T673" s="58" t="s">
        <v>101</v>
      </c>
      <c r="U673" s="58" t="s">
        <v>103</v>
      </c>
      <c r="V673" s="58" t="s">
        <v>104</v>
      </c>
      <c r="W673" s="58" t="s">
        <v>100</v>
      </c>
      <c r="X673" s="58" t="s">
        <v>93</v>
      </c>
      <c r="Y673" s="58" t="s">
        <v>105</v>
      </c>
      <c r="Z673" s="58">
        <v>212</v>
      </c>
      <c r="AA673" s="58">
        <v>303.16000000000003</v>
      </c>
    </row>
    <row r="674" spans="1:27" ht="18" customHeight="1" x14ac:dyDescent="0.25">
      <c r="A674" s="2">
        <v>2023</v>
      </c>
      <c r="B674" s="2" t="s">
        <v>8</v>
      </c>
      <c r="C674" s="2" t="s">
        <v>13</v>
      </c>
      <c r="D674" s="3" t="s">
        <v>34</v>
      </c>
      <c r="E674" s="4">
        <v>7</v>
      </c>
      <c r="F674" s="4">
        <v>240</v>
      </c>
      <c r="G674" s="4">
        <v>224</v>
      </c>
      <c r="H674" s="4">
        <v>48</v>
      </c>
      <c r="I674" s="5" t="s">
        <v>42</v>
      </c>
      <c r="P674" s="11"/>
      <c r="Q674" s="57" t="s">
        <v>95</v>
      </c>
      <c r="R674" s="57">
        <v>2020</v>
      </c>
      <c r="S674" s="57" t="s">
        <v>2</v>
      </c>
      <c r="T674" s="57" t="s">
        <v>101</v>
      </c>
      <c r="U674" s="57" t="s">
        <v>103</v>
      </c>
      <c r="V674" s="57" t="s">
        <v>104</v>
      </c>
      <c r="W674" s="57" t="s">
        <v>100</v>
      </c>
      <c r="X674" s="57" t="s">
        <v>93</v>
      </c>
      <c r="Y674" s="57" t="s">
        <v>105</v>
      </c>
      <c r="Z674" s="57">
        <v>140</v>
      </c>
      <c r="AA674" s="57">
        <v>200.2</v>
      </c>
    </row>
    <row r="675" spans="1:27" ht="18" customHeight="1" x14ac:dyDescent="0.25">
      <c r="A675" s="2">
        <v>2023</v>
      </c>
      <c r="B675" s="2" t="s">
        <v>8</v>
      </c>
      <c r="C675" s="2" t="s">
        <v>15</v>
      </c>
      <c r="D675" s="6" t="s">
        <v>27</v>
      </c>
      <c r="E675" s="7">
        <v>3</v>
      </c>
      <c r="F675" s="7">
        <v>2746.38</v>
      </c>
      <c r="G675" s="7">
        <v>5126.576</v>
      </c>
      <c r="H675" s="4">
        <v>549.27600000000007</v>
      </c>
      <c r="I675" s="5" t="s">
        <v>42</v>
      </c>
      <c r="P675" s="11"/>
      <c r="Q675" s="58" t="s">
        <v>95</v>
      </c>
      <c r="R675" s="58">
        <v>2020</v>
      </c>
      <c r="S675" s="58" t="s">
        <v>2</v>
      </c>
      <c r="T675" s="58" t="s">
        <v>101</v>
      </c>
      <c r="U675" s="58" t="s">
        <v>103</v>
      </c>
      <c r="V675" s="58" t="s">
        <v>104</v>
      </c>
      <c r="W675" s="58" t="s">
        <v>100</v>
      </c>
      <c r="X675" s="58" t="s">
        <v>93</v>
      </c>
      <c r="Y675" s="58" t="s">
        <v>105</v>
      </c>
      <c r="Z675" s="58">
        <v>166</v>
      </c>
      <c r="AA675" s="58">
        <v>237.38</v>
      </c>
    </row>
    <row r="676" spans="1:27" ht="18" customHeight="1" x14ac:dyDescent="0.25">
      <c r="A676" s="2">
        <v>2023</v>
      </c>
      <c r="B676" s="2" t="s">
        <v>8</v>
      </c>
      <c r="C676" s="2" t="s">
        <v>32</v>
      </c>
      <c r="D676" s="6" t="s">
        <v>32</v>
      </c>
      <c r="E676" s="7">
        <v>2</v>
      </c>
      <c r="F676" s="7">
        <v>7920</v>
      </c>
      <c r="G676" s="7">
        <v>7392</v>
      </c>
      <c r="H676" s="4">
        <v>1584</v>
      </c>
      <c r="I676" s="5" t="s">
        <v>42</v>
      </c>
      <c r="P676" s="11"/>
      <c r="Q676" s="57" t="s">
        <v>88</v>
      </c>
      <c r="R676" s="57">
        <v>2020</v>
      </c>
      <c r="S676" s="57" t="s">
        <v>2</v>
      </c>
      <c r="T676" s="57" t="s">
        <v>101</v>
      </c>
      <c r="U676" s="57" t="s">
        <v>103</v>
      </c>
      <c r="V676" s="57" t="s">
        <v>104</v>
      </c>
      <c r="W676" s="57" t="s">
        <v>100</v>
      </c>
      <c r="X676" s="57" t="s">
        <v>93</v>
      </c>
      <c r="Y676" s="57" t="s">
        <v>105</v>
      </c>
      <c r="Z676" s="57">
        <v>214</v>
      </c>
      <c r="AA676" s="57">
        <v>306.02</v>
      </c>
    </row>
    <row r="677" spans="1:27" ht="18" customHeight="1" x14ac:dyDescent="0.25">
      <c r="A677" s="2">
        <v>2023</v>
      </c>
      <c r="B677" s="2" t="s">
        <v>9</v>
      </c>
      <c r="C677" s="2" t="s">
        <v>14</v>
      </c>
      <c r="D677" s="3" t="s">
        <v>36</v>
      </c>
      <c r="E677" s="4">
        <v>3566</v>
      </c>
      <c r="F677" s="4">
        <v>5035.0300000000007</v>
      </c>
      <c r="G677" s="4">
        <v>5126.576</v>
      </c>
      <c r="H677" s="4">
        <v>1007.0060000000002</v>
      </c>
      <c r="I677" s="5" t="s">
        <v>42</v>
      </c>
      <c r="P677" s="11"/>
      <c r="Q677" s="58" t="s">
        <v>88</v>
      </c>
      <c r="R677" s="58">
        <v>2020</v>
      </c>
      <c r="S677" s="58" t="s">
        <v>2</v>
      </c>
      <c r="T677" s="58" t="s">
        <v>101</v>
      </c>
      <c r="U677" s="58" t="s">
        <v>103</v>
      </c>
      <c r="V677" s="58" t="s">
        <v>104</v>
      </c>
      <c r="W677" s="58" t="s">
        <v>100</v>
      </c>
      <c r="X677" s="58" t="s">
        <v>93</v>
      </c>
      <c r="Y677" s="58" t="s">
        <v>105</v>
      </c>
      <c r="Z677" s="58">
        <v>811</v>
      </c>
      <c r="AA677" s="58">
        <v>1159.73</v>
      </c>
    </row>
    <row r="678" spans="1:27" ht="18" customHeight="1" x14ac:dyDescent="0.25">
      <c r="A678" s="2">
        <v>2023</v>
      </c>
      <c r="B678" s="2" t="s">
        <v>9</v>
      </c>
      <c r="C678" s="2" t="s">
        <v>14</v>
      </c>
      <c r="D678" s="3" t="s">
        <v>37</v>
      </c>
      <c r="E678" s="4">
        <v>2498</v>
      </c>
      <c r="F678" s="4">
        <v>9200</v>
      </c>
      <c r="G678" s="4">
        <v>8960</v>
      </c>
      <c r="H678" s="4">
        <v>1840</v>
      </c>
      <c r="I678" s="5" t="s">
        <v>42</v>
      </c>
      <c r="P678" s="11"/>
      <c r="Q678" s="57" t="s">
        <v>88</v>
      </c>
      <c r="R678" s="57">
        <v>2020</v>
      </c>
      <c r="S678" s="57" t="s">
        <v>2</v>
      </c>
      <c r="T678" s="57" t="s">
        <v>101</v>
      </c>
      <c r="U678" s="57" t="s">
        <v>103</v>
      </c>
      <c r="V678" s="57" t="s">
        <v>104</v>
      </c>
      <c r="W678" s="57" t="s">
        <v>100</v>
      </c>
      <c r="X678" s="57" t="s">
        <v>93</v>
      </c>
      <c r="Y678" s="57" t="s">
        <v>105</v>
      </c>
      <c r="Z678" s="57">
        <v>845</v>
      </c>
      <c r="AA678" s="57">
        <v>1208.3499999999999</v>
      </c>
    </row>
    <row r="679" spans="1:27" ht="18" customHeight="1" x14ac:dyDescent="0.25">
      <c r="A679" s="2">
        <v>2023</v>
      </c>
      <c r="B679" s="2" t="s">
        <v>9</v>
      </c>
      <c r="C679" s="2" t="s">
        <v>13</v>
      </c>
      <c r="D679" s="3" t="s">
        <v>35</v>
      </c>
      <c r="E679" s="4">
        <v>1245</v>
      </c>
      <c r="F679" s="4">
        <v>5263.78</v>
      </c>
      <c r="G679" s="4">
        <v>5126.4639999999999</v>
      </c>
      <c r="H679" s="4">
        <v>1052.7560000000001</v>
      </c>
      <c r="I679" s="5" t="s">
        <v>42</v>
      </c>
      <c r="P679" s="11"/>
      <c r="Q679" s="58" t="s">
        <v>95</v>
      </c>
      <c r="R679" s="58">
        <v>2020</v>
      </c>
      <c r="S679" s="58" t="s">
        <v>2</v>
      </c>
      <c r="T679" s="58" t="s">
        <v>101</v>
      </c>
      <c r="U679" s="58" t="s">
        <v>103</v>
      </c>
      <c r="V679" s="58" t="s">
        <v>104</v>
      </c>
      <c r="W679" s="58" t="s">
        <v>100</v>
      </c>
      <c r="X679" s="58" t="s">
        <v>93</v>
      </c>
      <c r="Y679" s="58" t="s">
        <v>105</v>
      </c>
      <c r="Z679" s="58">
        <v>898</v>
      </c>
      <c r="AA679" s="58">
        <v>1284.1400000000001</v>
      </c>
    </row>
    <row r="680" spans="1:27" ht="18" customHeight="1" x14ac:dyDescent="0.25">
      <c r="A680" s="2">
        <v>2023</v>
      </c>
      <c r="B680" s="2" t="s">
        <v>9</v>
      </c>
      <c r="C680" s="2" t="s">
        <v>38</v>
      </c>
      <c r="D680" s="6" t="s">
        <v>30</v>
      </c>
      <c r="E680" s="7">
        <v>644</v>
      </c>
      <c r="F680" s="7">
        <v>6605.0249999999996</v>
      </c>
      <c r="G680" s="7">
        <v>6432.72</v>
      </c>
      <c r="H680" s="4">
        <v>1321.0050000000001</v>
      </c>
      <c r="I680" s="5" t="s">
        <v>42</v>
      </c>
      <c r="P680" s="11"/>
      <c r="Q680" s="57" t="s">
        <v>95</v>
      </c>
      <c r="R680" s="57">
        <v>2020</v>
      </c>
      <c r="S680" s="57" t="s">
        <v>2</v>
      </c>
      <c r="T680" s="57" t="s">
        <v>101</v>
      </c>
      <c r="U680" s="57" t="s">
        <v>103</v>
      </c>
      <c r="V680" s="57" t="s">
        <v>104</v>
      </c>
      <c r="W680" s="57" t="s">
        <v>100</v>
      </c>
      <c r="X680" s="57" t="s">
        <v>93</v>
      </c>
      <c r="Y680" s="57" t="s">
        <v>105</v>
      </c>
      <c r="Z680" s="57">
        <v>851</v>
      </c>
      <c r="AA680" s="57">
        <v>526.24</v>
      </c>
    </row>
    <row r="681" spans="1:27" ht="18" customHeight="1" x14ac:dyDescent="0.25">
      <c r="A681" s="2">
        <v>2023</v>
      </c>
      <c r="B681" s="2" t="s">
        <v>9</v>
      </c>
      <c r="C681" s="2" t="s">
        <v>12</v>
      </c>
      <c r="D681" s="6" t="s">
        <v>29</v>
      </c>
      <c r="E681" s="7">
        <v>643</v>
      </c>
      <c r="F681" s="7">
        <v>8400</v>
      </c>
      <c r="G681" s="7">
        <v>7840</v>
      </c>
      <c r="H681" s="4">
        <v>1680</v>
      </c>
      <c r="I681" s="5" t="s">
        <v>42</v>
      </c>
      <c r="P681" s="11"/>
      <c r="Q681" s="58" t="s">
        <v>88</v>
      </c>
      <c r="R681" s="58">
        <v>2020</v>
      </c>
      <c r="S681" s="58" t="s">
        <v>2</v>
      </c>
      <c r="T681" s="58" t="s">
        <v>101</v>
      </c>
      <c r="U681" s="58" t="s">
        <v>103</v>
      </c>
      <c r="V681" s="58" t="s">
        <v>104</v>
      </c>
      <c r="W681" s="58" t="s">
        <v>100</v>
      </c>
      <c r="X681" s="58" t="s">
        <v>93</v>
      </c>
      <c r="Y681" s="58" t="s">
        <v>105</v>
      </c>
      <c r="Z681" s="58">
        <v>884</v>
      </c>
      <c r="AA681" s="58">
        <v>526.24</v>
      </c>
    </row>
    <row r="682" spans="1:27" ht="18" customHeight="1" x14ac:dyDescent="0.25">
      <c r="A682" s="2">
        <v>2023</v>
      </c>
      <c r="B682" s="2" t="s">
        <v>9</v>
      </c>
      <c r="C682" s="2" t="s">
        <v>38</v>
      </c>
      <c r="D682" s="6" t="s">
        <v>31</v>
      </c>
      <c r="E682" s="7">
        <v>455</v>
      </c>
      <c r="F682" s="7">
        <v>5494.3200000000006</v>
      </c>
      <c r="G682" s="7">
        <v>5128.0320000000002</v>
      </c>
      <c r="H682" s="4">
        <v>1098.8640000000003</v>
      </c>
      <c r="I682" s="5" t="s">
        <v>42</v>
      </c>
      <c r="P682" s="11"/>
      <c r="Q682" s="57" t="s">
        <v>88</v>
      </c>
      <c r="R682" s="57">
        <v>2020</v>
      </c>
      <c r="S682" s="57" t="s">
        <v>2</v>
      </c>
      <c r="T682" s="57" t="s">
        <v>101</v>
      </c>
      <c r="U682" s="57" t="s">
        <v>103</v>
      </c>
      <c r="V682" s="57" t="s">
        <v>104</v>
      </c>
      <c r="W682" s="57" t="s">
        <v>100</v>
      </c>
      <c r="X682" s="57" t="s">
        <v>93</v>
      </c>
      <c r="Y682" s="57" t="s">
        <v>105</v>
      </c>
      <c r="Z682" s="57">
        <v>141</v>
      </c>
      <c r="AA682" s="57">
        <v>201.63</v>
      </c>
    </row>
    <row r="683" spans="1:27" ht="18" customHeight="1" x14ac:dyDescent="0.25">
      <c r="A683" s="2">
        <v>2023</v>
      </c>
      <c r="B683" s="2" t="s">
        <v>9</v>
      </c>
      <c r="C683" s="2" t="s">
        <v>12</v>
      </c>
      <c r="D683" s="6" t="s">
        <v>28</v>
      </c>
      <c r="E683" s="8">
        <v>345</v>
      </c>
      <c r="F683" s="8">
        <v>8400</v>
      </c>
      <c r="G683" s="8">
        <v>7840</v>
      </c>
      <c r="H683" s="4">
        <v>1680</v>
      </c>
      <c r="I683" s="5" t="s">
        <v>42</v>
      </c>
      <c r="P683" s="11"/>
      <c r="Q683" s="58" t="s">
        <v>95</v>
      </c>
      <c r="R683" s="58">
        <v>2020</v>
      </c>
      <c r="S683" s="58" t="s">
        <v>2</v>
      </c>
      <c r="T683" s="58" t="s">
        <v>101</v>
      </c>
      <c r="U683" s="58" t="s">
        <v>103</v>
      </c>
      <c r="V683" s="58" t="s">
        <v>104</v>
      </c>
      <c r="W683" s="58" t="s">
        <v>100</v>
      </c>
      <c r="X683" s="58" t="s">
        <v>93</v>
      </c>
      <c r="Y683" s="58" t="s">
        <v>105</v>
      </c>
      <c r="Z683" s="58">
        <v>211</v>
      </c>
      <c r="AA683" s="58">
        <v>301.73</v>
      </c>
    </row>
    <row r="684" spans="1:27" ht="18" customHeight="1" x14ac:dyDescent="0.25">
      <c r="A684" s="2">
        <v>2023</v>
      </c>
      <c r="B684" s="2" t="s">
        <v>9</v>
      </c>
      <c r="C684" s="2" t="s">
        <v>13</v>
      </c>
      <c r="D684" s="3" t="s">
        <v>33</v>
      </c>
      <c r="E684" s="4">
        <v>122</v>
      </c>
      <c r="F684" s="4">
        <v>120</v>
      </c>
      <c r="G684" s="4">
        <v>112</v>
      </c>
      <c r="H684" s="4">
        <v>24</v>
      </c>
      <c r="I684" s="5" t="s">
        <v>42</v>
      </c>
      <c r="P684" s="11"/>
      <c r="Q684" s="57" t="s">
        <v>95</v>
      </c>
      <c r="R684" s="57">
        <v>2020</v>
      </c>
      <c r="S684" s="57" t="s">
        <v>2</v>
      </c>
      <c r="T684" s="57" t="s">
        <v>101</v>
      </c>
      <c r="U684" s="57" t="s">
        <v>103</v>
      </c>
      <c r="V684" s="57" t="s">
        <v>104</v>
      </c>
      <c r="W684" s="57" t="s">
        <v>100</v>
      </c>
      <c r="X684" s="57" t="s">
        <v>93</v>
      </c>
      <c r="Y684" s="57" t="s">
        <v>105</v>
      </c>
      <c r="Z684" s="57">
        <v>139</v>
      </c>
      <c r="AA684" s="57">
        <v>198.77</v>
      </c>
    </row>
    <row r="685" spans="1:27" ht="18" customHeight="1" x14ac:dyDescent="0.25">
      <c r="A685" s="2">
        <v>2023</v>
      </c>
      <c r="B685" s="2" t="s">
        <v>9</v>
      </c>
      <c r="C685" s="2" t="s">
        <v>15</v>
      </c>
      <c r="D685" s="6" t="s">
        <v>26</v>
      </c>
      <c r="E685" s="7">
        <v>78</v>
      </c>
      <c r="F685" s="7">
        <v>2517.46</v>
      </c>
      <c r="G685" s="7">
        <v>5126.4639999999999</v>
      </c>
      <c r="H685" s="4">
        <v>503.49200000000002</v>
      </c>
      <c r="I685" s="5" t="s">
        <v>42</v>
      </c>
      <c r="P685" s="11"/>
      <c r="Q685" s="58" t="s">
        <v>95</v>
      </c>
      <c r="R685" s="58">
        <v>2020</v>
      </c>
      <c r="S685" s="58" t="s">
        <v>2</v>
      </c>
      <c r="T685" s="58" t="s">
        <v>101</v>
      </c>
      <c r="U685" s="58" t="s">
        <v>103</v>
      </c>
      <c r="V685" s="58" t="s">
        <v>104</v>
      </c>
      <c r="W685" s="58" t="s">
        <v>100</v>
      </c>
      <c r="X685" s="58" t="s">
        <v>93</v>
      </c>
      <c r="Y685" s="58" t="s">
        <v>105</v>
      </c>
      <c r="Z685" s="58">
        <v>820</v>
      </c>
      <c r="AA685" s="58">
        <v>1172.5999999999999</v>
      </c>
    </row>
    <row r="686" spans="1:27" ht="18" customHeight="1" x14ac:dyDescent="0.25">
      <c r="A686" s="2">
        <v>2023</v>
      </c>
      <c r="B686" s="2" t="s">
        <v>9</v>
      </c>
      <c r="C686" s="2" t="s">
        <v>15</v>
      </c>
      <c r="D686" s="6" t="s">
        <v>24</v>
      </c>
      <c r="E686" s="7">
        <v>76</v>
      </c>
      <c r="F686" s="7">
        <v>2517.2949999999996</v>
      </c>
      <c r="G686" s="7">
        <v>5126.1279999999997</v>
      </c>
      <c r="H686" s="4">
        <v>503.45899999999995</v>
      </c>
      <c r="I686" s="5" t="s">
        <v>42</v>
      </c>
      <c r="P686" s="11"/>
      <c r="Q686" s="57" t="s">
        <v>95</v>
      </c>
      <c r="R686" s="57">
        <v>2020</v>
      </c>
      <c r="S686" s="57" t="s">
        <v>2</v>
      </c>
      <c r="T686" s="57" t="s">
        <v>101</v>
      </c>
      <c r="U686" s="57" t="s">
        <v>103</v>
      </c>
      <c r="V686" s="57" t="s">
        <v>104</v>
      </c>
      <c r="W686" s="57" t="s">
        <v>100</v>
      </c>
      <c r="X686" s="57" t="s">
        <v>93</v>
      </c>
      <c r="Y686" s="57" t="s">
        <v>105</v>
      </c>
      <c r="Z686" s="57">
        <v>853</v>
      </c>
      <c r="AA686" s="57">
        <v>1219.79</v>
      </c>
    </row>
    <row r="687" spans="1:27" ht="18" customHeight="1" x14ac:dyDescent="0.25">
      <c r="A687" s="2">
        <v>2023</v>
      </c>
      <c r="B687" s="2" t="s">
        <v>9</v>
      </c>
      <c r="C687" s="2" t="s">
        <v>15</v>
      </c>
      <c r="D687" s="6" t="s">
        <v>25</v>
      </c>
      <c r="E687" s="7">
        <v>46</v>
      </c>
      <c r="F687" s="7">
        <v>110</v>
      </c>
      <c r="G687" s="7">
        <v>224</v>
      </c>
      <c r="H687" s="4">
        <v>22</v>
      </c>
      <c r="I687" s="5" t="s">
        <v>42</v>
      </c>
      <c r="P687" s="11"/>
      <c r="Q687" s="58" t="s">
        <v>95</v>
      </c>
      <c r="R687" s="58">
        <v>2020</v>
      </c>
      <c r="S687" s="58" t="s">
        <v>2</v>
      </c>
      <c r="T687" s="58" t="s">
        <v>101</v>
      </c>
      <c r="U687" s="58" t="s">
        <v>103</v>
      </c>
      <c r="V687" s="58" t="s">
        <v>104</v>
      </c>
      <c r="W687" s="58" t="s">
        <v>100</v>
      </c>
      <c r="X687" s="58" t="s">
        <v>93</v>
      </c>
      <c r="Y687" s="58" t="s">
        <v>105</v>
      </c>
      <c r="Z687" s="58">
        <v>137</v>
      </c>
      <c r="AA687" s="58">
        <v>195.91</v>
      </c>
    </row>
    <row r="688" spans="1:27" ht="18" customHeight="1" x14ac:dyDescent="0.25">
      <c r="A688" s="2">
        <v>2023</v>
      </c>
      <c r="B688" s="2" t="s">
        <v>9</v>
      </c>
      <c r="C688" s="2" t="s">
        <v>15</v>
      </c>
      <c r="D688" s="6" t="s">
        <v>23</v>
      </c>
      <c r="E688" s="7">
        <v>34</v>
      </c>
      <c r="F688" s="7">
        <v>2517.2400000000002</v>
      </c>
      <c r="G688" s="7">
        <v>5126.0160000000005</v>
      </c>
      <c r="H688" s="4">
        <v>503.44800000000009</v>
      </c>
      <c r="I688" s="5" t="s">
        <v>42</v>
      </c>
      <c r="P688" s="11"/>
      <c r="Q688" s="57" t="s">
        <v>98</v>
      </c>
      <c r="R688" s="57">
        <v>2020</v>
      </c>
      <c r="S688" s="57" t="s">
        <v>4</v>
      </c>
      <c r="T688" s="57" t="s">
        <v>101</v>
      </c>
      <c r="U688" s="57" t="s">
        <v>103</v>
      </c>
      <c r="V688" s="57" t="s">
        <v>104</v>
      </c>
      <c r="W688" s="57" t="s">
        <v>100</v>
      </c>
      <c r="X688" s="57" t="s">
        <v>93</v>
      </c>
      <c r="Y688" s="57" t="s">
        <v>105</v>
      </c>
      <c r="Z688" s="57">
        <v>200</v>
      </c>
      <c r="AA688" s="57">
        <v>286</v>
      </c>
    </row>
    <row r="689" spans="1:27" ht="18" customHeight="1" x14ac:dyDescent="0.25">
      <c r="A689" s="2">
        <v>2023</v>
      </c>
      <c r="B689" s="2" t="s">
        <v>9</v>
      </c>
      <c r="C689" s="2" t="s">
        <v>13</v>
      </c>
      <c r="D689" s="3" t="s">
        <v>34</v>
      </c>
      <c r="E689" s="4">
        <v>7</v>
      </c>
      <c r="F689" s="4">
        <v>220</v>
      </c>
      <c r="G689" s="4">
        <v>224</v>
      </c>
      <c r="H689" s="4">
        <v>44</v>
      </c>
      <c r="I689" s="5" t="s">
        <v>42</v>
      </c>
      <c r="P689" s="11"/>
      <c r="Q689" s="58" t="s">
        <v>95</v>
      </c>
      <c r="R689" s="58">
        <v>2020</v>
      </c>
      <c r="S689" s="58" t="s">
        <v>4</v>
      </c>
      <c r="T689" s="58" t="s">
        <v>101</v>
      </c>
      <c r="U689" s="58" t="s">
        <v>103</v>
      </c>
      <c r="V689" s="58" t="s">
        <v>104</v>
      </c>
      <c r="W689" s="58" t="s">
        <v>100</v>
      </c>
      <c r="X689" s="58" t="s">
        <v>93</v>
      </c>
      <c r="Y689" s="58" t="s">
        <v>105</v>
      </c>
      <c r="Z689" s="58">
        <v>128</v>
      </c>
      <c r="AA689" s="58">
        <v>183.04</v>
      </c>
    </row>
    <row r="690" spans="1:27" ht="18" customHeight="1" x14ac:dyDescent="0.25">
      <c r="A690" s="2">
        <v>2023</v>
      </c>
      <c r="B690" s="2" t="s">
        <v>9</v>
      </c>
      <c r="C690" s="2" t="s">
        <v>15</v>
      </c>
      <c r="D690" s="6" t="s">
        <v>27</v>
      </c>
      <c r="E690" s="7">
        <v>3</v>
      </c>
      <c r="F690" s="7">
        <v>2517.5150000000003</v>
      </c>
      <c r="G690" s="7">
        <v>5126.576</v>
      </c>
      <c r="H690" s="4">
        <v>503.5030000000001</v>
      </c>
      <c r="I690" s="5" t="s">
        <v>42</v>
      </c>
      <c r="P690" s="11"/>
      <c r="Q690" s="57" t="s">
        <v>95</v>
      </c>
      <c r="R690" s="57">
        <v>2020</v>
      </c>
      <c r="S690" s="57" t="s">
        <v>4</v>
      </c>
      <c r="T690" s="57" t="s">
        <v>101</v>
      </c>
      <c r="U690" s="57" t="s">
        <v>103</v>
      </c>
      <c r="V690" s="57" t="s">
        <v>104</v>
      </c>
      <c r="W690" s="57" t="s">
        <v>100</v>
      </c>
      <c r="X690" s="57" t="s">
        <v>93</v>
      </c>
      <c r="Y690" s="57" t="s">
        <v>105</v>
      </c>
      <c r="Z690" s="57">
        <v>154</v>
      </c>
      <c r="AA690" s="57">
        <v>220.22</v>
      </c>
    </row>
    <row r="691" spans="1:27" ht="18" customHeight="1" x14ac:dyDescent="0.25">
      <c r="A691" s="2">
        <v>2023</v>
      </c>
      <c r="B691" s="2" t="s">
        <v>9</v>
      </c>
      <c r="C691" s="2" t="s">
        <v>32</v>
      </c>
      <c r="D691" s="6" t="s">
        <v>32</v>
      </c>
      <c r="E691" s="7">
        <v>2</v>
      </c>
      <c r="F691" s="7">
        <v>7260</v>
      </c>
      <c r="G691" s="7">
        <v>7392</v>
      </c>
      <c r="H691" s="4">
        <v>1452</v>
      </c>
      <c r="I691" s="5" t="s">
        <v>42</v>
      </c>
      <c r="P691" s="11"/>
      <c r="Q691" s="58" t="s">
        <v>95</v>
      </c>
      <c r="R691" s="58">
        <v>2020</v>
      </c>
      <c r="S691" s="58" t="s">
        <v>4</v>
      </c>
      <c r="T691" s="58" t="s">
        <v>101</v>
      </c>
      <c r="U691" s="58" t="s">
        <v>103</v>
      </c>
      <c r="V691" s="58" t="s">
        <v>104</v>
      </c>
      <c r="W691" s="58" t="s">
        <v>100</v>
      </c>
      <c r="X691" s="58" t="s">
        <v>93</v>
      </c>
      <c r="Y691" s="58" t="s">
        <v>105</v>
      </c>
      <c r="Z691" s="58">
        <v>202</v>
      </c>
      <c r="AA691" s="58">
        <v>288.86</v>
      </c>
    </row>
    <row r="692" spans="1:27" ht="18" customHeight="1" x14ac:dyDescent="0.25">
      <c r="A692" s="2">
        <v>2023</v>
      </c>
      <c r="B692" s="2" t="s">
        <v>10</v>
      </c>
      <c r="C692" s="2" t="s">
        <v>14</v>
      </c>
      <c r="D692" s="3" t="s">
        <v>36</v>
      </c>
      <c r="E692" s="4">
        <v>3566</v>
      </c>
      <c r="F692" s="4">
        <v>5263.8950000000004</v>
      </c>
      <c r="G692" s="4">
        <v>5126.576</v>
      </c>
      <c r="H692" s="4">
        <v>1052.7790000000002</v>
      </c>
      <c r="I692" s="5" t="s">
        <v>42</v>
      </c>
      <c r="P692" s="11"/>
      <c r="Q692" s="57" t="s">
        <v>95</v>
      </c>
      <c r="R692" s="57">
        <v>2020</v>
      </c>
      <c r="S692" s="57" t="s">
        <v>4</v>
      </c>
      <c r="T692" s="57" t="s">
        <v>101</v>
      </c>
      <c r="U692" s="57" t="s">
        <v>103</v>
      </c>
      <c r="V692" s="57" t="s">
        <v>104</v>
      </c>
      <c r="W692" s="57" t="s">
        <v>100</v>
      </c>
      <c r="X692" s="57" t="s">
        <v>93</v>
      </c>
      <c r="Y692" s="57" t="s">
        <v>105</v>
      </c>
      <c r="Z692" s="57">
        <v>130</v>
      </c>
      <c r="AA692" s="57">
        <v>185.9</v>
      </c>
    </row>
    <row r="693" spans="1:27" ht="18" customHeight="1" x14ac:dyDescent="0.25">
      <c r="A693" s="2">
        <v>2023</v>
      </c>
      <c r="B693" s="2" t="s">
        <v>10</v>
      </c>
      <c r="C693" s="2" t="s">
        <v>14</v>
      </c>
      <c r="D693" s="3" t="s">
        <v>37</v>
      </c>
      <c r="E693" s="4">
        <v>2498</v>
      </c>
      <c r="F693" s="4">
        <v>8800</v>
      </c>
      <c r="G693" s="4">
        <v>8960</v>
      </c>
      <c r="H693" s="4">
        <v>1760</v>
      </c>
      <c r="I693" s="5" t="s">
        <v>42</v>
      </c>
      <c r="P693" s="11"/>
      <c r="Q693" s="58" t="s">
        <v>98</v>
      </c>
      <c r="R693" s="58">
        <v>2020</v>
      </c>
      <c r="S693" s="58" t="s">
        <v>4</v>
      </c>
      <c r="T693" s="58" t="s">
        <v>101</v>
      </c>
      <c r="U693" s="58" t="s">
        <v>103</v>
      </c>
      <c r="V693" s="58" t="s">
        <v>104</v>
      </c>
      <c r="W693" s="58" t="s">
        <v>100</v>
      </c>
      <c r="X693" s="58" t="s">
        <v>93</v>
      </c>
      <c r="Y693" s="58" t="s">
        <v>105</v>
      </c>
      <c r="Z693" s="58">
        <v>813</v>
      </c>
      <c r="AA693" s="58">
        <v>1162.5899999999999</v>
      </c>
    </row>
    <row r="694" spans="1:27" ht="18" customHeight="1" x14ac:dyDescent="0.25">
      <c r="A694" s="2">
        <v>2023</v>
      </c>
      <c r="B694" s="2" t="s">
        <v>10</v>
      </c>
      <c r="C694" s="2" t="s">
        <v>13</v>
      </c>
      <c r="D694" s="3" t="s">
        <v>35</v>
      </c>
      <c r="E694" s="4">
        <v>1245</v>
      </c>
      <c r="F694" s="4">
        <v>5034.92</v>
      </c>
      <c r="G694" s="4">
        <v>5126.4639999999999</v>
      </c>
      <c r="H694" s="4">
        <v>1006.984</v>
      </c>
      <c r="I694" s="5" t="s">
        <v>42</v>
      </c>
      <c r="P694" s="11"/>
      <c r="Q694" s="57" t="s">
        <v>97</v>
      </c>
      <c r="R694" s="57">
        <v>2020</v>
      </c>
      <c r="S694" s="57" t="s">
        <v>4</v>
      </c>
      <c r="T694" s="57" t="s">
        <v>101</v>
      </c>
      <c r="U694" s="57" t="s">
        <v>103</v>
      </c>
      <c r="V694" s="57" t="s">
        <v>104</v>
      </c>
      <c r="W694" s="57" t="s">
        <v>100</v>
      </c>
      <c r="X694" s="57" t="s">
        <v>93</v>
      </c>
      <c r="Y694" s="57" t="s">
        <v>105</v>
      </c>
      <c r="Z694" s="57">
        <v>846</v>
      </c>
      <c r="AA694" s="57">
        <v>1209.78</v>
      </c>
    </row>
    <row r="695" spans="1:27" ht="18" customHeight="1" x14ac:dyDescent="0.25">
      <c r="A695" s="2">
        <v>2023</v>
      </c>
      <c r="B695" s="2" t="s">
        <v>10</v>
      </c>
      <c r="C695" s="2" t="s">
        <v>38</v>
      </c>
      <c r="D695" s="6" t="s">
        <v>30</v>
      </c>
      <c r="E695" s="7">
        <v>644</v>
      </c>
      <c r="F695" s="7">
        <v>22000</v>
      </c>
      <c r="G695" s="7">
        <v>6432.72</v>
      </c>
      <c r="H695" s="4">
        <v>4400</v>
      </c>
      <c r="I695" s="5" t="s">
        <v>42</v>
      </c>
      <c r="P695" s="11"/>
      <c r="Q695" s="58" t="s">
        <v>88</v>
      </c>
      <c r="R695" s="58">
        <v>2020</v>
      </c>
      <c r="S695" s="58" t="s">
        <v>4</v>
      </c>
      <c r="T695" s="58" t="s">
        <v>101</v>
      </c>
      <c r="U695" s="58" t="s">
        <v>103</v>
      </c>
      <c r="V695" s="58" t="s">
        <v>104</v>
      </c>
      <c r="W695" s="58" t="s">
        <v>100</v>
      </c>
      <c r="X695" s="58" t="s">
        <v>93</v>
      </c>
      <c r="Y695" s="58" t="s">
        <v>105</v>
      </c>
      <c r="Z695" s="58">
        <v>900</v>
      </c>
      <c r="AA695" s="58">
        <v>1287</v>
      </c>
    </row>
    <row r="696" spans="1:27" ht="18" customHeight="1" x14ac:dyDescent="0.25">
      <c r="A696" s="2">
        <v>2023</v>
      </c>
      <c r="B696" s="2" t="s">
        <v>10</v>
      </c>
      <c r="C696" s="2" t="s">
        <v>12</v>
      </c>
      <c r="D696" s="6" t="s">
        <v>29</v>
      </c>
      <c r="E696" s="7">
        <v>643</v>
      </c>
      <c r="F696" s="7">
        <v>7700</v>
      </c>
      <c r="G696" s="7">
        <v>7840</v>
      </c>
      <c r="H696" s="4">
        <v>1540</v>
      </c>
      <c r="I696" s="5" t="s">
        <v>42</v>
      </c>
      <c r="P696" s="11"/>
      <c r="Q696" s="57" t="s">
        <v>88</v>
      </c>
      <c r="R696" s="57">
        <v>2020</v>
      </c>
      <c r="S696" s="57" t="s">
        <v>4</v>
      </c>
      <c r="T696" s="57" t="s">
        <v>101</v>
      </c>
      <c r="U696" s="57" t="s">
        <v>103</v>
      </c>
      <c r="V696" s="57" t="s">
        <v>104</v>
      </c>
      <c r="W696" s="57" t="s">
        <v>100</v>
      </c>
      <c r="X696" s="57" t="s">
        <v>102</v>
      </c>
      <c r="Y696" s="57" t="s">
        <v>105</v>
      </c>
      <c r="Z696" s="57">
        <v>853</v>
      </c>
      <c r="AA696" s="57">
        <v>526.24</v>
      </c>
    </row>
    <row r="697" spans="1:27" ht="18" customHeight="1" x14ac:dyDescent="0.25">
      <c r="A697" s="2">
        <v>2023</v>
      </c>
      <c r="B697" s="2" t="s">
        <v>10</v>
      </c>
      <c r="C697" s="2" t="s">
        <v>38</v>
      </c>
      <c r="D697" s="6" t="s">
        <v>31</v>
      </c>
      <c r="E697" s="7">
        <v>455</v>
      </c>
      <c r="F697" s="7">
        <v>11111</v>
      </c>
      <c r="G697" s="7">
        <v>5128.0320000000002</v>
      </c>
      <c r="H697" s="4">
        <v>2222.2000000000003</v>
      </c>
      <c r="I697" s="5" t="s">
        <v>42</v>
      </c>
      <c r="P697" s="11"/>
      <c r="Q697" s="58" t="s">
        <v>95</v>
      </c>
      <c r="R697" s="58">
        <v>2020</v>
      </c>
      <c r="S697" s="58" t="s">
        <v>4</v>
      </c>
      <c r="T697" s="58" t="s">
        <v>101</v>
      </c>
      <c r="U697" s="58" t="s">
        <v>103</v>
      </c>
      <c r="V697" s="58" t="s">
        <v>104</v>
      </c>
      <c r="W697" s="58" t="s">
        <v>100</v>
      </c>
      <c r="X697" s="58" t="s">
        <v>102</v>
      </c>
      <c r="Y697" s="58" t="s">
        <v>105</v>
      </c>
      <c r="Z697" s="58">
        <v>886</v>
      </c>
      <c r="AA697" s="58">
        <v>526.24</v>
      </c>
    </row>
    <row r="698" spans="1:27" ht="18" customHeight="1" x14ac:dyDescent="0.25">
      <c r="A698" s="2">
        <v>2023</v>
      </c>
      <c r="B698" s="2" t="s">
        <v>10</v>
      </c>
      <c r="C698" s="2" t="s">
        <v>12</v>
      </c>
      <c r="D698" s="6" t="s">
        <v>28</v>
      </c>
      <c r="E698" s="8">
        <v>345</v>
      </c>
      <c r="F698" s="8">
        <v>7700</v>
      </c>
      <c r="G698" s="8">
        <v>7840</v>
      </c>
      <c r="H698" s="4">
        <v>1540</v>
      </c>
      <c r="I698" s="5" t="s">
        <v>42</v>
      </c>
      <c r="P698" s="11"/>
      <c r="Q698" s="57" t="s">
        <v>98</v>
      </c>
      <c r="R698" s="57">
        <v>2020</v>
      </c>
      <c r="S698" s="57" t="s">
        <v>4</v>
      </c>
      <c r="T698" s="57" t="s">
        <v>101</v>
      </c>
      <c r="U698" s="57" t="s">
        <v>103</v>
      </c>
      <c r="V698" s="57" t="s">
        <v>104</v>
      </c>
      <c r="W698" s="57" t="s">
        <v>100</v>
      </c>
      <c r="X698" s="57" t="s">
        <v>102</v>
      </c>
      <c r="Y698" s="57" t="s">
        <v>105</v>
      </c>
      <c r="Z698" s="57">
        <v>129</v>
      </c>
      <c r="AA698" s="57">
        <v>184.47</v>
      </c>
    </row>
    <row r="699" spans="1:27" ht="18" customHeight="1" x14ac:dyDescent="0.25">
      <c r="A699" s="2">
        <v>2023</v>
      </c>
      <c r="B699" s="2" t="s">
        <v>10</v>
      </c>
      <c r="C699" s="2" t="s">
        <v>13</v>
      </c>
      <c r="D699" s="3" t="s">
        <v>33</v>
      </c>
      <c r="E699" s="4">
        <v>122</v>
      </c>
      <c r="F699" s="4">
        <v>110</v>
      </c>
      <c r="G699" s="4">
        <v>112</v>
      </c>
      <c r="H699" s="4">
        <v>22</v>
      </c>
      <c r="I699" s="5" t="s">
        <v>42</v>
      </c>
      <c r="P699" s="11"/>
      <c r="Q699" s="58" t="s">
        <v>95</v>
      </c>
      <c r="R699" s="58">
        <v>2020</v>
      </c>
      <c r="S699" s="58" t="s">
        <v>4</v>
      </c>
      <c r="T699" s="58" t="s">
        <v>101</v>
      </c>
      <c r="U699" s="58" t="s">
        <v>103</v>
      </c>
      <c r="V699" s="58" t="s">
        <v>104</v>
      </c>
      <c r="W699" s="58" t="s">
        <v>100</v>
      </c>
      <c r="X699" s="58" t="s">
        <v>102</v>
      </c>
      <c r="Y699" s="58" t="s">
        <v>105</v>
      </c>
      <c r="Z699" s="58">
        <v>157</v>
      </c>
      <c r="AA699" s="58">
        <v>224.51</v>
      </c>
    </row>
    <row r="700" spans="1:27" ht="18" customHeight="1" x14ac:dyDescent="0.25">
      <c r="A700" s="2">
        <v>2023</v>
      </c>
      <c r="B700" s="2" t="s">
        <v>10</v>
      </c>
      <c r="C700" s="2" t="s">
        <v>15</v>
      </c>
      <c r="D700" s="6" t="s">
        <v>26</v>
      </c>
      <c r="E700" s="7">
        <v>78</v>
      </c>
      <c r="F700" s="7">
        <v>2517.46</v>
      </c>
      <c r="G700" s="7">
        <v>5126.4639999999999</v>
      </c>
      <c r="H700" s="4">
        <v>503.49200000000002</v>
      </c>
      <c r="I700" s="5" t="s">
        <v>42</v>
      </c>
      <c r="P700" s="11"/>
      <c r="Q700" s="57" t="s">
        <v>95</v>
      </c>
      <c r="R700" s="57">
        <v>2020</v>
      </c>
      <c r="S700" s="57" t="s">
        <v>4</v>
      </c>
      <c r="T700" s="57" t="s">
        <v>101</v>
      </c>
      <c r="U700" s="57" t="s">
        <v>103</v>
      </c>
      <c r="V700" s="57" t="s">
        <v>104</v>
      </c>
      <c r="W700" s="57" t="s">
        <v>100</v>
      </c>
      <c r="X700" s="57" t="s">
        <v>102</v>
      </c>
      <c r="Y700" s="57" t="s">
        <v>105</v>
      </c>
      <c r="Z700" s="57">
        <v>127</v>
      </c>
      <c r="AA700" s="57">
        <v>181.61</v>
      </c>
    </row>
    <row r="701" spans="1:27" ht="18" customHeight="1" x14ac:dyDescent="0.25">
      <c r="A701" s="2">
        <v>2023</v>
      </c>
      <c r="B701" s="2" t="s">
        <v>10</v>
      </c>
      <c r="C701" s="2" t="s">
        <v>15</v>
      </c>
      <c r="D701" s="6" t="s">
        <v>24</v>
      </c>
      <c r="E701" s="7">
        <v>76</v>
      </c>
      <c r="F701" s="7">
        <v>2288.4499999999998</v>
      </c>
      <c r="G701" s="7">
        <v>5126.1279999999997</v>
      </c>
      <c r="H701" s="4">
        <v>457.69</v>
      </c>
      <c r="I701" s="5" t="s">
        <v>42</v>
      </c>
      <c r="P701" s="11"/>
      <c r="Q701" s="58" t="s">
        <v>95</v>
      </c>
      <c r="R701" s="58">
        <v>2020</v>
      </c>
      <c r="S701" s="58" t="s">
        <v>4</v>
      </c>
      <c r="T701" s="58" t="s">
        <v>101</v>
      </c>
      <c r="U701" s="58" t="s">
        <v>103</v>
      </c>
      <c r="V701" s="58" t="s">
        <v>104</v>
      </c>
      <c r="W701" s="58" t="s">
        <v>100</v>
      </c>
      <c r="X701" s="58" t="s">
        <v>102</v>
      </c>
      <c r="Y701" s="58" t="s">
        <v>105</v>
      </c>
      <c r="Z701" s="58">
        <v>822</v>
      </c>
      <c r="AA701" s="58">
        <v>1175.46</v>
      </c>
    </row>
    <row r="702" spans="1:27" ht="18" customHeight="1" x14ac:dyDescent="0.25">
      <c r="A702" s="2">
        <v>2023</v>
      </c>
      <c r="B702" s="2" t="s">
        <v>10</v>
      </c>
      <c r="C702" s="2" t="s">
        <v>15</v>
      </c>
      <c r="D702" s="6" t="s">
        <v>25</v>
      </c>
      <c r="E702" s="7">
        <v>46</v>
      </c>
      <c r="F702" s="7">
        <v>100</v>
      </c>
      <c r="G702" s="7">
        <v>224</v>
      </c>
      <c r="H702" s="4">
        <v>20</v>
      </c>
      <c r="I702" s="5" t="s">
        <v>42</v>
      </c>
      <c r="P702" s="11"/>
      <c r="Q702" s="57" t="s">
        <v>88</v>
      </c>
      <c r="R702" s="57">
        <v>2020</v>
      </c>
      <c r="S702" s="57" t="s">
        <v>4</v>
      </c>
      <c r="T702" s="57" t="s">
        <v>101</v>
      </c>
      <c r="U702" s="57" t="s">
        <v>103</v>
      </c>
      <c r="V702" s="57" t="s">
        <v>104</v>
      </c>
      <c r="W702" s="57" t="s">
        <v>100</v>
      </c>
      <c r="X702" s="57" t="s">
        <v>102</v>
      </c>
      <c r="Y702" s="57" t="s">
        <v>105</v>
      </c>
      <c r="Z702" s="57">
        <v>855</v>
      </c>
      <c r="AA702" s="57">
        <v>1222.6500000000001</v>
      </c>
    </row>
    <row r="703" spans="1:27" ht="18" customHeight="1" x14ac:dyDescent="0.25">
      <c r="A703" s="2">
        <v>2023</v>
      </c>
      <c r="B703" s="2" t="s">
        <v>10</v>
      </c>
      <c r="C703" s="2" t="s">
        <v>15</v>
      </c>
      <c r="D703" s="6" t="s">
        <v>23</v>
      </c>
      <c r="E703" s="7">
        <v>34</v>
      </c>
      <c r="F703" s="7">
        <v>2288.4</v>
      </c>
      <c r="G703" s="7">
        <v>5126.0160000000005</v>
      </c>
      <c r="H703" s="4">
        <v>457.68000000000006</v>
      </c>
      <c r="I703" s="5" t="s">
        <v>42</v>
      </c>
      <c r="P703" s="11"/>
      <c r="Q703" s="58" t="s">
        <v>88</v>
      </c>
      <c r="R703" s="58">
        <v>2020</v>
      </c>
      <c r="S703" s="58" t="s">
        <v>10</v>
      </c>
      <c r="T703" s="58" t="s">
        <v>101</v>
      </c>
      <c r="U703" s="58" t="s">
        <v>103</v>
      </c>
      <c r="V703" s="58" t="s">
        <v>104</v>
      </c>
      <c r="W703" s="58" t="s">
        <v>100</v>
      </c>
      <c r="X703" s="58" t="s">
        <v>102</v>
      </c>
      <c r="Y703" s="58" t="s">
        <v>105</v>
      </c>
      <c r="Z703" s="58">
        <v>368</v>
      </c>
      <c r="AA703" s="58">
        <v>526.24</v>
      </c>
    </row>
    <row r="704" spans="1:27" ht="18" customHeight="1" x14ac:dyDescent="0.25">
      <c r="A704" s="2">
        <v>2023</v>
      </c>
      <c r="B704" s="2" t="s">
        <v>10</v>
      </c>
      <c r="C704" s="2" t="s">
        <v>13</v>
      </c>
      <c r="D704" s="3" t="s">
        <v>34</v>
      </c>
      <c r="E704" s="4">
        <v>7</v>
      </c>
      <c r="F704" s="4">
        <v>200</v>
      </c>
      <c r="G704" s="4">
        <v>224</v>
      </c>
      <c r="H704" s="4">
        <v>40</v>
      </c>
      <c r="I704" s="5" t="s">
        <v>42</v>
      </c>
      <c r="P704" s="11"/>
      <c r="Q704" s="57" t="s">
        <v>88</v>
      </c>
      <c r="R704" s="57">
        <v>2020</v>
      </c>
      <c r="S704" s="57" t="s">
        <v>10</v>
      </c>
      <c r="T704" s="57" t="s">
        <v>101</v>
      </c>
      <c r="U704" s="57" t="s">
        <v>103</v>
      </c>
      <c r="V704" s="57" t="s">
        <v>104</v>
      </c>
      <c r="W704" s="57" t="s">
        <v>100</v>
      </c>
      <c r="X704" s="57" t="s">
        <v>102</v>
      </c>
      <c r="Y704" s="57" t="s">
        <v>105</v>
      </c>
      <c r="Z704" s="57">
        <v>170</v>
      </c>
      <c r="AA704" s="57">
        <v>243.1</v>
      </c>
    </row>
    <row r="705" spans="1:27" ht="18" customHeight="1" x14ac:dyDescent="0.25">
      <c r="A705" s="2">
        <v>2023</v>
      </c>
      <c r="B705" s="2" t="s">
        <v>10</v>
      </c>
      <c r="C705" s="2" t="s">
        <v>15</v>
      </c>
      <c r="D705" s="6" t="s">
        <v>27</v>
      </c>
      <c r="E705" s="7">
        <v>3</v>
      </c>
      <c r="F705" s="7">
        <v>2288.65</v>
      </c>
      <c r="G705" s="7">
        <v>5126.576</v>
      </c>
      <c r="H705" s="4">
        <v>457.73</v>
      </c>
      <c r="I705" s="5" t="s">
        <v>42</v>
      </c>
      <c r="P705" s="11"/>
      <c r="Q705" s="58" t="s">
        <v>95</v>
      </c>
      <c r="R705" s="58">
        <v>2020</v>
      </c>
      <c r="S705" s="58" t="s">
        <v>10</v>
      </c>
      <c r="T705" s="58" t="s">
        <v>101</v>
      </c>
      <c r="U705" s="58" t="s">
        <v>103</v>
      </c>
      <c r="V705" s="58" t="s">
        <v>104</v>
      </c>
      <c r="W705" s="58" t="s">
        <v>100</v>
      </c>
      <c r="X705" s="58" t="s">
        <v>102</v>
      </c>
      <c r="Y705" s="58" t="s">
        <v>105</v>
      </c>
      <c r="Z705" s="58">
        <v>344</v>
      </c>
      <c r="AA705" s="58">
        <v>491.92</v>
      </c>
    </row>
    <row r="706" spans="1:27" ht="18" customHeight="1" x14ac:dyDescent="0.25">
      <c r="A706" s="2">
        <v>2023</v>
      </c>
      <c r="B706" s="2" t="s">
        <v>10</v>
      </c>
      <c r="C706" s="2" t="s">
        <v>32</v>
      </c>
      <c r="D706" s="6" t="s">
        <v>32</v>
      </c>
      <c r="E706" s="7">
        <v>2</v>
      </c>
      <c r="F706" s="7">
        <v>6600</v>
      </c>
      <c r="G706" s="7">
        <v>7392</v>
      </c>
      <c r="H706" s="4">
        <v>1320</v>
      </c>
      <c r="I706" s="5" t="s">
        <v>42</v>
      </c>
      <c r="P706" s="11"/>
      <c r="Q706" s="57" t="s">
        <v>95</v>
      </c>
      <c r="R706" s="57">
        <v>2020</v>
      </c>
      <c r="S706" s="57" t="s">
        <v>10</v>
      </c>
      <c r="T706" s="57" t="s">
        <v>101</v>
      </c>
      <c r="U706" s="57" t="s">
        <v>103</v>
      </c>
      <c r="V706" s="57" t="s">
        <v>104</v>
      </c>
      <c r="W706" s="57" t="s">
        <v>100</v>
      </c>
      <c r="X706" s="57" t="s">
        <v>102</v>
      </c>
      <c r="Y706" s="57" t="s">
        <v>105</v>
      </c>
      <c r="Z706" s="57">
        <v>370</v>
      </c>
      <c r="AA706" s="57">
        <v>529.1</v>
      </c>
    </row>
    <row r="707" spans="1:27" ht="18" customHeight="1" x14ac:dyDescent="0.25">
      <c r="A707" s="2">
        <v>2023</v>
      </c>
      <c r="B707" s="2" t="s">
        <v>11</v>
      </c>
      <c r="C707" s="2" t="s">
        <v>14</v>
      </c>
      <c r="D707" s="3" t="s">
        <v>36</v>
      </c>
      <c r="E707" s="4">
        <v>3566</v>
      </c>
      <c r="F707" s="4">
        <v>4577.3</v>
      </c>
      <c r="G707" s="4">
        <v>5126.576</v>
      </c>
      <c r="H707" s="4">
        <v>915.46</v>
      </c>
      <c r="I707" s="5" t="s">
        <v>42</v>
      </c>
      <c r="P707" s="11"/>
      <c r="Q707" s="58" t="s">
        <v>99</v>
      </c>
      <c r="R707" s="58">
        <v>2020</v>
      </c>
      <c r="S707" s="58" t="s">
        <v>10</v>
      </c>
      <c r="T707" s="58" t="s">
        <v>101</v>
      </c>
      <c r="U707" s="58" t="s">
        <v>103</v>
      </c>
      <c r="V707" s="58" t="s">
        <v>104</v>
      </c>
      <c r="W707" s="58" t="s">
        <v>100</v>
      </c>
      <c r="X707" s="58" t="s">
        <v>102</v>
      </c>
      <c r="Y707" s="58" t="s">
        <v>105</v>
      </c>
      <c r="Z707" s="58">
        <v>172</v>
      </c>
      <c r="AA707" s="58">
        <v>245.96</v>
      </c>
    </row>
    <row r="708" spans="1:27" ht="18" customHeight="1" x14ac:dyDescent="0.25">
      <c r="A708" s="2">
        <v>2023</v>
      </c>
      <c r="B708" s="2" t="s">
        <v>11</v>
      </c>
      <c r="C708" s="2" t="s">
        <v>14</v>
      </c>
      <c r="D708" s="3" t="s">
        <v>37</v>
      </c>
      <c r="E708" s="4">
        <v>2498</v>
      </c>
      <c r="F708" s="4">
        <v>8000</v>
      </c>
      <c r="G708" s="4">
        <v>8960</v>
      </c>
      <c r="H708" s="4">
        <v>1600</v>
      </c>
      <c r="I708" s="5" t="s">
        <v>42</v>
      </c>
      <c r="P708" s="11"/>
      <c r="Q708" s="57" t="s">
        <v>97</v>
      </c>
      <c r="R708" s="57">
        <v>2020</v>
      </c>
      <c r="S708" s="57" t="s">
        <v>10</v>
      </c>
      <c r="T708" s="57" t="s">
        <v>101</v>
      </c>
      <c r="U708" s="57" t="s">
        <v>103</v>
      </c>
      <c r="V708" s="57" t="s">
        <v>104</v>
      </c>
      <c r="W708" s="57" t="s">
        <v>100</v>
      </c>
      <c r="X708" s="57" t="s">
        <v>102</v>
      </c>
      <c r="Y708" s="57" t="s">
        <v>105</v>
      </c>
      <c r="Z708" s="57">
        <v>340</v>
      </c>
      <c r="AA708" s="57">
        <v>486.2</v>
      </c>
    </row>
    <row r="709" spans="1:27" ht="18" customHeight="1" x14ac:dyDescent="0.25">
      <c r="A709" s="2">
        <v>2023</v>
      </c>
      <c r="B709" s="2" t="s">
        <v>11</v>
      </c>
      <c r="C709" s="2" t="s">
        <v>13</v>
      </c>
      <c r="D709" s="3" t="s">
        <v>35</v>
      </c>
      <c r="E709" s="4">
        <v>1245</v>
      </c>
      <c r="F709" s="4">
        <v>4577.2</v>
      </c>
      <c r="G709" s="4">
        <v>5126.4639999999999</v>
      </c>
      <c r="H709" s="4">
        <v>915.44</v>
      </c>
      <c r="I709" s="5" t="s">
        <v>42</v>
      </c>
      <c r="P709" s="11"/>
      <c r="Q709" s="58" t="s">
        <v>95</v>
      </c>
      <c r="R709" s="58">
        <v>2020</v>
      </c>
      <c r="S709" s="58" t="s">
        <v>10</v>
      </c>
      <c r="T709" s="58" t="s">
        <v>101</v>
      </c>
      <c r="U709" s="58" t="s">
        <v>103</v>
      </c>
      <c r="V709" s="58" t="s">
        <v>104</v>
      </c>
      <c r="W709" s="58" t="s">
        <v>100</v>
      </c>
      <c r="X709" s="58" t="s">
        <v>102</v>
      </c>
      <c r="Y709" s="58" t="s">
        <v>105</v>
      </c>
      <c r="Z709" s="58">
        <v>852</v>
      </c>
      <c r="AA709" s="58">
        <v>1218.3599999999999</v>
      </c>
    </row>
    <row r="710" spans="1:27" ht="18" customHeight="1" x14ac:dyDescent="0.25">
      <c r="A710" s="2">
        <v>2023</v>
      </c>
      <c r="B710" s="2" t="s">
        <v>11</v>
      </c>
      <c r="C710" s="2" t="s">
        <v>38</v>
      </c>
      <c r="D710" s="6" t="s">
        <v>30</v>
      </c>
      <c r="E710" s="7">
        <v>644</v>
      </c>
      <c r="F710" s="7">
        <v>5743.5</v>
      </c>
      <c r="G710" s="7">
        <v>6432.72</v>
      </c>
      <c r="H710" s="4">
        <v>1148.7</v>
      </c>
      <c r="I710" s="5" t="s">
        <v>42</v>
      </c>
      <c r="P710" s="11"/>
      <c r="Q710" s="57" t="s">
        <v>95</v>
      </c>
      <c r="R710" s="57">
        <v>2020</v>
      </c>
      <c r="S710" s="57" t="s">
        <v>10</v>
      </c>
      <c r="T710" s="57" t="s">
        <v>101</v>
      </c>
      <c r="U710" s="57" t="s">
        <v>103</v>
      </c>
      <c r="V710" s="57" t="s">
        <v>104</v>
      </c>
      <c r="W710" s="57" t="s">
        <v>100</v>
      </c>
      <c r="X710" s="57" t="s">
        <v>102</v>
      </c>
      <c r="Y710" s="57" t="s">
        <v>105</v>
      </c>
      <c r="Z710" s="57">
        <v>905</v>
      </c>
      <c r="AA710" s="57">
        <v>1294.1500000000001</v>
      </c>
    </row>
    <row r="711" spans="1:27" ht="18" customHeight="1" x14ac:dyDescent="0.25">
      <c r="A711" s="2">
        <v>2023</v>
      </c>
      <c r="B711" s="2" t="s">
        <v>11</v>
      </c>
      <c r="C711" s="2" t="s">
        <v>12</v>
      </c>
      <c r="D711" s="6" t="s">
        <v>29</v>
      </c>
      <c r="E711" s="7">
        <v>643</v>
      </c>
      <c r="F711" s="7">
        <v>7000</v>
      </c>
      <c r="G711" s="7">
        <v>7840</v>
      </c>
      <c r="H711" s="4">
        <v>1400</v>
      </c>
      <c r="I711" s="5" t="s">
        <v>42</v>
      </c>
      <c r="P711" s="11"/>
      <c r="Q711" s="58" t="s">
        <v>95</v>
      </c>
      <c r="R711" s="58">
        <v>2020</v>
      </c>
      <c r="S711" s="58" t="s">
        <v>10</v>
      </c>
      <c r="T711" s="58" t="s">
        <v>101</v>
      </c>
      <c r="U711" s="58" t="s">
        <v>103</v>
      </c>
      <c r="V711" s="58" t="s">
        <v>104</v>
      </c>
      <c r="W711" s="58" t="s">
        <v>100</v>
      </c>
      <c r="X711" s="58" t="s">
        <v>102</v>
      </c>
      <c r="Y711" s="58" t="s">
        <v>105</v>
      </c>
      <c r="Z711" s="58">
        <v>858</v>
      </c>
      <c r="AA711" s="58">
        <v>526.24</v>
      </c>
    </row>
    <row r="712" spans="1:27" ht="18" customHeight="1" x14ac:dyDescent="0.25">
      <c r="A712" s="2">
        <v>2023</v>
      </c>
      <c r="B712" s="2" t="s">
        <v>11</v>
      </c>
      <c r="C712" s="2" t="s">
        <v>38</v>
      </c>
      <c r="D712" s="6" t="s">
        <v>31</v>
      </c>
      <c r="E712" s="7">
        <v>455</v>
      </c>
      <c r="F712" s="7">
        <v>4578.6000000000004</v>
      </c>
      <c r="G712" s="7">
        <v>5128.0320000000002</v>
      </c>
      <c r="H712" s="4">
        <v>915.72000000000014</v>
      </c>
      <c r="I712" s="5" t="s">
        <v>42</v>
      </c>
      <c r="P712" s="11"/>
      <c r="Q712" s="57" t="s">
        <v>88</v>
      </c>
      <c r="R712" s="57">
        <v>2020</v>
      </c>
      <c r="S712" s="57" t="s">
        <v>10</v>
      </c>
      <c r="T712" s="57" t="s">
        <v>101</v>
      </c>
      <c r="U712" s="57" t="s">
        <v>103</v>
      </c>
      <c r="V712" s="57" t="s">
        <v>104</v>
      </c>
      <c r="W712" s="57" t="s">
        <v>100</v>
      </c>
      <c r="X712" s="57" t="s">
        <v>102</v>
      </c>
      <c r="Y712" s="57" t="s">
        <v>105</v>
      </c>
      <c r="Z712" s="57">
        <v>171</v>
      </c>
      <c r="AA712" s="57">
        <v>526.24</v>
      </c>
    </row>
    <row r="713" spans="1:27" ht="18" customHeight="1" x14ac:dyDescent="0.25">
      <c r="A713" s="2">
        <v>2023</v>
      </c>
      <c r="B713" s="2" t="s">
        <v>11</v>
      </c>
      <c r="C713" s="2" t="s">
        <v>12</v>
      </c>
      <c r="D713" s="6" t="s">
        <v>28</v>
      </c>
      <c r="E713" s="8">
        <v>345</v>
      </c>
      <c r="F713" s="8">
        <v>7000</v>
      </c>
      <c r="G713" s="8">
        <v>7840</v>
      </c>
      <c r="H713" s="4">
        <v>1400</v>
      </c>
      <c r="I713" s="5" t="s">
        <v>42</v>
      </c>
      <c r="P713" s="11"/>
      <c r="Q713" s="58" t="s">
        <v>97</v>
      </c>
      <c r="R713" s="58">
        <v>2020</v>
      </c>
      <c r="S713" s="58" t="s">
        <v>10</v>
      </c>
      <c r="T713" s="58" t="s">
        <v>101</v>
      </c>
      <c r="U713" s="58" t="s">
        <v>103</v>
      </c>
      <c r="V713" s="58" t="s">
        <v>104</v>
      </c>
      <c r="W713" s="58" t="s">
        <v>100</v>
      </c>
      <c r="X713" s="58" t="s">
        <v>102</v>
      </c>
      <c r="Y713" s="58" t="s">
        <v>105</v>
      </c>
      <c r="Z713" s="58">
        <v>367</v>
      </c>
      <c r="AA713" s="58">
        <v>524.80999999999995</v>
      </c>
    </row>
    <row r="714" spans="1:27" ht="18" customHeight="1" x14ac:dyDescent="0.25">
      <c r="A714" s="2">
        <v>2023</v>
      </c>
      <c r="B714" s="2" t="s">
        <v>11</v>
      </c>
      <c r="C714" s="2" t="s">
        <v>13</v>
      </c>
      <c r="D714" s="3" t="s">
        <v>33</v>
      </c>
      <c r="E714" s="4">
        <v>122</v>
      </c>
      <c r="F714" s="4">
        <v>100</v>
      </c>
      <c r="G714" s="4">
        <v>112</v>
      </c>
      <c r="H714" s="4">
        <v>20</v>
      </c>
      <c r="I714" s="5" t="s">
        <v>42</v>
      </c>
      <c r="P714" s="11"/>
      <c r="Q714" s="57" t="s">
        <v>88</v>
      </c>
      <c r="R714" s="57">
        <v>2020</v>
      </c>
      <c r="S714" s="57" t="s">
        <v>10</v>
      </c>
      <c r="T714" s="57" t="s">
        <v>101</v>
      </c>
      <c r="U714" s="57" t="s">
        <v>103</v>
      </c>
      <c r="V714" s="57" t="s">
        <v>104</v>
      </c>
      <c r="W714" s="57" t="s">
        <v>100</v>
      </c>
      <c r="X714" s="57" t="s">
        <v>102</v>
      </c>
      <c r="Y714" s="57" t="s">
        <v>105</v>
      </c>
      <c r="Z714" s="57">
        <v>169</v>
      </c>
      <c r="AA714" s="57">
        <v>241.67</v>
      </c>
    </row>
    <row r="715" spans="1:27" ht="18" customHeight="1" x14ac:dyDescent="0.25">
      <c r="A715" s="2">
        <v>2023</v>
      </c>
      <c r="B715" s="2" t="s">
        <v>11</v>
      </c>
      <c r="C715" s="2" t="s">
        <v>15</v>
      </c>
      <c r="D715" s="6" t="s">
        <v>26</v>
      </c>
      <c r="E715" s="7">
        <v>78</v>
      </c>
      <c r="F715" s="7">
        <v>2288.6</v>
      </c>
      <c r="G715" s="7">
        <v>5126.4639999999999</v>
      </c>
      <c r="H715" s="4">
        <v>457.72</v>
      </c>
      <c r="I715" s="5" t="s">
        <v>42</v>
      </c>
      <c r="P715" s="11"/>
      <c r="Q715" s="58" t="s">
        <v>95</v>
      </c>
      <c r="R715" s="58">
        <v>2020</v>
      </c>
      <c r="S715" s="58" t="s">
        <v>10</v>
      </c>
      <c r="T715" s="58" t="s">
        <v>101</v>
      </c>
      <c r="U715" s="58" t="s">
        <v>103</v>
      </c>
      <c r="V715" s="58" t="s">
        <v>104</v>
      </c>
      <c r="W715" s="58" t="s">
        <v>100</v>
      </c>
      <c r="X715" s="58" t="s">
        <v>102</v>
      </c>
      <c r="Y715" s="58" t="s">
        <v>105</v>
      </c>
      <c r="Z715" s="58">
        <v>343</v>
      </c>
      <c r="AA715" s="58">
        <v>490.49</v>
      </c>
    </row>
    <row r="716" spans="1:27" ht="18" customHeight="1" x14ac:dyDescent="0.25">
      <c r="A716" s="2">
        <v>2023</v>
      </c>
      <c r="B716" s="2" t="s">
        <v>11</v>
      </c>
      <c r="C716" s="2" t="s">
        <v>15</v>
      </c>
      <c r="D716" s="6" t="s">
        <v>24</v>
      </c>
      <c r="E716" s="7">
        <v>76</v>
      </c>
      <c r="F716" s="7">
        <v>2288.4499999999998</v>
      </c>
      <c r="G716" s="7">
        <v>5126.1279999999997</v>
      </c>
      <c r="H716" s="4">
        <v>457.69</v>
      </c>
      <c r="I716" s="5" t="s">
        <v>42</v>
      </c>
      <c r="P716" s="11"/>
      <c r="Q716" s="57" t="s">
        <v>95</v>
      </c>
      <c r="R716" s="57">
        <v>2020</v>
      </c>
      <c r="S716" s="57" t="s">
        <v>10</v>
      </c>
      <c r="T716" s="57" t="s">
        <v>101</v>
      </c>
      <c r="U716" s="57" t="s">
        <v>103</v>
      </c>
      <c r="V716" s="57" t="s">
        <v>104</v>
      </c>
      <c r="W716" s="57" t="s">
        <v>100</v>
      </c>
      <c r="X716" s="57" t="s">
        <v>102</v>
      </c>
      <c r="Y716" s="57" t="s">
        <v>105</v>
      </c>
      <c r="Z716" s="57">
        <v>827</v>
      </c>
      <c r="AA716" s="57">
        <v>1182.6099999999999</v>
      </c>
    </row>
    <row r="717" spans="1:27" ht="18" customHeight="1" x14ac:dyDescent="0.25">
      <c r="A717" s="2">
        <v>2023</v>
      </c>
      <c r="B717" s="2" t="s">
        <v>11</v>
      </c>
      <c r="C717" s="2" t="s">
        <v>15</v>
      </c>
      <c r="D717" s="6" t="s">
        <v>25</v>
      </c>
      <c r="E717" s="7">
        <v>46</v>
      </c>
      <c r="F717" s="7">
        <v>100</v>
      </c>
      <c r="G717" s="7">
        <v>224</v>
      </c>
      <c r="H717" s="4">
        <v>20</v>
      </c>
      <c r="I717" s="5" t="s">
        <v>42</v>
      </c>
      <c r="P717" s="11"/>
      <c r="Q717" s="58" t="s">
        <v>88</v>
      </c>
      <c r="R717" s="58">
        <v>2020</v>
      </c>
      <c r="S717" s="58" t="s">
        <v>10</v>
      </c>
      <c r="T717" s="58" t="s">
        <v>101</v>
      </c>
      <c r="U717" s="58" t="s">
        <v>103</v>
      </c>
      <c r="V717" s="58" t="s">
        <v>104</v>
      </c>
      <c r="W717" s="58" t="s">
        <v>100</v>
      </c>
      <c r="X717" s="58" t="s">
        <v>102</v>
      </c>
      <c r="Y717" s="58" t="s">
        <v>105</v>
      </c>
      <c r="Z717" s="58">
        <v>341</v>
      </c>
      <c r="AA717" s="58">
        <v>487.63</v>
      </c>
    </row>
    <row r="718" spans="1:27" ht="18" customHeight="1" x14ac:dyDescent="0.25">
      <c r="A718" s="2">
        <v>2023</v>
      </c>
      <c r="B718" s="2" t="s">
        <v>11</v>
      </c>
      <c r="C718" s="2" t="s">
        <v>15</v>
      </c>
      <c r="D718" s="6" t="s">
        <v>23</v>
      </c>
      <c r="E718" s="7">
        <v>34</v>
      </c>
      <c r="F718" s="7">
        <v>2288.4</v>
      </c>
      <c r="G718" s="7">
        <v>5126.0160000000005</v>
      </c>
      <c r="H718" s="4">
        <v>457.68000000000006</v>
      </c>
      <c r="I718" s="5" t="s">
        <v>42</v>
      </c>
      <c r="P718" s="11"/>
      <c r="Q718" s="57" t="s">
        <v>95</v>
      </c>
      <c r="R718" s="57">
        <v>2020</v>
      </c>
      <c r="S718" s="57" t="s">
        <v>9</v>
      </c>
      <c r="T718" s="57" t="s">
        <v>101</v>
      </c>
      <c r="U718" s="57" t="s">
        <v>103</v>
      </c>
      <c r="V718" s="57" t="s">
        <v>104</v>
      </c>
      <c r="W718" s="57" t="s">
        <v>100</v>
      </c>
      <c r="X718" s="57" t="s">
        <v>102</v>
      </c>
      <c r="Y718" s="57" t="s">
        <v>105</v>
      </c>
      <c r="Z718" s="57">
        <v>128</v>
      </c>
      <c r="AA718" s="57">
        <v>183.04</v>
      </c>
    </row>
    <row r="719" spans="1:27" ht="18" customHeight="1" x14ac:dyDescent="0.25">
      <c r="A719" s="2">
        <v>2023</v>
      </c>
      <c r="B719" s="2" t="s">
        <v>11</v>
      </c>
      <c r="C719" s="2" t="s">
        <v>13</v>
      </c>
      <c r="D719" s="3" t="s">
        <v>34</v>
      </c>
      <c r="E719" s="4">
        <v>7</v>
      </c>
      <c r="F719" s="4">
        <v>200</v>
      </c>
      <c r="G719" s="4">
        <v>224</v>
      </c>
      <c r="H719" s="4">
        <v>40</v>
      </c>
      <c r="I719" s="5" t="s">
        <v>42</v>
      </c>
      <c r="P719" s="11"/>
      <c r="Q719" s="58" t="s">
        <v>95</v>
      </c>
      <c r="R719" s="58">
        <v>2020</v>
      </c>
      <c r="S719" s="58" t="s">
        <v>9</v>
      </c>
      <c r="T719" s="58" t="s">
        <v>101</v>
      </c>
      <c r="U719" s="58" t="s">
        <v>103</v>
      </c>
      <c r="V719" s="58" t="s">
        <v>104</v>
      </c>
      <c r="W719" s="58" t="s">
        <v>100</v>
      </c>
      <c r="X719" s="58" t="s">
        <v>102</v>
      </c>
      <c r="Y719" s="58" t="s">
        <v>105</v>
      </c>
      <c r="Z719" s="58">
        <v>176</v>
      </c>
      <c r="AA719" s="58">
        <v>251.68</v>
      </c>
    </row>
    <row r="720" spans="1:27" ht="18" customHeight="1" x14ac:dyDescent="0.25">
      <c r="A720" s="2">
        <v>2023</v>
      </c>
      <c r="B720" s="2" t="s">
        <v>11</v>
      </c>
      <c r="C720" s="2" t="s">
        <v>15</v>
      </c>
      <c r="D720" s="6" t="s">
        <v>27</v>
      </c>
      <c r="E720" s="7">
        <v>3</v>
      </c>
      <c r="F720" s="7">
        <v>2288.65</v>
      </c>
      <c r="G720" s="7">
        <v>5126.576</v>
      </c>
      <c r="H720" s="4">
        <v>457.73</v>
      </c>
      <c r="I720" s="5" t="s">
        <v>42</v>
      </c>
      <c r="P720" s="11"/>
      <c r="Q720" s="57" t="s">
        <v>95</v>
      </c>
      <c r="R720" s="57">
        <v>2020</v>
      </c>
      <c r="S720" s="57" t="s">
        <v>9</v>
      </c>
      <c r="T720" s="57" t="s">
        <v>101</v>
      </c>
      <c r="U720" s="57" t="s">
        <v>103</v>
      </c>
      <c r="V720" s="57" t="s">
        <v>104</v>
      </c>
      <c r="W720" s="57" t="s">
        <v>100</v>
      </c>
      <c r="X720" s="57" t="s">
        <v>102</v>
      </c>
      <c r="Y720" s="57" t="s">
        <v>105</v>
      </c>
      <c r="Z720" s="57">
        <v>350</v>
      </c>
      <c r="AA720" s="57">
        <v>500.5</v>
      </c>
    </row>
    <row r="721" spans="1:27" ht="18" customHeight="1" x14ac:dyDescent="0.25">
      <c r="A721" s="2">
        <v>2023</v>
      </c>
      <c r="B721" s="2" t="s">
        <v>11</v>
      </c>
      <c r="C721" s="2" t="s">
        <v>32</v>
      </c>
      <c r="D721" s="6" t="s">
        <v>32</v>
      </c>
      <c r="E721" s="7">
        <v>2</v>
      </c>
      <c r="F721" s="7">
        <v>6600</v>
      </c>
      <c r="G721" s="7">
        <v>7392</v>
      </c>
      <c r="H721" s="4">
        <v>1320</v>
      </c>
      <c r="I721" s="5" t="s">
        <v>42</v>
      </c>
      <c r="P721" s="11"/>
      <c r="Q721" s="58" t="s">
        <v>95</v>
      </c>
      <c r="R721" s="58">
        <v>2020</v>
      </c>
      <c r="S721" s="58" t="s">
        <v>9</v>
      </c>
      <c r="T721" s="58" t="s">
        <v>101</v>
      </c>
      <c r="U721" s="58" t="s">
        <v>103</v>
      </c>
      <c r="V721" s="58" t="s">
        <v>104</v>
      </c>
      <c r="W721" s="58" t="s">
        <v>100</v>
      </c>
      <c r="X721" s="58" t="s">
        <v>102</v>
      </c>
      <c r="Y721" s="58" t="s">
        <v>105</v>
      </c>
      <c r="Z721" s="58">
        <v>130</v>
      </c>
      <c r="AA721" s="58">
        <v>185.9</v>
      </c>
    </row>
    <row r="722" spans="1:27" ht="18" customHeight="1" x14ac:dyDescent="0.25">
      <c r="A722" s="2">
        <v>2024</v>
      </c>
      <c r="B722" s="2" t="s">
        <v>0</v>
      </c>
      <c r="C722" s="2" t="s">
        <v>14</v>
      </c>
      <c r="D722" s="3" t="s">
        <v>36</v>
      </c>
      <c r="E722" s="4">
        <v>3566</v>
      </c>
      <c r="F722" s="4">
        <v>4577.3</v>
      </c>
      <c r="G722" s="4">
        <v>5126.576</v>
      </c>
      <c r="H722" s="4">
        <v>915.46</v>
      </c>
      <c r="I722" s="5" t="s">
        <v>42</v>
      </c>
      <c r="P722" s="11"/>
      <c r="Q722" s="57" t="s">
        <v>98</v>
      </c>
      <c r="R722" s="57">
        <v>2020</v>
      </c>
      <c r="S722" s="57" t="s">
        <v>9</v>
      </c>
      <c r="T722" s="57" t="s">
        <v>101</v>
      </c>
      <c r="U722" s="57" t="s">
        <v>103</v>
      </c>
      <c r="V722" s="57" t="s">
        <v>104</v>
      </c>
      <c r="W722" s="57" t="s">
        <v>100</v>
      </c>
      <c r="X722" s="57" t="s">
        <v>102</v>
      </c>
      <c r="Y722" s="57" t="s">
        <v>105</v>
      </c>
      <c r="Z722" s="57">
        <v>346</v>
      </c>
      <c r="AA722" s="57">
        <v>494.78</v>
      </c>
    </row>
    <row r="723" spans="1:27" ht="18" customHeight="1" x14ac:dyDescent="0.25">
      <c r="A723" s="2">
        <v>2024</v>
      </c>
      <c r="B723" s="2" t="s">
        <v>0</v>
      </c>
      <c r="C723" s="2" t="s">
        <v>14</v>
      </c>
      <c r="D723" s="3" t="s">
        <v>37</v>
      </c>
      <c r="E723" s="4">
        <v>2498</v>
      </c>
      <c r="F723" s="4">
        <v>8000</v>
      </c>
      <c r="G723" s="4">
        <v>8960</v>
      </c>
      <c r="H723" s="4">
        <v>1600</v>
      </c>
      <c r="I723" s="5" t="s">
        <v>42</v>
      </c>
      <c r="P723" s="11"/>
      <c r="Q723" s="58" t="s">
        <v>95</v>
      </c>
      <c r="R723" s="58">
        <v>2020</v>
      </c>
      <c r="S723" s="58" t="s">
        <v>9</v>
      </c>
      <c r="T723" s="58" t="s">
        <v>101</v>
      </c>
      <c r="U723" s="58" t="s">
        <v>103</v>
      </c>
      <c r="V723" s="58" t="s">
        <v>104</v>
      </c>
      <c r="W723" s="58" t="s">
        <v>100</v>
      </c>
      <c r="X723" s="58" t="s">
        <v>102</v>
      </c>
      <c r="Y723" s="58" t="s">
        <v>105</v>
      </c>
      <c r="Z723" s="58">
        <v>818</v>
      </c>
      <c r="AA723" s="58">
        <v>1169.74</v>
      </c>
    </row>
    <row r="724" spans="1:27" ht="18" customHeight="1" x14ac:dyDescent="0.25">
      <c r="A724" s="2">
        <v>2024</v>
      </c>
      <c r="B724" s="2" t="s">
        <v>0</v>
      </c>
      <c r="C724" s="2" t="s">
        <v>13</v>
      </c>
      <c r="D724" s="3" t="s">
        <v>35</v>
      </c>
      <c r="E724" s="4">
        <v>1245</v>
      </c>
      <c r="F724" s="4">
        <v>4577.2</v>
      </c>
      <c r="G724" s="4">
        <v>5126.4639999999999</v>
      </c>
      <c r="H724" s="4">
        <v>915.44</v>
      </c>
      <c r="I724" s="5" t="s">
        <v>42</v>
      </c>
      <c r="P724" s="11"/>
      <c r="Q724" s="57" t="s">
        <v>88</v>
      </c>
      <c r="R724" s="57">
        <v>2020</v>
      </c>
      <c r="S724" s="57" t="s">
        <v>9</v>
      </c>
      <c r="T724" s="57" t="s">
        <v>101</v>
      </c>
      <c r="U724" s="57" t="s">
        <v>103</v>
      </c>
      <c r="V724" s="57" t="s">
        <v>104</v>
      </c>
      <c r="W724" s="57" t="s">
        <v>100</v>
      </c>
      <c r="X724" s="57" t="s">
        <v>102</v>
      </c>
      <c r="Y724" s="57" t="s">
        <v>105</v>
      </c>
      <c r="Z724" s="57">
        <v>851</v>
      </c>
      <c r="AA724" s="57">
        <v>1216.93</v>
      </c>
    </row>
    <row r="725" spans="1:27" ht="18" customHeight="1" x14ac:dyDescent="0.25">
      <c r="A725" s="2">
        <v>2024</v>
      </c>
      <c r="B725" s="2" t="s">
        <v>0</v>
      </c>
      <c r="C725" s="2" t="s">
        <v>38</v>
      </c>
      <c r="D725" s="6" t="s">
        <v>30</v>
      </c>
      <c r="E725" s="7">
        <v>644</v>
      </c>
      <c r="F725" s="7">
        <v>5743.5</v>
      </c>
      <c r="G725" s="7">
        <v>6432.72</v>
      </c>
      <c r="H725" s="4">
        <v>1148.7</v>
      </c>
      <c r="I725" s="5" t="s">
        <v>42</v>
      </c>
      <c r="P725" s="11"/>
      <c r="Q725" s="58" t="s">
        <v>97</v>
      </c>
      <c r="R725" s="58">
        <v>2020</v>
      </c>
      <c r="S725" s="58" t="s">
        <v>9</v>
      </c>
      <c r="T725" s="58" t="s">
        <v>101</v>
      </c>
      <c r="U725" s="58" t="s">
        <v>103</v>
      </c>
      <c r="V725" s="58" t="s">
        <v>104</v>
      </c>
      <c r="W725" s="58" t="s">
        <v>100</v>
      </c>
      <c r="X725" s="58" t="s">
        <v>102</v>
      </c>
      <c r="Y725" s="58" t="s">
        <v>105</v>
      </c>
      <c r="Z725" s="58">
        <v>904</v>
      </c>
      <c r="AA725" s="58">
        <v>1292.72</v>
      </c>
    </row>
    <row r="726" spans="1:27" ht="18" customHeight="1" x14ac:dyDescent="0.25">
      <c r="A726" s="2">
        <v>2024</v>
      </c>
      <c r="B726" s="2" t="s">
        <v>0</v>
      </c>
      <c r="C726" s="2" t="s">
        <v>12</v>
      </c>
      <c r="D726" s="6" t="s">
        <v>29</v>
      </c>
      <c r="E726" s="7">
        <v>643</v>
      </c>
      <c r="F726" s="7">
        <v>7000</v>
      </c>
      <c r="G726" s="7">
        <v>7840</v>
      </c>
      <c r="H726" s="4">
        <v>1400</v>
      </c>
      <c r="I726" s="5" t="s">
        <v>42</v>
      </c>
      <c r="P726" s="11"/>
      <c r="Q726" s="57" t="s">
        <v>97</v>
      </c>
      <c r="R726" s="57">
        <v>2020</v>
      </c>
      <c r="S726" s="57" t="s">
        <v>9</v>
      </c>
      <c r="T726" s="57" t="s">
        <v>101</v>
      </c>
      <c r="U726" s="57" t="s">
        <v>103</v>
      </c>
      <c r="V726" s="57" t="s">
        <v>104</v>
      </c>
      <c r="W726" s="57" t="s">
        <v>100</v>
      </c>
      <c r="X726" s="57" t="s">
        <v>102</v>
      </c>
      <c r="Y726" s="57" t="s">
        <v>105</v>
      </c>
      <c r="Z726" s="57">
        <v>857</v>
      </c>
      <c r="AA726" s="57">
        <v>526.24</v>
      </c>
    </row>
    <row r="727" spans="1:27" ht="18" customHeight="1" x14ac:dyDescent="0.25">
      <c r="A727" s="2">
        <v>2024</v>
      </c>
      <c r="B727" s="2" t="s">
        <v>0</v>
      </c>
      <c r="C727" s="2" t="s">
        <v>38</v>
      </c>
      <c r="D727" s="6" t="s">
        <v>31</v>
      </c>
      <c r="E727" s="7">
        <v>455</v>
      </c>
      <c r="F727" s="7">
        <v>4578.6000000000004</v>
      </c>
      <c r="G727" s="7">
        <v>5128.0320000000002</v>
      </c>
      <c r="H727" s="4">
        <v>915.72000000000014</v>
      </c>
      <c r="I727" s="5" t="s">
        <v>42</v>
      </c>
      <c r="P727" s="11"/>
      <c r="Q727" s="58" t="s">
        <v>95</v>
      </c>
      <c r="R727" s="58">
        <v>2020</v>
      </c>
      <c r="S727" s="58" t="s">
        <v>9</v>
      </c>
      <c r="T727" s="58" t="s">
        <v>101</v>
      </c>
      <c r="U727" s="58" t="s">
        <v>103</v>
      </c>
      <c r="V727" s="58" t="s">
        <v>104</v>
      </c>
      <c r="W727" s="58" t="s">
        <v>100</v>
      </c>
      <c r="X727" s="58" t="s">
        <v>102</v>
      </c>
      <c r="Y727" s="58" t="s">
        <v>105</v>
      </c>
      <c r="Z727" s="58">
        <v>177</v>
      </c>
      <c r="AA727" s="58">
        <v>526.24</v>
      </c>
    </row>
    <row r="728" spans="1:27" ht="18" customHeight="1" x14ac:dyDescent="0.25">
      <c r="A728" s="2">
        <v>2024</v>
      </c>
      <c r="B728" s="2" t="s">
        <v>0</v>
      </c>
      <c r="C728" s="2" t="s">
        <v>12</v>
      </c>
      <c r="D728" s="6" t="s">
        <v>28</v>
      </c>
      <c r="E728" s="8">
        <v>345</v>
      </c>
      <c r="F728" s="8">
        <v>7000</v>
      </c>
      <c r="G728" s="8">
        <v>7840</v>
      </c>
      <c r="H728" s="4">
        <v>1400</v>
      </c>
      <c r="I728" s="5" t="s">
        <v>42</v>
      </c>
      <c r="P728" s="11"/>
      <c r="Q728" s="57" t="s">
        <v>95</v>
      </c>
      <c r="R728" s="57">
        <v>2020</v>
      </c>
      <c r="S728" s="57" t="s">
        <v>9</v>
      </c>
      <c r="T728" s="57" t="s">
        <v>101</v>
      </c>
      <c r="U728" s="57" t="s">
        <v>103</v>
      </c>
      <c r="V728" s="57" t="s">
        <v>104</v>
      </c>
      <c r="W728" s="57" t="s">
        <v>100</v>
      </c>
      <c r="X728" s="57" t="s">
        <v>102</v>
      </c>
      <c r="Y728" s="57" t="s">
        <v>105</v>
      </c>
      <c r="Z728" s="57">
        <v>345</v>
      </c>
      <c r="AA728" s="57">
        <v>493.35</v>
      </c>
    </row>
    <row r="729" spans="1:27" ht="18" customHeight="1" x14ac:dyDescent="0.25">
      <c r="A729" s="2">
        <v>2024</v>
      </c>
      <c r="B729" s="2" t="s">
        <v>0</v>
      </c>
      <c r="C729" s="2" t="s">
        <v>13</v>
      </c>
      <c r="D729" s="3" t="s">
        <v>33</v>
      </c>
      <c r="E729" s="4">
        <v>122</v>
      </c>
      <c r="F729" s="4">
        <v>100</v>
      </c>
      <c r="G729" s="4">
        <v>112</v>
      </c>
      <c r="H729" s="4">
        <v>20</v>
      </c>
      <c r="I729" s="5" t="s">
        <v>42</v>
      </c>
      <c r="P729" s="11"/>
      <c r="Q729" s="58" t="s">
        <v>98</v>
      </c>
      <c r="R729" s="58">
        <v>2020</v>
      </c>
      <c r="S729" s="58" t="s">
        <v>9</v>
      </c>
      <c r="T729" s="58" t="s">
        <v>101</v>
      </c>
      <c r="U729" s="58" t="s">
        <v>103</v>
      </c>
      <c r="V729" s="58" t="s">
        <v>104</v>
      </c>
      <c r="W729" s="58" t="s">
        <v>100</v>
      </c>
      <c r="X729" s="58" t="s">
        <v>102</v>
      </c>
      <c r="Y729" s="58" t="s">
        <v>105</v>
      </c>
      <c r="Z729" s="58">
        <v>127</v>
      </c>
      <c r="AA729" s="58">
        <v>181.61</v>
      </c>
    </row>
    <row r="730" spans="1:27" ht="18" customHeight="1" x14ac:dyDescent="0.25">
      <c r="A730" s="2">
        <v>2024</v>
      </c>
      <c r="B730" s="2" t="s">
        <v>0</v>
      </c>
      <c r="C730" s="2" t="s">
        <v>15</v>
      </c>
      <c r="D730" s="6" t="s">
        <v>26</v>
      </c>
      <c r="E730" s="7">
        <v>78</v>
      </c>
      <c r="F730" s="7">
        <v>4577.2</v>
      </c>
      <c r="G730" s="7">
        <v>5126.4639999999999</v>
      </c>
      <c r="H730" s="4">
        <v>915.44</v>
      </c>
      <c r="I730" s="5" t="s">
        <v>42</v>
      </c>
      <c r="P730" s="11"/>
      <c r="Q730" s="57" t="s">
        <v>97</v>
      </c>
      <c r="R730" s="57">
        <v>2020</v>
      </c>
      <c r="S730" s="57" t="s">
        <v>9</v>
      </c>
      <c r="T730" s="57" t="s">
        <v>101</v>
      </c>
      <c r="U730" s="57" t="s">
        <v>103</v>
      </c>
      <c r="V730" s="57" t="s">
        <v>104</v>
      </c>
      <c r="W730" s="57" t="s">
        <v>100</v>
      </c>
      <c r="X730" s="57" t="s">
        <v>102</v>
      </c>
      <c r="Y730" s="57" t="s">
        <v>105</v>
      </c>
      <c r="Z730" s="57">
        <v>175</v>
      </c>
      <c r="AA730" s="57">
        <v>250.25</v>
      </c>
    </row>
    <row r="731" spans="1:27" ht="18" customHeight="1" x14ac:dyDescent="0.25">
      <c r="A731" s="2">
        <v>2024</v>
      </c>
      <c r="B731" s="2" t="s">
        <v>0</v>
      </c>
      <c r="C731" s="2" t="s">
        <v>15</v>
      </c>
      <c r="D731" s="6" t="s">
        <v>24</v>
      </c>
      <c r="E731" s="7">
        <v>76</v>
      </c>
      <c r="F731" s="7">
        <v>4576.8999999999996</v>
      </c>
      <c r="G731" s="7">
        <v>5126.1279999999997</v>
      </c>
      <c r="H731" s="4">
        <v>915.38</v>
      </c>
      <c r="I731" s="5" t="s">
        <v>42</v>
      </c>
      <c r="P731" s="11"/>
      <c r="Q731" s="58" t="s">
        <v>95</v>
      </c>
      <c r="R731" s="58">
        <v>2020</v>
      </c>
      <c r="S731" s="58" t="s">
        <v>9</v>
      </c>
      <c r="T731" s="58" t="s">
        <v>101</v>
      </c>
      <c r="U731" s="58" t="s">
        <v>103</v>
      </c>
      <c r="V731" s="58" t="s">
        <v>104</v>
      </c>
      <c r="W731" s="58" t="s">
        <v>100</v>
      </c>
      <c r="X731" s="58" t="s">
        <v>102</v>
      </c>
      <c r="Y731" s="58" t="s">
        <v>105</v>
      </c>
      <c r="Z731" s="58">
        <v>349</v>
      </c>
      <c r="AA731" s="58">
        <v>499.07</v>
      </c>
    </row>
    <row r="732" spans="1:27" ht="18" customHeight="1" x14ac:dyDescent="0.25">
      <c r="A732" s="2">
        <v>2024</v>
      </c>
      <c r="B732" s="2" t="s">
        <v>0</v>
      </c>
      <c r="C732" s="2" t="s">
        <v>15</v>
      </c>
      <c r="D732" s="6" t="s">
        <v>25</v>
      </c>
      <c r="E732" s="7">
        <v>46</v>
      </c>
      <c r="F732" s="7">
        <v>200</v>
      </c>
      <c r="G732" s="7">
        <v>224</v>
      </c>
      <c r="H732" s="4">
        <v>40</v>
      </c>
      <c r="I732" s="5" t="s">
        <v>42</v>
      </c>
      <c r="P732" s="11"/>
      <c r="Q732" s="57" t="s">
        <v>95</v>
      </c>
      <c r="R732" s="57">
        <v>2020</v>
      </c>
      <c r="S732" s="57" t="s">
        <v>9</v>
      </c>
      <c r="T732" s="57" t="s">
        <v>101</v>
      </c>
      <c r="U732" s="57" t="s">
        <v>103</v>
      </c>
      <c r="V732" s="57" t="s">
        <v>104</v>
      </c>
      <c r="W732" s="57" t="s">
        <v>100</v>
      </c>
      <c r="X732" s="57" t="s">
        <v>102</v>
      </c>
      <c r="Y732" s="57" t="s">
        <v>105</v>
      </c>
      <c r="Z732" s="57">
        <v>826</v>
      </c>
      <c r="AA732" s="57">
        <v>1181.18</v>
      </c>
    </row>
    <row r="733" spans="1:27" ht="18" customHeight="1" x14ac:dyDescent="0.25">
      <c r="A733" s="2">
        <v>2024</v>
      </c>
      <c r="B733" s="2" t="s">
        <v>0</v>
      </c>
      <c r="C733" s="2" t="s">
        <v>15</v>
      </c>
      <c r="D733" s="6" t="s">
        <v>23</v>
      </c>
      <c r="E733" s="7">
        <v>34</v>
      </c>
      <c r="F733" s="7">
        <v>4576.8</v>
      </c>
      <c r="G733" s="7">
        <v>5126.0160000000005</v>
      </c>
      <c r="H733" s="4">
        <v>915.36000000000013</v>
      </c>
      <c r="I733" s="5" t="s">
        <v>42</v>
      </c>
      <c r="P733" s="11"/>
      <c r="Q733" s="58" t="s">
        <v>88</v>
      </c>
      <c r="R733" s="58">
        <v>2020</v>
      </c>
      <c r="S733" s="58" t="s">
        <v>9</v>
      </c>
      <c r="T733" s="58" t="s">
        <v>101</v>
      </c>
      <c r="U733" s="58" t="s">
        <v>103</v>
      </c>
      <c r="V733" s="58" t="s">
        <v>104</v>
      </c>
      <c r="W733" s="58" t="s">
        <v>100</v>
      </c>
      <c r="X733" s="58" t="s">
        <v>102</v>
      </c>
      <c r="Y733" s="58" t="s">
        <v>105</v>
      </c>
      <c r="Z733" s="58">
        <v>860</v>
      </c>
      <c r="AA733" s="58">
        <v>1229.8</v>
      </c>
    </row>
    <row r="734" spans="1:27" ht="18" customHeight="1" x14ac:dyDescent="0.25">
      <c r="A734" s="2">
        <v>2024</v>
      </c>
      <c r="B734" s="2" t="s">
        <v>0</v>
      </c>
      <c r="C734" s="2" t="s">
        <v>13</v>
      </c>
      <c r="D734" s="3" t="s">
        <v>34</v>
      </c>
      <c r="E734" s="4">
        <v>7</v>
      </c>
      <c r="F734" s="4">
        <v>200</v>
      </c>
      <c r="G734" s="4">
        <v>224</v>
      </c>
      <c r="H734" s="4">
        <v>40</v>
      </c>
      <c r="I734" s="5" t="s">
        <v>42</v>
      </c>
      <c r="P734" s="11"/>
      <c r="Q734" s="57" t="s">
        <v>95</v>
      </c>
      <c r="R734" s="57">
        <v>2020</v>
      </c>
      <c r="S734" s="57" t="s">
        <v>9</v>
      </c>
      <c r="T734" s="57" t="s">
        <v>101</v>
      </c>
      <c r="U734" s="57" t="s">
        <v>103</v>
      </c>
      <c r="V734" s="57" t="s">
        <v>104</v>
      </c>
      <c r="W734" s="57" t="s">
        <v>100</v>
      </c>
      <c r="X734" s="57" t="s">
        <v>102</v>
      </c>
      <c r="Y734" s="57" t="s">
        <v>105</v>
      </c>
      <c r="Z734" s="57">
        <v>347</v>
      </c>
      <c r="AA734" s="57">
        <v>496.21</v>
      </c>
    </row>
    <row r="735" spans="1:27" ht="18" customHeight="1" x14ac:dyDescent="0.25">
      <c r="A735" s="2">
        <v>2024</v>
      </c>
      <c r="B735" s="2" t="s">
        <v>0</v>
      </c>
      <c r="C735" s="2" t="s">
        <v>32</v>
      </c>
      <c r="D735" s="6" t="s">
        <v>32</v>
      </c>
      <c r="E735" s="7">
        <v>3</v>
      </c>
      <c r="F735" s="7">
        <v>6600</v>
      </c>
      <c r="G735" s="7">
        <v>7392</v>
      </c>
      <c r="H735" s="4">
        <v>1320</v>
      </c>
      <c r="I735" s="5" t="s">
        <v>42</v>
      </c>
      <c r="P735" s="11"/>
      <c r="Q735" s="58" t="s">
        <v>98</v>
      </c>
      <c r="R735" s="58">
        <v>2020</v>
      </c>
      <c r="S735" s="58" t="s">
        <v>8</v>
      </c>
      <c r="T735" s="58" t="s">
        <v>101</v>
      </c>
      <c r="U735" s="58" t="s">
        <v>103</v>
      </c>
      <c r="V735" s="58" t="s">
        <v>104</v>
      </c>
      <c r="W735" s="58" t="s">
        <v>100</v>
      </c>
      <c r="X735" s="58" t="s">
        <v>102</v>
      </c>
      <c r="Y735" s="58" t="s">
        <v>105</v>
      </c>
      <c r="Z735" s="58">
        <v>134</v>
      </c>
      <c r="AA735" s="58">
        <v>191.62</v>
      </c>
    </row>
    <row r="736" spans="1:27" ht="18" customHeight="1" x14ac:dyDescent="0.25">
      <c r="A736" s="2">
        <v>2024</v>
      </c>
      <c r="B736" s="2" t="s">
        <v>0</v>
      </c>
      <c r="C736" s="2" t="s">
        <v>15</v>
      </c>
      <c r="D736" s="6" t="s">
        <v>27</v>
      </c>
      <c r="E736" s="7">
        <v>3</v>
      </c>
      <c r="F736" s="7">
        <v>4577.3</v>
      </c>
      <c r="G736" s="7">
        <v>5126.576</v>
      </c>
      <c r="H736" s="4">
        <v>915.46</v>
      </c>
      <c r="I736" s="5" t="s">
        <v>42</v>
      </c>
      <c r="P736" s="11"/>
      <c r="Q736" s="57" t="s">
        <v>95</v>
      </c>
      <c r="R736" s="57">
        <v>2020</v>
      </c>
      <c r="S736" s="57" t="s">
        <v>8</v>
      </c>
      <c r="T736" s="57" t="s">
        <v>101</v>
      </c>
      <c r="U736" s="57" t="s">
        <v>103</v>
      </c>
      <c r="V736" s="57" t="s">
        <v>104</v>
      </c>
      <c r="W736" s="57" t="s">
        <v>100</v>
      </c>
      <c r="X736" s="57" t="s">
        <v>102</v>
      </c>
      <c r="Y736" s="57" t="s">
        <v>105</v>
      </c>
      <c r="Z736" s="57">
        <v>182</v>
      </c>
      <c r="AA736" s="57">
        <v>260.26</v>
      </c>
    </row>
    <row r="737" spans="1:27" ht="18" customHeight="1" x14ac:dyDescent="0.25">
      <c r="A737" s="2">
        <v>2024</v>
      </c>
      <c r="B737" s="2" t="s">
        <v>1</v>
      </c>
      <c r="C737" s="2" t="s">
        <v>14</v>
      </c>
      <c r="D737" s="3" t="s">
        <v>36</v>
      </c>
      <c r="E737" s="4">
        <v>3566</v>
      </c>
      <c r="F737" s="4">
        <v>4577.3</v>
      </c>
      <c r="G737" s="4">
        <v>5126.576</v>
      </c>
      <c r="H737" s="4">
        <v>915.46</v>
      </c>
      <c r="I737" s="5" t="s">
        <v>42</v>
      </c>
      <c r="P737" s="11"/>
      <c r="Q737" s="58" t="s">
        <v>95</v>
      </c>
      <c r="R737" s="58">
        <v>2020</v>
      </c>
      <c r="S737" s="58" t="s">
        <v>8</v>
      </c>
      <c r="T737" s="58" t="s">
        <v>101</v>
      </c>
      <c r="U737" s="58" t="s">
        <v>103</v>
      </c>
      <c r="V737" s="58" t="s">
        <v>104</v>
      </c>
      <c r="W737" s="58" t="s">
        <v>100</v>
      </c>
      <c r="X737" s="58" t="s">
        <v>102</v>
      </c>
      <c r="Y737" s="58" t="s">
        <v>105</v>
      </c>
      <c r="Z737" s="58">
        <v>136</v>
      </c>
      <c r="AA737" s="58">
        <v>194.48</v>
      </c>
    </row>
    <row r="738" spans="1:27" ht="18" customHeight="1" x14ac:dyDescent="0.25">
      <c r="A738" s="2">
        <v>2024</v>
      </c>
      <c r="B738" s="2" t="s">
        <v>1</v>
      </c>
      <c r="C738" s="2" t="s">
        <v>14</v>
      </c>
      <c r="D738" s="3" t="s">
        <v>37</v>
      </c>
      <c r="E738" s="4">
        <v>2498</v>
      </c>
      <c r="F738" s="4">
        <v>8000</v>
      </c>
      <c r="G738" s="4">
        <v>8960</v>
      </c>
      <c r="H738" s="4">
        <v>1600</v>
      </c>
      <c r="I738" s="5" t="s">
        <v>42</v>
      </c>
      <c r="P738" s="11"/>
      <c r="Q738" s="57" t="s">
        <v>88</v>
      </c>
      <c r="R738" s="57">
        <v>2020</v>
      </c>
      <c r="S738" s="57" t="s">
        <v>8</v>
      </c>
      <c r="T738" s="57" t="s">
        <v>101</v>
      </c>
      <c r="U738" s="57" t="s">
        <v>103</v>
      </c>
      <c r="V738" s="57" t="s">
        <v>104</v>
      </c>
      <c r="W738" s="57" t="s">
        <v>100</v>
      </c>
      <c r="X738" s="57" t="s">
        <v>102</v>
      </c>
      <c r="Y738" s="57" t="s">
        <v>105</v>
      </c>
      <c r="Z738" s="57">
        <v>178</v>
      </c>
      <c r="AA738" s="57">
        <v>254.54</v>
      </c>
    </row>
    <row r="739" spans="1:27" ht="18" customHeight="1" x14ac:dyDescent="0.25">
      <c r="A739" s="2">
        <v>2024</v>
      </c>
      <c r="B739" s="2" t="s">
        <v>1</v>
      </c>
      <c r="C739" s="2" t="s">
        <v>13</v>
      </c>
      <c r="D739" s="3" t="s">
        <v>35</v>
      </c>
      <c r="E739" s="4">
        <v>1245</v>
      </c>
      <c r="F739" s="4">
        <v>4577.2</v>
      </c>
      <c r="G739" s="4">
        <v>5126.4639999999999</v>
      </c>
      <c r="H739" s="4">
        <v>915.44</v>
      </c>
      <c r="I739" s="5" t="s">
        <v>42</v>
      </c>
      <c r="P739" s="11"/>
      <c r="Q739" s="58" t="s">
        <v>97</v>
      </c>
      <c r="R739" s="58">
        <v>2020</v>
      </c>
      <c r="S739" s="58" t="s">
        <v>8</v>
      </c>
      <c r="T739" s="58" t="s">
        <v>101</v>
      </c>
      <c r="U739" s="58" t="s">
        <v>103</v>
      </c>
      <c r="V739" s="58" t="s">
        <v>104</v>
      </c>
      <c r="W739" s="58" t="s">
        <v>100</v>
      </c>
      <c r="X739" s="58" t="s">
        <v>102</v>
      </c>
      <c r="Y739" s="58" t="s">
        <v>105</v>
      </c>
      <c r="Z739" s="58">
        <v>352</v>
      </c>
      <c r="AA739" s="58">
        <v>503.36</v>
      </c>
    </row>
    <row r="740" spans="1:27" ht="18" customHeight="1" x14ac:dyDescent="0.25">
      <c r="A740" s="2">
        <v>2024</v>
      </c>
      <c r="B740" s="2" t="s">
        <v>1</v>
      </c>
      <c r="C740" s="2" t="s">
        <v>38</v>
      </c>
      <c r="D740" s="6" t="s">
        <v>30</v>
      </c>
      <c r="E740" s="7">
        <v>644</v>
      </c>
      <c r="F740" s="7">
        <v>5743.5</v>
      </c>
      <c r="G740" s="7">
        <v>6432.72</v>
      </c>
      <c r="H740" s="4">
        <v>1148.7</v>
      </c>
      <c r="I740" s="5" t="s">
        <v>42</v>
      </c>
      <c r="P740" s="11"/>
      <c r="Q740" s="57" t="s">
        <v>95</v>
      </c>
      <c r="R740" s="57">
        <v>2020</v>
      </c>
      <c r="S740" s="57" t="s">
        <v>8</v>
      </c>
      <c r="T740" s="57" t="s">
        <v>101</v>
      </c>
      <c r="U740" s="57" t="s">
        <v>103</v>
      </c>
      <c r="V740" s="57" t="s">
        <v>104</v>
      </c>
      <c r="W740" s="57" t="s">
        <v>100</v>
      </c>
      <c r="X740" s="57" t="s">
        <v>102</v>
      </c>
      <c r="Y740" s="57" t="s">
        <v>105</v>
      </c>
      <c r="Z740" s="57">
        <v>817</v>
      </c>
      <c r="AA740" s="57">
        <v>1168.31</v>
      </c>
    </row>
    <row r="741" spans="1:27" ht="18" customHeight="1" x14ac:dyDescent="0.25">
      <c r="A741" s="2">
        <v>2024</v>
      </c>
      <c r="B741" s="2" t="s">
        <v>1</v>
      </c>
      <c r="C741" s="2" t="s">
        <v>12</v>
      </c>
      <c r="D741" s="6" t="s">
        <v>29</v>
      </c>
      <c r="E741" s="7">
        <v>643</v>
      </c>
      <c r="F741" s="7">
        <v>7000</v>
      </c>
      <c r="G741" s="7">
        <v>7840</v>
      </c>
      <c r="H741" s="4">
        <v>1400</v>
      </c>
      <c r="I741" s="5" t="s">
        <v>42</v>
      </c>
      <c r="P741" s="11"/>
      <c r="Q741" s="58" t="s">
        <v>97</v>
      </c>
      <c r="R741" s="58">
        <v>2020</v>
      </c>
      <c r="S741" s="58" t="s">
        <v>8</v>
      </c>
      <c r="T741" s="58" t="s">
        <v>101</v>
      </c>
      <c r="U741" s="58" t="s">
        <v>103</v>
      </c>
      <c r="V741" s="58" t="s">
        <v>104</v>
      </c>
      <c r="W741" s="58" t="s">
        <v>100</v>
      </c>
      <c r="X741" s="58" t="s">
        <v>102</v>
      </c>
      <c r="Y741" s="58" t="s">
        <v>105</v>
      </c>
      <c r="Z741" s="58">
        <v>850</v>
      </c>
      <c r="AA741" s="58">
        <v>1215.5</v>
      </c>
    </row>
    <row r="742" spans="1:27" ht="18" customHeight="1" x14ac:dyDescent="0.25">
      <c r="A742" s="2">
        <v>2024</v>
      </c>
      <c r="B742" s="2" t="s">
        <v>1</v>
      </c>
      <c r="C742" s="2" t="s">
        <v>38</v>
      </c>
      <c r="D742" s="6" t="s">
        <v>31</v>
      </c>
      <c r="E742" s="7">
        <v>455</v>
      </c>
      <c r="F742" s="7">
        <v>4578.6000000000004</v>
      </c>
      <c r="G742" s="7">
        <v>5128.0320000000002</v>
      </c>
      <c r="H742" s="4">
        <v>915.72000000000014</v>
      </c>
      <c r="I742" s="5" t="s">
        <v>42</v>
      </c>
      <c r="P742" s="11"/>
      <c r="Q742" s="57" t="s">
        <v>97</v>
      </c>
      <c r="R742" s="57">
        <v>2020</v>
      </c>
      <c r="S742" s="57" t="s">
        <v>8</v>
      </c>
      <c r="T742" s="57" t="s">
        <v>101</v>
      </c>
      <c r="U742" s="57" t="s">
        <v>103</v>
      </c>
      <c r="V742" s="57" t="s">
        <v>104</v>
      </c>
      <c r="W742" s="57" t="s">
        <v>100</v>
      </c>
      <c r="X742" s="57" t="s">
        <v>102</v>
      </c>
      <c r="Y742" s="57" t="s">
        <v>105</v>
      </c>
      <c r="Z742" s="57">
        <v>903</v>
      </c>
      <c r="AA742" s="57">
        <v>1291.29</v>
      </c>
    </row>
    <row r="743" spans="1:27" ht="18" customHeight="1" x14ac:dyDescent="0.25">
      <c r="A743" s="2">
        <v>2024</v>
      </c>
      <c r="B743" s="2" t="s">
        <v>1</v>
      </c>
      <c r="C743" s="2" t="s">
        <v>12</v>
      </c>
      <c r="D743" s="6" t="s">
        <v>28</v>
      </c>
      <c r="E743" s="8">
        <v>345</v>
      </c>
      <c r="F743" s="8">
        <v>7000</v>
      </c>
      <c r="G743" s="8">
        <v>7840</v>
      </c>
      <c r="H743" s="4">
        <v>1400</v>
      </c>
      <c r="I743" s="5" t="s">
        <v>42</v>
      </c>
      <c r="P743" s="11"/>
      <c r="Q743" s="58" t="s">
        <v>97</v>
      </c>
      <c r="R743" s="58">
        <v>2020</v>
      </c>
      <c r="S743" s="58" t="s">
        <v>8</v>
      </c>
      <c r="T743" s="58" t="s">
        <v>101</v>
      </c>
      <c r="U743" s="58" t="s">
        <v>103</v>
      </c>
      <c r="V743" s="58" t="s">
        <v>104</v>
      </c>
      <c r="W743" s="58" t="s">
        <v>100</v>
      </c>
      <c r="X743" s="58" t="s">
        <v>102</v>
      </c>
      <c r="Y743" s="58" t="s">
        <v>105</v>
      </c>
      <c r="Z743" s="58">
        <v>856</v>
      </c>
      <c r="AA743" s="58">
        <v>526.24</v>
      </c>
    </row>
    <row r="744" spans="1:27" ht="18" customHeight="1" x14ac:dyDescent="0.25">
      <c r="A744" s="2">
        <v>2024</v>
      </c>
      <c r="B744" s="2" t="s">
        <v>1</v>
      </c>
      <c r="C744" s="2" t="s">
        <v>13</v>
      </c>
      <c r="D744" s="3" t="s">
        <v>33</v>
      </c>
      <c r="E744" s="4">
        <v>122</v>
      </c>
      <c r="F744" s="4">
        <v>100</v>
      </c>
      <c r="G744" s="4">
        <v>112</v>
      </c>
      <c r="H744" s="4">
        <v>20</v>
      </c>
      <c r="I744" s="5" t="s">
        <v>42</v>
      </c>
      <c r="P744" s="11"/>
      <c r="Q744" s="57" t="s">
        <v>95</v>
      </c>
      <c r="R744" s="57">
        <v>2020</v>
      </c>
      <c r="S744" s="57" t="s">
        <v>8</v>
      </c>
      <c r="T744" s="57" t="s">
        <v>101</v>
      </c>
      <c r="U744" s="57" t="s">
        <v>103</v>
      </c>
      <c r="V744" s="57" t="s">
        <v>104</v>
      </c>
      <c r="W744" s="57" t="s">
        <v>100</v>
      </c>
      <c r="X744" s="57" t="s">
        <v>102</v>
      </c>
      <c r="Y744" s="57" t="s">
        <v>105</v>
      </c>
      <c r="Z744" s="57">
        <v>183</v>
      </c>
      <c r="AA744" s="57">
        <v>526.24</v>
      </c>
    </row>
    <row r="745" spans="1:27" ht="18" customHeight="1" x14ac:dyDescent="0.25">
      <c r="A745" s="2">
        <v>2024</v>
      </c>
      <c r="B745" s="2" t="s">
        <v>1</v>
      </c>
      <c r="C745" s="2" t="s">
        <v>15</v>
      </c>
      <c r="D745" s="6" t="s">
        <v>26</v>
      </c>
      <c r="E745" s="7">
        <v>78</v>
      </c>
      <c r="F745" s="7">
        <v>4577.2</v>
      </c>
      <c r="G745" s="7">
        <v>5126.4639999999999</v>
      </c>
      <c r="H745" s="4">
        <v>915.44</v>
      </c>
      <c r="I745" s="5" t="s">
        <v>42</v>
      </c>
      <c r="P745" s="11"/>
      <c r="Q745" s="58" t="s">
        <v>95</v>
      </c>
      <c r="R745" s="58">
        <v>2020</v>
      </c>
      <c r="S745" s="58" t="s">
        <v>8</v>
      </c>
      <c r="T745" s="58" t="s">
        <v>101</v>
      </c>
      <c r="U745" s="58" t="s">
        <v>103</v>
      </c>
      <c r="V745" s="58" t="s">
        <v>104</v>
      </c>
      <c r="W745" s="58" t="s">
        <v>100</v>
      </c>
      <c r="X745" s="58" t="s">
        <v>102</v>
      </c>
      <c r="Y745" s="58" t="s">
        <v>105</v>
      </c>
      <c r="Z745" s="58">
        <v>351</v>
      </c>
      <c r="AA745" s="58">
        <v>501.93</v>
      </c>
    </row>
    <row r="746" spans="1:27" ht="18" customHeight="1" x14ac:dyDescent="0.25">
      <c r="A746" s="2">
        <v>2024</v>
      </c>
      <c r="B746" s="2" t="s">
        <v>1</v>
      </c>
      <c r="C746" s="2" t="s">
        <v>15</v>
      </c>
      <c r="D746" s="6" t="s">
        <v>24</v>
      </c>
      <c r="E746" s="7">
        <v>76</v>
      </c>
      <c r="F746" s="7">
        <v>4576.8999999999996</v>
      </c>
      <c r="G746" s="7">
        <v>5126.1279999999997</v>
      </c>
      <c r="H746" s="4">
        <v>915.38</v>
      </c>
      <c r="I746" s="5" t="s">
        <v>42</v>
      </c>
      <c r="P746" s="11"/>
      <c r="Q746" s="57" t="s">
        <v>97</v>
      </c>
      <c r="R746" s="57">
        <v>2020</v>
      </c>
      <c r="S746" s="57" t="s">
        <v>8</v>
      </c>
      <c r="T746" s="57" t="s">
        <v>101</v>
      </c>
      <c r="U746" s="57" t="s">
        <v>103</v>
      </c>
      <c r="V746" s="57" t="s">
        <v>104</v>
      </c>
      <c r="W746" s="57" t="s">
        <v>100</v>
      </c>
      <c r="X746" s="57" t="s">
        <v>102</v>
      </c>
      <c r="Y746" s="57" t="s">
        <v>105</v>
      </c>
      <c r="Z746" s="57">
        <v>133</v>
      </c>
      <c r="AA746" s="57">
        <v>190.19</v>
      </c>
    </row>
    <row r="747" spans="1:27" ht="18" customHeight="1" x14ac:dyDescent="0.25">
      <c r="A747" s="2">
        <v>2024</v>
      </c>
      <c r="B747" s="2" t="s">
        <v>1</v>
      </c>
      <c r="C747" s="2" t="s">
        <v>15</v>
      </c>
      <c r="D747" s="6" t="s">
        <v>25</v>
      </c>
      <c r="E747" s="7">
        <v>46</v>
      </c>
      <c r="F747" s="7">
        <v>200</v>
      </c>
      <c r="G747" s="7">
        <v>224</v>
      </c>
      <c r="H747" s="4">
        <v>40</v>
      </c>
      <c r="I747" s="5" t="s">
        <v>42</v>
      </c>
      <c r="P747" s="11"/>
      <c r="Q747" s="58" t="s">
        <v>88</v>
      </c>
      <c r="R747" s="58">
        <v>2020</v>
      </c>
      <c r="S747" s="58" t="s">
        <v>8</v>
      </c>
      <c r="T747" s="58" t="s">
        <v>101</v>
      </c>
      <c r="U747" s="58" t="s">
        <v>103</v>
      </c>
      <c r="V747" s="58" t="s">
        <v>104</v>
      </c>
      <c r="W747" s="58" t="s">
        <v>100</v>
      </c>
      <c r="X747" s="58" t="s">
        <v>102</v>
      </c>
      <c r="Y747" s="58" t="s">
        <v>105</v>
      </c>
      <c r="Z747" s="58">
        <v>181</v>
      </c>
      <c r="AA747" s="58">
        <v>258.83</v>
      </c>
    </row>
    <row r="748" spans="1:27" ht="18" customHeight="1" x14ac:dyDescent="0.25">
      <c r="A748" s="2">
        <v>2024</v>
      </c>
      <c r="B748" s="2" t="s">
        <v>1</v>
      </c>
      <c r="C748" s="2" t="s">
        <v>15</v>
      </c>
      <c r="D748" s="6" t="s">
        <v>23</v>
      </c>
      <c r="E748" s="7">
        <v>34</v>
      </c>
      <c r="F748" s="7">
        <v>4576.8</v>
      </c>
      <c r="G748" s="7">
        <v>5126.0160000000005</v>
      </c>
      <c r="H748" s="4">
        <v>915.36000000000013</v>
      </c>
      <c r="I748" s="5" t="s">
        <v>42</v>
      </c>
      <c r="P748" s="11"/>
      <c r="Q748" s="57" t="s">
        <v>95</v>
      </c>
      <c r="R748" s="57">
        <v>2020</v>
      </c>
      <c r="S748" s="57" t="s">
        <v>8</v>
      </c>
      <c r="T748" s="57" t="s">
        <v>101</v>
      </c>
      <c r="U748" s="57" t="s">
        <v>103</v>
      </c>
      <c r="V748" s="57" t="s">
        <v>104</v>
      </c>
      <c r="W748" s="57" t="s">
        <v>100</v>
      </c>
      <c r="X748" s="57" t="s">
        <v>102</v>
      </c>
      <c r="Y748" s="57" t="s">
        <v>105</v>
      </c>
      <c r="Z748" s="57">
        <v>355</v>
      </c>
      <c r="AA748" s="57">
        <v>507.65</v>
      </c>
    </row>
    <row r="749" spans="1:27" ht="18" customHeight="1" x14ac:dyDescent="0.25">
      <c r="A749" s="2">
        <v>2024</v>
      </c>
      <c r="B749" s="2" t="s">
        <v>1</v>
      </c>
      <c r="C749" s="2" t="s">
        <v>13</v>
      </c>
      <c r="D749" s="3" t="s">
        <v>34</v>
      </c>
      <c r="E749" s="4">
        <v>7</v>
      </c>
      <c r="F749" s="4">
        <v>200</v>
      </c>
      <c r="G749" s="4">
        <v>224</v>
      </c>
      <c r="H749" s="4">
        <v>40</v>
      </c>
      <c r="I749" s="5" t="s">
        <v>42</v>
      </c>
      <c r="P749" s="11"/>
      <c r="Q749" s="58" t="s">
        <v>97</v>
      </c>
      <c r="R749" s="58">
        <v>2020</v>
      </c>
      <c r="S749" s="58" t="s">
        <v>8</v>
      </c>
      <c r="T749" s="58" t="s">
        <v>101</v>
      </c>
      <c r="U749" s="58" t="s">
        <v>103</v>
      </c>
      <c r="V749" s="58" t="s">
        <v>104</v>
      </c>
      <c r="W749" s="58" t="s">
        <v>100</v>
      </c>
      <c r="X749" s="58" t="s">
        <v>102</v>
      </c>
      <c r="Y749" s="58" t="s">
        <v>105</v>
      </c>
      <c r="Z749" s="58">
        <v>859</v>
      </c>
      <c r="AA749" s="58">
        <v>1228.3699999999999</v>
      </c>
    </row>
    <row r="750" spans="1:27" ht="18" customHeight="1" x14ac:dyDescent="0.25">
      <c r="A750" s="2">
        <v>2024</v>
      </c>
      <c r="B750" s="2" t="s">
        <v>1</v>
      </c>
      <c r="C750" s="2" t="s">
        <v>15</v>
      </c>
      <c r="D750" s="6" t="s">
        <v>27</v>
      </c>
      <c r="E750" s="7">
        <v>3</v>
      </c>
      <c r="F750" s="7">
        <v>4577.3</v>
      </c>
      <c r="G750" s="7">
        <v>5126.576</v>
      </c>
      <c r="H750" s="4">
        <v>915.46</v>
      </c>
      <c r="I750" s="5" t="s">
        <v>42</v>
      </c>
      <c r="P750" s="11"/>
      <c r="Q750" s="57" t="s">
        <v>98</v>
      </c>
      <c r="R750" s="57">
        <v>2020</v>
      </c>
      <c r="S750" s="57" t="s">
        <v>8</v>
      </c>
      <c r="T750" s="57" t="s">
        <v>101</v>
      </c>
      <c r="U750" s="57" t="s">
        <v>103</v>
      </c>
      <c r="V750" s="57" t="s">
        <v>104</v>
      </c>
      <c r="W750" s="57" t="s">
        <v>100</v>
      </c>
      <c r="X750" s="57" t="s">
        <v>102</v>
      </c>
      <c r="Y750" s="57" t="s">
        <v>105</v>
      </c>
      <c r="Z750" s="57">
        <v>353</v>
      </c>
      <c r="AA750" s="57">
        <v>504.79</v>
      </c>
    </row>
    <row r="751" spans="1:27" ht="18" customHeight="1" x14ac:dyDescent="0.25">
      <c r="A751" s="2">
        <v>2024</v>
      </c>
      <c r="B751" s="2" t="s">
        <v>1</v>
      </c>
      <c r="C751" s="2" t="s">
        <v>32</v>
      </c>
      <c r="D751" s="6" t="s">
        <v>32</v>
      </c>
      <c r="E751" s="7">
        <v>2</v>
      </c>
      <c r="F751" s="7">
        <v>6600</v>
      </c>
      <c r="G751" s="7">
        <v>7392</v>
      </c>
      <c r="H751" s="4">
        <v>1320</v>
      </c>
      <c r="I751" s="5" t="s">
        <v>42</v>
      </c>
      <c r="P751" s="11"/>
      <c r="Q751" s="58" t="s">
        <v>88</v>
      </c>
      <c r="R751" s="58">
        <v>2020</v>
      </c>
      <c r="S751" s="58" t="s">
        <v>2</v>
      </c>
      <c r="T751" s="58" t="s">
        <v>89</v>
      </c>
      <c r="U751" s="58" t="s">
        <v>103</v>
      </c>
      <c r="V751" s="58" t="s">
        <v>91</v>
      </c>
      <c r="W751" s="58" t="s">
        <v>100</v>
      </c>
      <c r="X751" s="58" t="s">
        <v>102</v>
      </c>
      <c r="Y751" s="58" t="s">
        <v>96</v>
      </c>
      <c r="Z751" s="58">
        <v>364</v>
      </c>
      <c r="AA751" s="58">
        <v>520.52</v>
      </c>
    </row>
    <row r="752" spans="1:27" ht="18" customHeight="1" x14ac:dyDescent="0.25">
      <c r="A752" s="2">
        <v>2024</v>
      </c>
      <c r="B752" s="2" t="s">
        <v>2</v>
      </c>
      <c r="C752" s="2" t="s">
        <v>14</v>
      </c>
      <c r="D752" s="3" t="s">
        <v>36</v>
      </c>
      <c r="E752" s="4">
        <v>3566</v>
      </c>
      <c r="F752" s="4">
        <v>4577.3</v>
      </c>
      <c r="G752" s="4">
        <v>5126.576</v>
      </c>
      <c r="H752" s="4">
        <v>915.46</v>
      </c>
      <c r="I752" s="5" t="s">
        <v>42</v>
      </c>
      <c r="P752" s="11"/>
      <c r="Q752" s="57" t="s">
        <v>95</v>
      </c>
      <c r="R752" s="57">
        <v>2020</v>
      </c>
      <c r="S752" s="57" t="s">
        <v>2</v>
      </c>
      <c r="T752" s="57" t="s">
        <v>89</v>
      </c>
      <c r="U752" s="57" t="s">
        <v>103</v>
      </c>
      <c r="V752" s="57" t="s">
        <v>91</v>
      </c>
      <c r="W752" s="57" t="s">
        <v>100</v>
      </c>
      <c r="X752" s="57" t="s">
        <v>102</v>
      </c>
      <c r="Y752" s="57" t="s">
        <v>94</v>
      </c>
      <c r="Z752" s="57">
        <v>358</v>
      </c>
      <c r="AA752" s="57">
        <v>511.94</v>
      </c>
    </row>
    <row r="753" spans="1:27" ht="18" customHeight="1" x14ac:dyDescent="0.25">
      <c r="A753" s="2">
        <v>2024</v>
      </c>
      <c r="B753" s="2" t="s">
        <v>2</v>
      </c>
      <c r="C753" s="2" t="s">
        <v>14</v>
      </c>
      <c r="D753" s="3" t="s">
        <v>37</v>
      </c>
      <c r="E753" s="4">
        <v>2498</v>
      </c>
      <c r="F753" s="4">
        <v>8000</v>
      </c>
      <c r="G753" s="4">
        <v>8960</v>
      </c>
      <c r="H753" s="4">
        <v>1600</v>
      </c>
      <c r="I753" s="5" t="s">
        <v>42</v>
      </c>
      <c r="P753" s="11"/>
      <c r="Q753" s="58" t="s">
        <v>88</v>
      </c>
      <c r="R753" s="58">
        <v>2020</v>
      </c>
      <c r="S753" s="58" t="s">
        <v>2</v>
      </c>
      <c r="T753" s="58" t="s">
        <v>89</v>
      </c>
      <c r="U753" s="58" t="s">
        <v>103</v>
      </c>
      <c r="V753" s="58" t="s">
        <v>91</v>
      </c>
      <c r="W753" s="58" t="s">
        <v>100</v>
      </c>
      <c r="X753" s="58" t="s">
        <v>102</v>
      </c>
      <c r="Y753" s="58" t="s">
        <v>96</v>
      </c>
      <c r="Z753" s="58">
        <v>367</v>
      </c>
      <c r="AA753" s="58">
        <v>524.80999999999995</v>
      </c>
    </row>
    <row r="754" spans="1:27" ht="18" customHeight="1" x14ac:dyDescent="0.25">
      <c r="A754" s="2">
        <v>2024</v>
      </c>
      <c r="B754" s="2" t="s">
        <v>2</v>
      </c>
      <c r="C754" s="2" t="s">
        <v>13</v>
      </c>
      <c r="D754" s="3" t="s">
        <v>35</v>
      </c>
      <c r="E754" s="4">
        <v>1245</v>
      </c>
      <c r="F754" s="4">
        <v>4577.2</v>
      </c>
      <c r="G754" s="4">
        <v>5126.4639999999999</v>
      </c>
      <c r="H754" s="4">
        <v>915.44</v>
      </c>
      <c r="I754" s="5" t="s">
        <v>42</v>
      </c>
      <c r="P754" s="11"/>
      <c r="Q754" s="57" t="s">
        <v>99</v>
      </c>
      <c r="R754" s="57">
        <v>2020</v>
      </c>
      <c r="S754" s="57" t="s">
        <v>2</v>
      </c>
      <c r="T754" s="57" t="s">
        <v>89</v>
      </c>
      <c r="U754" s="57" t="s">
        <v>103</v>
      </c>
      <c r="V754" s="57" t="s">
        <v>91</v>
      </c>
      <c r="W754" s="57" t="s">
        <v>100</v>
      </c>
      <c r="X754" s="57" t="s">
        <v>102</v>
      </c>
      <c r="Y754" s="57" t="s">
        <v>94</v>
      </c>
      <c r="Z754" s="57">
        <v>361</v>
      </c>
      <c r="AA754" s="57">
        <v>516.23</v>
      </c>
    </row>
    <row r="755" spans="1:27" ht="18" customHeight="1" x14ac:dyDescent="0.25">
      <c r="A755" s="2">
        <v>2024</v>
      </c>
      <c r="B755" s="2" t="s">
        <v>2</v>
      </c>
      <c r="C755" s="2" t="s">
        <v>38</v>
      </c>
      <c r="D755" s="6" t="s">
        <v>30</v>
      </c>
      <c r="E755" s="7">
        <v>644</v>
      </c>
      <c r="F755" s="7">
        <v>5743.5</v>
      </c>
      <c r="G755" s="7">
        <v>6432.72</v>
      </c>
      <c r="H755" s="4">
        <v>1148.7</v>
      </c>
      <c r="I755" s="5" t="s">
        <v>40</v>
      </c>
      <c r="P755" s="11"/>
      <c r="Q755" s="58" t="s">
        <v>88</v>
      </c>
      <c r="R755" s="58">
        <v>2020</v>
      </c>
      <c r="S755" s="58" t="s">
        <v>2</v>
      </c>
      <c r="T755" s="58" t="s">
        <v>89</v>
      </c>
      <c r="U755" s="58" t="s">
        <v>103</v>
      </c>
      <c r="V755" s="58" t="s">
        <v>104</v>
      </c>
      <c r="W755" s="58" t="s">
        <v>100</v>
      </c>
      <c r="X755" s="58" t="s">
        <v>102</v>
      </c>
      <c r="Y755" s="58" t="s">
        <v>94</v>
      </c>
      <c r="Z755" s="58">
        <v>355</v>
      </c>
      <c r="AA755" s="58">
        <v>507.65</v>
      </c>
    </row>
    <row r="756" spans="1:27" ht="18" customHeight="1" x14ac:dyDescent="0.25">
      <c r="A756" s="2">
        <v>2024</v>
      </c>
      <c r="B756" s="2" t="s">
        <v>2</v>
      </c>
      <c r="C756" s="2" t="s">
        <v>12</v>
      </c>
      <c r="D756" s="6" t="s">
        <v>29</v>
      </c>
      <c r="E756" s="7">
        <v>643</v>
      </c>
      <c r="F756" s="7">
        <v>7000</v>
      </c>
      <c r="G756" s="7">
        <v>7840</v>
      </c>
      <c r="H756" s="4">
        <v>1400</v>
      </c>
      <c r="I756" s="5" t="s">
        <v>40</v>
      </c>
      <c r="P756" s="11"/>
      <c r="Q756" s="57" t="s">
        <v>98</v>
      </c>
      <c r="R756" s="57">
        <v>2020</v>
      </c>
      <c r="S756" s="57" t="s">
        <v>1</v>
      </c>
      <c r="T756" s="57" t="s">
        <v>101</v>
      </c>
      <c r="U756" s="57" t="s">
        <v>103</v>
      </c>
      <c r="V756" s="57" t="s">
        <v>91</v>
      </c>
      <c r="W756" s="57" t="s">
        <v>92</v>
      </c>
      <c r="X756" s="57" t="s">
        <v>102</v>
      </c>
      <c r="Y756" s="57" t="s">
        <v>96</v>
      </c>
      <c r="Z756" s="57">
        <v>780</v>
      </c>
      <c r="AA756" s="57">
        <v>1115.4000000000001</v>
      </c>
    </row>
    <row r="757" spans="1:27" ht="18" customHeight="1" x14ac:dyDescent="0.25">
      <c r="A757" s="2">
        <v>2024</v>
      </c>
      <c r="B757" s="2" t="s">
        <v>2</v>
      </c>
      <c r="C757" s="2" t="s">
        <v>38</v>
      </c>
      <c r="D757" s="6" t="s">
        <v>31</v>
      </c>
      <c r="E757" s="7">
        <v>455</v>
      </c>
      <c r="F757" s="7">
        <v>4578.6000000000004</v>
      </c>
      <c r="G757" s="7">
        <v>5128.0320000000002</v>
      </c>
      <c r="H757" s="4">
        <v>915.72000000000014</v>
      </c>
      <c r="I757" s="5" t="s">
        <v>40</v>
      </c>
      <c r="P757" s="11"/>
      <c r="Q757" s="58" t="s">
        <v>97</v>
      </c>
      <c r="R757" s="58">
        <v>2020</v>
      </c>
      <c r="S757" s="58" t="s">
        <v>1</v>
      </c>
      <c r="T757" s="58" t="s">
        <v>101</v>
      </c>
      <c r="U757" s="58" t="s">
        <v>103</v>
      </c>
      <c r="V757" s="58" t="s">
        <v>91</v>
      </c>
      <c r="W757" s="58" t="s">
        <v>92</v>
      </c>
      <c r="X757" s="58" t="s">
        <v>102</v>
      </c>
      <c r="Y757" s="58" t="s">
        <v>96</v>
      </c>
      <c r="Z757" s="58">
        <v>781</v>
      </c>
      <c r="AA757" s="58">
        <v>1116.83</v>
      </c>
    </row>
    <row r="758" spans="1:27" ht="18" customHeight="1" x14ac:dyDescent="0.25">
      <c r="A758" s="2">
        <v>2024</v>
      </c>
      <c r="B758" s="2" t="s">
        <v>2</v>
      </c>
      <c r="C758" s="2" t="s">
        <v>12</v>
      </c>
      <c r="D758" s="6" t="s">
        <v>28</v>
      </c>
      <c r="E758" s="8">
        <v>345</v>
      </c>
      <c r="F758" s="8">
        <v>7000</v>
      </c>
      <c r="G758" s="8">
        <v>7840</v>
      </c>
      <c r="H758" s="4">
        <v>1400</v>
      </c>
      <c r="I758" s="5" t="s">
        <v>40</v>
      </c>
      <c r="P758" s="11"/>
      <c r="Q758" s="57" t="s">
        <v>88</v>
      </c>
      <c r="R758" s="57">
        <v>2020</v>
      </c>
      <c r="S758" s="57" t="s">
        <v>1</v>
      </c>
      <c r="T758" s="57" t="s">
        <v>101</v>
      </c>
      <c r="U758" s="57" t="s">
        <v>103</v>
      </c>
      <c r="V758" s="57" t="s">
        <v>91</v>
      </c>
      <c r="W758" s="57" t="s">
        <v>92</v>
      </c>
      <c r="X758" s="57" t="s">
        <v>102</v>
      </c>
      <c r="Y758" s="57" t="s">
        <v>96</v>
      </c>
      <c r="Z758" s="57">
        <v>782</v>
      </c>
      <c r="AA758" s="57">
        <v>1118.26</v>
      </c>
    </row>
    <row r="759" spans="1:27" ht="18" customHeight="1" x14ac:dyDescent="0.25">
      <c r="A759" s="2">
        <v>2024</v>
      </c>
      <c r="B759" s="2" t="s">
        <v>2</v>
      </c>
      <c r="C759" s="2" t="s">
        <v>13</v>
      </c>
      <c r="D759" s="3" t="s">
        <v>33</v>
      </c>
      <c r="E759" s="4">
        <v>122</v>
      </c>
      <c r="F759" s="4">
        <v>100</v>
      </c>
      <c r="G759" s="4">
        <v>112</v>
      </c>
      <c r="H759" s="4">
        <v>20</v>
      </c>
      <c r="I759" s="5" t="s">
        <v>40</v>
      </c>
      <c r="P759" s="11"/>
      <c r="Q759" s="58" t="s">
        <v>95</v>
      </c>
      <c r="R759" s="58">
        <v>2020</v>
      </c>
      <c r="S759" s="58" t="s">
        <v>1</v>
      </c>
      <c r="T759" s="58" t="s">
        <v>101</v>
      </c>
      <c r="U759" s="58" t="s">
        <v>103</v>
      </c>
      <c r="V759" s="58" t="s">
        <v>91</v>
      </c>
      <c r="W759" s="58" t="s">
        <v>92</v>
      </c>
      <c r="X759" s="58" t="s">
        <v>102</v>
      </c>
      <c r="Y759" s="58" t="s">
        <v>96</v>
      </c>
      <c r="Z759" s="58">
        <v>820</v>
      </c>
      <c r="AA759" s="58">
        <v>526.24</v>
      </c>
    </row>
    <row r="760" spans="1:27" ht="18" customHeight="1" x14ac:dyDescent="0.25">
      <c r="A760" s="2">
        <v>2024</v>
      </c>
      <c r="B760" s="2" t="s">
        <v>2</v>
      </c>
      <c r="C760" s="2" t="s">
        <v>15</v>
      </c>
      <c r="D760" s="6" t="s">
        <v>26</v>
      </c>
      <c r="E760" s="7">
        <v>78</v>
      </c>
      <c r="F760" s="7">
        <v>4577.2</v>
      </c>
      <c r="G760" s="7">
        <v>5126.4639999999999</v>
      </c>
      <c r="H760" s="4">
        <v>915.44</v>
      </c>
      <c r="I760" s="5" t="s">
        <v>40</v>
      </c>
      <c r="P760" s="11"/>
      <c r="Q760" s="57" t="s">
        <v>95</v>
      </c>
      <c r="R760" s="57">
        <v>2020</v>
      </c>
      <c r="S760" s="57" t="s">
        <v>1</v>
      </c>
      <c r="T760" s="57" t="s">
        <v>101</v>
      </c>
      <c r="U760" s="57" t="s">
        <v>103</v>
      </c>
      <c r="V760" s="57" t="s">
        <v>91</v>
      </c>
      <c r="W760" s="57" t="s">
        <v>92</v>
      </c>
      <c r="X760" s="57" t="s">
        <v>102</v>
      </c>
      <c r="Y760" s="57" t="s">
        <v>96</v>
      </c>
      <c r="Z760" s="57">
        <v>821</v>
      </c>
      <c r="AA760" s="57">
        <v>526.24</v>
      </c>
    </row>
    <row r="761" spans="1:27" ht="18" customHeight="1" x14ac:dyDescent="0.25">
      <c r="A761" s="2">
        <v>2024</v>
      </c>
      <c r="B761" s="2" t="s">
        <v>2</v>
      </c>
      <c r="C761" s="2" t="s">
        <v>15</v>
      </c>
      <c r="D761" s="6" t="s">
        <v>24</v>
      </c>
      <c r="E761" s="7">
        <v>76</v>
      </c>
      <c r="F761" s="7">
        <v>4576.8999999999996</v>
      </c>
      <c r="G761" s="7">
        <v>5126.1279999999997</v>
      </c>
      <c r="H761" s="4">
        <v>915.38</v>
      </c>
      <c r="I761" s="5" t="s">
        <v>40</v>
      </c>
      <c r="P761" s="11"/>
      <c r="Q761" s="58" t="s">
        <v>97</v>
      </c>
      <c r="R761" s="58">
        <v>2020</v>
      </c>
      <c r="S761" s="58" t="s">
        <v>0</v>
      </c>
      <c r="T761" s="58" t="s">
        <v>101</v>
      </c>
      <c r="U761" s="58" t="s">
        <v>103</v>
      </c>
      <c r="V761" s="58" t="s">
        <v>91</v>
      </c>
      <c r="W761" s="58" t="s">
        <v>92</v>
      </c>
      <c r="X761" s="58" t="s">
        <v>102</v>
      </c>
      <c r="Y761" s="58" t="s">
        <v>94</v>
      </c>
      <c r="Z761" s="58">
        <v>362</v>
      </c>
      <c r="AA761" s="58">
        <v>517.66</v>
      </c>
    </row>
    <row r="762" spans="1:27" ht="18" customHeight="1" x14ac:dyDescent="0.25">
      <c r="A762" s="2">
        <v>2024</v>
      </c>
      <c r="B762" s="2" t="s">
        <v>2</v>
      </c>
      <c r="C762" s="2" t="s">
        <v>15</v>
      </c>
      <c r="D762" s="6" t="s">
        <v>25</v>
      </c>
      <c r="E762" s="7">
        <v>46</v>
      </c>
      <c r="F762" s="7">
        <v>200</v>
      </c>
      <c r="G762" s="7">
        <v>224</v>
      </c>
      <c r="H762" s="4">
        <v>40</v>
      </c>
      <c r="I762" s="5" t="s">
        <v>40</v>
      </c>
      <c r="P762" s="11"/>
      <c r="Q762" s="57" t="s">
        <v>97</v>
      </c>
      <c r="R762" s="57">
        <v>2020</v>
      </c>
      <c r="S762" s="57" t="s">
        <v>0</v>
      </c>
      <c r="T762" s="57" t="s">
        <v>101</v>
      </c>
      <c r="U762" s="57" t="s">
        <v>103</v>
      </c>
      <c r="V762" s="57" t="s">
        <v>91</v>
      </c>
      <c r="W762" s="57" t="s">
        <v>92</v>
      </c>
      <c r="X762" s="57" t="s">
        <v>102</v>
      </c>
      <c r="Y762" s="57" t="s">
        <v>94</v>
      </c>
      <c r="Z762" s="57">
        <v>779</v>
      </c>
      <c r="AA762" s="57">
        <v>1113.97</v>
      </c>
    </row>
    <row r="763" spans="1:27" ht="18" customHeight="1" x14ac:dyDescent="0.25">
      <c r="A763" s="2">
        <v>2024</v>
      </c>
      <c r="B763" s="2" t="s">
        <v>2</v>
      </c>
      <c r="C763" s="2" t="s">
        <v>15</v>
      </c>
      <c r="D763" s="6" t="s">
        <v>23</v>
      </c>
      <c r="E763" s="7">
        <v>34</v>
      </c>
      <c r="F763" s="7">
        <v>4576.8</v>
      </c>
      <c r="G763" s="7">
        <v>5126.0160000000005</v>
      </c>
      <c r="H763" s="4">
        <v>915.36000000000013</v>
      </c>
      <c r="I763" s="5" t="s">
        <v>40</v>
      </c>
      <c r="P763" s="11"/>
      <c r="Q763" s="58" t="s">
        <v>98</v>
      </c>
      <c r="R763" s="58">
        <v>2020</v>
      </c>
      <c r="S763" s="58" t="s">
        <v>0</v>
      </c>
      <c r="T763" s="58" t="s">
        <v>101</v>
      </c>
      <c r="U763" s="58" t="s">
        <v>103</v>
      </c>
      <c r="V763" s="58" t="s">
        <v>91</v>
      </c>
      <c r="W763" s="58" t="s">
        <v>92</v>
      </c>
      <c r="X763" s="58" t="s">
        <v>102</v>
      </c>
      <c r="Y763" s="58" t="s">
        <v>94</v>
      </c>
      <c r="Z763" s="58">
        <v>819</v>
      </c>
      <c r="AA763" s="58">
        <v>526.24</v>
      </c>
    </row>
    <row r="764" spans="1:27" ht="18" customHeight="1" x14ac:dyDescent="0.25">
      <c r="A764" s="2">
        <v>2024</v>
      </c>
      <c r="B764" s="2" t="s">
        <v>2</v>
      </c>
      <c r="C764" s="2" t="s">
        <v>13</v>
      </c>
      <c r="D764" s="3" t="s">
        <v>34</v>
      </c>
      <c r="E764" s="4">
        <v>7</v>
      </c>
      <c r="F764" s="4">
        <v>200</v>
      </c>
      <c r="G764" s="4">
        <v>224</v>
      </c>
      <c r="H764" s="4">
        <v>40</v>
      </c>
      <c r="I764" s="5" t="s">
        <v>40</v>
      </c>
      <c r="P764" s="11"/>
      <c r="Q764" s="57" t="s">
        <v>98</v>
      </c>
      <c r="R764" s="57">
        <v>2020</v>
      </c>
      <c r="S764" s="57" t="s">
        <v>0</v>
      </c>
      <c r="T764" s="57" t="s">
        <v>101</v>
      </c>
      <c r="U764" s="57" t="s">
        <v>103</v>
      </c>
      <c r="V764" s="57" t="s">
        <v>91</v>
      </c>
      <c r="W764" s="57" t="s">
        <v>92</v>
      </c>
      <c r="X764" s="57" t="s">
        <v>102</v>
      </c>
      <c r="Y764" s="57" t="s">
        <v>94</v>
      </c>
      <c r="Z764" s="57">
        <v>361</v>
      </c>
      <c r="AA764" s="57">
        <v>516.23</v>
      </c>
    </row>
    <row r="765" spans="1:27" ht="18" customHeight="1" x14ac:dyDescent="0.25">
      <c r="A765" s="2">
        <v>2024</v>
      </c>
      <c r="B765" s="2" t="s">
        <v>2</v>
      </c>
      <c r="C765" s="2" t="s">
        <v>15</v>
      </c>
      <c r="D765" s="6" t="s">
        <v>27</v>
      </c>
      <c r="E765" s="7">
        <v>3</v>
      </c>
      <c r="F765" s="7">
        <v>4577.3</v>
      </c>
      <c r="G765" s="7">
        <v>5126.576</v>
      </c>
      <c r="H765" s="4">
        <v>915.46</v>
      </c>
      <c r="I765" s="5" t="s">
        <v>40</v>
      </c>
      <c r="P765" s="11"/>
      <c r="Q765" s="58" t="s">
        <v>95</v>
      </c>
      <c r="R765" s="58">
        <v>2020</v>
      </c>
      <c r="S765" s="58" t="s">
        <v>2</v>
      </c>
      <c r="T765" s="58" t="s">
        <v>101</v>
      </c>
      <c r="U765" s="58" t="s">
        <v>103</v>
      </c>
      <c r="V765" s="58" t="s">
        <v>91</v>
      </c>
      <c r="W765" s="58" t="s">
        <v>92</v>
      </c>
      <c r="X765" s="58" t="s">
        <v>102</v>
      </c>
      <c r="Y765" s="58" t="s">
        <v>96</v>
      </c>
      <c r="Z765" s="58">
        <v>822</v>
      </c>
      <c r="AA765" s="58">
        <v>526.24</v>
      </c>
    </row>
    <row r="766" spans="1:27" ht="18" customHeight="1" x14ac:dyDescent="0.25">
      <c r="A766" s="2">
        <v>2024</v>
      </c>
      <c r="B766" s="2" t="s">
        <v>2</v>
      </c>
      <c r="C766" s="2" t="s">
        <v>32</v>
      </c>
      <c r="D766" s="6" t="s">
        <v>32</v>
      </c>
      <c r="E766" s="7">
        <v>2</v>
      </c>
      <c r="F766" s="7">
        <v>6600</v>
      </c>
      <c r="G766" s="7">
        <v>7392</v>
      </c>
      <c r="H766" s="4">
        <v>1320</v>
      </c>
      <c r="I766" s="5" t="s">
        <v>40</v>
      </c>
      <c r="P766" s="11"/>
      <c r="Q766" s="57" t="s">
        <v>95</v>
      </c>
      <c r="R766" s="57">
        <v>2021</v>
      </c>
      <c r="S766" s="57" t="s">
        <v>11</v>
      </c>
      <c r="T766" s="57" t="s">
        <v>89</v>
      </c>
      <c r="U766" s="57" t="s">
        <v>90</v>
      </c>
      <c r="V766" s="57" t="s">
        <v>91</v>
      </c>
      <c r="W766" s="57" t="s">
        <v>100</v>
      </c>
      <c r="X766" s="57" t="s">
        <v>93</v>
      </c>
      <c r="Y766" s="57" t="s">
        <v>94</v>
      </c>
      <c r="Z766" s="57">
        <v>278</v>
      </c>
      <c r="AA766" s="57">
        <v>397.54</v>
      </c>
    </row>
    <row r="767" spans="1:27" ht="18" customHeight="1" x14ac:dyDescent="0.25">
      <c r="A767" s="2">
        <v>2024</v>
      </c>
      <c r="B767" s="2" t="s">
        <v>3</v>
      </c>
      <c r="C767" s="2" t="s">
        <v>14</v>
      </c>
      <c r="D767" s="3" t="s">
        <v>36</v>
      </c>
      <c r="E767" s="4">
        <v>3566</v>
      </c>
      <c r="F767" s="4">
        <v>4577.3</v>
      </c>
      <c r="G767" s="4">
        <v>5126.576</v>
      </c>
      <c r="H767" s="4">
        <v>915.46</v>
      </c>
      <c r="I767" s="5" t="s">
        <v>40</v>
      </c>
      <c r="P767" s="11"/>
      <c r="Q767" s="58" t="s">
        <v>88</v>
      </c>
      <c r="R767" s="58">
        <v>2021</v>
      </c>
      <c r="S767" s="58" t="s">
        <v>11</v>
      </c>
      <c r="T767" s="58" t="s">
        <v>89</v>
      </c>
      <c r="U767" s="58" t="s">
        <v>90</v>
      </c>
      <c r="V767" s="58" t="s">
        <v>91</v>
      </c>
      <c r="W767" s="58" t="s">
        <v>100</v>
      </c>
      <c r="X767" s="58" t="s">
        <v>93</v>
      </c>
      <c r="Y767" s="58" t="s">
        <v>94</v>
      </c>
      <c r="Z767" s="58">
        <v>272</v>
      </c>
      <c r="AA767" s="58">
        <v>388.96</v>
      </c>
    </row>
    <row r="768" spans="1:27" ht="18" customHeight="1" x14ac:dyDescent="0.25">
      <c r="A768" s="2">
        <v>2024</v>
      </c>
      <c r="B768" s="2" t="s">
        <v>3</v>
      </c>
      <c r="C768" s="2" t="s">
        <v>14</v>
      </c>
      <c r="D768" s="3" t="s">
        <v>37</v>
      </c>
      <c r="E768" s="4">
        <v>2498</v>
      </c>
      <c r="F768" s="4">
        <v>8000</v>
      </c>
      <c r="G768" s="4">
        <v>8960</v>
      </c>
      <c r="H768" s="4">
        <v>1600</v>
      </c>
      <c r="I768" s="5" t="s">
        <v>40</v>
      </c>
      <c r="P768" s="11"/>
      <c r="Q768" s="57" t="s">
        <v>88</v>
      </c>
      <c r="R768" s="57">
        <v>2021</v>
      </c>
      <c r="S768" s="57" t="s">
        <v>11</v>
      </c>
      <c r="T768" s="57" t="s">
        <v>89</v>
      </c>
      <c r="U768" s="57" t="s">
        <v>90</v>
      </c>
      <c r="V768" s="57" t="s">
        <v>91</v>
      </c>
      <c r="W768" s="57" t="s">
        <v>100</v>
      </c>
      <c r="X768" s="57" t="s">
        <v>93</v>
      </c>
      <c r="Y768" s="57" t="s">
        <v>94</v>
      </c>
      <c r="Z768" s="57">
        <v>266</v>
      </c>
      <c r="AA768" s="57">
        <v>380.38</v>
      </c>
    </row>
    <row r="769" spans="1:27" ht="18" customHeight="1" x14ac:dyDescent="0.25">
      <c r="A769" s="2">
        <v>2024</v>
      </c>
      <c r="B769" s="2" t="s">
        <v>3</v>
      </c>
      <c r="C769" s="2" t="s">
        <v>13</v>
      </c>
      <c r="D769" s="3" t="s">
        <v>35</v>
      </c>
      <c r="E769" s="4">
        <v>1245</v>
      </c>
      <c r="F769" s="4">
        <v>4577.2</v>
      </c>
      <c r="G769" s="4">
        <v>5126.4639999999999</v>
      </c>
      <c r="H769" s="4">
        <v>915.44</v>
      </c>
      <c r="I769" s="5" t="s">
        <v>40</v>
      </c>
      <c r="P769" s="11"/>
      <c r="Q769" s="58" t="s">
        <v>97</v>
      </c>
      <c r="R769" s="58">
        <v>2021</v>
      </c>
      <c r="S769" s="58" t="s">
        <v>11</v>
      </c>
      <c r="T769" s="58" t="s">
        <v>89</v>
      </c>
      <c r="U769" s="58" t="s">
        <v>90</v>
      </c>
      <c r="V769" s="58" t="s">
        <v>91</v>
      </c>
      <c r="W769" s="58" t="s">
        <v>100</v>
      </c>
      <c r="X769" s="58" t="s">
        <v>93</v>
      </c>
      <c r="Y769" s="58" t="s">
        <v>94</v>
      </c>
      <c r="Z769" s="58">
        <v>276</v>
      </c>
      <c r="AA769" s="58">
        <v>526.24</v>
      </c>
    </row>
    <row r="770" spans="1:27" ht="18" customHeight="1" x14ac:dyDescent="0.25">
      <c r="A770" s="2">
        <v>2024</v>
      </c>
      <c r="B770" s="2" t="s">
        <v>3</v>
      </c>
      <c r="C770" s="2" t="s">
        <v>38</v>
      </c>
      <c r="D770" s="6" t="s">
        <v>30</v>
      </c>
      <c r="E770" s="7">
        <v>644</v>
      </c>
      <c r="F770" s="7">
        <v>5743.5</v>
      </c>
      <c r="G770" s="7">
        <v>6432.72</v>
      </c>
      <c r="H770" s="4">
        <v>1148.7</v>
      </c>
      <c r="I770" s="5" t="s">
        <v>40</v>
      </c>
      <c r="P770" s="11"/>
      <c r="Q770" s="57" t="s">
        <v>95</v>
      </c>
      <c r="R770" s="57">
        <v>2021</v>
      </c>
      <c r="S770" s="57" t="s">
        <v>11</v>
      </c>
      <c r="T770" s="57" t="s">
        <v>89</v>
      </c>
      <c r="U770" s="57" t="s">
        <v>90</v>
      </c>
      <c r="V770" s="57" t="s">
        <v>91</v>
      </c>
      <c r="W770" s="57" t="s">
        <v>100</v>
      </c>
      <c r="X770" s="57" t="s">
        <v>93</v>
      </c>
      <c r="Y770" s="57" t="s">
        <v>94</v>
      </c>
      <c r="Z770" s="57">
        <v>270</v>
      </c>
      <c r="AA770" s="57">
        <v>526.24</v>
      </c>
    </row>
    <row r="771" spans="1:27" ht="18" customHeight="1" x14ac:dyDescent="0.25">
      <c r="A771" s="2">
        <v>2024</v>
      </c>
      <c r="B771" s="2" t="s">
        <v>3</v>
      </c>
      <c r="C771" s="2" t="s">
        <v>12</v>
      </c>
      <c r="D771" s="6" t="s">
        <v>29</v>
      </c>
      <c r="E771" s="7">
        <v>643</v>
      </c>
      <c r="F771" s="7">
        <v>7000</v>
      </c>
      <c r="G771" s="7">
        <v>7840</v>
      </c>
      <c r="H771" s="4">
        <v>1400</v>
      </c>
      <c r="I771" s="5" t="s">
        <v>40</v>
      </c>
      <c r="P771" s="11"/>
      <c r="Q771" s="58" t="s">
        <v>95</v>
      </c>
      <c r="R771" s="58">
        <v>2021</v>
      </c>
      <c r="S771" s="58" t="s">
        <v>11</v>
      </c>
      <c r="T771" s="58" t="s">
        <v>89</v>
      </c>
      <c r="U771" s="58" t="s">
        <v>90</v>
      </c>
      <c r="V771" s="58" t="s">
        <v>91</v>
      </c>
      <c r="W771" s="58" t="s">
        <v>100</v>
      </c>
      <c r="X771" s="58" t="s">
        <v>93</v>
      </c>
      <c r="Y771" s="58" t="s">
        <v>94</v>
      </c>
      <c r="Z771" s="58">
        <v>279</v>
      </c>
      <c r="AA771" s="58">
        <v>398.97</v>
      </c>
    </row>
    <row r="772" spans="1:27" ht="18" customHeight="1" x14ac:dyDescent="0.25">
      <c r="A772" s="2">
        <v>2024</v>
      </c>
      <c r="B772" s="2" t="s">
        <v>3</v>
      </c>
      <c r="C772" s="2" t="s">
        <v>38</v>
      </c>
      <c r="D772" s="6" t="s">
        <v>31</v>
      </c>
      <c r="E772" s="7">
        <v>455</v>
      </c>
      <c r="F772" s="7">
        <v>4578.6000000000004</v>
      </c>
      <c r="G772" s="7">
        <v>5128.0320000000002</v>
      </c>
      <c r="H772" s="4">
        <v>915.72000000000014</v>
      </c>
      <c r="I772" s="5" t="s">
        <v>40</v>
      </c>
      <c r="P772" s="11"/>
      <c r="Q772" s="57" t="s">
        <v>95</v>
      </c>
      <c r="R772" s="57">
        <v>2021</v>
      </c>
      <c r="S772" s="57" t="s">
        <v>11</v>
      </c>
      <c r="T772" s="57" t="s">
        <v>89</v>
      </c>
      <c r="U772" s="57" t="s">
        <v>90</v>
      </c>
      <c r="V772" s="57" t="s">
        <v>91</v>
      </c>
      <c r="W772" s="57" t="s">
        <v>100</v>
      </c>
      <c r="X772" s="57" t="s">
        <v>93</v>
      </c>
      <c r="Y772" s="57" t="s">
        <v>94</v>
      </c>
      <c r="Z772" s="57">
        <v>273</v>
      </c>
      <c r="AA772" s="57">
        <v>390.39</v>
      </c>
    </row>
    <row r="773" spans="1:27" ht="18" customHeight="1" x14ac:dyDescent="0.25">
      <c r="A773" s="2">
        <v>2024</v>
      </c>
      <c r="B773" s="2" t="s">
        <v>3</v>
      </c>
      <c r="C773" s="2" t="s">
        <v>12</v>
      </c>
      <c r="D773" s="6" t="s">
        <v>28</v>
      </c>
      <c r="E773" s="8">
        <v>345</v>
      </c>
      <c r="F773" s="8">
        <v>7000</v>
      </c>
      <c r="G773" s="8">
        <v>7840</v>
      </c>
      <c r="H773" s="4">
        <v>1400</v>
      </c>
      <c r="I773" s="5" t="s">
        <v>40</v>
      </c>
      <c r="P773" s="11"/>
      <c r="Q773" s="58" t="s">
        <v>88</v>
      </c>
      <c r="R773" s="58">
        <v>2021</v>
      </c>
      <c r="S773" s="58" t="s">
        <v>11</v>
      </c>
      <c r="T773" s="58" t="s">
        <v>89</v>
      </c>
      <c r="U773" s="58" t="s">
        <v>90</v>
      </c>
      <c r="V773" s="58" t="s">
        <v>91</v>
      </c>
      <c r="W773" s="58" t="s">
        <v>100</v>
      </c>
      <c r="X773" s="58" t="s">
        <v>93</v>
      </c>
      <c r="Y773" s="58" t="s">
        <v>94</v>
      </c>
      <c r="Z773" s="58">
        <v>267</v>
      </c>
      <c r="AA773" s="58">
        <v>381.81</v>
      </c>
    </row>
    <row r="774" spans="1:27" ht="18" customHeight="1" x14ac:dyDescent="0.25">
      <c r="A774" s="2">
        <v>2024</v>
      </c>
      <c r="B774" s="2" t="s">
        <v>3</v>
      </c>
      <c r="C774" s="2" t="s">
        <v>13</v>
      </c>
      <c r="D774" s="3" t="s">
        <v>33</v>
      </c>
      <c r="E774" s="4">
        <v>122</v>
      </c>
      <c r="F774" s="4">
        <v>100</v>
      </c>
      <c r="G774" s="4">
        <v>112</v>
      </c>
      <c r="H774" s="4">
        <v>20</v>
      </c>
      <c r="I774" s="5" t="s">
        <v>40</v>
      </c>
      <c r="P774" s="11"/>
      <c r="Q774" s="57" t="s">
        <v>95</v>
      </c>
      <c r="R774" s="57">
        <v>2021</v>
      </c>
      <c r="S774" s="57" t="s">
        <v>11</v>
      </c>
      <c r="T774" s="57" t="s">
        <v>89</v>
      </c>
      <c r="U774" s="57" t="s">
        <v>90</v>
      </c>
      <c r="V774" s="57" t="s">
        <v>91</v>
      </c>
      <c r="W774" s="57" t="s">
        <v>100</v>
      </c>
      <c r="X774" s="57" t="s">
        <v>93</v>
      </c>
      <c r="Y774" s="57" t="s">
        <v>94</v>
      </c>
      <c r="Z774" s="57">
        <v>275</v>
      </c>
      <c r="AA774" s="57">
        <v>393.25</v>
      </c>
    </row>
    <row r="775" spans="1:27" ht="18" customHeight="1" x14ac:dyDescent="0.25">
      <c r="A775" s="2">
        <v>2024</v>
      </c>
      <c r="B775" s="2" t="s">
        <v>3</v>
      </c>
      <c r="C775" s="2" t="s">
        <v>15</v>
      </c>
      <c r="D775" s="6" t="s">
        <v>26</v>
      </c>
      <c r="E775" s="7">
        <v>78</v>
      </c>
      <c r="F775" s="7">
        <v>4577.2</v>
      </c>
      <c r="G775" s="7">
        <v>5126.4639999999999</v>
      </c>
      <c r="H775" s="4">
        <v>915.44</v>
      </c>
      <c r="I775" s="5" t="s">
        <v>40</v>
      </c>
      <c r="P775" s="11"/>
      <c r="Q775" s="58" t="s">
        <v>95</v>
      </c>
      <c r="R775" s="58">
        <v>2021</v>
      </c>
      <c r="S775" s="58" t="s">
        <v>11</v>
      </c>
      <c r="T775" s="58" t="s">
        <v>89</v>
      </c>
      <c r="U775" s="58" t="s">
        <v>90</v>
      </c>
      <c r="V775" s="58" t="s">
        <v>91</v>
      </c>
      <c r="W775" s="58" t="s">
        <v>100</v>
      </c>
      <c r="X775" s="58" t="s">
        <v>93</v>
      </c>
      <c r="Y775" s="58" t="s">
        <v>94</v>
      </c>
      <c r="Z775" s="58">
        <v>269</v>
      </c>
      <c r="AA775" s="58">
        <v>384.67</v>
      </c>
    </row>
    <row r="776" spans="1:27" ht="18" customHeight="1" x14ac:dyDescent="0.25">
      <c r="A776" s="2">
        <v>2024</v>
      </c>
      <c r="B776" s="2" t="s">
        <v>3</v>
      </c>
      <c r="C776" s="2" t="s">
        <v>15</v>
      </c>
      <c r="D776" s="6" t="s">
        <v>24</v>
      </c>
      <c r="E776" s="7">
        <v>76</v>
      </c>
      <c r="F776" s="7">
        <v>4576.8999999999996</v>
      </c>
      <c r="G776" s="7">
        <v>5126.1279999999997</v>
      </c>
      <c r="H776" s="4">
        <v>915.38</v>
      </c>
      <c r="I776" s="5" t="s">
        <v>40</v>
      </c>
      <c r="P776" s="11"/>
      <c r="Q776" s="57" t="s">
        <v>97</v>
      </c>
      <c r="R776" s="57">
        <v>2021</v>
      </c>
      <c r="S776" s="57" t="s">
        <v>10</v>
      </c>
      <c r="T776" s="57" t="s">
        <v>89</v>
      </c>
      <c r="U776" s="57" t="s">
        <v>90</v>
      </c>
      <c r="V776" s="57" t="s">
        <v>91</v>
      </c>
      <c r="W776" s="57" t="s">
        <v>100</v>
      </c>
      <c r="X776" s="57" t="s">
        <v>93</v>
      </c>
      <c r="Y776" s="57" t="s">
        <v>94</v>
      </c>
      <c r="Z776" s="57">
        <v>296</v>
      </c>
      <c r="AA776" s="57">
        <v>423.28</v>
      </c>
    </row>
    <row r="777" spans="1:27" ht="18" customHeight="1" x14ac:dyDescent="0.25">
      <c r="A777" s="2">
        <v>2024</v>
      </c>
      <c r="B777" s="2" t="s">
        <v>3</v>
      </c>
      <c r="C777" s="2" t="s">
        <v>15</v>
      </c>
      <c r="D777" s="6" t="s">
        <v>25</v>
      </c>
      <c r="E777" s="7">
        <v>46</v>
      </c>
      <c r="F777" s="7">
        <v>200</v>
      </c>
      <c r="G777" s="7">
        <v>224</v>
      </c>
      <c r="H777" s="4">
        <v>40</v>
      </c>
      <c r="I777" s="5" t="s">
        <v>40</v>
      </c>
      <c r="P777" s="11"/>
      <c r="Q777" s="58" t="s">
        <v>95</v>
      </c>
      <c r="R777" s="58">
        <v>2021</v>
      </c>
      <c r="S777" s="58" t="s">
        <v>10</v>
      </c>
      <c r="T777" s="58" t="s">
        <v>89</v>
      </c>
      <c r="U777" s="58" t="s">
        <v>90</v>
      </c>
      <c r="V777" s="58" t="s">
        <v>91</v>
      </c>
      <c r="W777" s="58" t="s">
        <v>100</v>
      </c>
      <c r="X777" s="58" t="s">
        <v>93</v>
      </c>
      <c r="Y777" s="58" t="s">
        <v>94</v>
      </c>
      <c r="Z777" s="58">
        <v>290</v>
      </c>
      <c r="AA777" s="58">
        <v>414.7</v>
      </c>
    </row>
    <row r="778" spans="1:27" ht="18" customHeight="1" x14ac:dyDescent="0.25">
      <c r="A778" s="2">
        <v>2024</v>
      </c>
      <c r="B778" s="2" t="s">
        <v>3</v>
      </c>
      <c r="C778" s="2" t="s">
        <v>15</v>
      </c>
      <c r="D778" s="6" t="s">
        <v>23</v>
      </c>
      <c r="E778" s="7">
        <v>34</v>
      </c>
      <c r="F778" s="7">
        <v>4576.8</v>
      </c>
      <c r="G778" s="7">
        <v>5126.0160000000005</v>
      </c>
      <c r="H778" s="4">
        <v>915.36000000000013</v>
      </c>
      <c r="I778" s="5" t="s">
        <v>40</v>
      </c>
      <c r="P778" s="11"/>
      <c r="Q778" s="57" t="s">
        <v>98</v>
      </c>
      <c r="R778" s="57">
        <v>2021</v>
      </c>
      <c r="S778" s="57" t="s">
        <v>10</v>
      </c>
      <c r="T778" s="57" t="s">
        <v>89</v>
      </c>
      <c r="U778" s="57" t="s">
        <v>90</v>
      </c>
      <c r="V778" s="57" t="s">
        <v>91</v>
      </c>
      <c r="W778" s="57" t="s">
        <v>100</v>
      </c>
      <c r="X778" s="57" t="s">
        <v>93</v>
      </c>
      <c r="Y778" s="57" t="s">
        <v>94</v>
      </c>
      <c r="Z778" s="57">
        <v>284</v>
      </c>
      <c r="AA778" s="57">
        <v>406.12</v>
      </c>
    </row>
    <row r="779" spans="1:27" ht="18" customHeight="1" x14ac:dyDescent="0.25">
      <c r="A779" s="2">
        <v>2024</v>
      </c>
      <c r="B779" s="2" t="s">
        <v>3</v>
      </c>
      <c r="C779" s="2" t="s">
        <v>13</v>
      </c>
      <c r="D779" s="3" t="s">
        <v>34</v>
      </c>
      <c r="E779" s="4">
        <v>7</v>
      </c>
      <c r="F779" s="4">
        <v>200</v>
      </c>
      <c r="G779" s="4">
        <v>224</v>
      </c>
      <c r="H779" s="4">
        <v>40</v>
      </c>
      <c r="I779" s="5" t="s">
        <v>40</v>
      </c>
      <c r="P779" s="11"/>
      <c r="Q779" s="58" t="s">
        <v>99</v>
      </c>
      <c r="R779" s="58">
        <v>2021</v>
      </c>
      <c r="S779" s="58" t="s">
        <v>10</v>
      </c>
      <c r="T779" s="58" t="s">
        <v>89</v>
      </c>
      <c r="U779" s="58" t="s">
        <v>90</v>
      </c>
      <c r="V779" s="58" t="s">
        <v>91</v>
      </c>
      <c r="W779" s="58" t="s">
        <v>100</v>
      </c>
      <c r="X779" s="58" t="s">
        <v>93</v>
      </c>
      <c r="Y779" s="58" t="s">
        <v>94</v>
      </c>
      <c r="Z779" s="58">
        <v>294</v>
      </c>
      <c r="AA779" s="58">
        <v>526.24</v>
      </c>
    </row>
    <row r="780" spans="1:27" ht="18" customHeight="1" x14ac:dyDescent="0.25">
      <c r="A780" s="2">
        <v>2024</v>
      </c>
      <c r="B780" s="2" t="s">
        <v>3</v>
      </c>
      <c r="C780" s="2" t="s">
        <v>15</v>
      </c>
      <c r="D780" s="6" t="s">
        <v>27</v>
      </c>
      <c r="E780" s="7">
        <v>3</v>
      </c>
      <c r="F780" s="7">
        <v>4577.3</v>
      </c>
      <c r="G780" s="7">
        <v>5126.576</v>
      </c>
      <c r="H780" s="4">
        <v>915.46</v>
      </c>
      <c r="I780" s="5" t="s">
        <v>40</v>
      </c>
      <c r="P780" s="11"/>
      <c r="Q780" s="57" t="s">
        <v>88</v>
      </c>
      <c r="R780" s="57">
        <v>2021</v>
      </c>
      <c r="S780" s="57" t="s">
        <v>10</v>
      </c>
      <c r="T780" s="57" t="s">
        <v>89</v>
      </c>
      <c r="U780" s="57" t="s">
        <v>90</v>
      </c>
      <c r="V780" s="57" t="s">
        <v>91</v>
      </c>
      <c r="W780" s="57" t="s">
        <v>100</v>
      </c>
      <c r="X780" s="57" t="s">
        <v>93</v>
      </c>
      <c r="Y780" s="57" t="s">
        <v>94</v>
      </c>
      <c r="Z780" s="57">
        <v>288</v>
      </c>
      <c r="AA780" s="57">
        <v>526.24</v>
      </c>
    </row>
    <row r="781" spans="1:27" ht="18" customHeight="1" x14ac:dyDescent="0.25">
      <c r="A781" s="2">
        <v>2024</v>
      </c>
      <c r="B781" s="2" t="s">
        <v>3</v>
      </c>
      <c r="C781" s="2" t="s">
        <v>32</v>
      </c>
      <c r="D781" s="6" t="s">
        <v>32</v>
      </c>
      <c r="E781" s="7">
        <v>2</v>
      </c>
      <c r="F781" s="7">
        <v>6600</v>
      </c>
      <c r="G781" s="7">
        <v>7392</v>
      </c>
      <c r="H781" s="4">
        <v>1320</v>
      </c>
      <c r="I781" s="5" t="s">
        <v>40</v>
      </c>
      <c r="P781" s="11"/>
      <c r="Q781" s="58" t="s">
        <v>88</v>
      </c>
      <c r="R781" s="58">
        <v>2021</v>
      </c>
      <c r="S781" s="58" t="s">
        <v>10</v>
      </c>
      <c r="T781" s="58" t="s">
        <v>89</v>
      </c>
      <c r="U781" s="58" t="s">
        <v>90</v>
      </c>
      <c r="V781" s="58" t="s">
        <v>91</v>
      </c>
      <c r="W781" s="58" t="s">
        <v>100</v>
      </c>
      <c r="X781" s="58" t="s">
        <v>93</v>
      </c>
      <c r="Y781" s="58" t="s">
        <v>94</v>
      </c>
      <c r="Z781" s="58">
        <v>282</v>
      </c>
      <c r="AA781" s="58">
        <v>526.24</v>
      </c>
    </row>
    <row r="782" spans="1:27" ht="18" customHeight="1" x14ac:dyDescent="0.25">
      <c r="A782" s="2">
        <v>2024</v>
      </c>
      <c r="B782" s="2" t="s">
        <v>4</v>
      </c>
      <c r="C782" s="2" t="s">
        <v>14</v>
      </c>
      <c r="D782" s="3" t="s">
        <v>36</v>
      </c>
      <c r="E782" s="4">
        <v>3566</v>
      </c>
      <c r="F782" s="4">
        <v>4577.3</v>
      </c>
      <c r="G782" s="4">
        <v>5126.576</v>
      </c>
      <c r="H782" s="4">
        <v>915.46</v>
      </c>
      <c r="I782" s="5" t="s">
        <v>40</v>
      </c>
      <c r="P782" s="11"/>
      <c r="Q782" s="57" t="s">
        <v>88</v>
      </c>
      <c r="R782" s="57">
        <v>2021</v>
      </c>
      <c r="S782" s="57" t="s">
        <v>10</v>
      </c>
      <c r="T782" s="57" t="s">
        <v>89</v>
      </c>
      <c r="U782" s="57" t="s">
        <v>90</v>
      </c>
      <c r="V782" s="57" t="s">
        <v>91</v>
      </c>
      <c r="W782" s="57" t="s">
        <v>100</v>
      </c>
      <c r="X782" s="57" t="s">
        <v>93</v>
      </c>
      <c r="Y782" s="57" t="s">
        <v>94</v>
      </c>
      <c r="Z782" s="57">
        <v>291</v>
      </c>
      <c r="AA782" s="57">
        <v>416.13</v>
      </c>
    </row>
    <row r="783" spans="1:27" ht="18" customHeight="1" x14ac:dyDescent="0.25">
      <c r="A783" s="2">
        <v>2024</v>
      </c>
      <c r="B783" s="2" t="s">
        <v>4</v>
      </c>
      <c r="C783" s="2" t="s">
        <v>14</v>
      </c>
      <c r="D783" s="3" t="s">
        <v>37</v>
      </c>
      <c r="E783" s="4">
        <v>2498</v>
      </c>
      <c r="F783" s="4">
        <v>8000</v>
      </c>
      <c r="G783" s="4">
        <v>8960</v>
      </c>
      <c r="H783" s="4">
        <v>1600</v>
      </c>
      <c r="I783" s="5" t="s">
        <v>40</v>
      </c>
      <c r="P783" s="11"/>
      <c r="Q783" s="58" t="s">
        <v>99</v>
      </c>
      <c r="R783" s="58">
        <v>2021</v>
      </c>
      <c r="S783" s="58" t="s">
        <v>10</v>
      </c>
      <c r="T783" s="58" t="s">
        <v>89</v>
      </c>
      <c r="U783" s="58" t="s">
        <v>90</v>
      </c>
      <c r="V783" s="58" t="s">
        <v>91</v>
      </c>
      <c r="W783" s="58" t="s">
        <v>100</v>
      </c>
      <c r="X783" s="58" t="s">
        <v>93</v>
      </c>
      <c r="Y783" s="58" t="s">
        <v>94</v>
      </c>
      <c r="Z783" s="58">
        <v>285</v>
      </c>
      <c r="AA783" s="58">
        <v>407.55</v>
      </c>
    </row>
    <row r="784" spans="1:27" ht="18" customHeight="1" x14ac:dyDescent="0.25">
      <c r="A784" s="2">
        <v>2024</v>
      </c>
      <c r="B784" s="2" t="s">
        <v>4</v>
      </c>
      <c r="C784" s="2" t="s">
        <v>13</v>
      </c>
      <c r="D784" s="3" t="s">
        <v>35</v>
      </c>
      <c r="E784" s="4">
        <v>1245</v>
      </c>
      <c r="F784" s="4">
        <v>4577.2</v>
      </c>
      <c r="G784" s="4">
        <v>5126.4639999999999</v>
      </c>
      <c r="H784" s="4">
        <v>915.44</v>
      </c>
      <c r="I784" s="5" t="s">
        <v>40</v>
      </c>
      <c r="P784" s="11"/>
      <c r="Q784" s="57" t="s">
        <v>98</v>
      </c>
      <c r="R784" s="57">
        <v>2021</v>
      </c>
      <c r="S784" s="57" t="s">
        <v>10</v>
      </c>
      <c r="T784" s="57" t="s">
        <v>89</v>
      </c>
      <c r="U784" s="57" t="s">
        <v>90</v>
      </c>
      <c r="V784" s="57" t="s">
        <v>91</v>
      </c>
      <c r="W784" s="57" t="s">
        <v>100</v>
      </c>
      <c r="X784" s="57" t="s">
        <v>93</v>
      </c>
      <c r="Y784" s="57" t="s">
        <v>94</v>
      </c>
      <c r="Z784" s="57">
        <v>293</v>
      </c>
      <c r="AA784" s="57">
        <v>418.99</v>
      </c>
    </row>
    <row r="785" spans="1:27" ht="18" customHeight="1" x14ac:dyDescent="0.25">
      <c r="A785" s="2">
        <v>2024</v>
      </c>
      <c r="B785" s="2" t="s">
        <v>4</v>
      </c>
      <c r="C785" s="2" t="s">
        <v>38</v>
      </c>
      <c r="D785" s="6" t="s">
        <v>30</v>
      </c>
      <c r="E785" s="7">
        <v>644</v>
      </c>
      <c r="F785" s="7">
        <v>5743.5</v>
      </c>
      <c r="G785" s="7">
        <v>6432.72</v>
      </c>
      <c r="H785" s="4">
        <v>1148.7</v>
      </c>
      <c r="I785" s="5" t="s">
        <v>40</v>
      </c>
      <c r="P785" s="11"/>
      <c r="Q785" s="58" t="s">
        <v>97</v>
      </c>
      <c r="R785" s="58">
        <v>2021</v>
      </c>
      <c r="S785" s="58" t="s">
        <v>10</v>
      </c>
      <c r="T785" s="58" t="s">
        <v>89</v>
      </c>
      <c r="U785" s="58" t="s">
        <v>90</v>
      </c>
      <c r="V785" s="58" t="s">
        <v>91</v>
      </c>
      <c r="W785" s="58" t="s">
        <v>100</v>
      </c>
      <c r="X785" s="58" t="s">
        <v>93</v>
      </c>
      <c r="Y785" s="58" t="s">
        <v>94</v>
      </c>
      <c r="Z785" s="58">
        <v>287</v>
      </c>
      <c r="AA785" s="58">
        <v>410.41</v>
      </c>
    </row>
    <row r="786" spans="1:27" ht="18" customHeight="1" x14ac:dyDescent="0.25">
      <c r="A786" s="2">
        <v>2024</v>
      </c>
      <c r="B786" s="2" t="s">
        <v>4</v>
      </c>
      <c r="C786" s="2" t="s">
        <v>12</v>
      </c>
      <c r="D786" s="6" t="s">
        <v>29</v>
      </c>
      <c r="E786" s="7">
        <v>643</v>
      </c>
      <c r="F786" s="7">
        <v>7000</v>
      </c>
      <c r="G786" s="7">
        <v>7840</v>
      </c>
      <c r="H786" s="4">
        <v>1400</v>
      </c>
      <c r="I786" s="5" t="s">
        <v>40</v>
      </c>
      <c r="P786" s="11"/>
      <c r="Q786" s="57" t="s">
        <v>88</v>
      </c>
      <c r="R786" s="57">
        <v>2021</v>
      </c>
      <c r="S786" s="57" t="s">
        <v>10</v>
      </c>
      <c r="T786" s="57" t="s">
        <v>89</v>
      </c>
      <c r="U786" s="57" t="s">
        <v>90</v>
      </c>
      <c r="V786" s="57" t="s">
        <v>91</v>
      </c>
      <c r="W786" s="57" t="s">
        <v>100</v>
      </c>
      <c r="X786" s="57" t="s">
        <v>93</v>
      </c>
      <c r="Y786" s="57" t="s">
        <v>94</v>
      </c>
      <c r="Z786" s="57">
        <v>281</v>
      </c>
      <c r="AA786" s="57">
        <v>401.83</v>
      </c>
    </row>
    <row r="787" spans="1:27" ht="18" customHeight="1" x14ac:dyDescent="0.25">
      <c r="A787" s="2">
        <v>2024</v>
      </c>
      <c r="B787" s="2" t="s">
        <v>4</v>
      </c>
      <c r="C787" s="2" t="s">
        <v>38</v>
      </c>
      <c r="D787" s="6" t="s">
        <v>31</v>
      </c>
      <c r="E787" s="7">
        <v>455</v>
      </c>
      <c r="F787" s="7">
        <v>4578.6000000000004</v>
      </c>
      <c r="G787" s="7">
        <v>5128.0320000000002</v>
      </c>
      <c r="H787" s="4">
        <v>915.72000000000014</v>
      </c>
      <c r="I787" s="5" t="s">
        <v>40</v>
      </c>
      <c r="P787" s="11"/>
      <c r="Q787" s="58" t="s">
        <v>97</v>
      </c>
      <c r="R787" s="58">
        <v>2021</v>
      </c>
      <c r="S787" s="58" t="s">
        <v>9</v>
      </c>
      <c r="T787" s="58" t="s">
        <v>89</v>
      </c>
      <c r="U787" s="58" t="s">
        <v>90</v>
      </c>
      <c r="V787" s="58" t="s">
        <v>91</v>
      </c>
      <c r="W787" s="58" t="s">
        <v>100</v>
      </c>
      <c r="X787" s="58" t="s">
        <v>93</v>
      </c>
      <c r="Y787" s="58" t="s">
        <v>94</v>
      </c>
      <c r="Z787" s="58">
        <v>308</v>
      </c>
      <c r="AA787" s="58">
        <v>440.44</v>
      </c>
    </row>
    <row r="788" spans="1:27" ht="18" customHeight="1" x14ac:dyDescent="0.25">
      <c r="A788" s="2">
        <v>2024</v>
      </c>
      <c r="B788" s="2" t="s">
        <v>4</v>
      </c>
      <c r="C788" s="2" t="s">
        <v>12</v>
      </c>
      <c r="D788" s="6" t="s">
        <v>28</v>
      </c>
      <c r="E788" s="8">
        <v>345</v>
      </c>
      <c r="F788" s="8">
        <v>7000</v>
      </c>
      <c r="G788" s="8">
        <v>7840</v>
      </c>
      <c r="H788" s="4">
        <v>1400</v>
      </c>
      <c r="I788" s="5" t="s">
        <v>40</v>
      </c>
      <c r="P788" s="11"/>
      <c r="Q788" s="57" t="s">
        <v>95</v>
      </c>
      <c r="R788" s="57">
        <v>2021</v>
      </c>
      <c r="S788" s="57" t="s">
        <v>9</v>
      </c>
      <c r="T788" s="57" t="s">
        <v>89</v>
      </c>
      <c r="U788" s="57" t="s">
        <v>90</v>
      </c>
      <c r="V788" s="57" t="s">
        <v>91</v>
      </c>
      <c r="W788" s="57" t="s">
        <v>100</v>
      </c>
      <c r="X788" s="57" t="s">
        <v>93</v>
      </c>
      <c r="Y788" s="57" t="s">
        <v>94</v>
      </c>
      <c r="Z788" s="57">
        <v>302</v>
      </c>
      <c r="AA788" s="57">
        <v>431.86</v>
      </c>
    </row>
    <row r="789" spans="1:27" ht="18" customHeight="1" x14ac:dyDescent="0.25">
      <c r="A789" s="2">
        <v>2024</v>
      </c>
      <c r="B789" s="2" t="s">
        <v>4</v>
      </c>
      <c r="C789" s="2" t="s">
        <v>13</v>
      </c>
      <c r="D789" s="3" t="s">
        <v>33</v>
      </c>
      <c r="E789" s="4">
        <v>122</v>
      </c>
      <c r="F789" s="4">
        <v>100</v>
      </c>
      <c r="G789" s="4">
        <v>112</v>
      </c>
      <c r="H789" s="4">
        <v>20</v>
      </c>
      <c r="I789" s="5" t="s">
        <v>40</v>
      </c>
      <c r="P789" s="11"/>
      <c r="Q789" s="58" t="s">
        <v>95</v>
      </c>
      <c r="R789" s="58">
        <v>2021</v>
      </c>
      <c r="S789" s="58" t="s">
        <v>9</v>
      </c>
      <c r="T789" s="58" t="s">
        <v>89</v>
      </c>
      <c r="U789" s="58" t="s">
        <v>90</v>
      </c>
      <c r="V789" s="58" t="s">
        <v>91</v>
      </c>
      <c r="W789" s="58" t="s">
        <v>100</v>
      </c>
      <c r="X789" s="58" t="s">
        <v>93</v>
      </c>
      <c r="Y789" s="58" t="s">
        <v>94</v>
      </c>
      <c r="Z789" s="58">
        <v>306</v>
      </c>
      <c r="AA789" s="58">
        <v>526.24</v>
      </c>
    </row>
    <row r="790" spans="1:27" ht="18" customHeight="1" x14ac:dyDescent="0.25">
      <c r="A790" s="2">
        <v>2024</v>
      </c>
      <c r="B790" s="2" t="s">
        <v>4</v>
      </c>
      <c r="C790" s="2" t="s">
        <v>15</v>
      </c>
      <c r="D790" s="6" t="s">
        <v>26</v>
      </c>
      <c r="E790" s="7">
        <v>78</v>
      </c>
      <c r="F790" s="7">
        <v>4577.2</v>
      </c>
      <c r="G790" s="7">
        <v>5126.4639999999999</v>
      </c>
      <c r="H790" s="4">
        <v>915.44</v>
      </c>
      <c r="I790" s="5" t="s">
        <v>40</v>
      </c>
      <c r="P790" s="11"/>
      <c r="Q790" s="57" t="s">
        <v>98</v>
      </c>
      <c r="R790" s="57">
        <v>2021</v>
      </c>
      <c r="S790" s="57" t="s">
        <v>9</v>
      </c>
      <c r="T790" s="57" t="s">
        <v>89</v>
      </c>
      <c r="U790" s="57" t="s">
        <v>90</v>
      </c>
      <c r="V790" s="57" t="s">
        <v>91</v>
      </c>
      <c r="W790" s="57" t="s">
        <v>100</v>
      </c>
      <c r="X790" s="57" t="s">
        <v>93</v>
      </c>
      <c r="Y790" s="57" t="s">
        <v>94</v>
      </c>
      <c r="Z790" s="57">
        <v>300</v>
      </c>
      <c r="AA790" s="57">
        <v>526.24</v>
      </c>
    </row>
    <row r="791" spans="1:27" ht="18" customHeight="1" x14ac:dyDescent="0.25">
      <c r="A791" s="2">
        <v>2024</v>
      </c>
      <c r="B791" s="2" t="s">
        <v>4</v>
      </c>
      <c r="C791" s="2" t="s">
        <v>15</v>
      </c>
      <c r="D791" s="6" t="s">
        <v>24</v>
      </c>
      <c r="E791" s="7">
        <v>76</v>
      </c>
      <c r="F791" s="7">
        <v>4576.8999999999996</v>
      </c>
      <c r="G791" s="7">
        <v>5126.1279999999997</v>
      </c>
      <c r="H791" s="4">
        <v>915.38</v>
      </c>
      <c r="I791" s="5" t="s">
        <v>40</v>
      </c>
      <c r="P791" s="11"/>
      <c r="Q791" s="58" t="s">
        <v>97</v>
      </c>
      <c r="R791" s="58">
        <v>2021</v>
      </c>
      <c r="S791" s="58" t="s">
        <v>9</v>
      </c>
      <c r="T791" s="58" t="s">
        <v>89</v>
      </c>
      <c r="U791" s="58" t="s">
        <v>90</v>
      </c>
      <c r="V791" s="58" t="s">
        <v>91</v>
      </c>
      <c r="W791" s="58" t="s">
        <v>100</v>
      </c>
      <c r="X791" s="58" t="s">
        <v>93</v>
      </c>
      <c r="Y791" s="58" t="s">
        <v>94</v>
      </c>
      <c r="Z791" s="58">
        <v>309</v>
      </c>
      <c r="AA791" s="58">
        <v>441.87</v>
      </c>
    </row>
    <row r="792" spans="1:27" ht="18" customHeight="1" x14ac:dyDescent="0.25">
      <c r="A792" s="2">
        <v>2024</v>
      </c>
      <c r="B792" s="2" t="s">
        <v>4</v>
      </c>
      <c r="C792" s="2" t="s">
        <v>15</v>
      </c>
      <c r="D792" s="6" t="s">
        <v>25</v>
      </c>
      <c r="E792" s="7">
        <v>46</v>
      </c>
      <c r="F792" s="7">
        <v>200</v>
      </c>
      <c r="G792" s="7">
        <v>224</v>
      </c>
      <c r="H792" s="4">
        <v>40</v>
      </c>
      <c r="I792" s="5" t="s">
        <v>40</v>
      </c>
      <c r="P792" s="11"/>
      <c r="Q792" s="57" t="s">
        <v>97</v>
      </c>
      <c r="R792" s="57">
        <v>2021</v>
      </c>
      <c r="S792" s="57" t="s">
        <v>9</v>
      </c>
      <c r="T792" s="57" t="s">
        <v>89</v>
      </c>
      <c r="U792" s="57" t="s">
        <v>90</v>
      </c>
      <c r="V792" s="57" t="s">
        <v>91</v>
      </c>
      <c r="W792" s="57" t="s">
        <v>100</v>
      </c>
      <c r="X792" s="57" t="s">
        <v>93</v>
      </c>
      <c r="Y792" s="57" t="s">
        <v>94</v>
      </c>
      <c r="Z792" s="57">
        <v>303</v>
      </c>
      <c r="AA792" s="57">
        <v>433.29</v>
      </c>
    </row>
    <row r="793" spans="1:27" ht="18" customHeight="1" x14ac:dyDescent="0.25">
      <c r="A793" s="2">
        <v>2024</v>
      </c>
      <c r="B793" s="2" t="s">
        <v>4</v>
      </c>
      <c r="C793" s="2" t="s">
        <v>15</v>
      </c>
      <c r="D793" s="6" t="s">
        <v>23</v>
      </c>
      <c r="E793" s="7">
        <v>34</v>
      </c>
      <c r="F793" s="7">
        <v>4576.8</v>
      </c>
      <c r="G793" s="7">
        <v>5126.0160000000005</v>
      </c>
      <c r="H793" s="4">
        <v>915.36000000000013</v>
      </c>
      <c r="I793" s="5" t="s">
        <v>40</v>
      </c>
      <c r="P793" s="11"/>
      <c r="Q793" s="58" t="s">
        <v>97</v>
      </c>
      <c r="R793" s="58">
        <v>2021</v>
      </c>
      <c r="S793" s="58" t="s">
        <v>9</v>
      </c>
      <c r="T793" s="58" t="s">
        <v>89</v>
      </c>
      <c r="U793" s="58" t="s">
        <v>90</v>
      </c>
      <c r="V793" s="58" t="s">
        <v>91</v>
      </c>
      <c r="W793" s="58" t="s">
        <v>100</v>
      </c>
      <c r="X793" s="58" t="s">
        <v>93</v>
      </c>
      <c r="Y793" s="58" t="s">
        <v>94</v>
      </c>
      <c r="Z793" s="58">
        <v>297</v>
      </c>
      <c r="AA793" s="58">
        <v>424.71</v>
      </c>
    </row>
    <row r="794" spans="1:27" ht="18" customHeight="1" x14ac:dyDescent="0.25">
      <c r="A794" s="2">
        <v>2024</v>
      </c>
      <c r="B794" s="2" t="s">
        <v>4</v>
      </c>
      <c r="C794" s="2" t="s">
        <v>13</v>
      </c>
      <c r="D794" s="3" t="s">
        <v>34</v>
      </c>
      <c r="E794" s="4">
        <v>7</v>
      </c>
      <c r="F794" s="4">
        <v>200</v>
      </c>
      <c r="G794" s="4">
        <v>224</v>
      </c>
      <c r="H794" s="4">
        <v>40</v>
      </c>
      <c r="I794" s="5" t="s">
        <v>40</v>
      </c>
      <c r="P794" s="11"/>
      <c r="Q794" s="57" t="s">
        <v>88</v>
      </c>
      <c r="R794" s="57">
        <v>2021</v>
      </c>
      <c r="S794" s="57" t="s">
        <v>9</v>
      </c>
      <c r="T794" s="57" t="s">
        <v>89</v>
      </c>
      <c r="U794" s="57" t="s">
        <v>90</v>
      </c>
      <c r="V794" s="57" t="s">
        <v>91</v>
      </c>
      <c r="W794" s="57" t="s">
        <v>100</v>
      </c>
      <c r="X794" s="57" t="s">
        <v>93</v>
      </c>
      <c r="Y794" s="57" t="s">
        <v>94</v>
      </c>
      <c r="Z794" s="57">
        <v>305</v>
      </c>
      <c r="AA794" s="57">
        <v>436.15</v>
      </c>
    </row>
    <row r="795" spans="1:27" ht="18" customHeight="1" x14ac:dyDescent="0.25">
      <c r="A795" s="2">
        <v>2024</v>
      </c>
      <c r="B795" s="2" t="s">
        <v>4</v>
      </c>
      <c r="C795" s="2" t="s">
        <v>15</v>
      </c>
      <c r="D795" s="6" t="s">
        <v>27</v>
      </c>
      <c r="E795" s="7">
        <v>3</v>
      </c>
      <c r="F795" s="7">
        <v>4577.3</v>
      </c>
      <c r="G795" s="7">
        <v>5126.576</v>
      </c>
      <c r="H795" s="4">
        <v>915.46</v>
      </c>
      <c r="I795" s="5" t="s">
        <v>40</v>
      </c>
      <c r="P795" s="11"/>
      <c r="Q795" s="58" t="s">
        <v>88</v>
      </c>
      <c r="R795" s="58">
        <v>2021</v>
      </c>
      <c r="S795" s="58" t="s">
        <v>9</v>
      </c>
      <c r="T795" s="58" t="s">
        <v>89</v>
      </c>
      <c r="U795" s="58" t="s">
        <v>90</v>
      </c>
      <c r="V795" s="58" t="s">
        <v>91</v>
      </c>
      <c r="W795" s="58" t="s">
        <v>100</v>
      </c>
      <c r="X795" s="58" t="s">
        <v>93</v>
      </c>
      <c r="Y795" s="58" t="s">
        <v>94</v>
      </c>
      <c r="Z795" s="58">
        <v>299</v>
      </c>
      <c r="AA795" s="58">
        <v>427.57</v>
      </c>
    </row>
    <row r="796" spans="1:27" ht="18" customHeight="1" x14ac:dyDescent="0.25">
      <c r="A796" s="2">
        <v>2024</v>
      </c>
      <c r="B796" s="2" t="s">
        <v>4</v>
      </c>
      <c r="C796" s="2" t="s">
        <v>32</v>
      </c>
      <c r="D796" s="6" t="s">
        <v>32</v>
      </c>
      <c r="E796" s="7">
        <v>2</v>
      </c>
      <c r="F796" s="7">
        <v>6600</v>
      </c>
      <c r="G796" s="7">
        <v>7392</v>
      </c>
      <c r="H796" s="4">
        <v>1320</v>
      </c>
      <c r="I796" s="5" t="s">
        <v>42</v>
      </c>
      <c r="P796" s="11"/>
      <c r="Q796" s="57" t="s">
        <v>88</v>
      </c>
      <c r="R796" s="57">
        <v>2021</v>
      </c>
      <c r="S796" s="57" t="s">
        <v>3</v>
      </c>
      <c r="T796" s="57" t="s">
        <v>89</v>
      </c>
      <c r="U796" s="57" t="s">
        <v>90</v>
      </c>
      <c r="V796" s="57" t="s">
        <v>91</v>
      </c>
      <c r="W796" s="57" t="s">
        <v>92</v>
      </c>
      <c r="X796" s="57" t="s">
        <v>93</v>
      </c>
      <c r="Y796" s="57" t="s">
        <v>94</v>
      </c>
      <c r="Z796" s="57">
        <v>158</v>
      </c>
      <c r="AA796" s="57">
        <v>526.24</v>
      </c>
    </row>
    <row r="797" spans="1:27" ht="18" customHeight="1" x14ac:dyDescent="0.25">
      <c r="A797" s="2">
        <v>2024</v>
      </c>
      <c r="B797" s="2" t="s">
        <v>5</v>
      </c>
      <c r="C797" s="2" t="s">
        <v>14</v>
      </c>
      <c r="D797" s="3" t="s">
        <v>36</v>
      </c>
      <c r="E797" s="4">
        <v>3566</v>
      </c>
      <c r="F797" s="4">
        <v>4577.3</v>
      </c>
      <c r="G797" s="4">
        <v>5126.576</v>
      </c>
      <c r="H797" s="4">
        <v>915.46</v>
      </c>
      <c r="I797" s="5" t="s">
        <v>42</v>
      </c>
      <c r="P797" s="11"/>
      <c r="Q797" s="58" t="s">
        <v>88</v>
      </c>
      <c r="R797" s="58">
        <v>2021</v>
      </c>
      <c r="S797" s="58" t="s">
        <v>3</v>
      </c>
      <c r="T797" s="58" t="s">
        <v>89</v>
      </c>
      <c r="U797" s="58" t="s">
        <v>90</v>
      </c>
      <c r="V797" s="58" t="s">
        <v>91</v>
      </c>
      <c r="W797" s="58" t="s">
        <v>92</v>
      </c>
      <c r="X797" s="58" t="s">
        <v>93</v>
      </c>
      <c r="Y797" s="58" t="s">
        <v>94</v>
      </c>
      <c r="Z797" s="58">
        <v>152</v>
      </c>
      <c r="AA797" s="58">
        <v>526.24</v>
      </c>
    </row>
    <row r="798" spans="1:27" ht="18" customHeight="1" x14ac:dyDescent="0.25">
      <c r="A798" s="2">
        <v>2024</v>
      </c>
      <c r="B798" s="2" t="s">
        <v>5</v>
      </c>
      <c r="C798" s="2" t="s">
        <v>14</v>
      </c>
      <c r="D798" s="3" t="s">
        <v>37</v>
      </c>
      <c r="E798" s="4">
        <v>2498</v>
      </c>
      <c r="F798" s="4">
        <v>8000</v>
      </c>
      <c r="G798" s="4">
        <v>8960</v>
      </c>
      <c r="H798" s="4">
        <v>1600</v>
      </c>
      <c r="I798" s="5" t="s">
        <v>42</v>
      </c>
      <c r="P798" s="11"/>
      <c r="Q798" s="57" t="s">
        <v>95</v>
      </c>
      <c r="R798" s="57">
        <v>2021</v>
      </c>
      <c r="S798" s="57" t="s">
        <v>3</v>
      </c>
      <c r="T798" s="57" t="s">
        <v>89</v>
      </c>
      <c r="U798" s="57" t="s">
        <v>90</v>
      </c>
      <c r="V798" s="57" t="s">
        <v>91</v>
      </c>
      <c r="W798" s="57" t="s">
        <v>92</v>
      </c>
      <c r="X798" s="57" t="s">
        <v>93</v>
      </c>
      <c r="Y798" s="57" t="s">
        <v>96</v>
      </c>
      <c r="Z798" s="57">
        <v>170</v>
      </c>
      <c r="AA798" s="57">
        <v>243.1</v>
      </c>
    </row>
    <row r="799" spans="1:27" ht="18" customHeight="1" x14ac:dyDescent="0.25">
      <c r="A799" s="2">
        <v>2024</v>
      </c>
      <c r="B799" s="2" t="s">
        <v>5</v>
      </c>
      <c r="C799" s="2" t="s">
        <v>13</v>
      </c>
      <c r="D799" s="3" t="s">
        <v>35</v>
      </c>
      <c r="E799" s="4">
        <v>1245</v>
      </c>
      <c r="F799" s="4">
        <v>4577.2</v>
      </c>
      <c r="G799" s="4">
        <v>5126.4639999999999</v>
      </c>
      <c r="H799" s="4">
        <v>915.44</v>
      </c>
      <c r="I799" s="5" t="s">
        <v>42</v>
      </c>
      <c r="P799" s="11"/>
      <c r="Q799" s="58" t="s">
        <v>95</v>
      </c>
      <c r="R799" s="58">
        <v>2021</v>
      </c>
      <c r="S799" s="58" t="s">
        <v>3</v>
      </c>
      <c r="T799" s="58" t="s">
        <v>89</v>
      </c>
      <c r="U799" s="58" t="s">
        <v>90</v>
      </c>
      <c r="V799" s="58" t="s">
        <v>91</v>
      </c>
      <c r="W799" s="58" t="s">
        <v>92</v>
      </c>
      <c r="X799" s="58" t="s">
        <v>93</v>
      </c>
      <c r="Y799" s="58" t="s">
        <v>96</v>
      </c>
      <c r="Z799" s="58">
        <v>218</v>
      </c>
      <c r="AA799" s="58">
        <v>311.74</v>
      </c>
    </row>
    <row r="800" spans="1:27" ht="18" customHeight="1" x14ac:dyDescent="0.25">
      <c r="A800" s="2">
        <v>2024</v>
      </c>
      <c r="B800" s="2" t="s">
        <v>5</v>
      </c>
      <c r="C800" s="2" t="s">
        <v>38</v>
      </c>
      <c r="D800" s="6" t="s">
        <v>30</v>
      </c>
      <c r="E800" s="7">
        <v>644</v>
      </c>
      <c r="F800" s="7">
        <v>5743.5</v>
      </c>
      <c r="G800" s="7">
        <v>6432.72</v>
      </c>
      <c r="H800" s="4">
        <v>1148.7</v>
      </c>
      <c r="I800" s="5" t="s">
        <v>42</v>
      </c>
      <c r="P800" s="11"/>
      <c r="Q800" s="57" t="s">
        <v>88</v>
      </c>
      <c r="R800" s="57">
        <v>2021</v>
      </c>
      <c r="S800" s="57" t="s">
        <v>3</v>
      </c>
      <c r="T800" s="57" t="s">
        <v>89</v>
      </c>
      <c r="U800" s="57" t="s">
        <v>90</v>
      </c>
      <c r="V800" s="57" t="s">
        <v>91</v>
      </c>
      <c r="W800" s="57" t="s">
        <v>92</v>
      </c>
      <c r="X800" s="57" t="s">
        <v>93</v>
      </c>
      <c r="Y800" s="57" t="s">
        <v>96</v>
      </c>
      <c r="Z800" s="57">
        <v>146</v>
      </c>
      <c r="AA800" s="57">
        <v>208.78</v>
      </c>
    </row>
    <row r="801" spans="1:27" ht="18" customHeight="1" x14ac:dyDescent="0.25">
      <c r="A801" s="2">
        <v>2024</v>
      </c>
      <c r="B801" s="2" t="s">
        <v>5</v>
      </c>
      <c r="C801" s="2" t="s">
        <v>12</v>
      </c>
      <c r="D801" s="6" t="s">
        <v>29</v>
      </c>
      <c r="E801" s="7">
        <v>643</v>
      </c>
      <c r="F801" s="7">
        <v>7000</v>
      </c>
      <c r="G801" s="7">
        <v>7840</v>
      </c>
      <c r="H801" s="4">
        <v>1400</v>
      </c>
      <c r="I801" s="5" t="s">
        <v>42</v>
      </c>
      <c r="P801" s="11"/>
      <c r="Q801" s="58" t="s">
        <v>97</v>
      </c>
      <c r="R801" s="58">
        <v>2021</v>
      </c>
      <c r="S801" s="58" t="s">
        <v>3</v>
      </c>
      <c r="T801" s="58" t="s">
        <v>89</v>
      </c>
      <c r="U801" s="58" t="s">
        <v>90</v>
      </c>
      <c r="V801" s="58" t="s">
        <v>91</v>
      </c>
      <c r="W801" s="58" t="s">
        <v>92</v>
      </c>
      <c r="X801" s="58" t="s">
        <v>93</v>
      </c>
      <c r="Y801" s="58" t="s">
        <v>96</v>
      </c>
      <c r="Z801" s="58">
        <v>172</v>
      </c>
      <c r="AA801" s="58">
        <v>245.96</v>
      </c>
    </row>
    <row r="802" spans="1:27" ht="18" customHeight="1" x14ac:dyDescent="0.25">
      <c r="A802" s="2">
        <v>2024</v>
      </c>
      <c r="B802" s="2" t="s">
        <v>5</v>
      </c>
      <c r="C802" s="2" t="s">
        <v>38</v>
      </c>
      <c r="D802" s="6" t="s">
        <v>31</v>
      </c>
      <c r="E802" s="7">
        <v>455</v>
      </c>
      <c r="F802" s="7">
        <v>4578.6000000000004</v>
      </c>
      <c r="G802" s="7">
        <v>5128.0320000000002</v>
      </c>
      <c r="H802" s="4">
        <v>915.72000000000014</v>
      </c>
      <c r="I802" s="5" t="s">
        <v>42</v>
      </c>
      <c r="P802" s="11"/>
      <c r="Q802" s="57" t="s">
        <v>88</v>
      </c>
      <c r="R802" s="57">
        <v>2021</v>
      </c>
      <c r="S802" s="57" t="s">
        <v>3</v>
      </c>
      <c r="T802" s="57" t="s">
        <v>89</v>
      </c>
      <c r="U802" s="57" t="s">
        <v>90</v>
      </c>
      <c r="V802" s="57" t="s">
        <v>91</v>
      </c>
      <c r="W802" s="57" t="s">
        <v>92</v>
      </c>
      <c r="X802" s="57" t="s">
        <v>93</v>
      </c>
      <c r="Y802" s="57" t="s">
        <v>96</v>
      </c>
      <c r="Z802" s="57">
        <v>220</v>
      </c>
      <c r="AA802" s="57">
        <v>314.60000000000002</v>
      </c>
    </row>
    <row r="803" spans="1:27" ht="18" customHeight="1" x14ac:dyDescent="0.25">
      <c r="A803" s="2">
        <v>2024</v>
      </c>
      <c r="B803" s="2" t="s">
        <v>5</v>
      </c>
      <c r="C803" s="2" t="s">
        <v>12</v>
      </c>
      <c r="D803" s="6" t="s">
        <v>28</v>
      </c>
      <c r="E803" s="8">
        <v>345</v>
      </c>
      <c r="F803" s="8">
        <v>7000</v>
      </c>
      <c r="G803" s="8">
        <v>7840</v>
      </c>
      <c r="H803" s="4">
        <v>1400</v>
      </c>
      <c r="I803" s="5" t="s">
        <v>42</v>
      </c>
      <c r="P803" s="11"/>
      <c r="Q803" s="58" t="s">
        <v>88</v>
      </c>
      <c r="R803" s="58">
        <v>2021</v>
      </c>
      <c r="S803" s="58" t="s">
        <v>3</v>
      </c>
      <c r="T803" s="58" t="s">
        <v>89</v>
      </c>
      <c r="U803" s="58" t="s">
        <v>90</v>
      </c>
      <c r="V803" s="58" t="s">
        <v>91</v>
      </c>
      <c r="W803" s="58" t="s">
        <v>92</v>
      </c>
      <c r="X803" s="58" t="s">
        <v>93</v>
      </c>
      <c r="Y803" s="58" t="s">
        <v>96</v>
      </c>
      <c r="Z803" s="58">
        <v>162</v>
      </c>
      <c r="AA803" s="58">
        <v>526.24</v>
      </c>
    </row>
    <row r="804" spans="1:27" ht="18" customHeight="1" x14ac:dyDescent="0.25">
      <c r="A804" s="2">
        <v>2024</v>
      </c>
      <c r="B804" s="2" t="s">
        <v>5</v>
      </c>
      <c r="C804" s="2" t="s">
        <v>13</v>
      </c>
      <c r="D804" s="3" t="s">
        <v>33</v>
      </c>
      <c r="E804" s="4">
        <v>122</v>
      </c>
      <c r="F804" s="4">
        <v>100</v>
      </c>
      <c r="G804" s="4">
        <v>112</v>
      </c>
      <c r="H804" s="4">
        <v>20</v>
      </c>
      <c r="I804" s="5" t="s">
        <v>42</v>
      </c>
      <c r="P804" s="11"/>
      <c r="Q804" s="57" t="s">
        <v>95</v>
      </c>
      <c r="R804" s="57">
        <v>2021</v>
      </c>
      <c r="S804" s="57" t="s">
        <v>3</v>
      </c>
      <c r="T804" s="57" t="s">
        <v>89</v>
      </c>
      <c r="U804" s="57" t="s">
        <v>90</v>
      </c>
      <c r="V804" s="57" t="s">
        <v>91</v>
      </c>
      <c r="W804" s="57" t="s">
        <v>92</v>
      </c>
      <c r="X804" s="57" t="s">
        <v>93</v>
      </c>
      <c r="Y804" s="57" t="s">
        <v>96</v>
      </c>
      <c r="Z804" s="57">
        <v>156</v>
      </c>
      <c r="AA804" s="57">
        <v>526.24</v>
      </c>
    </row>
    <row r="805" spans="1:27" ht="18" customHeight="1" x14ac:dyDescent="0.25">
      <c r="A805" s="2">
        <v>2024</v>
      </c>
      <c r="B805" s="2" t="s">
        <v>5</v>
      </c>
      <c r="C805" s="2" t="s">
        <v>15</v>
      </c>
      <c r="D805" s="6" t="s">
        <v>26</v>
      </c>
      <c r="E805" s="7">
        <v>78</v>
      </c>
      <c r="F805" s="7">
        <v>4577.2</v>
      </c>
      <c r="G805" s="7">
        <v>5126.4639999999999</v>
      </c>
      <c r="H805" s="4">
        <v>915.44</v>
      </c>
      <c r="I805" s="5" t="s">
        <v>42</v>
      </c>
      <c r="P805" s="11"/>
      <c r="Q805" s="58" t="s">
        <v>95</v>
      </c>
      <c r="R805" s="58">
        <v>2021</v>
      </c>
      <c r="S805" s="58" t="s">
        <v>3</v>
      </c>
      <c r="T805" s="58" t="s">
        <v>89</v>
      </c>
      <c r="U805" s="58" t="s">
        <v>90</v>
      </c>
      <c r="V805" s="58" t="s">
        <v>91</v>
      </c>
      <c r="W805" s="58" t="s">
        <v>92</v>
      </c>
      <c r="X805" s="58" t="s">
        <v>93</v>
      </c>
      <c r="Y805" s="58" t="s">
        <v>96</v>
      </c>
      <c r="Z805" s="58">
        <v>150</v>
      </c>
      <c r="AA805" s="58">
        <v>526.24</v>
      </c>
    </row>
    <row r="806" spans="1:27" ht="18" customHeight="1" x14ac:dyDescent="0.25">
      <c r="A806" s="2">
        <v>2024</v>
      </c>
      <c r="B806" s="2" t="s">
        <v>5</v>
      </c>
      <c r="C806" s="2" t="s">
        <v>15</v>
      </c>
      <c r="D806" s="6" t="s">
        <v>24</v>
      </c>
      <c r="E806" s="7">
        <v>76</v>
      </c>
      <c r="F806" s="7">
        <v>4576.8999999999996</v>
      </c>
      <c r="G806" s="7">
        <v>5126.1279999999997</v>
      </c>
      <c r="H806" s="4">
        <v>915.38</v>
      </c>
      <c r="I806" s="5" t="s">
        <v>42</v>
      </c>
      <c r="P806" s="11"/>
      <c r="Q806" s="57" t="s">
        <v>95</v>
      </c>
      <c r="R806" s="57">
        <v>2021</v>
      </c>
      <c r="S806" s="57" t="s">
        <v>3</v>
      </c>
      <c r="T806" s="57" t="s">
        <v>89</v>
      </c>
      <c r="U806" s="57" t="s">
        <v>90</v>
      </c>
      <c r="V806" s="57" t="s">
        <v>91</v>
      </c>
      <c r="W806" s="57" t="s">
        <v>92</v>
      </c>
      <c r="X806" s="57" t="s">
        <v>93</v>
      </c>
      <c r="Y806" s="57" t="s">
        <v>96</v>
      </c>
      <c r="Z806" s="57">
        <v>687</v>
      </c>
      <c r="AA806" s="57">
        <v>982.41</v>
      </c>
    </row>
    <row r="807" spans="1:27" ht="18" customHeight="1" x14ac:dyDescent="0.25">
      <c r="A807" s="2">
        <v>2024</v>
      </c>
      <c r="B807" s="2" t="s">
        <v>5</v>
      </c>
      <c r="C807" s="2" t="s">
        <v>15</v>
      </c>
      <c r="D807" s="6" t="s">
        <v>25</v>
      </c>
      <c r="E807" s="7">
        <v>46</v>
      </c>
      <c r="F807" s="7">
        <v>200</v>
      </c>
      <c r="G807" s="7">
        <v>224</v>
      </c>
      <c r="H807" s="4">
        <v>40</v>
      </c>
      <c r="I807" s="5" t="s">
        <v>42</v>
      </c>
      <c r="P807" s="11"/>
      <c r="Q807" s="58" t="s">
        <v>88</v>
      </c>
      <c r="R807" s="58">
        <v>2021</v>
      </c>
      <c r="S807" s="58" t="s">
        <v>3</v>
      </c>
      <c r="T807" s="58" t="s">
        <v>89</v>
      </c>
      <c r="U807" s="58" t="s">
        <v>90</v>
      </c>
      <c r="V807" s="58" t="s">
        <v>91</v>
      </c>
      <c r="W807" s="58" t="s">
        <v>92</v>
      </c>
      <c r="X807" s="58" t="s">
        <v>93</v>
      </c>
      <c r="Y807" s="58" t="s">
        <v>96</v>
      </c>
      <c r="Z807" s="58">
        <v>721</v>
      </c>
      <c r="AA807" s="58">
        <v>1031.03</v>
      </c>
    </row>
    <row r="808" spans="1:27" ht="18" customHeight="1" x14ac:dyDescent="0.25">
      <c r="A808" s="2">
        <v>2024</v>
      </c>
      <c r="B808" s="2" t="s">
        <v>5</v>
      </c>
      <c r="C808" s="2" t="s">
        <v>15</v>
      </c>
      <c r="D808" s="6" t="s">
        <v>23</v>
      </c>
      <c r="E808" s="7">
        <v>34</v>
      </c>
      <c r="F808" s="7">
        <v>4576.8</v>
      </c>
      <c r="G808" s="7">
        <v>5126.0160000000005</v>
      </c>
      <c r="H808" s="4">
        <v>915.36000000000013</v>
      </c>
      <c r="I808" s="5" t="s">
        <v>42</v>
      </c>
      <c r="P808" s="11"/>
      <c r="Q808" s="57" t="s">
        <v>95</v>
      </c>
      <c r="R808" s="57">
        <v>2021</v>
      </c>
      <c r="S808" s="57" t="s">
        <v>3</v>
      </c>
      <c r="T808" s="57" t="s">
        <v>89</v>
      </c>
      <c r="U808" s="57" t="s">
        <v>90</v>
      </c>
      <c r="V808" s="57" t="s">
        <v>91</v>
      </c>
      <c r="W808" s="57" t="s">
        <v>92</v>
      </c>
      <c r="X808" s="57" t="s">
        <v>93</v>
      </c>
      <c r="Y808" s="57" t="s">
        <v>96</v>
      </c>
      <c r="Z808" s="57">
        <v>774</v>
      </c>
      <c r="AA808" s="57">
        <v>1106.82</v>
      </c>
    </row>
    <row r="809" spans="1:27" ht="18" customHeight="1" x14ac:dyDescent="0.25">
      <c r="A809" s="2">
        <v>2024</v>
      </c>
      <c r="B809" s="2" t="s">
        <v>5</v>
      </c>
      <c r="C809" s="2" t="s">
        <v>13</v>
      </c>
      <c r="D809" s="3" t="s">
        <v>34</v>
      </c>
      <c r="E809" s="4">
        <v>7</v>
      </c>
      <c r="F809" s="4">
        <v>200</v>
      </c>
      <c r="G809" s="4">
        <v>224</v>
      </c>
      <c r="H809" s="4">
        <v>40</v>
      </c>
      <c r="I809" s="5" t="s">
        <v>42</v>
      </c>
      <c r="P809" s="11"/>
      <c r="Q809" s="58" t="s">
        <v>88</v>
      </c>
      <c r="R809" s="58">
        <v>2021</v>
      </c>
      <c r="S809" s="58" t="s">
        <v>3</v>
      </c>
      <c r="T809" s="58" t="s">
        <v>89</v>
      </c>
      <c r="U809" s="58" t="s">
        <v>90</v>
      </c>
      <c r="V809" s="58" t="s">
        <v>91</v>
      </c>
      <c r="W809" s="58" t="s">
        <v>92</v>
      </c>
      <c r="X809" s="58" t="s">
        <v>93</v>
      </c>
      <c r="Y809" s="58" t="s">
        <v>96</v>
      </c>
      <c r="Z809" s="58">
        <v>159</v>
      </c>
      <c r="AA809" s="58">
        <v>227.37</v>
      </c>
    </row>
    <row r="810" spans="1:27" ht="18" customHeight="1" x14ac:dyDescent="0.25">
      <c r="A810" s="2">
        <v>2024</v>
      </c>
      <c r="B810" s="2" t="s">
        <v>5</v>
      </c>
      <c r="C810" s="2" t="s">
        <v>32</v>
      </c>
      <c r="D810" s="6" t="s">
        <v>32</v>
      </c>
      <c r="E810" s="7">
        <v>3</v>
      </c>
      <c r="F810" s="7">
        <v>6600</v>
      </c>
      <c r="G810" s="7">
        <v>7392</v>
      </c>
      <c r="H810" s="4">
        <v>1320</v>
      </c>
      <c r="I810" s="5" t="s">
        <v>42</v>
      </c>
      <c r="P810" s="11"/>
      <c r="Q810" s="57" t="s">
        <v>95</v>
      </c>
      <c r="R810" s="57">
        <v>2021</v>
      </c>
      <c r="S810" s="57" t="s">
        <v>3</v>
      </c>
      <c r="T810" s="57" t="s">
        <v>89</v>
      </c>
      <c r="U810" s="57" t="s">
        <v>90</v>
      </c>
      <c r="V810" s="57" t="s">
        <v>91</v>
      </c>
      <c r="W810" s="57" t="s">
        <v>92</v>
      </c>
      <c r="X810" s="57" t="s">
        <v>93</v>
      </c>
      <c r="Y810" s="57" t="s">
        <v>96</v>
      </c>
      <c r="Z810" s="57">
        <v>153</v>
      </c>
      <c r="AA810" s="57">
        <v>218.79</v>
      </c>
    </row>
    <row r="811" spans="1:27" ht="18" customHeight="1" x14ac:dyDescent="0.25">
      <c r="A811" s="2">
        <v>2024</v>
      </c>
      <c r="B811" s="2" t="s">
        <v>5</v>
      </c>
      <c r="C811" s="2" t="s">
        <v>15</v>
      </c>
      <c r="D811" s="6" t="s">
        <v>27</v>
      </c>
      <c r="E811" s="7">
        <v>3</v>
      </c>
      <c r="F811" s="7">
        <v>4577.3</v>
      </c>
      <c r="G811" s="7">
        <v>5126.576</v>
      </c>
      <c r="H811" s="4">
        <v>915.46</v>
      </c>
      <c r="I811" s="5" t="s">
        <v>42</v>
      </c>
      <c r="P811" s="11"/>
      <c r="Q811" s="58" t="s">
        <v>88</v>
      </c>
      <c r="R811" s="58">
        <v>2021</v>
      </c>
      <c r="S811" s="58" t="s">
        <v>3</v>
      </c>
      <c r="T811" s="58" t="s">
        <v>89</v>
      </c>
      <c r="U811" s="58" t="s">
        <v>90</v>
      </c>
      <c r="V811" s="58" t="s">
        <v>91</v>
      </c>
      <c r="W811" s="58" t="s">
        <v>92</v>
      </c>
      <c r="X811" s="58" t="s">
        <v>93</v>
      </c>
      <c r="Y811" s="58" t="s">
        <v>96</v>
      </c>
      <c r="Z811" s="58">
        <v>147</v>
      </c>
      <c r="AA811" s="58">
        <v>210.21</v>
      </c>
    </row>
    <row r="812" spans="1:27" ht="18" customHeight="1" x14ac:dyDescent="0.25">
      <c r="A812" s="2">
        <v>2024</v>
      </c>
      <c r="B812" s="2" t="s">
        <v>6</v>
      </c>
      <c r="C812" s="2" t="s">
        <v>14</v>
      </c>
      <c r="D812" s="3" t="s">
        <v>36</v>
      </c>
      <c r="E812" s="4">
        <v>3566</v>
      </c>
      <c r="F812" s="4">
        <v>4577.3</v>
      </c>
      <c r="G812" s="4">
        <v>5126.576</v>
      </c>
      <c r="H812" s="4">
        <v>915.46</v>
      </c>
      <c r="I812" s="5" t="s">
        <v>42</v>
      </c>
      <c r="P812" s="11"/>
      <c r="Q812" s="57" t="s">
        <v>95</v>
      </c>
      <c r="R812" s="57">
        <v>2021</v>
      </c>
      <c r="S812" s="57" t="s">
        <v>3</v>
      </c>
      <c r="T812" s="57" t="s">
        <v>89</v>
      </c>
      <c r="U812" s="57" t="s">
        <v>90</v>
      </c>
      <c r="V812" s="57" t="s">
        <v>91</v>
      </c>
      <c r="W812" s="57" t="s">
        <v>92</v>
      </c>
      <c r="X812" s="57" t="s">
        <v>93</v>
      </c>
      <c r="Y812" s="57" t="s">
        <v>96</v>
      </c>
      <c r="Z812" s="57">
        <v>171</v>
      </c>
      <c r="AA812" s="57">
        <v>244.53</v>
      </c>
    </row>
    <row r="813" spans="1:27" ht="18" customHeight="1" x14ac:dyDescent="0.25">
      <c r="A813" s="2">
        <v>2024</v>
      </c>
      <c r="B813" s="2" t="s">
        <v>6</v>
      </c>
      <c r="C813" s="2" t="s">
        <v>14</v>
      </c>
      <c r="D813" s="3" t="s">
        <v>37</v>
      </c>
      <c r="E813" s="4">
        <v>2498</v>
      </c>
      <c r="F813" s="4">
        <v>8000</v>
      </c>
      <c r="G813" s="4">
        <v>8960</v>
      </c>
      <c r="H813" s="4">
        <v>1600</v>
      </c>
      <c r="I813" s="5" t="s">
        <v>42</v>
      </c>
      <c r="P813" s="11"/>
      <c r="Q813" s="58" t="s">
        <v>95</v>
      </c>
      <c r="R813" s="58">
        <v>2021</v>
      </c>
      <c r="S813" s="58" t="s">
        <v>3</v>
      </c>
      <c r="T813" s="58" t="s">
        <v>89</v>
      </c>
      <c r="U813" s="58" t="s">
        <v>90</v>
      </c>
      <c r="V813" s="58" t="s">
        <v>91</v>
      </c>
      <c r="W813" s="58" t="s">
        <v>92</v>
      </c>
      <c r="X813" s="58" t="s">
        <v>93</v>
      </c>
      <c r="Y813" s="58" t="s">
        <v>96</v>
      </c>
      <c r="Z813" s="58">
        <v>760</v>
      </c>
      <c r="AA813" s="58">
        <v>526.24</v>
      </c>
    </row>
    <row r="814" spans="1:27" ht="18" customHeight="1" x14ac:dyDescent="0.25">
      <c r="A814" s="2">
        <v>2024</v>
      </c>
      <c r="B814" s="2" t="s">
        <v>6</v>
      </c>
      <c r="C814" s="2" t="s">
        <v>13</v>
      </c>
      <c r="D814" s="3" t="s">
        <v>35</v>
      </c>
      <c r="E814" s="4">
        <v>1245</v>
      </c>
      <c r="F814" s="4">
        <v>4577.2</v>
      </c>
      <c r="G814" s="4">
        <v>5126.4639999999999</v>
      </c>
      <c r="H814" s="4">
        <v>915.44</v>
      </c>
      <c r="I814" s="5" t="s">
        <v>42</v>
      </c>
      <c r="P814" s="11"/>
      <c r="Q814" s="57" t="s">
        <v>95</v>
      </c>
      <c r="R814" s="57">
        <v>2021</v>
      </c>
      <c r="S814" s="57" t="s">
        <v>3</v>
      </c>
      <c r="T814" s="57" t="s">
        <v>89</v>
      </c>
      <c r="U814" s="57" t="s">
        <v>90</v>
      </c>
      <c r="V814" s="57" t="s">
        <v>91</v>
      </c>
      <c r="W814" s="57" t="s">
        <v>92</v>
      </c>
      <c r="X814" s="57" t="s">
        <v>93</v>
      </c>
      <c r="Y814" s="57" t="s">
        <v>96</v>
      </c>
      <c r="Z814" s="57">
        <v>813</v>
      </c>
      <c r="AA814" s="57">
        <v>526.24</v>
      </c>
    </row>
    <row r="815" spans="1:27" ht="18" customHeight="1" x14ac:dyDescent="0.25">
      <c r="A815" s="2">
        <v>2024</v>
      </c>
      <c r="B815" s="2" t="s">
        <v>6</v>
      </c>
      <c r="C815" s="2" t="s">
        <v>38</v>
      </c>
      <c r="D815" s="6" t="s">
        <v>30</v>
      </c>
      <c r="E815" s="7">
        <v>644</v>
      </c>
      <c r="F815" s="7">
        <v>5743.5</v>
      </c>
      <c r="G815" s="7">
        <v>6432.72</v>
      </c>
      <c r="H815" s="4">
        <v>1148.7</v>
      </c>
      <c r="I815" s="5" t="s">
        <v>42</v>
      </c>
      <c r="P815" s="11"/>
      <c r="Q815" s="58" t="s">
        <v>95</v>
      </c>
      <c r="R815" s="58">
        <v>2021</v>
      </c>
      <c r="S815" s="58" t="s">
        <v>3</v>
      </c>
      <c r="T815" s="58" t="s">
        <v>89</v>
      </c>
      <c r="U815" s="58" t="s">
        <v>90</v>
      </c>
      <c r="V815" s="58" t="s">
        <v>91</v>
      </c>
      <c r="W815" s="58" t="s">
        <v>92</v>
      </c>
      <c r="X815" s="58" t="s">
        <v>93</v>
      </c>
      <c r="Y815" s="58" t="s">
        <v>96</v>
      </c>
      <c r="Z815" s="58">
        <v>217</v>
      </c>
      <c r="AA815" s="58">
        <v>310.31</v>
      </c>
    </row>
    <row r="816" spans="1:27" ht="18" customHeight="1" x14ac:dyDescent="0.25">
      <c r="A816" s="2">
        <v>2024</v>
      </c>
      <c r="B816" s="2" t="s">
        <v>6</v>
      </c>
      <c r="C816" s="2" t="s">
        <v>12</v>
      </c>
      <c r="D816" s="6" t="s">
        <v>29</v>
      </c>
      <c r="E816" s="7">
        <v>643</v>
      </c>
      <c r="F816" s="7">
        <v>7000</v>
      </c>
      <c r="G816" s="7">
        <v>7840</v>
      </c>
      <c r="H816" s="4">
        <v>1400</v>
      </c>
      <c r="I816" s="5" t="s">
        <v>42</v>
      </c>
      <c r="P816" s="11"/>
      <c r="Q816" s="57" t="s">
        <v>97</v>
      </c>
      <c r="R816" s="57">
        <v>2021</v>
      </c>
      <c r="S816" s="57" t="s">
        <v>3</v>
      </c>
      <c r="T816" s="57" t="s">
        <v>89</v>
      </c>
      <c r="U816" s="57" t="s">
        <v>90</v>
      </c>
      <c r="V816" s="57" t="s">
        <v>91</v>
      </c>
      <c r="W816" s="57" t="s">
        <v>92</v>
      </c>
      <c r="X816" s="57" t="s">
        <v>93</v>
      </c>
      <c r="Y816" s="57" t="s">
        <v>96</v>
      </c>
      <c r="Z816" s="57">
        <v>145</v>
      </c>
      <c r="AA816" s="57">
        <v>207.35</v>
      </c>
    </row>
    <row r="817" spans="1:27" ht="18" customHeight="1" x14ac:dyDescent="0.25">
      <c r="A817" s="2">
        <v>2024</v>
      </c>
      <c r="B817" s="2" t="s">
        <v>6</v>
      </c>
      <c r="C817" s="2" t="s">
        <v>38</v>
      </c>
      <c r="D817" s="6" t="s">
        <v>31</v>
      </c>
      <c r="E817" s="7">
        <v>455</v>
      </c>
      <c r="F817" s="7">
        <v>4578.6000000000004</v>
      </c>
      <c r="G817" s="7">
        <v>5128.0320000000002</v>
      </c>
      <c r="H817" s="4">
        <v>915.72000000000014</v>
      </c>
      <c r="I817" s="5" t="s">
        <v>42</v>
      </c>
      <c r="P817" s="11"/>
      <c r="Q817" s="58" t="s">
        <v>95</v>
      </c>
      <c r="R817" s="58">
        <v>2021</v>
      </c>
      <c r="S817" s="58" t="s">
        <v>3</v>
      </c>
      <c r="T817" s="58" t="s">
        <v>89</v>
      </c>
      <c r="U817" s="58" t="s">
        <v>90</v>
      </c>
      <c r="V817" s="58" t="s">
        <v>91</v>
      </c>
      <c r="W817" s="58" t="s">
        <v>92</v>
      </c>
      <c r="X817" s="58" t="s">
        <v>93</v>
      </c>
      <c r="Y817" s="58" t="s">
        <v>94</v>
      </c>
      <c r="Z817" s="58">
        <v>161</v>
      </c>
      <c r="AA817" s="58">
        <v>230.23</v>
      </c>
    </row>
    <row r="818" spans="1:27" ht="18" customHeight="1" x14ac:dyDescent="0.25">
      <c r="A818" s="2">
        <v>2024</v>
      </c>
      <c r="B818" s="2" t="s">
        <v>6</v>
      </c>
      <c r="C818" s="2" t="s">
        <v>12</v>
      </c>
      <c r="D818" s="6" t="s">
        <v>28</v>
      </c>
      <c r="E818" s="8">
        <v>345</v>
      </c>
      <c r="F818" s="8">
        <v>7000</v>
      </c>
      <c r="G818" s="8">
        <v>7840</v>
      </c>
      <c r="H818" s="4">
        <v>1400</v>
      </c>
      <c r="I818" s="5" t="s">
        <v>42</v>
      </c>
      <c r="P818" s="11"/>
      <c r="Q818" s="57" t="s">
        <v>98</v>
      </c>
      <c r="R818" s="57">
        <v>2021</v>
      </c>
      <c r="S818" s="57" t="s">
        <v>3</v>
      </c>
      <c r="T818" s="57" t="s">
        <v>89</v>
      </c>
      <c r="U818" s="57" t="s">
        <v>90</v>
      </c>
      <c r="V818" s="57" t="s">
        <v>91</v>
      </c>
      <c r="W818" s="57" t="s">
        <v>92</v>
      </c>
      <c r="X818" s="57" t="s">
        <v>93</v>
      </c>
      <c r="Y818" s="57" t="s">
        <v>94</v>
      </c>
      <c r="Z818" s="57">
        <v>155</v>
      </c>
      <c r="AA818" s="57">
        <v>221.65</v>
      </c>
    </row>
    <row r="819" spans="1:27" ht="18" customHeight="1" x14ac:dyDescent="0.25">
      <c r="A819" s="2">
        <v>2024</v>
      </c>
      <c r="B819" s="2" t="s">
        <v>6</v>
      </c>
      <c r="C819" s="2" t="s">
        <v>13</v>
      </c>
      <c r="D819" s="3" t="s">
        <v>33</v>
      </c>
      <c r="E819" s="4">
        <v>122</v>
      </c>
      <c r="F819" s="4">
        <v>100</v>
      </c>
      <c r="G819" s="4">
        <v>112</v>
      </c>
      <c r="H819" s="4">
        <v>20</v>
      </c>
      <c r="I819" s="5" t="s">
        <v>40</v>
      </c>
      <c r="P819" s="11"/>
      <c r="Q819" s="58" t="s">
        <v>95</v>
      </c>
      <c r="R819" s="58">
        <v>2021</v>
      </c>
      <c r="S819" s="58" t="s">
        <v>3</v>
      </c>
      <c r="T819" s="58" t="s">
        <v>89</v>
      </c>
      <c r="U819" s="58" t="s">
        <v>90</v>
      </c>
      <c r="V819" s="58" t="s">
        <v>91</v>
      </c>
      <c r="W819" s="58" t="s">
        <v>92</v>
      </c>
      <c r="X819" s="58" t="s">
        <v>93</v>
      </c>
      <c r="Y819" s="58" t="s">
        <v>94</v>
      </c>
      <c r="Z819" s="58">
        <v>149</v>
      </c>
      <c r="AA819" s="58">
        <v>213.07</v>
      </c>
    </row>
    <row r="820" spans="1:27" ht="18" customHeight="1" x14ac:dyDescent="0.25">
      <c r="A820" s="2">
        <v>2024</v>
      </c>
      <c r="B820" s="2" t="s">
        <v>6</v>
      </c>
      <c r="C820" s="2" t="s">
        <v>15</v>
      </c>
      <c r="D820" s="6" t="s">
        <v>26</v>
      </c>
      <c r="E820" s="7">
        <v>78</v>
      </c>
      <c r="F820" s="7">
        <v>4577.2</v>
      </c>
      <c r="G820" s="7">
        <v>5126.4639999999999</v>
      </c>
      <c r="H820" s="4">
        <v>915.44</v>
      </c>
      <c r="I820" s="5" t="s">
        <v>40</v>
      </c>
      <c r="P820" s="11"/>
      <c r="Q820" s="57" t="s">
        <v>88</v>
      </c>
      <c r="R820" s="57">
        <v>2021</v>
      </c>
      <c r="S820" s="57" t="s">
        <v>3</v>
      </c>
      <c r="T820" s="57" t="s">
        <v>89</v>
      </c>
      <c r="U820" s="57" t="s">
        <v>90</v>
      </c>
      <c r="V820" s="57" t="s">
        <v>91</v>
      </c>
      <c r="W820" s="57" t="s">
        <v>92</v>
      </c>
      <c r="X820" s="57" t="s">
        <v>93</v>
      </c>
      <c r="Y820" s="57" t="s">
        <v>96</v>
      </c>
      <c r="Z820" s="57">
        <v>173</v>
      </c>
      <c r="AA820" s="57">
        <v>247.39</v>
      </c>
    </row>
    <row r="821" spans="1:27" ht="18" customHeight="1" x14ac:dyDescent="0.25">
      <c r="A821" s="2">
        <v>2024</v>
      </c>
      <c r="B821" s="2" t="s">
        <v>6</v>
      </c>
      <c r="C821" s="2" t="s">
        <v>15</v>
      </c>
      <c r="D821" s="6" t="s">
        <v>24</v>
      </c>
      <c r="E821" s="7">
        <v>76</v>
      </c>
      <c r="F821" s="7">
        <v>4576.8999999999996</v>
      </c>
      <c r="G821" s="7">
        <v>5126.1279999999997</v>
      </c>
      <c r="H821" s="4">
        <v>915.38</v>
      </c>
      <c r="I821" s="5" t="s">
        <v>40</v>
      </c>
      <c r="P821" s="11"/>
      <c r="Q821" s="58" t="s">
        <v>88</v>
      </c>
      <c r="R821" s="58">
        <v>2021</v>
      </c>
      <c r="S821" s="58" t="s">
        <v>3</v>
      </c>
      <c r="T821" s="58" t="s">
        <v>89</v>
      </c>
      <c r="U821" s="58" t="s">
        <v>90</v>
      </c>
      <c r="V821" s="58" t="s">
        <v>91</v>
      </c>
      <c r="W821" s="58" t="s">
        <v>92</v>
      </c>
      <c r="X821" s="58" t="s">
        <v>93</v>
      </c>
      <c r="Y821" s="58" t="s">
        <v>96</v>
      </c>
      <c r="Z821" s="58">
        <v>221</v>
      </c>
      <c r="AA821" s="58">
        <v>316.02999999999997</v>
      </c>
    </row>
    <row r="822" spans="1:27" ht="18" customHeight="1" x14ac:dyDescent="0.25">
      <c r="A822" s="2">
        <v>2024</v>
      </c>
      <c r="B822" s="2" t="s">
        <v>6</v>
      </c>
      <c r="C822" s="2" t="s">
        <v>15</v>
      </c>
      <c r="D822" s="6" t="s">
        <v>25</v>
      </c>
      <c r="E822" s="7">
        <v>46</v>
      </c>
      <c r="F822" s="7">
        <v>200</v>
      </c>
      <c r="G822" s="7">
        <v>224</v>
      </c>
      <c r="H822" s="4">
        <v>40</v>
      </c>
      <c r="I822" s="5" t="s">
        <v>40</v>
      </c>
      <c r="P822" s="11"/>
      <c r="Q822" s="57" t="s">
        <v>95</v>
      </c>
      <c r="R822" s="57">
        <v>2021</v>
      </c>
      <c r="S822" s="57" t="s">
        <v>3</v>
      </c>
      <c r="T822" s="57" t="s">
        <v>89</v>
      </c>
      <c r="U822" s="57" t="s">
        <v>90</v>
      </c>
      <c r="V822" s="57" t="s">
        <v>91</v>
      </c>
      <c r="W822" s="57" t="s">
        <v>92</v>
      </c>
      <c r="X822" s="57" t="s">
        <v>93</v>
      </c>
      <c r="Y822" s="57" t="s">
        <v>96</v>
      </c>
      <c r="Z822" s="57">
        <v>783</v>
      </c>
      <c r="AA822" s="57">
        <v>1119.69</v>
      </c>
    </row>
    <row r="823" spans="1:27" ht="18" customHeight="1" x14ac:dyDescent="0.25">
      <c r="A823" s="2">
        <v>2024</v>
      </c>
      <c r="B823" s="2" t="s">
        <v>6</v>
      </c>
      <c r="C823" s="2" t="s">
        <v>15</v>
      </c>
      <c r="D823" s="6" t="s">
        <v>23</v>
      </c>
      <c r="E823" s="7">
        <v>34</v>
      </c>
      <c r="F823" s="7">
        <v>4576.8</v>
      </c>
      <c r="G823" s="7">
        <v>5126.0160000000005</v>
      </c>
      <c r="H823" s="4">
        <v>915.36000000000013</v>
      </c>
      <c r="I823" s="5" t="s">
        <v>40</v>
      </c>
      <c r="P823" s="11"/>
      <c r="Q823" s="58" t="s">
        <v>88</v>
      </c>
      <c r="R823" s="58">
        <v>2021</v>
      </c>
      <c r="S823" s="58" t="s">
        <v>7</v>
      </c>
      <c r="T823" s="58" t="s">
        <v>89</v>
      </c>
      <c r="U823" s="58" t="s">
        <v>90</v>
      </c>
      <c r="V823" s="58" t="s">
        <v>91</v>
      </c>
      <c r="W823" s="58" t="s">
        <v>92</v>
      </c>
      <c r="X823" s="58" t="s">
        <v>93</v>
      </c>
      <c r="Y823" s="58" t="s">
        <v>94</v>
      </c>
      <c r="Z823" s="58">
        <v>344</v>
      </c>
      <c r="AA823" s="58">
        <v>491.92</v>
      </c>
    </row>
    <row r="824" spans="1:27" ht="18" customHeight="1" x14ac:dyDescent="0.25">
      <c r="A824" s="2">
        <v>2024</v>
      </c>
      <c r="B824" s="2" t="s">
        <v>6</v>
      </c>
      <c r="C824" s="2" t="s">
        <v>13</v>
      </c>
      <c r="D824" s="3" t="s">
        <v>34</v>
      </c>
      <c r="E824" s="4">
        <v>7</v>
      </c>
      <c r="F824" s="4">
        <v>200</v>
      </c>
      <c r="G824" s="4">
        <v>224</v>
      </c>
      <c r="H824" s="4">
        <v>40</v>
      </c>
      <c r="I824" s="5" t="s">
        <v>40</v>
      </c>
      <c r="P824" s="11"/>
      <c r="Q824" s="57" t="s">
        <v>88</v>
      </c>
      <c r="R824" s="57">
        <v>2021</v>
      </c>
      <c r="S824" s="57" t="s">
        <v>7</v>
      </c>
      <c r="T824" s="57" t="s">
        <v>89</v>
      </c>
      <c r="U824" s="57" t="s">
        <v>90</v>
      </c>
      <c r="V824" s="57" t="s">
        <v>91</v>
      </c>
      <c r="W824" s="57" t="s">
        <v>92</v>
      </c>
      <c r="X824" s="57" t="s">
        <v>93</v>
      </c>
      <c r="Y824" s="57" t="s">
        <v>94</v>
      </c>
      <c r="Z824" s="57">
        <v>338</v>
      </c>
      <c r="AA824" s="57">
        <v>483.34</v>
      </c>
    </row>
    <row r="825" spans="1:27" ht="18" customHeight="1" x14ac:dyDescent="0.25">
      <c r="A825" s="2">
        <v>2024</v>
      </c>
      <c r="B825" s="2" t="s">
        <v>6</v>
      </c>
      <c r="C825" s="2" t="s">
        <v>15</v>
      </c>
      <c r="D825" s="6" t="s">
        <v>27</v>
      </c>
      <c r="E825" s="7">
        <v>3</v>
      </c>
      <c r="F825" s="7">
        <v>4577.3</v>
      </c>
      <c r="G825" s="7">
        <v>5126.576</v>
      </c>
      <c r="H825" s="4">
        <v>915.46</v>
      </c>
      <c r="I825" s="5" t="s">
        <v>40</v>
      </c>
      <c r="P825" s="11"/>
      <c r="Q825" s="58" t="s">
        <v>88</v>
      </c>
      <c r="R825" s="58">
        <v>2021</v>
      </c>
      <c r="S825" s="58" t="s">
        <v>7</v>
      </c>
      <c r="T825" s="58" t="s">
        <v>89</v>
      </c>
      <c r="U825" s="58" t="s">
        <v>90</v>
      </c>
      <c r="V825" s="58" t="s">
        <v>91</v>
      </c>
      <c r="W825" s="58" t="s">
        <v>92</v>
      </c>
      <c r="X825" s="58" t="s">
        <v>93</v>
      </c>
      <c r="Y825" s="58" t="s">
        <v>94</v>
      </c>
      <c r="Z825" s="58">
        <v>332</v>
      </c>
      <c r="AA825" s="58">
        <v>474.76</v>
      </c>
    </row>
    <row r="826" spans="1:27" ht="18" customHeight="1" x14ac:dyDescent="0.25">
      <c r="A826" s="2">
        <v>2024</v>
      </c>
      <c r="B826" s="2" t="s">
        <v>6</v>
      </c>
      <c r="C826" s="2" t="s">
        <v>32</v>
      </c>
      <c r="D826" s="6" t="s">
        <v>32</v>
      </c>
      <c r="E826" s="7">
        <v>2</v>
      </c>
      <c r="F826" s="7">
        <v>6600</v>
      </c>
      <c r="G826" s="7">
        <v>7392</v>
      </c>
      <c r="H826" s="4">
        <v>1320</v>
      </c>
      <c r="I826" s="5" t="s">
        <v>40</v>
      </c>
      <c r="P826" s="11"/>
      <c r="Q826" s="57" t="s">
        <v>97</v>
      </c>
      <c r="R826" s="57">
        <v>2021</v>
      </c>
      <c r="S826" s="57" t="s">
        <v>7</v>
      </c>
      <c r="T826" s="57" t="s">
        <v>89</v>
      </c>
      <c r="U826" s="57" t="s">
        <v>90</v>
      </c>
      <c r="V826" s="57" t="s">
        <v>91</v>
      </c>
      <c r="W826" s="57" t="s">
        <v>92</v>
      </c>
      <c r="X826" s="57" t="s">
        <v>93</v>
      </c>
      <c r="Y826" s="57" t="s">
        <v>96</v>
      </c>
      <c r="Z826" s="57">
        <v>152</v>
      </c>
      <c r="AA826" s="57">
        <v>206.72</v>
      </c>
    </row>
    <row r="827" spans="1:27" ht="18" customHeight="1" x14ac:dyDescent="0.25">
      <c r="A827" s="2">
        <v>2024</v>
      </c>
      <c r="B827" s="2" t="s">
        <v>7</v>
      </c>
      <c r="C827" s="2" t="s">
        <v>14</v>
      </c>
      <c r="D827" s="3" t="s">
        <v>36</v>
      </c>
      <c r="E827" s="4">
        <v>3566</v>
      </c>
      <c r="F827" s="4">
        <v>4577.3</v>
      </c>
      <c r="G827" s="4">
        <v>5126.576</v>
      </c>
      <c r="H827" s="4">
        <v>915.46</v>
      </c>
      <c r="I827" s="5" t="s">
        <v>40</v>
      </c>
      <c r="P827" s="11"/>
      <c r="Q827" s="58" t="s">
        <v>97</v>
      </c>
      <c r="R827" s="58">
        <v>2021</v>
      </c>
      <c r="S827" s="58" t="s">
        <v>7</v>
      </c>
      <c r="T827" s="58" t="s">
        <v>89</v>
      </c>
      <c r="U827" s="58" t="s">
        <v>90</v>
      </c>
      <c r="V827" s="58" t="s">
        <v>91</v>
      </c>
      <c r="W827" s="58" t="s">
        <v>92</v>
      </c>
      <c r="X827" s="58" t="s">
        <v>93</v>
      </c>
      <c r="Y827" s="58" t="s">
        <v>96</v>
      </c>
      <c r="Z827" s="58">
        <v>368</v>
      </c>
      <c r="AA827" s="58">
        <v>526.24</v>
      </c>
    </row>
    <row r="828" spans="1:27" ht="18" customHeight="1" x14ac:dyDescent="0.25">
      <c r="A828" s="2">
        <v>2024</v>
      </c>
      <c r="B828" s="2" t="s">
        <v>7</v>
      </c>
      <c r="C828" s="2" t="s">
        <v>14</v>
      </c>
      <c r="D828" s="3" t="s">
        <v>37</v>
      </c>
      <c r="E828" s="4">
        <v>2498</v>
      </c>
      <c r="F828" s="4">
        <v>8000</v>
      </c>
      <c r="G828" s="4">
        <v>8960</v>
      </c>
      <c r="H828" s="4">
        <v>1600</v>
      </c>
      <c r="I828" s="5" t="s">
        <v>40</v>
      </c>
      <c r="P828" s="11"/>
      <c r="Q828" s="57" t="s">
        <v>99</v>
      </c>
      <c r="R828" s="57">
        <v>2021</v>
      </c>
      <c r="S828" s="57" t="s">
        <v>7</v>
      </c>
      <c r="T828" s="57" t="s">
        <v>89</v>
      </c>
      <c r="U828" s="57" t="s">
        <v>90</v>
      </c>
      <c r="V828" s="57" t="s">
        <v>91</v>
      </c>
      <c r="W828" s="57" t="s">
        <v>92</v>
      </c>
      <c r="X828" s="57" t="s">
        <v>93</v>
      </c>
      <c r="Y828" s="57" t="s">
        <v>96</v>
      </c>
      <c r="Z828" s="57">
        <v>148</v>
      </c>
      <c r="AA828" s="57">
        <v>211.64</v>
      </c>
    </row>
    <row r="829" spans="1:27" ht="18" customHeight="1" x14ac:dyDescent="0.25">
      <c r="A829" s="2">
        <v>2024</v>
      </c>
      <c r="B829" s="2" t="s">
        <v>7</v>
      </c>
      <c r="C829" s="2" t="s">
        <v>13</v>
      </c>
      <c r="D829" s="3" t="s">
        <v>35</v>
      </c>
      <c r="E829" s="4">
        <v>1245</v>
      </c>
      <c r="F829" s="4">
        <v>4577.2</v>
      </c>
      <c r="G829" s="4">
        <v>5126.4639999999999</v>
      </c>
      <c r="H829" s="4">
        <v>915.44</v>
      </c>
      <c r="I829" s="5" t="s">
        <v>40</v>
      </c>
      <c r="P829" s="11"/>
      <c r="Q829" s="58" t="s">
        <v>88</v>
      </c>
      <c r="R829" s="58">
        <v>2021</v>
      </c>
      <c r="S829" s="58" t="s">
        <v>7</v>
      </c>
      <c r="T829" s="58" t="s">
        <v>89</v>
      </c>
      <c r="U829" s="58" t="s">
        <v>90</v>
      </c>
      <c r="V829" s="58" t="s">
        <v>91</v>
      </c>
      <c r="W829" s="58" t="s">
        <v>92</v>
      </c>
      <c r="X829" s="58" t="s">
        <v>93</v>
      </c>
      <c r="Y829" s="58" t="s">
        <v>96</v>
      </c>
      <c r="Z829" s="58">
        <v>196</v>
      </c>
      <c r="AA829" s="58">
        <v>280.27999999999997</v>
      </c>
    </row>
    <row r="830" spans="1:27" ht="18" customHeight="1" x14ac:dyDescent="0.25">
      <c r="A830" s="2">
        <v>2024</v>
      </c>
      <c r="B830" s="2" t="s">
        <v>7</v>
      </c>
      <c r="C830" s="2" t="s">
        <v>38</v>
      </c>
      <c r="D830" s="6" t="s">
        <v>30</v>
      </c>
      <c r="E830" s="7">
        <v>644</v>
      </c>
      <c r="F830" s="7">
        <v>5743.5</v>
      </c>
      <c r="G830" s="7">
        <v>6432.72</v>
      </c>
      <c r="H830" s="4">
        <v>1148.7</v>
      </c>
      <c r="I830" s="5" t="s">
        <v>40</v>
      </c>
      <c r="P830" s="11"/>
      <c r="Q830" s="57" t="s">
        <v>88</v>
      </c>
      <c r="R830" s="57">
        <v>2021</v>
      </c>
      <c r="S830" s="57" t="s">
        <v>7</v>
      </c>
      <c r="T830" s="57" t="s">
        <v>89</v>
      </c>
      <c r="U830" s="57" t="s">
        <v>90</v>
      </c>
      <c r="V830" s="57" t="s">
        <v>91</v>
      </c>
      <c r="W830" s="57" t="s">
        <v>92</v>
      </c>
      <c r="X830" s="57" t="s">
        <v>93</v>
      </c>
      <c r="Y830" s="57" t="s">
        <v>96</v>
      </c>
      <c r="Z830" s="57">
        <v>370</v>
      </c>
      <c r="AA830" s="57">
        <v>529.1</v>
      </c>
    </row>
    <row r="831" spans="1:27" ht="18" customHeight="1" x14ac:dyDescent="0.25">
      <c r="A831" s="2">
        <v>2024</v>
      </c>
      <c r="B831" s="2" t="s">
        <v>7</v>
      </c>
      <c r="C831" s="2" t="s">
        <v>12</v>
      </c>
      <c r="D831" s="6" t="s">
        <v>29</v>
      </c>
      <c r="E831" s="7">
        <v>643</v>
      </c>
      <c r="F831" s="7">
        <v>7000</v>
      </c>
      <c r="G831" s="7">
        <v>7840</v>
      </c>
      <c r="H831" s="4">
        <v>1400</v>
      </c>
      <c r="I831" s="5" t="s">
        <v>40</v>
      </c>
      <c r="P831" s="11"/>
      <c r="Q831" s="58" t="s">
        <v>97</v>
      </c>
      <c r="R831" s="58">
        <v>2021</v>
      </c>
      <c r="S831" s="58" t="s">
        <v>7</v>
      </c>
      <c r="T831" s="58" t="s">
        <v>89</v>
      </c>
      <c r="U831" s="58" t="s">
        <v>90</v>
      </c>
      <c r="V831" s="58" t="s">
        <v>91</v>
      </c>
      <c r="W831" s="58" t="s">
        <v>92</v>
      </c>
      <c r="X831" s="58" t="s">
        <v>93</v>
      </c>
      <c r="Y831" s="58" t="s">
        <v>94</v>
      </c>
      <c r="Z831" s="58">
        <v>342</v>
      </c>
      <c r="AA831" s="58">
        <v>526.24</v>
      </c>
    </row>
    <row r="832" spans="1:27" ht="18" customHeight="1" x14ac:dyDescent="0.25">
      <c r="A832" s="2">
        <v>2024</v>
      </c>
      <c r="B832" s="2" t="s">
        <v>7</v>
      </c>
      <c r="C832" s="2" t="s">
        <v>38</v>
      </c>
      <c r="D832" s="6" t="s">
        <v>31</v>
      </c>
      <c r="E832" s="7">
        <v>455</v>
      </c>
      <c r="F832" s="7">
        <v>4578.6000000000004</v>
      </c>
      <c r="G832" s="7">
        <v>5128.0320000000002</v>
      </c>
      <c r="H832" s="4">
        <v>915.72000000000014</v>
      </c>
      <c r="I832" s="5" t="s">
        <v>40</v>
      </c>
      <c r="P832" s="11"/>
      <c r="Q832" s="57" t="s">
        <v>95</v>
      </c>
      <c r="R832" s="57">
        <v>2021</v>
      </c>
      <c r="S832" s="57" t="s">
        <v>7</v>
      </c>
      <c r="T832" s="57" t="s">
        <v>89</v>
      </c>
      <c r="U832" s="57" t="s">
        <v>90</v>
      </c>
      <c r="V832" s="57" t="s">
        <v>91</v>
      </c>
      <c r="W832" s="57" t="s">
        <v>92</v>
      </c>
      <c r="X832" s="57" t="s">
        <v>93</v>
      </c>
      <c r="Y832" s="57" t="s">
        <v>94</v>
      </c>
      <c r="Z832" s="57">
        <v>336</v>
      </c>
      <c r="AA832" s="57">
        <v>526.24</v>
      </c>
    </row>
    <row r="833" spans="1:27" ht="18" customHeight="1" x14ac:dyDescent="0.25">
      <c r="A833" s="2">
        <v>2024</v>
      </c>
      <c r="B833" s="2" t="s">
        <v>7</v>
      </c>
      <c r="C833" s="2" t="s">
        <v>12</v>
      </c>
      <c r="D833" s="6" t="s">
        <v>28</v>
      </c>
      <c r="E833" s="8">
        <v>345</v>
      </c>
      <c r="F833" s="8">
        <v>7000</v>
      </c>
      <c r="G833" s="8">
        <v>7840</v>
      </c>
      <c r="H833" s="4">
        <v>1400</v>
      </c>
      <c r="I833" s="5" t="s">
        <v>40</v>
      </c>
      <c r="P833" s="11"/>
      <c r="Q833" s="58" t="s">
        <v>88</v>
      </c>
      <c r="R833" s="58">
        <v>2021</v>
      </c>
      <c r="S833" s="58" t="s">
        <v>7</v>
      </c>
      <c r="T833" s="58" t="s">
        <v>89</v>
      </c>
      <c r="U833" s="58" t="s">
        <v>90</v>
      </c>
      <c r="V833" s="58" t="s">
        <v>91</v>
      </c>
      <c r="W833" s="58" t="s">
        <v>92</v>
      </c>
      <c r="X833" s="58" t="s">
        <v>93</v>
      </c>
      <c r="Y833" s="58" t="s">
        <v>94</v>
      </c>
      <c r="Z833" s="58">
        <v>330</v>
      </c>
      <c r="AA833" s="58">
        <v>526.24</v>
      </c>
    </row>
    <row r="834" spans="1:27" ht="18" customHeight="1" x14ac:dyDescent="0.25">
      <c r="A834" s="2">
        <v>2024</v>
      </c>
      <c r="B834" s="2" t="s">
        <v>7</v>
      </c>
      <c r="C834" s="2" t="s">
        <v>13</v>
      </c>
      <c r="D834" s="3" t="s">
        <v>33</v>
      </c>
      <c r="E834" s="4">
        <v>122</v>
      </c>
      <c r="F834" s="4">
        <v>100</v>
      </c>
      <c r="G834" s="4">
        <v>112</v>
      </c>
      <c r="H834" s="4">
        <v>20</v>
      </c>
      <c r="I834" s="5" t="s">
        <v>40</v>
      </c>
      <c r="P834" s="11"/>
      <c r="Q834" s="57" t="s">
        <v>88</v>
      </c>
      <c r="R834" s="57">
        <v>2021</v>
      </c>
      <c r="S834" s="57" t="s">
        <v>7</v>
      </c>
      <c r="T834" s="57" t="s">
        <v>89</v>
      </c>
      <c r="U834" s="57" t="s">
        <v>90</v>
      </c>
      <c r="V834" s="57" t="s">
        <v>91</v>
      </c>
      <c r="W834" s="57" t="s">
        <v>92</v>
      </c>
      <c r="X834" s="57" t="s">
        <v>93</v>
      </c>
      <c r="Y834" s="57" t="s">
        <v>96</v>
      </c>
      <c r="Z834" s="57">
        <v>691</v>
      </c>
      <c r="AA834" s="57">
        <v>988.13</v>
      </c>
    </row>
    <row r="835" spans="1:27" ht="18" customHeight="1" x14ac:dyDescent="0.25">
      <c r="A835" s="2">
        <v>2024</v>
      </c>
      <c r="B835" s="2" t="s">
        <v>7</v>
      </c>
      <c r="C835" s="2" t="s">
        <v>15</v>
      </c>
      <c r="D835" s="6" t="s">
        <v>26</v>
      </c>
      <c r="E835" s="7">
        <v>78</v>
      </c>
      <c r="F835" s="7">
        <v>4577.2</v>
      </c>
      <c r="G835" s="7">
        <v>5126.4639999999999</v>
      </c>
      <c r="H835" s="4">
        <v>915.44</v>
      </c>
      <c r="I835" s="5" t="s">
        <v>40</v>
      </c>
      <c r="P835" s="11"/>
      <c r="Q835" s="58" t="s">
        <v>88</v>
      </c>
      <c r="R835" s="58">
        <v>2021</v>
      </c>
      <c r="S835" s="58" t="s">
        <v>7</v>
      </c>
      <c r="T835" s="58" t="s">
        <v>89</v>
      </c>
      <c r="U835" s="58" t="s">
        <v>90</v>
      </c>
      <c r="V835" s="58" t="s">
        <v>91</v>
      </c>
      <c r="W835" s="58" t="s">
        <v>92</v>
      </c>
      <c r="X835" s="58" t="s">
        <v>93</v>
      </c>
      <c r="Y835" s="58" t="s">
        <v>96</v>
      </c>
      <c r="Z835" s="58">
        <v>724</v>
      </c>
      <c r="AA835" s="58">
        <v>1035.32</v>
      </c>
    </row>
    <row r="836" spans="1:27" ht="18" customHeight="1" x14ac:dyDescent="0.25">
      <c r="A836" s="2">
        <v>2024</v>
      </c>
      <c r="B836" s="2" t="s">
        <v>7</v>
      </c>
      <c r="C836" s="2" t="s">
        <v>15</v>
      </c>
      <c r="D836" s="6" t="s">
        <v>24</v>
      </c>
      <c r="E836" s="7">
        <v>76</v>
      </c>
      <c r="F836" s="7">
        <v>4576.8999999999996</v>
      </c>
      <c r="G836" s="7">
        <v>5126.1279999999997</v>
      </c>
      <c r="H836" s="4">
        <v>915.38</v>
      </c>
      <c r="I836" s="5" t="s">
        <v>40</v>
      </c>
      <c r="P836" s="11"/>
      <c r="Q836" s="57" t="s">
        <v>95</v>
      </c>
      <c r="R836" s="57">
        <v>2021</v>
      </c>
      <c r="S836" s="57" t="s">
        <v>7</v>
      </c>
      <c r="T836" s="57" t="s">
        <v>89</v>
      </c>
      <c r="U836" s="57" t="s">
        <v>90</v>
      </c>
      <c r="V836" s="57" t="s">
        <v>91</v>
      </c>
      <c r="W836" s="57" t="s">
        <v>92</v>
      </c>
      <c r="X836" s="57" t="s">
        <v>93</v>
      </c>
      <c r="Y836" s="57" t="s">
        <v>96</v>
      </c>
      <c r="Z836" s="57">
        <v>777</v>
      </c>
      <c r="AA836" s="57">
        <v>1111.1099999999999</v>
      </c>
    </row>
    <row r="837" spans="1:27" ht="18" customHeight="1" x14ac:dyDescent="0.25">
      <c r="A837" s="2">
        <v>2024</v>
      </c>
      <c r="B837" s="2" t="s">
        <v>7</v>
      </c>
      <c r="C837" s="2" t="s">
        <v>15</v>
      </c>
      <c r="D837" s="6" t="s">
        <v>25</v>
      </c>
      <c r="E837" s="7">
        <v>46</v>
      </c>
      <c r="F837" s="7">
        <v>200</v>
      </c>
      <c r="G837" s="7">
        <v>224</v>
      </c>
      <c r="H837" s="4">
        <v>40</v>
      </c>
      <c r="I837" s="5" t="s">
        <v>40</v>
      </c>
      <c r="P837" s="11"/>
      <c r="Q837" s="58" t="s">
        <v>88</v>
      </c>
      <c r="R837" s="58">
        <v>2021</v>
      </c>
      <c r="S837" s="58" t="s">
        <v>7</v>
      </c>
      <c r="T837" s="58" t="s">
        <v>89</v>
      </c>
      <c r="U837" s="58" t="s">
        <v>90</v>
      </c>
      <c r="V837" s="58" t="s">
        <v>91</v>
      </c>
      <c r="W837" s="58" t="s">
        <v>92</v>
      </c>
      <c r="X837" s="58" t="s">
        <v>93</v>
      </c>
      <c r="Y837" s="58" t="s">
        <v>94</v>
      </c>
      <c r="Z837" s="58">
        <v>339</v>
      </c>
      <c r="AA837" s="58">
        <v>484.77</v>
      </c>
    </row>
    <row r="838" spans="1:27" ht="18" customHeight="1" x14ac:dyDescent="0.25">
      <c r="A838" s="2">
        <v>2024</v>
      </c>
      <c r="B838" s="2" t="s">
        <v>7</v>
      </c>
      <c r="C838" s="2" t="s">
        <v>15</v>
      </c>
      <c r="D838" s="6" t="s">
        <v>23</v>
      </c>
      <c r="E838" s="7">
        <v>34</v>
      </c>
      <c r="F838" s="7">
        <v>4576.8</v>
      </c>
      <c r="G838" s="7">
        <v>5126.0160000000005</v>
      </c>
      <c r="H838" s="4">
        <v>915.36000000000013</v>
      </c>
      <c r="I838" s="5" t="s">
        <v>40</v>
      </c>
      <c r="P838" s="11"/>
      <c r="Q838" s="57" t="s">
        <v>88</v>
      </c>
      <c r="R838" s="57">
        <v>2021</v>
      </c>
      <c r="S838" s="57" t="s">
        <v>7</v>
      </c>
      <c r="T838" s="57" t="s">
        <v>89</v>
      </c>
      <c r="U838" s="57" t="s">
        <v>90</v>
      </c>
      <c r="V838" s="57" t="s">
        <v>91</v>
      </c>
      <c r="W838" s="57" t="s">
        <v>92</v>
      </c>
      <c r="X838" s="57" t="s">
        <v>93</v>
      </c>
      <c r="Y838" s="57" t="s">
        <v>94</v>
      </c>
      <c r="Z838" s="57">
        <v>333</v>
      </c>
      <c r="AA838" s="57">
        <v>476.19</v>
      </c>
    </row>
    <row r="839" spans="1:27" ht="18" customHeight="1" x14ac:dyDescent="0.25">
      <c r="A839" s="2">
        <v>2024</v>
      </c>
      <c r="B839" s="2" t="s">
        <v>7</v>
      </c>
      <c r="C839" s="2" t="s">
        <v>13</v>
      </c>
      <c r="D839" s="3" t="s">
        <v>34</v>
      </c>
      <c r="E839" s="4">
        <v>7</v>
      </c>
      <c r="F839" s="4">
        <v>200</v>
      </c>
      <c r="G839" s="4">
        <v>224</v>
      </c>
      <c r="H839" s="4">
        <v>40</v>
      </c>
      <c r="I839" s="5" t="s">
        <v>40</v>
      </c>
      <c r="P839" s="11"/>
      <c r="Q839" s="58" t="s">
        <v>95</v>
      </c>
      <c r="R839" s="58">
        <v>2021</v>
      </c>
      <c r="S839" s="58" t="s">
        <v>7</v>
      </c>
      <c r="T839" s="58" t="s">
        <v>89</v>
      </c>
      <c r="U839" s="58" t="s">
        <v>90</v>
      </c>
      <c r="V839" s="58" t="s">
        <v>91</v>
      </c>
      <c r="W839" s="58" t="s">
        <v>92</v>
      </c>
      <c r="X839" s="58" t="s">
        <v>93</v>
      </c>
      <c r="Y839" s="58" t="s">
        <v>96</v>
      </c>
      <c r="Z839" s="58">
        <v>153</v>
      </c>
      <c r="AA839" s="58">
        <v>218.79</v>
      </c>
    </row>
    <row r="840" spans="1:27" ht="18" customHeight="1" x14ac:dyDescent="0.25">
      <c r="A840" s="2">
        <v>2024</v>
      </c>
      <c r="B840" s="2" t="s">
        <v>7</v>
      </c>
      <c r="C840" s="2" t="s">
        <v>15</v>
      </c>
      <c r="D840" s="6" t="s">
        <v>27</v>
      </c>
      <c r="E840" s="7">
        <v>3</v>
      </c>
      <c r="F840" s="7">
        <v>4577.3</v>
      </c>
      <c r="G840" s="7">
        <v>5126.576</v>
      </c>
      <c r="H840" s="4">
        <v>915.46</v>
      </c>
      <c r="I840" s="5" t="s">
        <v>40</v>
      </c>
      <c r="P840" s="11"/>
      <c r="Q840" s="57" t="s">
        <v>88</v>
      </c>
      <c r="R840" s="57">
        <v>2021</v>
      </c>
      <c r="S840" s="57" t="s">
        <v>7</v>
      </c>
      <c r="T840" s="57" t="s">
        <v>89</v>
      </c>
      <c r="U840" s="57" t="s">
        <v>90</v>
      </c>
      <c r="V840" s="57" t="s">
        <v>91</v>
      </c>
      <c r="W840" s="57" t="s">
        <v>92</v>
      </c>
      <c r="X840" s="57" t="s">
        <v>93</v>
      </c>
      <c r="Y840" s="57" t="s">
        <v>96</v>
      </c>
      <c r="Z840" s="57">
        <v>764</v>
      </c>
      <c r="AA840" s="57">
        <v>526.24</v>
      </c>
    </row>
    <row r="841" spans="1:27" ht="18" customHeight="1" x14ac:dyDescent="0.25">
      <c r="A841" s="2">
        <v>2024</v>
      </c>
      <c r="B841" s="2" t="s">
        <v>7</v>
      </c>
      <c r="C841" s="2" t="s">
        <v>32</v>
      </c>
      <c r="D841" s="6" t="s">
        <v>32</v>
      </c>
      <c r="E841" s="7">
        <v>2</v>
      </c>
      <c r="F841" s="7">
        <v>6600</v>
      </c>
      <c r="G841" s="7">
        <v>7392</v>
      </c>
      <c r="H841" s="4">
        <v>1320</v>
      </c>
      <c r="I841" s="5" t="s">
        <v>40</v>
      </c>
      <c r="P841" s="11"/>
      <c r="Q841" s="58" t="s">
        <v>88</v>
      </c>
      <c r="R841" s="58">
        <v>2021</v>
      </c>
      <c r="S841" s="58" t="s">
        <v>7</v>
      </c>
      <c r="T841" s="58" t="s">
        <v>89</v>
      </c>
      <c r="U841" s="58" t="s">
        <v>90</v>
      </c>
      <c r="V841" s="58" t="s">
        <v>91</v>
      </c>
      <c r="W841" s="58" t="s">
        <v>92</v>
      </c>
      <c r="X841" s="58" t="s">
        <v>93</v>
      </c>
      <c r="Y841" s="58" t="s">
        <v>96</v>
      </c>
      <c r="Z841" s="58">
        <v>817</v>
      </c>
      <c r="AA841" s="58">
        <v>526.24</v>
      </c>
    </row>
    <row r="842" spans="1:27" ht="18" customHeight="1" x14ac:dyDescent="0.25">
      <c r="A842" s="2">
        <v>2024</v>
      </c>
      <c r="B842" s="2" t="s">
        <v>8</v>
      </c>
      <c r="C842" s="2" t="s">
        <v>14</v>
      </c>
      <c r="D842" s="3" t="s">
        <v>36</v>
      </c>
      <c r="E842" s="4">
        <v>3566</v>
      </c>
      <c r="F842" s="4">
        <v>4577.3</v>
      </c>
      <c r="G842" s="4">
        <v>5126.576</v>
      </c>
      <c r="H842" s="4">
        <v>915.46</v>
      </c>
      <c r="I842" s="5" t="s">
        <v>40</v>
      </c>
      <c r="P842" s="11"/>
      <c r="Q842" s="57" t="s">
        <v>88</v>
      </c>
      <c r="R842" s="57">
        <v>2021</v>
      </c>
      <c r="S842" s="57" t="s">
        <v>7</v>
      </c>
      <c r="T842" s="57" t="s">
        <v>89</v>
      </c>
      <c r="U842" s="57" t="s">
        <v>90</v>
      </c>
      <c r="V842" s="57" t="s">
        <v>91</v>
      </c>
      <c r="W842" s="57" t="s">
        <v>92</v>
      </c>
      <c r="X842" s="57" t="s">
        <v>93</v>
      </c>
      <c r="Y842" s="57" t="s">
        <v>96</v>
      </c>
      <c r="Z842" s="57">
        <v>151</v>
      </c>
      <c r="AA842" s="57">
        <v>215.93</v>
      </c>
    </row>
    <row r="843" spans="1:27" ht="18" customHeight="1" x14ac:dyDescent="0.25">
      <c r="A843" s="2">
        <v>2024</v>
      </c>
      <c r="B843" s="2" t="s">
        <v>8</v>
      </c>
      <c r="C843" s="2" t="s">
        <v>14</v>
      </c>
      <c r="D843" s="3" t="s">
        <v>37</v>
      </c>
      <c r="E843" s="4">
        <v>2498</v>
      </c>
      <c r="F843" s="4">
        <v>8000</v>
      </c>
      <c r="G843" s="4">
        <v>8960</v>
      </c>
      <c r="H843" s="4">
        <v>1600</v>
      </c>
      <c r="I843" s="5" t="s">
        <v>40</v>
      </c>
      <c r="P843" s="11"/>
      <c r="Q843" s="58" t="s">
        <v>97</v>
      </c>
      <c r="R843" s="58">
        <v>2021</v>
      </c>
      <c r="S843" s="58" t="s">
        <v>7</v>
      </c>
      <c r="T843" s="58" t="s">
        <v>89</v>
      </c>
      <c r="U843" s="58" t="s">
        <v>90</v>
      </c>
      <c r="V843" s="58" t="s">
        <v>91</v>
      </c>
      <c r="W843" s="58" t="s">
        <v>92</v>
      </c>
      <c r="X843" s="58" t="s">
        <v>93</v>
      </c>
      <c r="Y843" s="58" t="s">
        <v>96</v>
      </c>
      <c r="Z843" s="58">
        <v>199</v>
      </c>
      <c r="AA843" s="58">
        <v>284.57</v>
      </c>
    </row>
    <row r="844" spans="1:27" ht="18" customHeight="1" x14ac:dyDescent="0.25">
      <c r="A844" s="2">
        <v>2024</v>
      </c>
      <c r="B844" s="2" t="s">
        <v>8</v>
      </c>
      <c r="C844" s="2" t="s">
        <v>13</v>
      </c>
      <c r="D844" s="3" t="s">
        <v>35</v>
      </c>
      <c r="E844" s="4">
        <v>1245</v>
      </c>
      <c r="F844" s="4">
        <v>4577.2</v>
      </c>
      <c r="G844" s="4">
        <v>5126.4639999999999</v>
      </c>
      <c r="H844" s="4">
        <v>915.44</v>
      </c>
      <c r="I844" s="5" t="s">
        <v>40</v>
      </c>
      <c r="P844" s="11"/>
      <c r="Q844" s="57" t="s">
        <v>99</v>
      </c>
      <c r="R844" s="57">
        <v>2021</v>
      </c>
      <c r="S844" s="57" t="s">
        <v>7</v>
      </c>
      <c r="T844" s="57" t="s">
        <v>89</v>
      </c>
      <c r="U844" s="57" t="s">
        <v>90</v>
      </c>
      <c r="V844" s="57" t="s">
        <v>91</v>
      </c>
      <c r="W844" s="57" t="s">
        <v>92</v>
      </c>
      <c r="X844" s="57" t="s">
        <v>93</v>
      </c>
      <c r="Y844" s="57" t="s">
        <v>96</v>
      </c>
      <c r="Z844" s="57">
        <v>367</v>
      </c>
      <c r="AA844" s="57">
        <v>524.80999999999995</v>
      </c>
    </row>
    <row r="845" spans="1:27" ht="18" customHeight="1" x14ac:dyDescent="0.25">
      <c r="A845" s="2">
        <v>2024</v>
      </c>
      <c r="B845" s="2" t="s">
        <v>8</v>
      </c>
      <c r="C845" s="2" t="s">
        <v>38</v>
      </c>
      <c r="D845" s="6" t="s">
        <v>30</v>
      </c>
      <c r="E845" s="7">
        <v>644</v>
      </c>
      <c r="F845" s="7">
        <v>5743.5</v>
      </c>
      <c r="G845" s="7">
        <v>6432.72</v>
      </c>
      <c r="H845" s="4">
        <v>1148.7</v>
      </c>
      <c r="I845" s="5" t="s">
        <v>40</v>
      </c>
      <c r="P845" s="11"/>
      <c r="Q845" s="58" t="s">
        <v>88</v>
      </c>
      <c r="R845" s="58">
        <v>2021</v>
      </c>
      <c r="S845" s="58" t="s">
        <v>7</v>
      </c>
      <c r="T845" s="58" t="s">
        <v>89</v>
      </c>
      <c r="U845" s="58" t="s">
        <v>90</v>
      </c>
      <c r="V845" s="58" t="s">
        <v>91</v>
      </c>
      <c r="W845" s="58" t="s">
        <v>92</v>
      </c>
      <c r="X845" s="58" t="s">
        <v>93</v>
      </c>
      <c r="Y845" s="58" t="s">
        <v>94</v>
      </c>
      <c r="Z845" s="58">
        <v>341</v>
      </c>
      <c r="AA845" s="58">
        <v>487.63</v>
      </c>
    </row>
    <row r="846" spans="1:27" ht="18" customHeight="1" x14ac:dyDescent="0.25">
      <c r="A846" s="2">
        <v>2024</v>
      </c>
      <c r="B846" s="2" t="s">
        <v>8</v>
      </c>
      <c r="C846" s="2" t="s">
        <v>12</v>
      </c>
      <c r="D846" s="6" t="s">
        <v>29</v>
      </c>
      <c r="E846" s="7">
        <v>643</v>
      </c>
      <c r="F846" s="7">
        <v>7000</v>
      </c>
      <c r="G846" s="7">
        <v>7840</v>
      </c>
      <c r="H846" s="4">
        <v>1400</v>
      </c>
      <c r="I846" s="5" t="s">
        <v>40</v>
      </c>
      <c r="P846" s="11"/>
      <c r="Q846" s="57" t="s">
        <v>99</v>
      </c>
      <c r="R846" s="57">
        <v>2021</v>
      </c>
      <c r="S846" s="57" t="s">
        <v>7</v>
      </c>
      <c r="T846" s="57" t="s">
        <v>89</v>
      </c>
      <c r="U846" s="57" t="s">
        <v>90</v>
      </c>
      <c r="V846" s="57" t="s">
        <v>91</v>
      </c>
      <c r="W846" s="57" t="s">
        <v>92</v>
      </c>
      <c r="X846" s="57" t="s">
        <v>93</v>
      </c>
      <c r="Y846" s="57" t="s">
        <v>94</v>
      </c>
      <c r="Z846" s="57">
        <v>335</v>
      </c>
      <c r="AA846" s="57">
        <v>479.05</v>
      </c>
    </row>
    <row r="847" spans="1:27" ht="18" customHeight="1" x14ac:dyDescent="0.25">
      <c r="A847" s="2">
        <v>2024</v>
      </c>
      <c r="B847" s="2" t="s">
        <v>8</v>
      </c>
      <c r="C847" s="2" t="s">
        <v>38</v>
      </c>
      <c r="D847" s="6" t="s">
        <v>31</v>
      </c>
      <c r="E847" s="7">
        <v>455</v>
      </c>
      <c r="F847" s="7">
        <v>4578.6000000000004</v>
      </c>
      <c r="G847" s="7">
        <v>5128.0320000000002</v>
      </c>
      <c r="H847" s="4">
        <v>915.72000000000014</v>
      </c>
      <c r="I847" s="5" t="s">
        <v>40</v>
      </c>
      <c r="P847" s="11"/>
      <c r="Q847" s="58" t="s">
        <v>95</v>
      </c>
      <c r="R847" s="58">
        <v>2021</v>
      </c>
      <c r="S847" s="58" t="s">
        <v>7</v>
      </c>
      <c r="T847" s="58" t="s">
        <v>89</v>
      </c>
      <c r="U847" s="58" t="s">
        <v>90</v>
      </c>
      <c r="V847" s="58" t="s">
        <v>91</v>
      </c>
      <c r="W847" s="58" t="s">
        <v>92</v>
      </c>
      <c r="X847" s="58" t="s">
        <v>93</v>
      </c>
      <c r="Y847" s="58" t="s">
        <v>94</v>
      </c>
      <c r="Z847" s="58">
        <v>329</v>
      </c>
      <c r="AA847" s="58">
        <v>470.47</v>
      </c>
    </row>
    <row r="848" spans="1:27" ht="18" customHeight="1" x14ac:dyDescent="0.25">
      <c r="A848" s="2">
        <v>2024</v>
      </c>
      <c r="B848" s="2" t="s">
        <v>8</v>
      </c>
      <c r="C848" s="2" t="s">
        <v>12</v>
      </c>
      <c r="D848" s="6" t="s">
        <v>28</v>
      </c>
      <c r="E848" s="8">
        <v>345</v>
      </c>
      <c r="F848" s="8">
        <v>7000</v>
      </c>
      <c r="G848" s="8">
        <v>7840</v>
      </c>
      <c r="H848" s="4">
        <v>1400</v>
      </c>
      <c r="I848" s="5" t="s">
        <v>40</v>
      </c>
      <c r="P848" s="11"/>
      <c r="Q848" s="57" t="s">
        <v>97</v>
      </c>
      <c r="R848" s="57">
        <v>2021</v>
      </c>
      <c r="S848" s="57" t="s">
        <v>7</v>
      </c>
      <c r="T848" s="57" t="s">
        <v>89</v>
      </c>
      <c r="U848" s="57" t="s">
        <v>90</v>
      </c>
      <c r="V848" s="57" t="s">
        <v>91</v>
      </c>
      <c r="W848" s="57" t="s">
        <v>92</v>
      </c>
      <c r="X848" s="57" t="s">
        <v>93</v>
      </c>
      <c r="Y848" s="57" t="s">
        <v>96</v>
      </c>
      <c r="Z848" s="57">
        <v>149</v>
      </c>
      <c r="AA848" s="57">
        <v>213.07</v>
      </c>
    </row>
    <row r="849" spans="1:27" ht="18" customHeight="1" x14ac:dyDescent="0.25">
      <c r="A849" s="2">
        <v>2024</v>
      </c>
      <c r="B849" s="2" t="s">
        <v>8</v>
      </c>
      <c r="C849" s="2" t="s">
        <v>13</v>
      </c>
      <c r="D849" s="3" t="s">
        <v>33</v>
      </c>
      <c r="E849" s="4">
        <v>122</v>
      </c>
      <c r="F849" s="4">
        <v>100</v>
      </c>
      <c r="G849" s="4">
        <v>112</v>
      </c>
      <c r="H849" s="4">
        <v>20</v>
      </c>
      <c r="I849" s="5" t="s">
        <v>40</v>
      </c>
      <c r="P849" s="11"/>
      <c r="Q849" s="58" t="s">
        <v>95</v>
      </c>
      <c r="R849" s="58">
        <v>2021</v>
      </c>
      <c r="S849" s="58" t="s">
        <v>7</v>
      </c>
      <c r="T849" s="58" t="s">
        <v>89</v>
      </c>
      <c r="U849" s="58" t="s">
        <v>90</v>
      </c>
      <c r="V849" s="58" t="s">
        <v>91</v>
      </c>
      <c r="W849" s="58" t="s">
        <v>92</v>
      </c>
      <c r="X849" s="58" t="s">
        <v>93</v>
      </c>
      <c r="Y849" s="58" t="s">
        <v>96</v>
      </c>
      <c r="Z849" s="58">
        <v>197</v>
      </c>
      <c r="AA849" s="58">
        <v>281.70999999999998</v>
      </c>
    </row>
    <row r="850" spans="1:27" ht="18" customHeight="1" x14ac:dyDescent="0.25">
      <c r="A850" s="2">
        <v>2024</v>
      </c>
      <c r="B850" s="2" t="s">
        <v>8</v>
      </c>
      <c r="C850" s="2" t="s">
        <v>15</v>
      </c>
      <c r="D850" s="6" t="s">
        <v>26</v>
      </c>
      <c r="E850" s="7">
        <v>78</v>
      </c>
      <c r="F850" s="7">
        <v>4577.2</v>
      </c>
      <c r="G850" s="7">
        <v>5126.4639999999999</v>
      </c>
      <c r="H850" s="4">
        <v>915.44</v>
      </c>
      <c r="I850" s="5" t="s">
        <v>40</v>
      </c>
      <c r="P850" s="11"/>
      <c r="Q850" s="57" t="s">
        <v>97</v>
      </c>
      <c r="R850" s="57">
        <v>2021</v>
      </c>
      <c r="S850" s="57" t="s">
        <v>7</v>
      </c>
      <c r="T850" s="57" t="s">
        <v>89</v>
      </c>
      <c r="U850" s="57" t="s">
        <v>90</v>
      </c>
      <c r="V850" s="57" t="s">
        <v>91</v>
      </c>
      <c r="W850" s="57" t="s">
        <v>92</v>
      </c>
      <c r="X850" s="57" t="s">
        <v>93</v>
      </c>
      <c r="Y850" s="57" t="s">
        <v>96</v>
      </c>
      <c r="Z850" s="57">
        <v>786</v>
      </c>
      <c r="AA850" s="57">
        <v>1123.98</v>
      </c>
    </row>
    <row r="851" spans="1:27" ht="18" customHeight="1" x14ac:dyDescent="0.25">
      <c r="A851" s="2">
        <v>2024</v>
      </c>
      <c r="B851" s="2" t="s">
        <v>8</v>
      </c>
      <c r="C851" s="2" t="s">
        <v>15</v>
      </c>
      <c r="D851" s="6" t="s">
        <v>24</v>
      </c>
      <c r="E851" s="7">
        <v>76</v>
      </c>
      <c r="F851" s="7">
        <v>4576.8999999999996</v>
      </c>
      <c r="G851" s="7">
        <v>5126.1279999999997</v>
      </c>
      <c r="H851" s="4">
        <v>915.38</v>
      </c>
      <c r="I851" s="5" t="s">
        <v>40</v>
      </c>
      <c r="P851" s="11"/>
      <c r="Q851" s="58" t="s">
        <v>88</v>
      </c>
      <c r="R851" s="58">
        <v>2021</v>
      </c>
      <c r="S851" s="58" t="s">
        <v>11</v>
      </c>
      <c r="T851" s="58" t="s">
        <v>89</v>
      </c>
      <c r="U851" s="58" t="s">
        <v>90</v>
      </c>
      <c r="V851" s="58" t="s">
        <v>91</v>
      </c>
      <c r="W851" s="58" t="s">
        <v>92</v>
      </c>
      <c r="X851" s="58" t="s">
        <v>93</v>
      </c>
      <c r="Y851" s="58" t="s">
        <v>96</v>
      </c>
      <c r="Z851" s="58">
        <v>128</v>
      </c>
      <c r="AA851" s="58">
        <v>174.08</v>
      </c>
    </row>
    <row r="852" spans="1:27" ht="18" customHeight="1" x14ac:dyDescent="0.25">
      <c r="A852" s="2">
        <v>2024</v>
      </c>
      <c r="B852" s="2" t="s">
        <v>8</v>
      </c>
      <c r="C852" s="2" t="s">
        <v>15</v>
      </c>
      <c r="D852" s="6" t="s">
        <v>25</v>
      </c>
      <c r="E852" s="7">
        <v>46</v>
      </c>
      <c r="F852" s="7">
        <v>200</v>
      </c>
      <c r="G852" s="7">
        <v>224</v>
      </c>
      <c r="H852" s="4">
        <v>40</v>
      </c>
      <c r="I852" s="5" t="s">
        <v>40</v>
      </c>
      <c r="P852" s="11"/>
      <c r="Q852" s="57" t="s">
        <v>95</v>
      </c>
      <c r="R852" s="57">
        <v>2021</v>
      </c>
      <c r="S852" s="57" t="s">
        <v>11</v>
      </c>
      <c r="T852" s="57" t="s">
        <v>89</v>
      </c>
      <c r="U852" s="57" t="s">
        <v>90</v>
      </c>
      <c r="V852" s="57" t="s">
        <v>91</v>
      </c>
      <c r="W852" s="57" t="s">
        <v>92</v>
      </c>
      <c r="X852" s="57" t="s">
        <v>93</v>
      </c>
      <c r="Y852" s="57" t="s">
        <v>96</v>
      </c>
      <c r="Z852" s="57">
        <v>176</v>
      </c>
      <c r="AA852" s="57">
        <v>251.68</v>
      </c>
    </row>
    <row r="853" spans="1:27" ht="18" customHeight="1" x14ac:dyDescent="0.25">
      <c r="A853" s="2">
        <v>2024</v>
      </c>
      <c r="B853" s="2" t="s">
        <v>8</v>
      </c>
      <c r="C853" s="2" t="s">
        <v>15</v>
      </c>
      <c r="D853" s="6" t="s">
        <v>23</v>
      </c>
      <c r="E853" s="7">
        <v>34</v>
      </c>
      <c r="F853" s="7">
        <v>4576.8</v>
      </c>
      <c r="G853" s="7">
        <v>5126.0160000000005</v>
      </c>
      <c r="H853" s="4">
        <v>915.36000000000013</v>
      </c>
      <c r="I853" s="5" t="s">
        <v>40</v>
      </c>
      <c r="P853" s="11"/>
      <c r="Q853" s="58" t="s">
        <v>88</v>
      </c>
      <c r="R853" s="58">
        <v>2021</v>
      </c>
      <c r="S853" s="58" t="s">
        <v>11</v>
      </c>
      <c r="T853" s="58" t="s">
        <v>89</v>
      </c>
      <c r="U853" s="58" t="s">
        <v>90</v>
      </c>
      <c r="V853" s="58" t="s">
        <v>91</v>
      </c>
      <c r="W853" s="58" t="s">
        <v>92</v>
      </c>
      <c r="X853" s="58" t="s">
        <v>93</v>
      </c>
      <c r="Y853" s="58" t="s">
        <v>96</v>
      </c>
      <c r="Z853" s="58">
        <v>130</v>
      </c>
      <c r="AA853" s="58">
        <v>185.9</v>
      </c>
    </row>
    <row r="854" spans="1:27" ht="18" customHeight="1" x14ac:dyDescent="0.25">
      <c r="A854" s="2">
        <v>2024</v>
      </c>
      <c r="B854" s="2" t="s">
        <v>8</v>
      </c>
      <c r="C854" s="2" t="s">
        <v>13</v>
      </c>
      <c r="D854" s="3" t="s">
        <v>34</v>
      </c>
      <c r="E854" s="4">
        <v>7</v>
      </c>
      <c r="F854" s="4">
        <v>200</v>
      </c>
      <c r="G854" s="4">
        <v>224</v>
      </c>
      <c r="H854" s="4">
        <v>40</v>
      </c>
      <c r="I854" s="5" t="s">
        <v>40</v>
      </c>
      <c r="P854" s="11"/>
      <c r="Q854" s="57" t="s">
        <v>95</v>
      </c>
      <c r="R854" s="57">
        <v>2021</v>
      </c>
      <c r="S854" s="57" t="s">
        <v>11</v>
      </c>
      <c r="T854" s="57" t="s">
        <v>89</v>
      </c>
      <c r="U854" s="57" t="s">
        <v>90</v>
      </c>
      <c r="V854" s="57" t="s">
        <v>91</v>
      </c>
      <c r="W854" s="57" t="s">
        <v>92</v>
      </c>
      <c r="X854" s="57" t="s">
        <v>93</v>
      </c>
      <c r="Y854" s="57" t="s">
        <v>96</v>
      </c>
      <c r="Z854" s="57">
        <v>178</v>
      </c>
      <c r="AA854" s="57">
        <v>254.54</v>
      </c>
    </row>
    <row r="855" spans="1:27" ht="18" customHeight="1" x14ac:dyDescent="0.25">
      <c r="A855" s="2">
        <v>2024</v>
      </c>
      <c r="B855" s="2" t="s">
        <v>8</v>
      </c>
      <c r="C855" s="2" t="s">
        <v>15</v>
      </c>
      <c r="D855" s="6" t="s">
        <v>27</v>
      </c>
      <c r="E855" s="7">
        <v>3</v>
      </c>
      <c r="F855" s="7">
        <v>4577.3</v>
      </c>
      <c r="G855" s="7">
        <v>5126.576</v>
      </c>
      <c r="H855" s="4">
        <v>915.46</v>
      </c>
      <c r="I855" s="5" t="s">
        <v>40</v>
      </c>
      <c r="P855" s="11"/>
      <c r="Q855" s="58" t="s">
        <v>88</v>
      </c>
      <c r="R855" s="58">
        <v>2021</v>
      </c>
      <c r="S855" s="58" t="s">
        <v>11</v>
      </c>
      <c r="T855" s="58" t="s">
        <v>89</v>
      </c>
      <c r="U855" s="58" t="s">
        <v>90</v>
      </c>
      <c r="V855" s="58" t="s">
        <v>91</v>
      </c>
      <c r="W855" s="58" t="s">
        <v>92</v>
      </c>
      <c r="X855" s="58" t="s">
        <v>93</v>
      </c>
      <c r="Y855" s="58" t="s">
        <v>96</v>
      </c>
      <c r="Z855" s="58">
        <v>728</v>
      </c>
      <c r="AA855" s="58">
        <v>1041.04</v>
      </c>
    </row>
    <row r="856" spans="1:27" ht="18" customHeight="1" x14ac:dyDescent="0.25">
      <c r="A856" s="2">
        <v>2024</v>
      </c>
      <c r="B856" s="2" t="s">
        <v>8</v>
      </c>
      <c r="C856" s="2" t="s">
        <v>32</v>
      </c>
      <c r="D856" s="6" t="s">
        <v>32</v>
      </c>
      <c r="E856" s="7">
        <v>2</v>
      </c>
      <c r="F856" s="7">
        <v>6600</v>
      </c>
      <c r="G856" s="7">
        <v>7392</v>
      </c>
      <c r="H856" s="4">
        <v>1320</v>
      </c>
      <c r="I856" s="5" t="s">
        <v>40</v>
      </c>
      <c r="P856" s="11"/>
      <c r="Q856" s="57" t="s">
        <v>98</v>
      </c>
      <c r="R856" s="57">
        <v>2021</v>
      </c>
      <c r="S856" s="57" t="s">
        <v>11</v>
      </c>
      <c r="T856" s="57" t="s">
        <v>89</v>
      </c>
      <c r="U856" s="57" t="s">
        <v>90</v>
      </c>
      <c r="V856" s="57" t="s">
        <v>91</v>
      </c>
      <c r="W856" s="57" t="s">
        <v>92</v>
      </c>
      <c r="X856" s="57" t="s">
        <v>93</v>
      </c>
      <c r="Y856" s="57" t="s">
        <v>96</v>
      </c>
      <c r="Z856" s="57">
        <v>129</v>
      </c>
      <c r="AA856" s="57">
        <v>184.47</v>
      </c>
    </row>
    <row r="857" spans="1:27" ht="18" customHeight="1" x14ac:dyDescent="0.25">
      <c r="A857" s="2">
        <v>2024</v>
      </c>
      <c r="B857" s="2" t="s">
        <v>9</v>
      </c>
      <c r="C857" s="2" t="s">
        <v>14</v>
      </c>
      <c r="D857" s="3" t="s">
        <v>36</v>
      </c>
      <c r="E857" s="4">
        <v>3566</v>
      </c>
      <c r="F857" s="4">
        <v>4577.3</v>
      </c>
      <c r="G857" s="4">
        <v>5126.576</v>
      </c>
      <c r="H857" s="4">
        <v>915.46</v>
      </c>
      <c r="I857" s="5" t="s">
        <v>40</v>
      </c>
      <c r="P857" s="11"/>
      <c r="Q857" s="58" t="s">
        <v>97</v>
      </c>
      <c r="R857" s="58">
        <v>2021</v>
      </c>
      <c r="S857" s="58" t="s">
        <v>11</v>
      </c>
      <c r="T857" s="58" t="s">
        <v>89</v>
      </c>
      <c r="U857" s="58" t="s">
        <v>90</v>
      </c>
      <c r="V857" s="58" t="s">
        <v>91</v>
      </c>
      <c r="W857" s="58" t="s">
        <v>92</v>
      </c>
      <c r="X857" s="58" t="s">
        <v>93</v>
      </c>
      <c r="Y857" s="58" t="s">
        <v>96</v>
      </c>
      <c r="Z857" s="58">
        <v>767</v>
      </c>
      <c r="AA857" s="58">
        <v>526.24</v>
      </c>
    </row>
    <row r="858" spans="1:27" ht="18" customHeight="1" x14ac:dyDescent="0.25">
      <c r="A858" s="2">
        <v>2024</v>
      </c>
      <c r="B858" s="2" t="s">
        <v>9</v>
      </c>
      <c r="C858" s="2" t="s">
        <v>14</v>
      </c>
      <c r="D858" s="3" t="s">
        <v>37</v>
      </c>
      <c r="E858" s="4">
        <v>2498</v>
      </c>
      <c r="F858" s="4">
        <v>8000</v>
      </c>
      <c r="G858" s="4">
        <v>8960</v>
      </c>
      <c r="H858" s="4">
        <v>1600</v>
      </c>
      <c r="I858" s="5" t="s">
        <v>40</v>
      </c>
      <c r="P858" s="11"/>
      <c r="Q858" s="57" t="s">
        <v>95</v>
      </c>
      <c r="R858" s="57">
        <v>2021</v>
      </c>
      <c r="S858" s="57" t="s">
        <v>11</v>
      </c>
      <c r="T858" s="57" t="s">
        <v>89</v>
      </c>
      <c r="U858" s="57" t="s">
        <v>90</v>
      </c>
      <c r="V858" s="57" t="s">
        <v>91</v>
      </c>
      <c r="W858" s="57" t="s">
        <v>92</v>
      </c>
      <c r="X858" s="57" t="s">
        <v>93</v>
      </c>
      <c r="Y858" s="57" t="s">
        <v>96</v>
      </c>
      <c r="Z858" s="57">
        <v>127</v>
      </c>
      <c r="AA858" s="57">
        <v>181.61</v>
      </c>
    </row>
    <row r="859" spans="1:27" ht="18" customHeight="1" x14ac:dyDescent="0.25">
      <c r="A859" s="2">
        <v>2024</v>
      </c>
      <c r="B859" s="2" t="s">
        <v>9</v>
      </c>
      <c r="C859" s="2" t="s">
        <v>13</v>
      </c>
      <c r="D859" s="3" t="s">
        <v>35</v>
      </c>
      <c r="E859" s="4">
        <v>1245</v>
      </c>
      <c r="F859" s="4">
        <v>4577.2</v>
      </c>
      <c r="G859" s="4">
        <v>5126.4639999999999</v>
      </c>
      <c r="H859" s="4">
        <v>915.44</v>
      </c>
      <c r="I859" s="5" t="s">
        <v>40</v>
      </c>
      <c r="P859" s="11"/>
      <c r="Q859" s="58" t="s">
        <v>95</v>
      </c>
      <c r="R859" s="58">
        <v>2021</v>
      </c>
      <c r="S859" s="58" t="s">
        <v>11</v>
      </c>
      <c r="T859" s="58" t="s">
        <v>89</v>
      </c>
      <c r="U859" s="58" t="s">
        <v>90</v>
      </c>
      <c r="V859" s="58" t="s">
        <v>91</v>
      </c>
      <c r="W859" s="58" t="s">
        <v>92</v>
      </c>
      <c r="X859" s="58" t="s">
        <v>93</v>
      </c>
      <c r="Y859" s="58" t="s">
        <v>96</v>
      </c>
      <c r="Z859" s="58">
        <v>175</v>
      </c>
      <c r="AA859" s="58">
        <v>250.25</v>
      </c>
    </row>
    <row r="860" spans="1:27" ht="18" customHeight="1" x14ac:dyDescent="0.25">
      <c r="A860" s="2">
        <v>2024</v>
      </c>
      <c r="B860" s="2" t="s">
        <v>9</v>
      </c>
      <c r="C860" s="2" t="s">
        <v>38</v>
      </c>
      <c r="D860" s="6" t="s">
        <v>30</v>
      </c>
      <c r="E860" s="7">
        <v>644</v>
      </c>
      <c r="F860" s="7">
        <v>5743.5</v>
      </c>
      <c r="G860" s="7">
        <v>6432.72</v>
      </c>
      <c r="H860" s="4">
        <v>1148.7</v>
      </c>
      <c r="I860" s="5" t="s">
        <v>40</v>
      </c>
      <c r="P860" s="11"/>
      <c r="Q860" s="57" t="s">
        <v>88</v>
      </c>
      <c r="R860" s="57">
        <v>2021</v>
      </c>
      <c r="S860" s="57" t="s">
        <v>11</v>
      </c>
      <c r="T860" s="57" t="s">
        <v>89</v>
      </c>
      <c r="U860" s="57" t="s">
        <v>90</v>
      </c>
      <c r="V860" s="57" t="s">
        <v>91</v>
      </c>
      <c r="W860" s="57" t="s">
        <v>92</v>
      </c>
      <c r="X860" s="57" t="s">
        <v>93</v>
      </c>
      <c r="Y860" s="57" t="s">
        <v>96</v>
      </c>
      <c r="Z860" s="57">
        <v>131</v>
      </c>
      <c r="AA860" s="57">
        <v>187.33</v>
      </c>
    </row>
    <row r="861" spans="1:27" ht="18" customHeight="1" x14ac:dyDescent="0.25">
      <c r="A861" s="2">
        <v>2024</v>
      </c>
      <c r="B861" s="2" t="s">
        <v>9</v>
      </c>
      <c r="C861" s="2" t="s">
        <v>12</v>
      </c>
      <c r="D861" s="6" t="s">
        <v>29</v>
      </c>
      <c r="E861" s="7">
        <v>643</v>
      </c>
      <c r="F861" s="7">
        <v>7000</v>
      </c>
      <c r="G861" s="7">
        <v>7840</v>
      </c>
      <c r="H861" s="4">
        <v>1400</v>
      </c>
      <c r="I861" s="5" t="s">
        <v>42</v>
      </c>
      <c r="P861" s="11"/>
      <c r="Q861" s="58" t="s">
        <v>88</v>
      </c>
      <c r="R861" s="58">
        <v>2021</v>
      </c>
      <c r="S861" s="58" t="s">
        <v>1</v>
      </c>
      <c r="T861" s="58" t="s">
        <v>89</v>
      </c>
      <c r="U861" s="58" t="s">
        <v>90</v>
      </c>
      <c r="V861" s="58" t="s">
        <v>91</v>
      </c>
      <c r="W861" s="58" t="s">
        <v>92</v>
      </c>
      <c r="X861" s="58" t="s">
        <v>93</v>
      </c>
      <c r="Y861" s="58" t="s">
        <v>94</v>
      </c>
      <c r="Z861" s="58">
        <v>194</v>
      </c>
      <c r="AA861" s="58">
        <v>526.24</v>
      </c>
    </row>
    <row r="862" spans="1:27" ht="18" customHeight="1" x14ac:dyDescent="0.25">
      <c r="A862" s="2">
        <v>2024</v>
      </c>
      <c r="B862" s="2" t="s">
        <v>9</v>
      </c>
      <c r="C862" s="2" t="s">
        <v>38</v>
      </c>
      <c r="D862" s="6" t="s">
        <v>31</v>
      </c>
      <c r="E862" s="7">
        <v>455</v>
      </c>
      <c r="F862" s="7">
        <v>4578.6000000000004</v>
      </c>
      <c r="G862" s="7">
        <v>5128.0320000000002</v>
      </c>
      <c r="H862" s="4">
        <v>915.72000000000014</v>
      </c>
      <c r="I862" s="5" t="s">
        <v>42</v>
      </c>
      <c r="P862" s="11"/>
      <c r="Q862" s="57" t="s">
        <v>95</v>
      </c>
      <c r="R862" s="57">
        <v>2021</v>
      </c>
      <c r="S862" s="57" t="s">
        <v>1</v>
      </c>
      <c r="T862" s="57" t="s">
        <v>89</v>
      </c>
      <c r="U862" s="57" t="s">
        <v>90</v>
      </c>
      <c r="V862" s="57" t="s">
        <v>91</v>
      </c>
      <c r="W862" s="57" t="s">
        <v>92</v>
      </c>
      <c r="X862" s="57" t="s">
        <v>93</v>
      </c>
      <c r="Y862" s="57" t="s">
        <v>94</v>
      </c>
      <c r="Z862" s="57">
        <v>188</v>
      </c>
      <c r="AA862" s="57">
        <v>526.24</v>
      </c>
    </row>
    <row r="863" spans="1:27" ht="18" customHeight="1" x14ac:dyDescent="0.25">
      <c r="A863" s="2">
        <v>2024</v>
      </c>
      <c r="B863" s="2" t="s">
        <v>9</v>
      </c>
      <c r="C863" s="2" t="s">
        <v>12</v>
      </c>
      <c r="D863" s="6" t="s">
        <v>28</v>
      </c>
      <c r="E863" s="8">
        <v>345</v>
      </c>
      <c r="F863" s="8">
        <v>7000</v>
      </c>
      <c r="G863" s="8">
        <v>7840</v>
      </c>
      <c r="H863" s="4">
        <v>1400</v>
      </c>
      <c r="I863" s="5" t="s">
        <v>42</v>
      </c>
      <c r="P863" s="11"/>
      <c r="Q863" s="58" t="s">
        <v>88</v>
      </c>
      <c r="R863" s="58">
        <v>2021</v>
      </c>
      <c r="S863" s="58" t="s">
        <v>1</v>
      </c>
      <c r="T863" s="58" t="s">
        <v>89</v>
      </c>
      <c r="U863" s="58" t="s">
        <v>90</v>
      </c>
      <c r="V863" s="58" t="s">
        <v>91</v>
      </c>
      <c r="W863" s="58" t="s">
        <v>92</v>
      </c>
      <c r="X863" s="58" t="s">
        <v>93</v>
      </c>
      <c r="Y863" s="58" t="s">
        <v>94</v>
      </c>
      <c r="Z863" s="58">
        <v>182</v>
      </c>
      <c r="AA863" s="58">
        <v>526.24</v>
      </c>
    </row>
    <row r="864" spans="1:27" ht="18" customHeight="1" x14ac:dyDescent="0.25">
      <c r="A864" s="2">
        <v>2024</v>
      </c>
      <c r="B864" s="2" t="s">
        <v>9</v>
      </c>
      <c r="C864" s="2" t="s">
        <v>13</v>
      </c>
      <c r="D864" s="3" t="s">
        <v>33</v>
      </c>
      <c r="E864" s="4">
        <v>122</v>
      </c>
      <c r="F864" s="4">
        <v>100</v>
      </c>
      <c r="G864" s="4">
        <v>112</v>
      </c>
      <c r="H864" s="4">
        <v>20</v>
      </c>
      <c r="I864" s="5" t="s">
        <v>42</v>
      </c>
      <c r="P864" s="11"/>
      <c r="Q864" s="57" t="s">
        <v>88</v>
      </c>
      <c r="R864" s="57">
        <v>2021</v>
      </c>
      <c r="S864" s="57" t="s">
        <v>1</v>
      </c>
      <c r="T864" s="57" t="s">
        <v>89</v>
      </c>
      <c r="U864" s="57" t="s">
        <v>90</v>
      </c>
      <c r="V864" s="57" t="s">
        <v>91</v>
      </c>
      <c r="W864" s="57" t="s">
        <v>92</v>
      </c>
      <c r="X864" s="57" t="s">
        <v>93</v>
      </c>
      <c r="Y864" s="57" t="s">
        <v>96</v>
      </c>
      <c r="Z864" s="57">
        <v>182</v>
      </c>
      <c r="AA864" s="57">
        <v>260.26</v>
      </c>
    </row>
    <row r="865" spans="1:27" ht="18" customHeight="1" x14ac:dyDescent="0.25">
      <c r="A865" s="2">
        <v>2024</v>
      </c>
      <c r="B865" s="2" t="s">
        <v>9</v>
      </c>
      <c r="C865" s="2" t="s">
        <v>15</v>
      </c>
      <c r="D865" s="6" t="s">
        <v>26</v>
      </c>
      <c r="E865" s="7">
        <v>78</v>
      </c>
      <c r="F865" s="7">
        <v>4577.2</v>
      </c>
      <c r="G865" s="7">
        <v>5126.4639999999999</v>
      </c>
      <c r="H865" s="4">
        <v>915.44</v>
      </c>
      <c r="I865" s="5" t="s">
        <v>42</v>
      </c>
      <c r="P865" s="11"/>
      <c r="Q865" s="58" t="s">
        <v>97</v>
      </c>
      <c r="R865" s="58">
        <v>2021</v>
      </c>
      <c r="S865" s="58" t="s">
        <v>1</v>
      </c>
      <c r="T865" s="58" t="s">
        <v>89</v>
      </c>
      <c r="U865" s="58" t="s">
        <v>90</v>
      </c>
      <c r="V865" s="58" t="s">
        <v>91</v>
      </c>
      <c r="W865" s="58" t="s">
        <v>92</v>
      </c>
      <c r="X865" s="58" t="s">
        <v>93</v>
      </c>
      <c r="Y865" s="58" t="s">
        <v>96</v>
      </c>
      <c r="Z865" s="58">
        <v>230</v>
      </c>
      <c r="AA865" s="58">
        <v>328.9</v>
      </c>
    </row>
    <row r="866" spans="1:27" ht="18" customHeight="1" x14ac:dyDescent="0.25">
      <c r="A866" s="2">
        <v>2024</v>
      </c>
      <c r="B866" s="2" t="s">
        <v>9</v>
      </c>
      <c r="C866" s="2" t="s">
        <v>15</v>
      </c>
      <c r="D866" s="6" t="s">
        <v>24</v>
      </c>
      <c r="E866" s="7">
        <v>76</v>
      </c>
      <c r="F866" s="7">
        <v>4576.8999999999996</v>
      </c>
      <c r="G866" s="7">
        <v>5126.1279999999997</v>
      </c>
      <c r="H866" s="4">
        <v>915.38</v>
      </c>
      <c r="I866" s="5" t="s">
        <v>42</v>
      </c>
      <c r="P866" s="11"/>
      <c r="Q866" s="57" t="s">
        <v>99</v>
      </c>
      <c r="R866" s="57">
        <v>2021</v>
      </c>
      <c r="S866" s="57" t="s">
        <v>1</v>
      </c>
      <c r="T866" s="57" t="s">
        <v>89</v>
      </c>
      <c r="U866" s="57" t="s">
        <v>90</v>
      </c>
      <c r="V866" s="57" t="s">
        <v>91</v>
      </c>
      <c r="W866" s="57" t="s">
        <v>92</v>
      </c>
      <c r="X866" s="57" t="s">
        <v>93</v>
      </c>
      <c r="Y866" s="57" t="s">
        <v>96</v>
      </c>
      <c r="Z866" s="57">
        <v>158</v>
      </c>
      <c r="AA866" s="57">
        <v>225.94</v>
      </c>
    </row>
    <row r="867" spans="1:27" ht="18" customHeight="1" x14ac:dyDescent="0.25">
      <c r="A867" s="2">
        <v>2024</v>
      </c>
      <c r="B867" s="2" t="s">
        <v>9</v>
      </c>
      <c r="C867" s="2" t="s">
        <v>15</v>
      </c>
      <c r="D867" s="6" t="s">
        <v>25</v>
      </c>
      <c r="E867" s="7">
        <v>46</v>
      </c>
      <c r="F867" s="7">
        <v>200</v>
      </c>
      <c r="G867" s="7">
        <v>224</v>
      </c>
      <c r="H867" s="4">
        <v>40</v>
      </c>
      <c r="I867" s="5" t="s">
        <v>42</v>
      </c>
      <c r="P867" s="11"/>
      <c r="Q867" s="58" t="s">
        <v>95</v>
      </c>
      <c r="R867" s="58">
        <v>2021</v>
      </c>
      <c r="S867" s="58" t="s">
        <v>1</v>
      </c>
      <c r="T867" s="58" t="s">
        <v>89</v>
      </c>
      <c r="U867" s="58" t="s">
        <v>90</v>
      </c>
      <c r="V867" s="58" t="s">
        <v>91</v>
      </c>
      <c r="W867" s="58" t="s">
        <v>92</v>
      </c>
      <c r="X867" s="58" t="s">
        <v>93</v>
      </c>
      <c r="Y867" s="58" t="s">
        <v>96</v>
      </c>
      <c r="Z867" s="58">
        <v>184</v>
      </c>
      <c r="AA867" s="58">
        <v>263.12</v>
      </c>
    </row>
    <row r="868" spans="1:27" ht="18" customHeight="1" x14ac:dyDescent="0.25">
      <c r="A868" s="2">
        <v>2024</v>
      </c>
      <c r="B868" s="2" t="s">
        <v>9</v>
      </c>
      <c r="C868" s="2" t="s">
        <v>15</v>
      </c>
      <c r="D868" s="6" t="s">
        <v>23</v>
      </c>
      <c r="E868" s="7">
        <v>34</v>
      </c>
      <c r="F868" s="7">
        <v>4576.8</v>
      </c>
      <c r="G868" s="7">
        <v>5126.0160000000005</v>
      </c>
      <c r="H868" s="4">
        <v>915.36000000000013</v>
      </c>
      <c r="I868" s="5" t="s">
        <v>42</v>
      </c>
      <c r="P868" s="11"/>
      <c r="Q868" s="57" t="s">
        <v>88</v>
      </c>
      <c r="R868" s="57">
        <v>2021</v>
      </c>
      <c r="S868" s="57" t="s">
        <v>1</v>
      </c>
      <c r="T868" s="57" t="s">
        <v>89</v>
      </c>
      <c r="U868" s="57" t="s">
        <v>90</v>
      </c>
      <c r="V868" s="57" t="s">
        <v>91</v>
      </c>
      <c r="W868" s="57" t="s">
        <v>92</v>
      </c>
      <c r="X868" s="57" t="s">
        <v>93</v>
      </c>
      <c r="Y868" s="57" t="s">
        <v>96</v>
      </c>
      <c r="Z868" s="57">
        <v>154</v>
      </c>
      <c r="AA868" s="57">
        <v>220.22</v>
      </c>
    </row>
    <row r="869" spans="1:27" ht="18" customHeight="1" x14ac:dyDescent="0.25">
      <c r="A869" s="2">
        <v>2024</v>
      </c>
      <c r="B869" s="2" t="s">
        <v>9</v>
      </c>
      <c r="C869" s="2" t="s">
        <v>13</v>
      </c>
      <c r="D869" s="3" t="s">
        <v>34</v>
      </c>
      <c r="E869" s="4">
        <v>7</v>
      </c>
      <c r="F869" s="4">
        <v>200</v>
      </c>
      <c r="G869" s="4">
        <v>224</v>
      </c>
      <c r="H869" s="4">
        <v>40</v>
      </c>
      <c r="I869" s="5" t="s">
        <v>42</v>
      </c>
      <c r="P869" s="11"/>
      <c r="Q869" s="58" t="s">
        <v>95</v>
      </c>
      <c r="R869" s="58">
        <v>2021</v>
      </c>
      <c r="S869" s="58" t="s">
        <v>1</v>
      </c>
      <c r="T869" s="58" t="s">
        <v>89</v>
      </c>
      <c r="U869" s="58" t="s">
        <v>90</v>
      </c>
      <c r="V869" s="58" t="s">
        <v>91</v>
      </c>
      <c r="W869" s="58" t="s">
        <v>92</v>
      </c>
      <c r="X869" s="58" t="s">
        <v>93</v>
      </c>
      <c r="Y869" s="58" t="s">
        <v>94</v>
      </c>
      <c r="Z869" s="58">
        <v>192</v>
      </c>
      <c r="AA869" s="58">
        <v>526.24</v>
      </c>
    </row>
    <row r="870" spans="1:27" ht="18" customHeight="1" x14ac:dyDescent="0.25">
      <c r="A870" s="2">
        <v>2024</v>
      </c>
      <c r="B870" s="2" t="s">
        <v>9</v>
      </c>
      <c r="C870" s="2" t="s">
        <v>15</v>
      </c>
      <c r="D870" s="6" t="s">
        <v>27</v>
      </c>
      <c r="E870" s="7">
        <v>3</v>
      </c>
      <c r="F870" s="7">
        <v>4577.3</v>
      </c>
      <c r="G870" s="7">
        <v>5126.576</v>
      </c>
      <c r="H870" s="4">
        <v>915.46</v>
      </c>
      <c r="I870" s="5" t="s">
        <v>42</v>
      </c>
      <c r="P870" s="11"/>
      <c r="Q870" s="57" t="s">
        <v>99</v>
      </c>
      <c r="R870" s="57">
        <v>2021</v>
      </c>
      <c r="S870" s="57" t="s">
        <v>1</v>
      </c>
      <c r="T870" s="57" t="s">
        <v>89</v>
      </c>
      <c r="U870" s="57" t="s">
        <v>90</v>
      </c>
      <c r="V870" s="57" t="s">
        <v>91</v>
      </c>
      <c r="W870" s="57" t="s">
        <v>92</v>
      </c>
      <c r="X870" s="57" t="s">
        <v>93</v>
      </c>
      <c r="Y870" s="57" t="s">
        <v>94</v>
      </c>
      <c r="Z870" s="57">
        <v>186</v>
      </c>
      <c r="AA870" s="57">
        <v>526.24</v>
      </c>
    </row>
    <row r="871" spans="1:27" ht="18" customHeight="1" x14ac:dyDescent="0.25">
      <c r="A871" s="2">
        <v>2024</v>
      </c>
      <c r="B871" s="2" t="s">
        <v>9</v>
      </c>
      <c r="C871" s="2" t="s">
        <v>32</v>
      </c>
      <c r="D871" s="6" t="s">
        <v>32</v>
      </c>
      <c r="E871" s="7">
        <v>2</v>
      </c>
      <c r="F871" s="7">
        <v>6600</v>
      </c>
      <c r="G871" s="7">
        <v>7392</v>
      </c>
      <c r="H871" s="4">
        <v>1320</v>
      </c>
      <c r="I871" s="5" t="s">
        <v>42</v>
      </c>
      <c r="P871" s="11"/>
      <c r="Q871" s="58" t="s">
        <v>98</v>
      </c>
      <c r="R871" s="58">
        <v>2021</v>
      </c>
      <c r="S871" s="58" t="s">
        <v>1</v>
      </c>
      <c r="T871" s="58" t="s">
        <v>89</v>
      </c>
      <c r="U871" s="58" t="s">
        <v>90</v>
      </c>
      <c r="V871" s="58" t="s">
        <v>91</v>
      </c>
      <c r="W871" s="58" t="s">
        <v>92</v>
      </c>
      <c r="X871" s="58" t="s">
        <v>93</v>
      </c>
      <c r="Y871" s="58" t="s">
        <v>94</v>
      </c>
      <c r="Z871" s="58">
        <v>180</v>
      </c>
      <c r="AA871" s="58">
        <v>526.24</v>
      </c>
    </row>
    <row r="872" spans="1:27" ht="18" customHeight="1" x14ac:dyDescent="0.25">
      <c r="A872" s="2">
        <v>2024</v>
      </c>
      <c r="B872" s="2" t="s">
        <v>10</v>
      </c>
      <c r="C872" s="2" t="s">
        <v>14</v>
      </c>
      <c r="D872" s="3" t="s">
        <v>36</v>
      </c>
      <c r="E872" s="4">
        <v>3566</v>
      </c>
      <c r="F872" s="4">
        <v>4577.3</v>
      </c>
      <c r="G872" s="4">
        <v>5126.576</v>
      </c>
      <c r="H872" s="4">
        <v>915.46</v>
      </c>
      <c r="I872" s="5" t="s">
        <v>42</v>
      </c>
      <c r="P872" s="11"/>
      <c r="Q872" s="57" t="s">
        <v>88</v>
      </c>
      <c r="R872" s="57">
        <v>2021</v>
      </c>
      <c r="S872" s="57" t="s">
        <v>1</v>
      </c>
      <c r="T872" s="57" t="s">
        <v>89</v>
      </c>
      <c r="U872" s="57" t="s">
        <v>90</v>
      </c>
      <c r="V872" s="57" t="s">
        <v>91</v>
      </c>
      <c r="W872" s="57" t="s">
        <v>92</v>
      </c>
      <c r="X872" s="57" t="s">
        <v>93</v>
      </c>
      <c r="Y872" s="57" t="s">
        <v>96</v>
      </c>
      <c r="Z872" s="57">
        <v>686</v>
      </c>
      <c r="AA872" s="57">
        <v>980.98</v>
      </c>
    </row>
    <row r="873" spans="1:27" ht="18" customHeight="1" x14ac:dyDescent="0.25">
      <c r="A873" s="2">
        <v>2024</v>
      </c>
      <c r="B873" s="2" t="s">
        <v>10</v>
      </c>
      <c r="C873" s="2" t="s">
        <v>14</v>
      </c>
      <c r="D873" s="3" t="s">
        <v>37</v>
      </c>
      <c r="E873" s="4">
        <v>2498</v>
      </c>
      <c r="F873" s="4">
        <v>8000</v>
      </c>
      <c r="G873" s="4">
        <v>8960</v>
      </c>
      <c r="H873" s="4">
        <v>1600</v>
      </c>
      <c r="I873" s="5" t="s">
        <v>42</v>
      </c>
      <c r="P873" s="11"/>
      <c r="Q873" s="58" t="s">
        <v>98</v>
      </c>
      <c r="R873" s="58">
        <v>2021</v>
      </c>
      <c r="S873" s="58" t="s">
        <v>1</v>
      </c>
      <c r="T873" s="58" t="s">
        <v>89</v>
      </c>
      <c r="U873" s="58" t="s">
        <v>90</v>
      </c>
      <c r="V873" s="58" t="s">
        <v>91</v>
      </c>
      <c r="W873" s="58" t="s">
        <v>92</v>
      </c>
      <c r="X873" s="58" t="s">
        <v>93</v>
      </c>
      <c r="Y873" s="58" t="s">
        <v>96</v>
      </c>
      <c r="Z873" s="58">
        <v>719</v>
      </c>
      <c r="AA873" s="58">
        <v>1028.17</v>
      </c>
    </row>
    <row r="874" spans="1:27" ht="18" customHeight="1" x14ac:dyDescent="0.25">
      <c r="A874" s="2">
        <v>2024</v>
      </c>
      <c r="B874" s="2" t="s">
        <v>10</v>
      </c>
      <c r="C874" s="2" t="s">
        <v>13</v>
      </c>
      <c r="D874" s="3" t="s">
        <v>35</v>
      </c>
      <c r="E874" s="4">
        <v>1245</v>
      </c>
      <c r="F874" s="4">
        <v>4577.2</v>
      </c>
      <c r="G874" s="4">
        <v>5126.4639999999999</v>
      </c>
      <c r="H874" s="4">
        <v>915.44</v>
      </c>
      <c r="I874" s="5" t="s">
        <v>42</v>
      </c>
      <c r="P874" s="11"/>
      <c r="Q874" s="57" t="s">
        <v>95</v>
      </c>
      <c r="R874" s="57">
        <v>2021</v>
      </c>
      <c r="S874" s="57" t="s">
        <v>1</v>
      </c>
      <c r="T874" s="57" t="s">
        <v>89</v>
      </c>
      <c r="U874" s="57" t="s">
        <v>90</v>
      </c>
      <c r="V874" s="57" t="s">
        <v>91</v>
      </c>
      <c r="W874" s="57" t="s">
        <v>92</v>
      </c>
      <c r="X874" s="57" t="s">
        <v>93</v>
      </c>
      <c r="Y874" s="57" t="s">
        <v>96</v>
      </c>
      <c r="Z874" s="57">
        <v>772</v>
      </c>
      <c r="AA874" s="57">
        <v>1103.96</v>
      </c>
    </row>
    <row r="875" spans="1:27" ht="18" customHeight="1" x14ac:dyDescent="0.25">
      <c r="A875" s="2">
        <v>2024</v>
      </c>
      <c r="B875" s="2" t="s">
        <v>10</v>
      </c>
      <c r="C875" s="2" t="s">
        <v>38</v>
      </c>
      <c r="D875" s="6" t="s">
        <v>30</v>
      </c>
      <c r="E875" s="7">
        <v>644</v>
      </c>
      <c r="F875" s="7">
        <v>5743.5</v>
      </c>
      <c r="G875" s="7">
        <v>6432.72</v>
      </c>
      <c r="H875" s="4">
        <v>1148.7</v>
      </c>
      <c r="I875" s="5" t="s">
        <v>42</v>
      </c>
      <c r="P875" s="11"/>
      <c r="Q875" s="58" t="s">
        <v>97</v>
      </c>
      <c r="R875" s="58">
        <v>2021</v>
      </c>
      <c r="S875" s="58" t="s">
        <v>1</v>
      </c>
      <c r="T875" s="58" t="s">
        <v>89</v>
      </c>
      <c r="U875" s="58" t="s">
        <v>90</v>
      </c>
      <c r="V875" s="58" t="s">
        <v>91</v>
      </c>
      <c r="W875" s="58" t="s">
        <v>92</v>
      </c>
      <c r="X875" s="58" t="s">
        <v>93</v>
      </c>
      <c r="Y875" s="58" t="s">
        <v>94</v>
      </c>
      <c r="Z875" s="58">
        <v>189</v>
      </c>
      <c r="AA875" s="58">
        <v>270.27</v>
      </c>
    </row>
    <row r="876" spans="1:27" ht="18" customHeight="1" x14ac:dyDescent="0.25">
      <c r="A876" s="2">
        <v>2024</v>
      </c>
      <c r="B876" s="2" t="s">
        <v>10</v>
      </c>
      <c r="C876" s="2" t="s">
        <v>12</v>
      </c>
      <c r="D876" s="6" t="s">
        <v>29</v>
      </c>
      <c r="E876" s="7">
        <v>643</v>
      </c>
      <c r="F876" s="7">
        <v>7000</v>
      </c>
      <c r="G876" s="7">
        <v>7840</v>
      </c>
      <c r="H876" s="4">
        <v>1400</v>
      </c>
      <c r="I876" s="5" t="s">
        <v>42</v>
      </c>
      <c r="P876" s="11"/>
      <c r="Q876" s="57" t="s">
        <v>98</v>
      </c>
      <c r="R876" s="57">
        <v>2021</v>
      </c>
      <c r="S876" s="57" t="s">
        <v>1</v>
      </c>
      <c r="T876" s="57" t="s">
        <v>89</v>
      </c>
      <c r="U876" s="57" t="s">
        <v>90</v>
      </c>
      <c r="V876" s="57" t="s">
        <v>91</v>
      </c>
      <c r="W876" s="57" t="s">
        <v>92</v>
      </c>
      <c r="X876" s="57" t="s">
        <v>93</v>
      </c>
      <c r="Y876" s="57" t="s">
        <v>94</v>
      </c>
      <c r="Z876" s="57">
        <v>183</v>
      </c>
      <c r="AA876" s="57">
        <v>261.69</v>
      </c>
    </row>
    <row r="877" spans="1:27" ht="18" customHeight="1" x14ac:dyDescent="0.25">
      <c r="A877" s="2">
        <v>2024</v>
      </c>
      <c r="B877" s="2" t="s">
        <v>10</v>
      </c>
      <c r="C877" s="2" t="s">
        <v>38</v>
      </c>
      <c r="D877" s="6" t="s">
        <v>31</v>
      </c>
      <c r="E877" s="7">
        <v>455</v>
      </c>
      <c r="F877" s="7">
        <v>4578.6000000000004</v>
      </c>
      <c r="G877" s="7">
        <v>5128.0320000000002</v>
      </c>
      <c r="H877" s="4">
        <v>915.72000000000014</v>
      </c>
      <c r="I877" s="5" t="s">
        <v>42</v>
      </c>
      <c r="P877" s="11"/>
      <c r="Q877" s="58" t="s">
        <v>95</v>
      </c>
      <c r="R877" s="58">
        <v>2021</v>
      </c>
      <c r="S877" s="58" t="s">
        <v>1</v>
      </c>
      <c r="T877" s="58" t="s">
        <v>89</v>
      </c>
      <c r="U877" s="58" t="s">
        <v>90</v>
      </c>
      <c r="V877" s="58" t="s">
        <v>91</v>
      </c>
      <c r="W877" s="58" t="s">
        <v>92</v>
      </c>
      <c r="X877" s="58" t="s">
        <v>93</v>
      </c>
      <c r="Y877" s="58" t="s">
        <v>96</v>
      </c>
      <c r="Z877" s="58">
        <v>183</v>
      </c>
      <c r="AA877" s="58">
        <v>261.69</v>
      </c>
    </row>
    <row r="878" spans="1:27" ht="18" customHeight="1" x14ac:dyDescent="0.25">
      <c r="A878" s="2">
        <v>2024</v>
      </c>
      <c r="B878" s="2" t="s">
        <v>10</v>
      </c>
      <c r="C878" s="2" t="s">
        <v>12</v>
      </c>
      <c r="D878" s="6" t="s">
        <v>28</v>
      </c>
      <c r="E878" s="8">
        <v>345</v>
      </c>
      <c r="F878" s="8">
        <v>7000</v>
      </c>
      <c r="G878" s="8">
        <v>7840</v>
      </c>
      <c r="H878" s="4">
        <v>1400</v>
      </c>
      <c r="I878" s="5" t="s">
        <v>42</v>
      </c>
      <c r="P878" s="11"/>
      <c r="Q878" s="57" t="s">
        <v>95</v>
      </c>
      <c r="R878" s="57">
        <v>2021</v>
      </c>
      <c r="S878" s="57" t="s">
        <v>1</v>
      </c>
      <c r="T878" s="57" t="s">
        <v>89</v>
      </c>
      <c r="U878" s="57" t="s">
        <v>90</v>
      </c>
      <c r="V878" s="57" t="s">
        <v>91</v>
      </c>
      <c r="W878" s="57" t="s">
        <v>92</v>
      </c>
      <c r="X878" s="57" t="s">
        <v>93</v>
      </c>
      <c r="Y878" s="57" t="s">
        <v>96</v>
      </c>
      <c r="Z878" s="57">
        <v>758</v>
      </c>
      <c r="AA878" s="57">
        <v>526.24</v>
      </c>
    </row>
    <row r="879" spans="1:27" ht="18" customHeight="1" x14ac:dyDescent="0.25">
      <c r="A879" s="2">
        <v>2024</v>
      </c>
      <c r="B879" s="2" t="s">
        <v>10</v>
      </c>
      <c r="C879" s="2" t="s">
        <v>13</v>
      </c>
      <c r="D879" s="3" t="s">
        <v>33</v>
      </c>
      <c r="E879" s="4">
        <v>122</v>
      </c>
      <c r="F879" s="4">
        <v>100</v>
      </c>
      <c r="G879" s="4">
        <v>112</v>
      </c>
      <c r="H879" s="4">
        <v>20</v>
      </c>
      <c r="I879" s="5" t="s">
        <v>42</v>
      </c>
      <c r="P879" s="11"/>
      <c r="Q879" s="58" t="s">
        <v>88</v>
      </c>
      <c r="R879" s="58">
        <v>2021</v>
      </c>
      <c r="S879" s="58" t="s">
        <v>1</v>
      </c>
      <c r="T879" s="58" t="s">
        <v>89</v>
      </c>
      <c r="U879" s="58" t="s">
        <v>90</v>
      </c>
      <c r="V879" s="58" t="s">
        <v>91</v>
      </c>
      <c r="W879" s="58" t="s">
        <v>92</v>
      </c>
      <c r="X879" s="58" t="s">
        <v>93</v>
      </c>
      <c r="Y879" s="58" t="s">
        <v>96</v>
      </c>
      <c r="Z879" s="58">
        <v>812</v>
      </c>
      <c r="AA879" s="58">
        <v>526.24</v>
      </c>
    </row>
    <row r="880" spans="1:27" ht="18" customHeight="1" x14ac:dyDescent="0.25">
      <c r="A880" s="2">
        <v>2024</v>
      </c>
      <c r="B880" s="2" t="s">
        <v>10</v>
      </c>
      <c r="C880" s="2" t="s">
        <v>15</v>
      </c>
      <c r="D880" s="6" t="s">
        <v>26</v>
      </c>
      <c r="E880" s="7">
        <v>78</v>
      </c>
      <c r="F880" s="7">
        <v>4577.2</v>
      </c>
      <c r="G880" s="7">
        <v>5126.4639999999999</v>
      </c>
      <c r="H880" s="4">
        <v>915.44</v>
      </c>
      <c r="I880" s="5" t="s">
        <v>42</v>
      </c>
      <c r="P880" s="11"/>
      <c r="Q880" s="57" t="s">
        <v>88</v>
      </c>
      <c r="R880" s="57">
        <v>2021</v>
      </c>
      <c r="S880" s="57" t="s">
        <v>1</v>
      </c>
      <c r="T880" s="57" t="s">
        <v>89</v>
      </c>
      <c r="U880" s="57" t="s">
        <v>90</v>
      </c>
      <c r="V880" s="57" t="s">
        <v>91</v>
      </c>
      <c r="W880" s="57" t="s">
        <v>92</v>
      </c>
      <c r="X880" s="57" t="s">
        <v>93</v>
      </c>
      <c r="Y880" s="57" t="s">
        <v>96</v>
      </c>
      <c r="Z880" s="57">
        <v>181</v>
      </c>
      <c r="AA880" s="57">
        <v>258.83</v>
      </c>
    </row>
    <row r="881" spans="1:27" ht="18" customHeight="1" x14ac:dyDescent="0.25">
      <c r="A881" s="2">
        <v>2024</v>
      </c>
      <c r="B881" s="2" t="s">
        <v>10</v>
      </c>
      <c r="C881" s="2" t="s">
        <v>15</v>
      </c>
      <c r="D881" s="6" t="s">
        <v>24</v>
      </c>
      <c r="E881" s="7">
        <v>76</v>
      </c>
      <c r="F881" s="7">
        <v>4576.8999999999996</v>
      </c>
      <c r="G881" s="7">
        <v>5126.1279999999997</v>
      </c>
      <c r="H881" s="4">
        <v>915.38</v>
      </c>
      <c r="I881" s="5" t="s">
        <v>42</v>
      </c>
      <c r="P881" s="11"/>
      <c r="Q881" s="58" t="s">
        <v>99</v>
      </c>
      <c r="R881" s="58">
        <v>2021</v>
      </c>
      <c r="S881" s="58" t="s">
        <v>1</v>
      </c>
      <c r="T881" s="58" t="s">
        <v>89</v>
      </c>
      <c r="U881" s="58" t="s">
        <v>90</v>
      </c>
      <c r="V881" s="58" t="s">
        <v>91</v>
      </c>
      <c r="W881" s="58" t="s">
        <v>92</v>
      </c>
      <c r="X881" s="58" t="s">
        <v>93</v>
      </c>
      <c r="Y881" s="58" t="s">
        <v>96</v>
      </c>
      <c r="Z881" s="58">
        <v>229</v>
      </c>
      <c r="AA881" s="58">
        <v>327.47000000000003</v>
      </c>
    </row>
    <row r="882" spans="1:27" ht="18" customHeight="1" x14ac:dyDescent="0.25">
      <c r="A882" s="2">
        <v>2024</v>
      </c>
      <c r="B882" s="2" t="s">
        <v>10</v>
      </c>
      <c r="C882" s="2" t="s">
        <v>15</v>
      </c>
      <c r="D882" s="6" t="s">
        <v>25</v>
      </c>
      <c r="E882" s="7">
        <v>46</v>
      </c>
      <c r="F882" s="7">
        <v>200</v>
      </c>
      <c r="G882" s="7">
        <v>224</v>
      </c>
      <c r="H882" s="4">
        <v>40</v>
      </c>
      <c r="I882" s="5" t="s">
        <v>42</v>
      </c>
      <c r="P882" s="11"/>
      <c r="Q882" s="57" t="s">
        <v>95</v>
      </c>
      <c r="R882" s="57">
        <v>2021</v>
      </c>
      <c r="S882" s="57" t="s">
        <v>1</v>
      </c>
      <c r="T882" s="57" t="s">
        <v>89</v>
      </c>
      <c r="U882" s="57" t="s">
        <v>90</v>
      </c>
      <c r="V882" s="57" t="s">
        <v>91</v>
      </c>
      <c r="W882" s="57" t="s">
        <v>92</v>
      </c>
      <c r="X882" s="57" t="s">
        <v>93</v>
      </c>
      <c r="Y882" s="57" t="s">
        <v>96</v>
      </c>
      <c r="Z882" s="57">
        <v>157</v>
      </c>
      <c r="AA882" s="57">
        <v>224.51</v>
      </c>
    </row>
    <row r="883" spans="1:27" ht="18" customHeight="1" x14ac:dyDescent="0.25">
      <c r="A883" s="2">
        <v>2024</v>
      </c>
      <c r="B883" s="2" t="s">
        <v>10</v>
      </c>
      <c r="C883" s="2" t="s">
        <v>15</v>
      </c>
      <c r="D883" s="6" t="s">
        <v>23</v>
      </c>
      <c r="E883" s="7">
        <v>34</v>
      </c>
      <c r="F883" s="7">
        <v>4576.8</v>
      </c>
      <c r="G883" s="7">
        <v>5126.0160000000005</v>
      </c>
      <c r="H883" s="4">
        <v>915.36000000000013</v>
      </c>
      <c r="I883" s="5" t="s">
        <v>42</v>
      </c>
      <c r="P883" s="11"/>
      <c r="Q883" s="58" t="s">
        <v>95</v>
      </c>
      <c r="R883" s="58">
        <v>2021</v>
      </c>
      <c r="S883" s="58" t="s">
        <v>1</v>
      </c>
      <c r="T883" s="58" t="s">
        <v>89</v>
      </c>
      <c r="U883" s="58" t="s">
        <v>90</v>
      </c>
      <c r="V883" s="58" t="s">
        <v>91</v>
      </c>
      <c r="W883" s="58" t="s">
        <v>92</v>
      </c>
      <c r="X883" s="58" t="s">
        <v>93</v>
      </c>
      <c r="Y883" s="58" t="s">
        <v>94</v>
      </c>
      <c r="Z883" s="58">
        <v>191</v>
      </c>
      <c r="AA883" s="58">
        <v>273.13</v>
      </c>
    </row>
    <row r="884" spans="1:27" ht="18" customHeight="1" x14ac:dyDescent="0.25">
      <c r="A884" s="2">
        <v>2024</v>
      </c>
      <c r="B884" s="2" t="s">
        <v>10</v>
      </c>
      <c r="C884" s="2" t="s">
        <v>13</v>
      </c>
      <c r="D884" s="3" t="s">
        <v>34</v>
      </c>
      <c r="E884" s="4">
        <v>7</v>
      </c>
      <c r="F884" s="4">
        <v>200</v>
      </c>
      <c r="G884" s="4">
        <v>224</v>
      </c>
      <c r="H884" s="4">
        <v>40</v>
      </c>
      <c r="I884" s="5" t="s">
        <v>42</v>
      </c>
      <c r="P884" s="11"/>
      <c r="Q884" s="57" t="s">
        <v>95</v>
      </c>
      <c r="R884" s="57">
        <v>2021</v>
      </c>
      <c r="S884" s="57" t="s">
        <v>1</v>
      </c>
      <c r="T884" s="57" t="s">
        <v>89</v>
      </c>
      <c r="U884" s="57" t="s">
        <v>90</v>
      </c>
      <c r="V884" s="57" t="s">
        <v>91</v>
      </c>
      <c r="W884" s="57" t="s">
        <v>92</v>
      </c>
      <c r="X884" s="57" t="s">
        <v>93</v>
      </c>
      <c r="Y884" s="57" t="s">
        <v>94</v>
      </c>
      <c r="Z884" s="57">
        <v>185</v>
      </c>
      <c r="AA884" s="57">
        <v>264.55</v>
      </c>
    </row>
    <row r="885" spans="1:27" ht="18" customHeight="1" x14ac:dyDescent="0.25">
      <c r="A885" s="2">
        <v>2024</v>
      </c>
      <c r="B885" s="2" t="s">
        <v>10</v>
      </c>
      <c r="C885" s="2" t="s">
        <v>15</v>
      </c>
      <c r="D885" s="6" t="s">
        <v>27</v>
      </c>
      <c r="E885" s="7">
        <v>3</v>
      </c>
      <c r="F885" s="7">
        <v>4577.3</v>
      </c>
      <c r="G885" s="7">
        <v>5126.576</v>
      </c>
      <c r="H885" s="4">
        <v>915.46</v>
      </c>
      <c r="I885" s="5" t="s">
        <v>42</v>
      </c>
      <c r="P885" s="11"/>
      <c r="Q885" s="58" t="s">
        <v>95</v>
      </c>
      <c r="R885" s="58">
        <v>2021</v>
      </c>
      <c r="S885" s="58" t="s">
        <v>1</v>
      </c>
      <c r="T885" s="58" t="s">
        <v>89</v>
      </c>
      <c r="U885" s="58" t="s">
        <v>90</v>
      </c>
      <c r="V885" s="58" t="s">
        <v>91</v>
      </c>
      <c r="W885" s="58" t="s">
        <v>92</v>
      </c>
      <c r="X885" s="58" t="s">
        <v>93</v>
      </c>
      <c r="Y885" s="58" t="s">
        <v>94</v>
      </c>
      <c r="Z885" s="58">
        <v>179</v>
      </c>
      <c r="AA885" s="58">
        <v>255.97</v>
      </c>
    </row>
    <row r="886" spans="1:27" ht="18" customHeight="1" x14ac:dyDescent="0.25">
      <c r="A886" s="2">
        <v>2024</v>
      </c>
      <c r="B886" s="2" t="s">
        <v>10</v>
      </c>
      <c r="C886" s="2" t="s">
        <v>32</v>
      </c>
      <c r="D886" s="6" t="s">
        <v>32</v>
      </c>
      <c r="E886" s="7">
        <v>2</v>
      </c>
      <c r="F886" s="7">
        <v>6600</v>
      </c>
      <c r="G886" s="7">
        <v>7392</v>
      </c>
      <c r="H886" s="4">
        <v>1320</v>
      </c>
      <c r="I886" s="5" t="s">
        <v>40</v>
      </c>
      <c r="P886" s="11"/>
      <c r="Q886" s="57" t="s">
        <v>99</v>
      </c>
      <c r="R886" s="57">
        <v>2021</v>
      </c>
      <c r="S886" s="57" t="s">
        <v>1</v>
      </c>
      <c r="T886" s="57" t="s">
        <v>89</v>
      </c>
      <c r="U886" s="57" t="s">
        <v>90</v>
      </c>
      <c r="V886" s="57" t="s">
        <v>91</v>
      </c>
      <c r="W886" s="57" t="s">
        <v>92</v>
      </c>
      <c r="X886" s="57" t="s">
        <v>93</v>
      </c>
      <c r="Y886" s="57" t="s">
        <v>96</v>
      </c>
      <c r="Z886" s="57">
        <v>185</v>
      </c>
      <c r="AA886" s="57">
        <v>264.55</v>
      </c>
    </row>
    <row r="887" spans="1:27" ht="18" customHeight="1" x14ac:dyDescent="0.25">
      <c r="A887" s="2">
        <v>2024</v>
      </c>
      <c r="B887" s="2" t="s">
        <v>11</v>
      </c>
      <c r="C887" s="2" t="s">
        <v>14</v>
      </c>
      <c r="D887" s="3" t="s">
        <v>36</v>
      </c>
      <c r="E887" s="4">
        <v>3566</v>
      </c>
      <c r="F887" s="4">
        <v>4577.3</v>
      </c>
      <c r="G887" s="4">
        <v>5126.576</v>
      </c>
      <c r="H887" s="4">
        <v>915.46</v>
      </c>
      <c r="I887" s="5" t="s">
        <v>40</v>
      </c>
      <c r="P887" s="11"/>
      <c r="Q887" s="58" t="s">
        <v>98</v>
      </c>
      <c r="R887" s="58">
        <v>2021</v>
      </c>
      <c r="S887" s="58" t="s">
        <v>1</v>
      </c>
      <c r="T887" s="58" t="s">
        <v>89</v>
      </c>
      <c r="U887" s="58" t="s">
        <v>90</v>
      </c>
      <c r="V887" s="58" t="s">
        <v>91</v>
      </c>
      <c r="W887" s="58" t="s">
        <v>92</v>
      </c>
      <c r="X887" s="58" t="s">
        <v>93</v>
      </c>
      <c r="Y887" s="58" t="s">
        <v>96</v>
      </c>
      <c r="Z887" s="58">
        <v>227</v>
      </c>
      <c r="AA887" s="58">
        <v>324.61</v>
      </c>
    </row>
    <row r="888" spans="1:27" ht="18" customHeight="1" x14ac:dyDescent="0.25">
      <c r="A888" s="2">
        <v>2024</v>
      </c>
      <c r="B888" s="2" t="s">
        <v>11</v>
      </c>
      <c r="C888" s="2" t="s">
        <v>14</v>
      </c>
      <c r="D888" s="3" t="s">
        <v>37</v>
      </c>
      <c r="E888" s="4">
        <v>2498</v>
      </c>
      <c r="F888" s="4">
        <v>8000</v>
      </c>
      <c r="G888" s="4">
        <v>8960</v>
      </c>
      <c r="H888" s="4">
        <v>1600</v>
      </c>
      <c r="I888" s="5" t="s">
        <v>40</v>
      </c>
      <c r="P888" s="11"/>
      <c r="Q888" s="57" t="s">
        <v>88</v>
      </c>
      <c r="R888" s="57">
        <v>2021</v>
      </c>
      <c r="S888" s="57" t="s">
        <v>1</v>
      </c>
      <c r="T888" s="57" t="s">
        <v>89</v>
      </c>
      <c r="U888" s="57" t="s">
        <v>90</v>
      </c>
      <c r="V888" s="57" t="s">
        <v>91</v>
      </c>
      <c r="W888" s="57" t="s">
        <v>92</v>
      </c>
      <c r="X888" s="57" t="s">
        <v>93</v>
      </c>
      <c r="Y888" s="57" t="s">
        <v>96</v>
      </c>
      <c r="Z888" s="57">
        <v>781</v>
      </c>
      <c r="AA888" s="57">
        <v>1116.83</v>
      </c>
    </row>
    <row r="889" spans="1:27" ht="18" customHeight="1" x14ac:dyDescent="0.25">
      <c r="A889" s="2">
        <v>2024</v>
      </c>
      <c r="B889" s="2" t="s">
        <v>11</v>
      </c>
      <c r="C889" s="2" t="s">
        <v>13</v>
      </c>
      <c r="D889" s="3" t="s">
        <v>35</v>
      </c>
      <c r="E889" s="4">
        <v>1245</v>
      </c>
      <c r="F889" s="4">
        <v>4577.2</v>
      </c>
      <c r="G889" s="4">
        <v>5126.4639999999999</v>
      </c>
      <c r="H889" s="4">
        <v>915.44</v>
      </c>
      <c r="I889" s="5" t="s">
        <v>40</v>
      </c>
      <c r="P889" s="11"/>
      <c r="Q889" s="58" t="s">
        <v>97</v>
      </c>
      <c r="R889" s="58">
        <v>2021</v>
      </c>
      <c r="S889" s="58" t="s">
        <v>0</v>
      </c>
      <c r="T889" s="58" t="s">
        <v>89</v>
      </c>
      <c r="U889" s="58" t="s">
        <v>90</v>
      </c>
      <c r="V889" s="58" t="s">
        <v>91</v>
      </c>
      <c r="W889" s="58" t="s">
        <v>92</v>
      </c>
      <c r="X889" s="58" t="s">
        <v>93</v>
      </c>
      <c r="Y889" s="58" t="s">
        <v>94</v>
      </c>
      <c r="Z889" s="58">
        <v>206</v>
      </c>
      <c r="AA889" s="58">
        <v>526.24</v>
      </c>
    </row>
    <row r="890" spans="1:27" ht="18" customHeight="1" x14ac:dyDescent="0.25">
      <c r="A890" s="2">
        <v>2024</v>
      </c>
      <c r="B890" s="2" t="s">
        <v>11</v>
      </c>
      <c r="C890" s="2" t="s">
        <v>38</v>
      </c>
      <c r="D890" s="6" t="s">
        <v>30</v>
      </c>
      <c r="E890" s="7">
        <v>644</v>
      </c>
      <c r="F890" s="7">
        <v>5743.5</v>
      </c>
      <c r="G890" s="7">
        <v>6432.72</v>
      </c>
      <c r="H890" s="4">
        <v>1148.7</v>
      </c>
      <c r="I890" s="5" t="s">
        <v>40</v>
      </c>
      <c r="P890" s="11"/>
      <c r="Q890" s="57" t="s">
        <v>95</v>
      </c>
      <c r="R890" s="57">
        <v>2021</v>
      </c>
      <c r="S890" s="57" t="s">
        <v>0</v>
      </c>
      <c r="T890" s="57" t="s">
        <v>89</v>
      </c>
      <c r="U890" s="57" t="s">
        <v>90</v>
      </c>
      <c r="V890" s="57" t="s">
        <v>91</v>
      </c>
      <c r="W890" s="57" t="s">
        <v>92</v>
      </c>
      <c r="X890" s="57" t="s">
        <v>93</v>
      </c>
      <c r="Y890" s="57" t="s">
        <v>94</v>
      </c>
      <c r="Z890" s="57">
        <v>200</v>
      </c>
      <c r="AA890" s="57">
        <v>526.24</v>
      </c>
    </row>
    <row r="891" spans="1:27" ht="18" customHeight="1" x14ac:dyDescent="0.25">
      <c r="A891" s="2">
        <v>2024</v>
      </c>
      <c r="B891" s="2" t="s">
        <v>11</v>
      </c>
      <c r="C891" s="2" t="s">
        <v>12</v>
      </c>
      <c r="D891" s="6" t="s">
        <v>29</v>
      </c>
      <c r="E891" s="7">
        <v>643</v>
      </c>
      <c r="F891" s="7">
        <v>7000</v>
      </c>
      <c r="G891" s="7">
        <v>7840</v>
      </c>
      <c r="H891" s="4">
        <v>1400</v>
      </c>
      <c r="I891" s="5" t="s">
        <v>40</v>
      </c>
      <c r="P891" s="11"/>
      <c r="Q891" s="58" t="s">
        <v>97</v>
      </c>
      <c r="R891" s="58">
        <v>2021</v>
      </c>
      <c r="S891" s="58" t="s">
        <v>0</v>
      </c>
      <c r="T891" s="58" t="s">
        <v>89</v>
      </c>
      <c r="U891" s="58" t="s">
        <v>90</v>
      </c>
      <c r="V891" s="58" t="s">
        <v>91</v>
      </c>
      <c r="W891" s="58" t="s">
        <v>92</v>
      </c>
      <c r="X891" s="58" t="s">
        <v>93</v>
      </c>
      <c r="Y891" s="58" t="s">
        <v>96</v>
      </c>
      <c r="Z891" s="58">
        <v>188</v>
      </c>
      <c r="AA891" s="58">
        <v>268.83999999999997</v>
      </c>
    </row>
    <row r="892" spans="1:27" ht="18" customHeight="1" x14ac:dyDescent="0.25">
      <c r="A892" s="2">
        <v>2024</v>
      </c>
      <c r="B892" s="2" t="s">
        <v>11</v>
      </c>
      <c r="C892" s="2" t="s">
        <v>38</v>
      </c>
      <c r="D892" s="6" t="s">
        <v>31</v>
      </c>
      <c r="E892" s="7">
        <v>455</v>
      </c>
      <c r="F892" s="7">
        <v>4578.6000000000004</v>
      </c>
      <c r="G892" s="7">
        <v>5128.0320000000002</v>
      </c>
      <c r="H892" s="4">
        <v>915.72000000000014</v>
      </c>
      <c r="I892" s="5" t="s">
        <v>40</v>
      </c>
      <c r="P892" s="11"/>
      <c r="Q892" s="57" t="s">
        <v>95</v>
      </c>
      <c r="R892" s="57">
        <v>2021</v>
      </c>
      <c r="S892" s="57" t="s">
        <v>0</v>
      </c>
      <c r="T892" s="57" t="s">
        <v>89</v>
      </c>
      <c r="U892" s="57" t="s">
        <v>90</v>
      </c>
      <c r="V892" s="57" t="s">
        <v>91</v>
      </c>
      <c r="W892" s="57" t="s">
        <v>92</v>
      </c>
      <c r="X892" s="57" t="s">
        <v>93</v>
      </c>
      <c r="Y892" s="57" t="s">
        <v>96</v>
      </c>
      <c r="Z892" s="57">
        <v>236</v>
      </c>
      <c r="AA892" s="57">
        <v>337.48</v>
      </c>
    </row>
    <row r="893" spans="1:27" ht="18" customHeight="1" x14ac:dyDescent="0.25">
      <c r="A893" s="2">
        <v>2024</v>
      </c>
      <c r="B893" s="2" t="s">
        <v>11</v>
      </c>
      <c r="C893" s="2" t="s">
        <v>12</v>
      </c>
      <c r="D893" s="6" t="s">
        <v>28</v>
      </c>
      <c r="E893" s="8">
        <v>345</v>
      </c>
      <c r="F893" s="8">
        <v>7000</v>
      </c>
      <c r="G893" s="8">
        <v>7840</v>
      </c>
      <c r="H893" s="4">
        <v>1400</v>
      </c>
      <c r="I893" s="5" t="s">
        <v>40</v>
      </c>
      <c r="P893" s="11"/>
      <c r="Q893" s="58" t="s">
        <v>97</v>
      </c>
      <c r="R893" s="58">
        <v>2021</v>
      </c>
      <c r="S893" s="58" t="s">
        <v>0</v>
      </c>
      <c r="T893" s="58" t="s">
        <v>89</v>
      </c>
      <c r="U893" s="58" t="s">
        <v>90</v>
      </c>
      <c r="V893" s="58" t="s">
        <v>91</v>
      </c>
      <c r="W893" s="58" t="s">
        <v>92</v>
      </c>
      <c r="X893" s="58" t="s">
        <v>93</v>
      </c>
      <c r="Y893" s="58" t="s">
        <v>96</v>
      </c>
      <c r="Z893" s="58">
        <v>190</v>
      </c>
      <c r="AA893" s="58">
        <v>271.7</v>
      </c>
    </row>
    <row r="894" spans="1:27" ht="18" customHeight="1" x14ac:dyDescent="0.25">
      <c r="A894" s="2">
        <v>2024</v>
      </c>
      <c r="B894" s="2" t="s">
        <v>11</v>
      </c>
      <c r="C894" s="2" t="s">
        <v>13</v>
      </c>
      <c r="D894" s="3" t="s">
        <v>33</v>
      </c>
      <c r="E894" s="4">
        <v>122</v>
      </c>
      <c r="F894" s="4">
        <v>100</v>
      </c>
      <c r="G894" s="4">
        <v>112</v>
      </c>
      <c r="H894" s="4">
        <v>20</v>
      </c>
      <c r="I894" s="5" t="s">
        <v>40</v>
      </c>
      <c r="P894" s="11"/>
      <c r="Q894" s="57" t="s">
        <v>88</v>
      </c>
      <c r="R894" s="57">
        <v>2021</v>
      </c>
      <c r="S894" s="57" t="s">
        <v>0</v>
      </c>
      <c r="T894" s="57" t="s">
        <v>89</v>
      </c>
      <c r="U894" s="57" t="s">
        <v>90</v>
      </c>
      <c r="V894" s="57" t="s">
        <v>91</v>
      </c>
      <c r="W894" s="57" t="s">
        <v>92</v>
      </c>
      <c r="X894" s="57" t="s">
        <v>93</v>
      </c>
      <c r="Y894" s="57" t="s">
        <v>96</v>
      </c>
      <c r="Z894" s="57">
        <v>232</v>
      </c>
      <c r="AA894" s="57">
        <v>331.76</v>
      </c>
    </row>
    <row r="895" spans="1:27" ht="18" customHeight="1" x14ac:dyDescent="0.25">
      <c r="A895" s="2">
        <v>2024</v>
      </c>
      <c r="B895" s="2" t="s">
        <v>11</v>
      </c>
      <c r="C895" s="2" t="s">
        <v>15</v>
      </c>
      <c r="D895" s="6" t="s">
        <v>26</v>
      </c>
      <c r="E895" s="7">
        <v>78</v>
      </c>
      <c r="F895" s="7">
        <v>4577.2</v>
      </c>
      <c r="G895" s="7">
        <v>5126.4639999999999</v>
      </c>
      <c r="H895" s="4">
        <v>915.44</v>
      </c>
      <c r="I895" s="5" t="s">
        <v>40</v>
      </c>
      <c r="P895" s="11"/>
      <c r="Q895" s="58" t="s">
        <v>95</v>
      </c>
      <c r="R895" s="58">
        <v>2021</v>
      </c>
      <c r="S895" s="58" t="s">
        <v>0</v>
      </c>
      <c r="T895" s="58" t="s">
        <v>89</v>
      </c>
      <c r="U895" s="58" t="s">
        <v>90</v>
      </c>
      <c r="V895" s="58" t="s">
        <v>91</v>
      </c>
      <c r="W895" s="58" t="s">
        <v>92</v>
      </c>
      <c r="X895" s="58" t="s">
        <v>93</v>
      </c>
      <c r="Y895" s="58" t="s">
        <v>96</v>
      </c>
      <c r="Z895" s="58">
        <v>160</v>
      </c>
      <c r="AA895" s="58">
        <v>228.8</v>
      </c>
    </row>
    <row r="896" spans="1:27" ht="18" customHeight="1" x14ac:dyDescent="0.25">
      <c r="A896" s="2">
        <v>2024</v>
      </c>
      <c r="B896" s="2" t="s">
        <v>11</v>
      </c>
      <c r="C896" s="2" t="s">
        <v>15</v>
      </c>
      <c r="D896" s="6" t="s">
        <v>24</v>
      </c>
      <c r="E896" s="7">
        <v>76</v>
      </c>
      <c r="F896" s="7">
        <v>4576.8999999999996</v>
      </c>
      <c r="G896" s="7">
        <v>5126.1279999999997</v>
      </c>
      <c r="H896" s="4">
        <v>915.38</v>
      </c>
      <c r="I896" s="5" t="s">
        <v>40</v>
      </c>
      <c r="P896" s="11"/>
      <c r="Q896" s="57" t="s">
        <v>88</v>
      </c>
      <c r="R896" s="57">
        <v>2021</v>
      </c>
      <c r="S896" s="57" t="s">
        <v>0</v>
      </c>
      <c r="T896" s="57" t="s">
        <v>89</v>
      </c>
      <c r="U896" s="57" t="s">
        <v>90</v>
      </c>
      <c r="V896" s="57" t="s">
        <v>91</v>
      </c>
      <c r="W896" s="57" t="s">
        <v>92</v>
      </c>
      <c r="X896" s="57" t="s">
        <v>93</v>
      </c>
      <c r="Y896" s="57" t="s">
        <v>94</v>
      </c>
      <c r="Z896" s="57">
        <v>210</v>
      </c>
      <c r="AA896" s="57">
        <v>526.24</v>
      </c>
    </row>
    <row r="897" spans="1:27" ht="18" customHeight="1" x14ac:dyDescent="0.25">
      <c r="A897" s="2">
        <v>2024</v>
      </c>
      <c r="B897" s="2" t="s">
        <v>11</v>
      </c>
      <c r="C897" s="2" t="s">
        <v>15</v>
      </c>
      <c r="D897" s="6" t="s">
        <v>25</v>
      </c>
      <c r="E897" s="7">
        <v>46</v>
      </c>
      <c r="F897" s="7">
        <v>200</v>
      </c>
      <c r="G897" s="7">
        <v>224</v>
      </c>
      <c r="H897" s="4">
        <v>40</v>
      </c>
      <c r="I897" s="5" t="s">
        <v>40</v>
      </c>
      <c r="P897" s="11"/>
      <c r="Q897" s="58" t="s">
        <v>95</v>
      </c>
      <c r="R897" s="58">
        <v>2021</v>
      </c>
      <c r="S897" s="58" t="s">
        <v>0</v>
      </c>
      <c r="T897" s="58" t="s">
        <v>89</v>
      </c>
      <c r="U897" s="58" t="s">
        <v>90</v>
      </c>
      <c r="V897" s="58" t="s">
        <v>91</v>
      </c>
      <c r="W897" s="58" t="s">
        <v>92</v>
      </c>
      <c r="X897" s="58" t="s">
        <v>93</v>
      </c>
      <c r="Y897" s="58" t="s">
        <v>94</v>
      </c>
      <c r="Z897" s="58">
        <v>204</v>
      </c>
      <c r="AA897" s="58">
        <v>526.24</v>
      </c>
    </row>
    <row r="898" spans="1:27" ht="18" customHeight="1" x14ac:dyDescent="0.25">
      <c r="A898" s="2">
        <v>2024</v>
      </c>
      <c r="B898" s="2" t="s">
        <v>11</v>
      </c>
      <c r="C898" s="2" t="s">
        <v>15</v>
      </c>
      <c r="D898" s="6" t="s">
        <v>23</v>
      </c>
      <c r="E898" s="7">
        <v>34</v>
      </c>
      <c r="F898" s="7">
        <v>4576.8</v>
      </c>
      <c r="G898" s="7">
        <v>5126.0160000000005</v>
      </c>
      <c r="H898" s="4">
        <v>915.36000000000013</v>
      </c>
      <c r="I898" s="5" t="s">
        <v>40</v>
      </c>
      <c r="P898" s="11"/>
      <c r="Q898" s="57" t="s">
        <v>97</v>
      </c>
      <c r="R898" s="57">
        <v>2021</v>
      </c>
      <c r="S898" s="57" t="s">
        <v>0</v>
      </c>
      <c r="T898" s="57" t="s">
        <v>89</v>
      </c>
      <c r="U898" s="57" t="s">
        <v>90</v>
      </c>
      <c r="V898" s="57" t="s">
        <v>91</v>
      </c>
      <c r="W898" s="57" t="s">
        <v>92</v>
      </c>
      <c r="X898" s="57" t="s">
        <v>93</v>
      </c>
      <c r="Y898" s="57" t="s">
        <v>94</v>
      </c>
      <c r="Z898" s="57">
        <v>198</v>
      </c>
      <c r="AA898" s="57">
        <v>526.24</v>
      </c>
    </row>
    <row r="899" spans="1:27" ht="18" customHeight="1" x14ac:dyDescent="0.25">
      <c r="A899" s="2">
        <v>2024</v>
      </c>
      <c r="B899" s="2" t="s">
        <v>11</v>
      </c>
      <c r="C899" s="2" t="s">
        <v>13</v>
      </c>
      <c r="D899" s="3" t="s">
        <v>34</v>
      </c>
      <c r="E899" s="4">
        <v>7</v>
      </c>
      <c r="F899" s="4">
        <v>200</v>
      </c>
      <c r="G899" s="4">
        <v>224</v>
      </c>
      <c r="H899" s="4">
        <v>40</v>
      </c>
      <c r="I899" s="5" t="s">
        <v>40</v>
      </c>
      <c r="P899" s="11"/>
      <c r="Q899" s="58" t="s">
        <v>88</v>
      </c>
      <c r="R899" s="58">
        <v>2021</v>
      </c>
      <c r="S899" s="58" t="s">
        <v>0</v>
      </c>
      <c r="T899" s="58" t="s">
        <v>89</v>
      </c>
      <c r="U899" s="58" t="s">
        <v>90</v>
      </c>
      <c r="V899" s="58" t="s">
        <v>91</v>
      </c>
      <c r="W899" s="58" t="s">
        <v>92</v>
      </c>
      <c r="X899" s="58" t="s">
        <v>93</v>
      </c>
      <c r="Y899" s="58" t="s">
        <v>96</v>
      </c>
      <c r="Z899" s="58">
        <v>685</v>
      </c>
      <c r="AA899" s="58">
        <v>979.55</v>
      </c>
    </row>
    <row r="900" spans="1:27" ht="18" customHeight="1" x14ac:dyDescent="0.25">
      <c r="A900" s="2">
        <v>2024</v>
      </c>
      <c r="B900" s="2" t="s">
        <v>11</v>
      </c>
      <c r="C900" s="2" t="s">
        <v>15</v>
      </c>
      <c r="D900" s="6" t="s">
        <v>27</v>
      </c>
      <c r="E900" s="7">
        <v>3</v>
      </c>
      <c r="F900" s="7">
        <v>4577.3</v>
      </c>
      <c r="G900" s="7">
        <v>5126.576</v>
      </c>
      <c r="H900" s="4">
        <v>915.46</v>
      </c>
      <c r="I900" s="5" t="s">
        <v>40</v>
      </c>
      <c r="P900" s="11"/>
      <c r="Q900" s="57" t="s">
        <v>88</v>
      </c>
      <c r="R900" s="57">
        <v>2021</v>
      </c>
      <c r="S900" s="57" t="s">
        <v>0</v>
      </c>
      <c r="T900" s="57" t="s">
        <v>89</v>
      </c>
      <c r="U900" s="57" t="s">
        <v>90</v>
      </c>
      <c r="V900" s="57" t="s">
        <v>91</v>
      </c>
      <c r="W900" s="57" t="s">
        <v>92</v>
      </c>
      <c r="X900" s="57" t="s">
        <v>93</v>
      </c>
      <c r="Y900" s="57" t="s">
        <v>96</v>
      </c>
      <c r="Z900" s="57">
        <v>718</v>
      </c>
      <c r="AA900" s="57">
        <v>1026.74</v>
      </c>
    </row>
    <row r="901" spans="1:27" ht="18" customHeight="1" x14ac:dyDescent="0.25">
      <c r="A901" s="2">
        <v>2024</v>
      </c>
      <c r="B901" s="2" t="s">
        <v>11</v>
      </c>
      <c r="C901" s="2" t="s">
        <v>32</v>
      </c>
      <c r="D901" s="6" t="s">
        <v>32</v>
      </c>
      <c r="E901" s="7">
        <v>2</v>
      </c>
      <c r="F901" s="7">
        <v>6600</v>
      </c>
      <c r="G901" s="7">
        <v>7392</v>
      </c>
      <c r="H901" s="4">
        <v>1320</v>
      </c>
      <c r="I901" s="5" t="s">
        <v>40</v>
      </c>
      <c r="P901" s="11"/>
      <c r="Q901" s="58" t="s">
        <v>95</v>
      </c>
      <c r="R901" s="58">
        <v>2021</v>
      </c>
      <c r="S901" s="58" t="s">
        <v>0</v>
      </c>
      <c r="T901" s="58" t="s">
        <v>89</v>
      </c>
      <c r="U901" s="58" t="s">
        <v>90</v>
      </c>
      <c r="V901" s="58" t="s">
        <v>91</v>
      </c>
      <c r="W901" s="58" t="s">
        <v>92</v>
      </c>
      <c r="X901" s="58" t="s">
        <v>93</v>
      </c>
      <c r="Y901" s="58" t="s">
        <v>96</v>
      </c>
      <c r="Z901" s="58">
        <v>771</v>
      </c>
      <c r="AA901" s="58">
        <v>1102.53</v>
      </c>
    </row>
    <row r="902" spans="1:27" ht="18" customHeight="1" x14ac:dyDescent="0.25">
      <c r="P902" s="11"/>
      <c r="Q902" s="57" t="s">
        <v>95</v>
      </c>
      <c r="R902" s="57">
        <v>2021</v>
      </c>
      <c r="S902" s="57" t="s">
        <v>0</v>
      </c>
      <c r="T902" s="57" t="s">
        <v>89</v>
      </c>
      <c r="U902" s="57" t="s">
        <v>90</v>
      </c>
      <c r="V902" s="57" t="s">
        <v>91</v>
      </c>
      <c r="W902" s="57" t="s">
        <v>92</v>
      </c>
      <c r="X902" s="57" t="s">
        <v>93</v>
      </c>
      <c r="Y902" s="57" t="s">
        <v>94</v>
      </c>
      <c r="Z902" s="57">
        <v>207</v>
      </c>
      <c r="AA902" s="57">
        <v>296.01</v>
      </c>
    </row>
    <row r="903" spans="1:27" ht="18" customHeight="1" x14ac:dyDescent="0.25">
      <c r="P903" s="11"/>
      <c r="Q903" s="58" t="s">
        <v>88</v>
      </c>
      <c r="R903" s="58">
        <v>2021</v>
      </c>
      <c r="S903" s="58" t="s">
        <v>0</v>
      </c>
      <c r="T903" s="58" t="s">
        <v>89</v>
      </c>
      <c r="U903" s="58" t="s">
        <v>90</v>
      </c>
      <c r="V903" s="58" t="s">
        <v>91</v>
      </c>
      <c r="W903" s="58" t="s">
        <v>92</v>
      </c>
      <c r="X903" s="58" t="s">
        <v>93</v>
      </c>
      <c r="Y903" s="58" t="s">
        <v>94</v>
      </c>
      <c r="Z903" s="58">
        <v>201</v>
      </c>
      <c r="AA903" s="58">
        <v>287.43</v>
      </c>
    </row>
    <row r="904" spans="1:27" ht="18" customHeight="1" x14ac:dyDescent="0.25">
      <c r="P904" s="11"/>
      <c r="Q904" s="57" t="s">
        <v>88</v>
      </c>
      <c r="R904" s="57">
        <v>2021</v>
      </c>
      <c r="S904" s="57" t="s">
        <v>0</v>
      </c>
      <c r="T904" s="57" t="s">
        <v>89</v>
      </c>
      <c r="U904" s="57" t="s">
        <v>90</v>
      </c>
      <c r="V904" s="57" t="s">
        <v>91</v>
      </c>
      <c r="W904" s="57" t="s">
        <v>92</v>
      </c>
      <c r="X904" s="57" t="s">
        <v>93</v>
      </c>
      <c r="Y904" s="57" t="s">
        <v>94</v>
      </c>
      <c r="Z904" s="57">
        <v>195</v>
      </c>
      <c r="AA904" s="57">
        <v>278.85000000000002</v>
      </c>
    </row>
    <row r="905" spans="1:27" ht="18" customHeight="1" x14ac:dyDescent="0.25">
      <c r="P905" s="11"/>
      <c r="Q905" s="58" t="s">
        <v>95</v>
      </c>
      <c r="R905" s="58">
        <v>2021</v>
      </c>
      <c r="S905" s="58" t="s">
        <v>0</v>
      </c>
      <c r="T905" s="58" t="s">
        <v>89</v>
      </c>
      <c r="U905" s="58" t="s">
        <v>90</v>
      </c>
      <c r="V905" s="58" t="s">
        <v>91</v>
      </c>
      <c r="W905" s="58" t="s">
        <v>92</v>
      </c>
      <c r="X905" s="58" t="s">
        <v>93</v>
      </c>
      <c r="Y905" s="58" t="s">
        <v>96</v>
      </c>
      <c r="Z905" s="58">
        <v>189</v>
      </c>
      <c r="AA905" s="58">
        <v>270.27</v>
      </c>
    </row>
    <row r="906" spans="1:27" ht="18" customHeight="1" x14ac:dyDescent="0.25">
      <c r="P906" s="11"/>
      <c r="Q906" s="57" t="s">
        <v>88</v>
      </c>
      <c r="R906" s="57">
        <v>2021</v>
      </c>
      <c r="S906" s="57" t="s">
        <v>0</v>
      </c>
      <c r="T906" s="57" t="s">
        <v>89</v>
      </c>
      <c r="U906" s="57" t="s">
        <v>90</v>
      </c>
      <c r="V906" s="57" t="s">
        <v>91</v>
      </c>
      <c r="W906" s="57" t="s">
        <v>92</v>
      </c>
      <c r="X906" s="57" t="s">
        <v>93</v>
      </c>
      <c r="Y906" s="57" t="s">
        <v>96</v>
      </c>
      <c r="Z906" s="57">
        <v>757</v>
      </c>
      <c r="AA906" s="57">
        <v>526.24</v>
      </c>
    </row>
    <row r="907" spans="1:27" ht="18" customHeight="1" x14ac:dyDescent="0.25">
      <c r="P907" s="11"/>
      <c r="Q907" s="58" t="s">
        <v>88</v>
      </c>
      <c r="R907" s="58">
        <v>2021</v>
      </c>
      <c r="S907" s="58" t="s">
        <v>0</v>
      </c>
      <c r="T907" s="58" t="s">
        <v>89</v>
      </c>
      <c r="U907" s="58" t="s">
        <v>90</v>
      </c>
      <c r="V907" s="58" t="s">
        <v>91</v>
      </c>
      <c r="W907" s="58" t="s">
        <v>92</v>
      </c>
      <c r="X907" s="58" t="s">
        <v>93</v>
      </c>
      <c r="Y907" s="58" t="s">
        <v>96</v>
      </c>
      <c r="Z907" s="58">
        <v>811</v>
      </c>
      <c r="AA907" s="58">
        <v>526.24</v>
      </c>
    </row>
    <row r="908" spans="1:27" ht="18" customHeight="1" x14ac:dyDescent="0.25">
      <c r="P908" s="11"/>
      <c r="Q908" s="57" t="s">
        <v>95</v>
      </c>
      <c r="R908" s="57">
        <v>2021</v>
      </c>
      <c r="S908" s="57" t="s">
        <v>0</v>
      </c>
      <c r="T908" s="57" t="s">
        <v>89</v>
      </c>
      <c r="U908" s="57" t="s">
        <v>90</v>
      </c>
      <c r="V908" s="57" t="s">
        <v>91</v>
      </c>
      <c r="W908" s="57" t="s">
        <v>92</v>
      </c>
      <c r="X908" s="57" t="s">
        <v>93</v>
      </c>
      <c r="Y908" s="57" t="s">
        <v>96</v>
      </c>
      <c r="Z908" s="57">
        <v>187</v>
      </c>
      <c r="AA908" s="57">
        <v>267.41000000000003</v>
      </c>
    </row>
    <row r="909" spans="1:27" ht="18" customHeight="1" x14ac:dyDescent="0.25">
      <c r="P909" s="11"/>
      <c r="Q909" s="58" t="s">
        <v>95</v>
      </c>
      <c r="R909" s="58">
        <v>2021</v>
      </c>
      <c r="S909" s="58" t="s">
        <v>0</v>
      </c>
      <c r="T909" s="58" t="s">
        <v>89</v>
      </c>
      <c r="U909" s="58" t="s">
        <v>90</v>
      </c>
      <c r="V909" s="58" t="s">
        <v>91</v>
      </c>
      <c r="W909" s="58" t="s">
        <v>92</v>
      </c>
      <c r="X909" s="58" t="s">
        <v>93</v>
      </c>
      <c r="Y909" s="58" t="s">
        <v>96</v>
      </c>
      <c r="Z909" s="58">
        <v>235</v>
      </c>
      <c r="AA909" s="58">
        <v>336.05</v>
      </c>
    </row>
    <row r="910" spans="1:27" ht="18" customHeight="1" x14ac:dyDescent="0.25">
      <c r="P910" s="11"/>
      <c r="Q910" s="57" t="s">
        <v>97</v>
      </c>
      <c r="R910" s="57">
        <v>2021</v>
      </c>
      <c r="S910" s="57" t="s">
        <v>0</v>
      </c>
      <c r="T910" s="57" t="s">
        <v>89</v>
      </c>
      <c r="U910" s="57" t="s">
        <v>90</v>
      </c>
      <c r="V910" s="57" t="s">
        <v>91</v>
      </c>
      <c r="W910" s="57" t="s">
        <v>92</v>
      </c>
      <c r="X910" s="57" t="s">
        <v>93</v>
      </c>
      <c r="Y910" s="57" t="s">
        <v>96</v>
      </c>
      <c r="Z910" s="57">
        <v>163</v>
      </c>
      <c r="AA910" s="57">
        <v>233.09</v>
      </c>
    </row>
    <row r="911" spans="1:27" ht="18" customHeight="1" x14ac:dyDescent="0.25">
      <c r="P911" s="11"/>
      <c r="Q911" s="58" t="s">
        <v>98</v>
      </c>
      <c r="R911" s="58">
        <v>2021</v>
      </c>
      <c r="S911" s="58" t="s">
        <v>0</v>
      </c>
      <c r="T911" s="58" t="s">
        <v>89</v>
      </c>
      <c r="U911" s="58" t="s">
        <v>90</v>
      </c>
      <c r="V911" s="58" t="s">
        <v>91</v>
      </c>
      <c r="W911" s="58" t="s">
        <v>92</v>
      </c>
      <c r="X911" s="58" t="s">
        <v>93</v>
      </c>
      <c r="Y911" s="58" t="s">
        <v>94</v>
      </c>
      <c r="Z911" s="58">
        <v>209</v>
      </c>
      <c r="AA911" s="58">
        <v>298.87</v>
      </c>
    </row>
    <row r="912" spans="1:27" ht="18" customHeight="1" x14ac:dyDescent="0.25">
      <c r="P912" s="11"/>
      <c r="Q912" s="57" t="s">
        <v>95</v>
      </c>
      <c r="R912" s="57">
        <v>2021</v>
      </c>
      <c r="S912" s="57" t="s">
        <v>0</v>
      </c>
      <c r="T912" s="57" t="s">
        <v>89</v>
      </c>
      <c r="U912" s="57" t="s">
        <v>90</v>
      </c>
      <c r="V912" s="57" t="s">
        <v>91</v>
      </c>
      <c r="W912" s="57" t="s">
        <v>92</v>
      </c>
      <c r="X912" s="57" t="s">
        <v>93</v>
      </c>
      <c r="Y912" s="57" t="s">
        <v>94</v>
      </c>
      <c r="Z912" s="57">
        <v>203</v>
      </c>
      <c r="AA912" s="57">
        <v>290.29000000000002</v>
      </c>
    </row>
    <row r="913" spans="16:27" ht="18" customHeight="1" x14ac:dyDescent="0.25">
      <c r="P913" s="11"/>
      <c r="Q913" s="58" t="s">
        <v>88</v>
      </c>
      <c r="R913" s="58">
        <v>2021</v>
      </c>
      <c r="S913" s="58" t="s">
        <v>0</v>
      </c>
      <c r="T913" s="58" t="s">
        <v>89</v>
      </c>
      <c r="U913" s="58" t="s">
        <v>90</v>
      </c>
      <c r="V913" s="58" t="s">
        <v>91</v>
      </c>
      <c r="W913" s="58" t="s">
        <v>92</v>
      </c>
      <c r="X913" s="58" t="s">
        <v>93</v>
      </c>
      <c r="Y913" s="58" t="s">
        <v>94</v>
      </c>
      <c r="Z913" s="58">
        <v>197</v>
      </c>
      <c r="AA913" s="58">
        <v>281.70999999999998</v>
      </c>
    </row>
    <row r="914" spans="16:27" ht="18" customHeight="1" x14ac:dyDescent="0.25">
      <c r="P914" s="11"/>
      <c r="Q914" s="57" t="s">
        <v>97</v>
      </c>
      <c r="R914" s="57">
        <v>2021</v>
      </c>
      <c r="S914" s="57" t="s">
        <v>0</v>
      </c>
      <c r="T914" s="57" t="s">
        <v>89</v>
      </c>
      <c r="U914" s="57" t="s">
        <v>90</v>
      </c>
      <c r="V914" s="57" t="s">
        <v>91</v>
      </c>
      <c r="W914" s="57" t="s">
        <v>92</v>
      </c>
      <c r="X914" s="57" t="s">
        <v>93</v>
      </c>
      <c r="Y914" s="57" t="s">
        <v>96</v>
      </c>
      <c r="Z914" s="57">
        <v>233</v>
      </c>
      <c r="AA914" s="57">
        <v>333.19</v>
      </c>
    </row>
    <row r="915" spans="16:27" ht="18" customHeight="1" x14ac:dyDescent="0.25">
      <c r="P915" s="11"/>
      <c r="Q915" s="58" t="s">
        <v>97</v>
      </c>
      <c r="R915" s="58">
        <v>2021</v>
      </c>
      <c r="S915" s="58" t="s">
        <v>0</v>
      </c>
      <c r="T915" s="58" t="s">
        <v>89</v>
      </c>
      <c r="U915" s="58" t="s">
        <v>90</v>
      </c>
      <c r="V915" s="58" t="s">
        <v>91</v>
      </c>
      <c r="W915" s="58" t="s">
        <v>92</v>
      </c>
      <c r="X915" s="58" t="s">
        <v>93</v>
      </c>
      <c r="Y915" s="58" t="s">
        <v>96</v>
      </c>
      <c r="Z915" s="58">
        <v>780</v>
      </c>
      <c r="AA915" s="58">
        <v>1115.4000000000001</v>
      </c>
    </row>
    <row r="916" spans="16:27" ht="18" customHeight="1" x14ac:dyDescent="0.25">
      <c r="P916" s="11"/>
      <c r="Q916" s="57" t="s">
        <v>88</v>
      </c>
      <c r="R916" s="57">
        <v>2021</v>
      </c>
      <c r="S916" s="57" t="s">
        <v>6</v>
      </c>
      <c r="T916" s="57" t="s">
        <v>89</v>
      </c>
      <c r="U916" s="57" t="s">
        <v>90</v>
      </c>
      <c r="V916" s="57" t="s">
        <v>91</v>
      </c>
      <c r="W916" s="57" t="s">
        <v>92</v>
      </c>
      <c r="X916" s="57" t="s">
        <v>93</v>
      </c>
      <c r="Y916" s="57" t="s">
        <v>94</v>
      </c>
      <c r="Z916" s="57">
        <v>356</v>
      </c>
      <c r="AA916" s="57">
        <v>509.08</v>
      </c>
    </row>
    <row r="917" spans="16:27" ht="18" customHeight="1" x14ac:dyDescent="0.25">
      <c r="P917" s="11"/>
      <c r="Q917" s="58" t="s">
        <v>88</v>
      </c>
      <c r="R917" s="58">
        <v>2021</v>
      </c>
      <c r="S917" s="58" t="s">
        <v>6</v>
      </c>
      <c r="T917" s="58" t="s">
        <v>89</v>
      </c>
      <c r="U917" s="58" t="s">
        <v>90</v>
      </c>
      <c r="V917" s="58" t="s">
        <v>91</v>
      </c>
      <c r="W917" s="58" t="s">
        <v>92</v>
      </c>
      <c r="X917" s="58" t="s">
        <v>93</v>
      </c>
      <c r="Y917" s="58" t="s">
        <v>94</v>
      </c>
      <c r="Z917" s="58">
        <v>350</v>
      </c>
      <c r="AA917" s="58">
        <v>500.5</v>
      </c>
    </row>
    <row r="918" spans="16:27" ht="18" customHeight="1" x14ac:dyDescent="0.25">
      <c r="P918" s="11"/>
      <c r="Q918" s="57" t="s">
        <v>97</v>
      </c>
      <c r="R918" s="57">
        <v>2021</v>
      </c>
      <c r="S918" s="57" t="s">
        <v>6</v>
      </c>
      <c r="T918" s="57" t="s">
        <v>89</v>
      </c>
      <c r="U918" s="57" t="s">
        <v>90</v>
      </c>
      <c r="V918" s="57" t="s">
        <v>91</v>
      </c>
      <c r="W918" s="57" t="s">
        <v>92</v>
      </c>
      <c r="X918" s="57" t="s">
        <v>93</v>
      </c>
      <c r="Y918" s="57" t="s">
        <v>96</v>
      </c>
      <c r="Z918" s="57">
        <v>158</v>
      </c>
      <c r="AA918" s="57">
        <v>214.88</v>
      </c>
    </row>
    <row r="919" spans="16:27" ht="18" customHeight="1" x14ac:dyDescent="0.25">
      <c r="P919" s="11"/>
      <c r="Q919" s="58" t="s">
        <v>95</v>
      </c>
      <c r="R919" s="58">
        <v>2021</v>
      </c>
      <c r="S919" s="58" t="s">
        <v>6</v>
      </c>
      <c r="T919" s="58" t="s">
        <v>89</v>
      </c>
      <c r="U919" s="58" t="s">
        <v>90</v>
      </c>
      <c r="V919" s="58" t="s">
        <v>91</v>
      </c>
      <c r="W919" s="58" t="s">
        <v>92</v>
      </c>
      <c r="X919" s="58" t="s">
        <v>93</v>
      </c>
      <c r="Y919" s="58" t="s">
        <v>96</v>
      </c>
      <c r="Z919" s="58">
        <v>200</v>
      </c>
      <c r="AA919" s="58">
        <v>286</v>
      </c>
    </row>
    <row r="920" spans="16:27" ht="18" customHeight="1" x14ac:dyDescent="0.25">
      <c r="P920" s="11"/>
      <c r="Q920" s="57" t="s">
        <v>95</v>
      </c>
      <c r="R920" s="57">
        <v>2021</v>
      </c>
      <c r="S920" s="57" t="s">
        <v>6</v>
      </c>
      <c r="T920" s="57" t="s">
        <v>89</v>
      </c>
      <c r="U920" s="57" t="s">
        <v>90</v>
      </c>
      <c r="V920" s="57" t="s">
        <v>91</v>
      </c>
      <c r="W920" s="57" t="s">
        <v>92</v>
      </c>
      <c r="X920" s="57" t="s">
        <v>93</v>
      </c>
      <c r="Y920" s="57" t="s">
        <v>96</v>
      </c>
      <c r="Z920" s="57">
        <v>128</v>
      </c>
      <c r="AA920" s="57">
        <v>183.04</v>
      </c>
    </row>
    <row r="921" spans="16:27" ht="18" customHeight="1" x14ac:dyDescent="0.25">
      <c r="P921" s="11"/>
      <c r="Q921" s="58" t="s">
        <v>98</v>
      </c>
      <c r="R921" s="58">
        <v>2021</v>
      </c>
      <c r="S921" s="58" t="s">
        <v>6</v>
      </c>
      <c r="T921" s="58" t="s">
        <v>89</v>
      </c>
      <c r="U921" s="58" t="s">
        <v>90</v>
      </c>
      <c r="V921" s="58" t="s">
        <v>91</v>
      </c>
      <c r="W921" s="58" t="s">
        <v>92</v>
      </c>
      <c r="X921" s="58" t="s">
        <v>93</v>
      </c>
      <c r="Y921" s="58" t="s">
        <v>96</v>
      </c>
      <c r="Z921" s="58">
        <v>154</v>
      </c>
      <c r="AA921" s="58">
        <v>220.22</v>
      </c>
    </row>
    <row r="922" spans="16:27" ht="18" customHeight="1" x14ac:dyDescent="0.25">
      <c r="P922" s="11"/>
      <c r="Q922" s="57" t="s">
        <v>95</v>
      </c>
      <c r="R922" s="57">
        <v>2021</v>
      </c>
      <c r="S922" s="57" t="s">
        <v>6</v>
      </c>
      <c r="T922" s="57" t="s">
        <v>89</v>
      </c>
      <c r="U922" s="57" t="s">
        <v>90</v>
      </c>
      <c r="V922" s="57" t="s">
        <v>91</v>
      </c>
      <c r="W922" s="57" t="s">
        <v>92</v>
      </c>
      <c r="X922" s="57" t="s">
        <v>93</v>
      </c>
      <c r="Y922" s="57" t="s">
        <v>96</v>
      </c>
      <c r="Z922" s="57">
        <v>202</v>
      </c>
      <c r="AA922" s="57">
        <v>288.86</v>
      </c>
    </row>
    <row r="923" spans="16:27" ht="18" customHeight="1" x14ac:dyDescent="0.25">
      <c r="P923" s="11"/>
      <c r="Q923" s="58" t="s">
        <v>97</v>
      </c>
      <c r="R923" s="58">
        <v>2021</v>
      </c>
      <c r="S923" s="58" t="s">
        <v>6</v>
      </c>
      <c r="T923" s="58" t="s">
        <v>89</v>
      </c>
      <c r="U923" s="58" t="s">
        <v>90</v>
      </c>
      <c r="V923" s="58" t="s">
        <v>91</v>
      </c>
      <c r="W923" s="58" t="s">
        <v>92</v>
      </c>
      <c r="X923" s="58" t="s">
        <v>93</v>
      </c>
      <c r="Y923" s="58" t="s">
        <v>96</v>
      </c>
      <c r="Z923" s="58">
        <v>130</v>
      </c>
      <c r="AA923" s="58">
        <v>185.9</v>
      </c>
    </row>
    <row r="924" spans="16:27" ht="18" customHeight="1" x14ac:dyDescent="0.25">
      <c r="P924" s="11"/>
      <c r="Q924" s="57" t="s">
        <v>95</v>
      </c>
      <c r="R924" s="57">
        <v>2021</v>
      </c>
      <c r="S924" s="57" t="s">
        <v>6</v>
      </c>
      <c r="T924" s="57" t="s">
        <v>89</v>
      </c>
      <c r="U924" s="57" t="s">
        <v>90</v>
      </c>
      <c r="V924" s="57" t="s">
        <v>91</v>
      </c>
      <c r="W924" s="57" t="s">
        <v>92</v>
      </c>
      <c r="X924" s="57" t="s">
        <v>93</v>
      </c>
      <c r="Y924" s="57" t="s">
        <v>96</v>
      </c>
      <c r="Z924" s="57">
        <v>360</v>
      </c>
      <c r="AA924" s="57">
        <v>526.24</v>
      </c>
    </row>
    <row r="925" spans="16:27" ht="18" customHeight="1" x14ac:dyDescent="0.25">
      <c r="P925" s="11"/>
      <c r="Q925" s="58" t="s">
        <v>88</v>
      </c>
      <c r="R925" s="58">
        <v>2021</v>
      </c>
      <c r="S925" s="58" t="s">
        <v>6</v>
      </c>
      <c r="T925" s="58" t="s">
        <v>89</v>
      </c>
      <c r="U925" s="58" t="s">
        <v>90</v>
      </c>
      <c r="V925" s="58" t="s">
        <v>91</v>
      </c>
      <c r="W925" s="58" t="s">
        <v>92</v>
      </c>
      <c r="X925" s="58" t="s">
        <v>93</v>
      </c>
      <c r="Y925" s="58" t="s">
        <v>96</v>
      </c>
      <c r="Z925" s="58">
        <v>354</v>
      </c>
      <c r="AA925" s="58">
        <v>526.24</v>
      </c>
    </row>
    <row r="926" spans="16:27" ht="18" customHeight="1" x14ac:dyDescent="0.25">
      <c r="P926" s="11"/>
      <c r="Q926" s="57" t="s">
        <v>88</v>
      </c>
      <c r="R926" s="57">
        <v>2021</v>
      </c>
      <c r="S926" s="57" t="s">
        <v>6</v>
      </c>
      <c r="T926" s="57" t="s">
        <v>89</v>
      </c>
      <c r="U926" s="57" t="s">
        <v>90</v>
      </c>
      <c r="V926" s="57" t="s">
        <v>91</v>
      </c>
      <c r="W926" s="57" t="s">
        <v>92</v>
      </c>
      <c r="X926" s="57" t="s">
        <v>93</v>
      </c>
      <c r="Y926" s="57" t="s">
        <v>96</v>
      </c>
      <c r="Z926" s="57">
        <v>348</v>
      </c>
      <c r="AA926" s="57">
        <v>526.24</v>
      </c>
    </row>
    <row r="927" spans="16:27" ht="18" customHeight="1" x14ac:dyDescent="0.25">
      <c r="P927" s="11"/>
      <c r="Q927" s="58" t="s">
        <v>88</v>
      </c>
      <c r="R927" s="58">
        <v>2021</v>
      </c>
      <c r="S927" s="58" t="s">
        <v>6</v>
      </c>
      <c r="T927" s="58" t="s">
        <v>89</v>
      </c>
      <c r="U927" s="58" t="s">
        <v>90</v>
      </c>
      <c r="V927" s="58" t="s">
        <v>91</v>
      </c>
      <c r="W927" s="58" t="s">
        <v>92</v>
      </c>
      <c r="X927" s="58" t="s">
        <v>93</v>
      </c>
      <c r="Y927" s="58" t="s">
        <v>96</v>
      </c>
      <c r="Z927" s="58">
        <v>690</v>
      </c>
      <c r="AA927" s="58">
        <v>986.7</v>
      </c>
    </row>
    <row r="928" spans="16:27" ht="18" customHeight="1" x14ac:dyDescent="0.25">
      <c r="P928" s="11"/>
      <c r="Q928" s="57" t="s">
        <v>95</v>
      </c>
      <c r="R928" s="57">
        <v>2021</v>
      </c>
      <c r="S928" s="57" t="s">
        <v>6</v>
      </c>
      <c r="T928" s="57" t="s">
        <v>89</v>
      </c>
      <c r="U928" s="57" t="s">
        <v>90</v>
      </c>
      <c r="V928" s="57" t="s">
        <v>91</v>
      </c>
      <c r="W928" s="57" t="s">
        <v>92</v>
      </c>
      <c r="X928" s="57" t="s">
        <v>93</v>
      </c>
      <c r="Y928" s="57" t="s">
        <v>96</v>
      </c>
      <c r="Z928" s="57">
        <v>723</v>
      </c>
      <c r="AA928" s="57">
        <v>1033.8900000000001</v>
      </c>
    </row>
    <row r="929" spans="16:27" ht="18" customHeight="1" x14ac:dyDescent="0.25">
      <c r="P929" s="11"/>
      <c r="Q929" s="58" t="s">
        <v>95</v>
      </c>
      <c r="R929" s="58">
        <v>2021</v>
      </c>
      <c r="S929" s="58" t="s">
        <v>6</v>
      </c>
      <c r="T929" s="58" t="s">
        <v>89</v>
      </c>
      <c r="U929" s="58" t="s">
        <v>90</v>
      </c>
      <c r="V929" s="58" t="s">
        <v>91</v>
      </c>
      <c r="W929" s="58" t="s">
        <v>92</v>
      </c>
      <c r="X929" s="58" t="s">
        <v>93</v>
      </c>
      <c r="Y929" s="58" t="s">
        <v>96</v>
      </c>
      <c r="Z929" s="58">
        <v>357</v>
      </c>
      <c r="AA929" s="58">
        <v>510.51</v>
      </c>
    </row>
    <row r="930" spans="16:27" ht="18" customHeight="1" x14ac:dyDescent="0.25">
      <c r="P930" s="11"/>
      <c r="Q930" s="57" t="s">
        <v>95</v>
      </c>
      <c r="R930" s="57">
        <v>2021</v>
      </c>
      <c r="S930" s="57" t="s">
        <v>6</v>
      </c>
      <c r="T930" s="57" t="s">
        <v>89</v>
      </c>
      <c r="U930" s="57" t="s">
        <v>90</v>
      </c>
      <c r="V930" s="57" t="s">
        <v>91</v>
      </c>
      <c r="W930" s="57" t="s">
        <v>92</v>
      </c>
      <c r="X930" s="57" t="s">
        <v>93</v>
      </c>
      <c r="Y930" s="57" t="s">
        <v>96</v>
      </c>
      <c r="Z930" s="57">
        <v>351</v>
      </c>
      <c r="AA930" s="57">
        <v>501.93</v>
      </c>
    </row>
    <row r="931" spans="16:27" ht="18" customHeight="1" x14ac:dyDescent="0.25">
      <c r="P931" s="11"/>
      <c r="Q931" s="58" t="s">
        <v>95</v>
      </c>
      <c r="R931" s="58">
        <v>2021</v>
      </c>
      <c r="S931" s="58" t="s">
        <v>6</v>
      </c>
      <c r="T931" s="58" t="s">
        <v>89</v>
      </c>
      <c r="U931" s="58" t="s">
        <v>90</v>
      </c>
      <c r="V931" s="58" t="s">
        <v>91</v>
      </c>
      <c r="W931" s="58" t="s">
        <v>92</v>
      </c>
      <c r="X931" s="58" t="s">
        <v>93</v>
      </c>
      <c r="Y931" s="58" t="s">
        <v>96</v>
      </c>
      <c r="Z931" s="58">
        <v>345</v>
      </c>
      <c r="AA931" s="58">
        <v>493.35</v>
      </c>
    </row>
    <row r="932" spans="16:27" ht="18" customHeight="1" x14ac:dyDescent="0.25">
      <c r="P932" s="11"/>
      <c r="Q932" s="57" t="s">
        <v>88</v>
      </c>
      <c r="R932" s="57">
        <v>2021</v>
      </c>
      <c r="S932" s="57" t="s">
        <v>6</v>
      </c>
      <c r="T932" s="57" t="s">
        <v>89</v>
      </c>
      <c r="U932" s="57" t="s">
        <v>90</v>
      </c>
      <c r="V932" s="57" t="s">
        <v>91</v>
      </c>
      <c r="W932" s="57" t="s">
        <v>92</v>
      </c>
      <c r="X932" s="57" t="s">
        <v>93</v>
      </c>
      <c r="Y932" s="57" t="s">
        <v>96</v>
      </c>
      <c r="Z932" s="57">
        <v>763</v>
      </c>
      <c r="AA932" s="57">
        <v>526.24</v>
      </c>
    </row>
    <row r="933" spans="16:27" ht="18" customHeight="1" x14ac:dyDescent="0.25">
      <c r="P933" s="11"/>
      <c r="Q933" s="58" t="s">
        <v>88</v>
      </c>
      <c r="R933" s="58">
        <v>2021</v>
      </c>
      <c r="S933" s="58" t="s">
        <v>6</v>
      </c>
      <c r="T933" s="58" t="s">
        <v>89</v>
      </c>
      <c r="U933" s="58" t="s">
        <v>90</v>
      </c>
      <c r="V933" s="58" t="s">
        <v>91</v>
      </c>
      <c r="W933" s="58" t="s">
        <v>92</v>
      </c>
      <c r="X933" s="58" t="s">
        <v>93</v>
      </c>
      <c r="Y933" s="58" t="s">
        <v>96</v>
      </c>
      <c r="Z933" s="58">
        <v>816</v>
      </c>
      <c r="AA933" s="58">
        <v>526.24</v>
      </c>
    </row>
    <row r="934" spans="16:27" ht="18" customHeight="1" x14ac:dyDescent="0.25">
      <c r="P934" s="11"/>
      <c r="Q934" s="57" t="s">
        <v>97</v>
      </c>
      <c r="R934" s="57">
        <v>2021</v>
      </c>
      <c r="S934" s="57" t="s">
        <v>6</v>
      </c>
      <c r="T934" s="57" t="s">
        <v>89</v>
      </c>
      <c r="U934" s="57" t="s">
        <v>90</v>
      </c>
      <c r="V934" s="57" t="s">
        <v>91</v>
      </c>
      <c r="W934" s="57" t="s">
        <v>92</v>
      </c>
      <c r="X934" s="57" t="s">
        <v>93</v>
      </c>
      <c r="Y934" s="57" t="s">
        <v>96</v>
      </c>
      <c r="Z934" s="57">
        <v>157</v>
      </c>
      <c r="AA934" s="57">
        <v>224.51</v>
      </c>
    </row>
    <row r="935" spans="16:27" ht="18" customHeight="1" x14ac:dyDescent="0.25">
      <c r="P935" s="11"/>
      <c r="Q935" s="58" t="s">
        <v>95</v>
      </c>
      <c r="R935" s="58">
        <v>2021</v>
      </c>
      <c r="S935" s="58" t="s">
        <v>6</v>
      </c>
      <c r="T935" s="58" t="s">
        <v>89</v>
      </c>
      <c r="U935" s="58" t="s">
        <v>90</v>
      </c>
      <c r="V935" s="58" t="s">
        <v>91</v>
      </c>
      <c r="W935" s="58" t="s">
        <v>92</v>
      </c>
      <c r="X935" s="58" t="s">
        <v>93</v>
      </c>
      <c r="Y935" s="58" t="s">
        <v>96</v>
      </c>
      <c r="Z935" s="58">
        <v>205</v>
      </c>
      <c r="AA935" s="58">
        <v>293.14999999999998</v>
      </c>
    </row>
    <row r="936" spans="16:27" ht="18" customHeight="1" x14ac:dyDescent="0.25">
      <c r="P936" s="11"/>
      <c r="Q936" s="57" t="s">
        <v>98</v>
      </c>
      <c r="R936" s="57">
        <v>2021</v>
      </c>
      <c r="S936" s="57" t="s">
        <v>6</v>
      </c>
      <c r="T936" s="57" t="s">
        <v>89</v>
      </c>
      <c r="U936" s="57" t="s">
        <v>90</v>
      </c>
      <c r="V936" s="57" t="s">
        <v>91</v>
      </c>
      <c r="W936" s="57" t="s">
        <v>92</v>
      </c>
      <c r="X936" s="57" t="s">
        <v>93</v>
      </c>
      <c r="Y936" s="57" t="s">
        <v>96</v>
      </c>
      <c r="Z936" s="57">
        <v>127</v>
      </c>
      <c r="AA936" s="57">
        <v>181.61</v>
      </c>
    </row>
    <row r="937" spans="16:27" ht="18" customHeight="1" x14ac:dyDescent="0.25">
      <c r="P937" s="11"/>
      <c r="Q937" s="58" t="s">
        <v>88</v>
      </c>
      <c r="R937" s="58">
        <v>2021</v>
      </c>
      <c r="S937" s="58" t="s">
        <v>6</v>
      </c>
      <c r="T937" s="58" t="s">
        <v>89</v>
      </c>
      <c r="U937" s="58" t="s">
        <v>90</v>
      </c>
      <c r="V937" s="58" t="s">
        <v>91</v>
      </c>
      <c r="W937" s="58" t="s">
        <v>92</v>
      </c>
      <c r="X937" s="58" t="s">
        <v>93</v>
      </c>
      <c r="Y937" s="58" t="s">
        <v>94</v>
      </c>
      <c r="Z937" s="58">
        <v>359</v>
      </c>
      <c r="AA937" s="58">
        <v>513.37</v>
      </c>
    </row>
    <row r="938" spans="16:27" ht="18" customHeight="1" x14ac:dyDescent="0.25">
      <c r="P938" s="11"/>
      <c r="Q938" s="57" t="s">
        <v>88</v>
      </c>
      <c r="R938" s="57">
        <v>2021</v>
      </c>
      <c r="S938" s="57" t="s">
        <v>6</v>
      </c>
      <c r="T938" s="57" t="s">
        <v>89</v>
      </c>
      <c r="U938" s="57" t="s">
        <v>90</v>
      </c>
      <c r="V938" s="57" t="s">
        <v>91</v>
      </c>
      <c r="W938" s="57" t="s">
        <v>92</v>
      </c>
      <c r="X938" s="57" t="s">
        <v>93</v>
      </c>
      <c r="Y938" s="57" t="s">
        <v>94</v>
      </c>
      <c r="Z938" s="57">
        <v>353</v>
      </c>
      <c r="AA938" s="57">
        <v>504.79</v>
      </c>
    </row>
    <row r="939" spans="16:27" ht="18" customHeight="1" x14ac:dyDescent="0.25">
      <c r="P939" s="11"/>
      <c r="Q939" s="58" t="s">
        <v>99</v>
      </c>
      <c r="R939" s="58">
        <v>2021</v>
      </c>
      <c r="S939" s="58" t="s">
        <v>6</v>
      </c>
      <c r="T939" s="58" t="s">
        <v>89</v>
      </c>
      <c r="U939" s="58" t="s">
        <v>90</v>
      </c>
      <c r="V939" s="58" t="s">
        <v>91</v>
      </c>
      <c r="W939" s="58" t="s">
        <v>92</v>
      </c>
      <c r="X939" s="58" t="s">
        <v>93</v>
      </c>
      <c r="Y939" s="58" t="s">
        <v>94</v>
      </c>
      <c r="Z939" s="58">
        <v>347</v>
      </c>
      <c r="AA939" s="58">
        <v>496.21</v>
      </c>
    </row>
    <row r="940" spans="16:27" ht="18" customHeight="1" x14ac:dyDescent="0.25">
      <c r="P940" s="11"/>
      <c r="Q940" s="57" t="s">
        <v>95</v>
      </c>
      <c r="R940" s="57">
        <v>2021</v>
      </c>
      <c r="S940" s="57" t="s">
        <v>6</v>
      </c>
      <c r="T940" s="57" t="s">
        <v>89</v>
      </c>
      <c r="U940" s="57" t="s">
        <v>90</v>
      </c>
      <c r="V940" s="57" t="s">
        <v>91</v>
      </c>
      <c r="W940" s="57" t="s">
        <v>92</v>
      </c>
      <c r="X940" s="57" t="s">
        <v>93</v>
      </c>
      <c r="Y940" s="57" t="s">
        <v>96</v>
      </c>
      <c r="Z940" s="57">
        <v>155</v>
      </c>
      <c r="AA940" s="57">
        <v>221.65</v>
      </c>
    </row>
    <row r="941" spans="16:27" ht="18" customHeight="1" x14ac:dyDescent="0.25">
      <c r="P941" s="11"/>
      <c r="Q941" s="58" t="s">
        <v>88</v>
      </c>
      <c r="R941" s="58">
        <v>2021</v>
      </c>
      <c r="S941" s="58" t="s">
        <v>6</v>
      </c>
      <c r="T941" s="58" t="s">
        <v>89</v>
      </c>
      <c r="U941" s="58" t="s">
        <v>90</v>
      </c>
      <c r="V941" s="58" t="s">
        <v>91</v>
      </c>
      <c r="W941" s="58" t="s">
        <v>92</v>
      </c>
      <c r="X941" s="58" t="s">
        <v>93</v>
      </c>
      <c r="Y941" s="58" t="s">
        <v>96</v>
      </c>
      <c r="Z941" s="58">
        <v>203</v>
      </c>
      <c r="AA941" s="58">
        <v>290.29000000000002</v>
      </c>
    </row>
    <row r="942" spans="16:27" ht="18" customHeight="1" x14ac:dyDescent="0.25">
      <c r="P942" s="11"/>
      <c r="Q942" s="57" t="s">
        <v>97</v>
      </c>
      <c r="R942" s="57">
        <v>2021</v>
      </c>
      <c r="S942" s="57" t="s">
        <v>6</v>
      </c>
      <c r="T942" s="57" t="s">
        <v>89</v>
      </c>
      <c r="U942" s="57" t="s">
        <v>90</v>
      </c>
      <c r="V942" s="57" t="s">
        <v>91</v>
      </c>
      <c r="W942" s="57" t="s">
        <v>92</v>
      </c>
      <c r="X942" s="57" t="s">
        <v>93</v>
      </c>
      <c r="Y942" s="57" t="s">
        <v>96</v>
      </c>
      <c r="Z942" s="57">
        <v>785</v>
      </c>
      <c r="AA942" s="57">
        <v>1122.55</v>
      </c>
    </row>
    <row r="943" spans="16:27" ht="18" customHeight="1" x14ac:dyDescent="0.25">
      <c r="P943" s="11"/>
      <c r="Q943" s="58" t="s">
        <v>95</v>
      </c>
      <c r="R943" s="58">
        <v>2021</v>
      </c>
      <c r="S943" s="58" t="s">
        <v>5</v>
      </c>
      <c r="T943" s="58" t="s">
        <v>89</v>
      </c>
      <c r="U943" s="58" t="s">
        <v>90</v>
      </c>
      <c r="V943" s="58" t="s">
        <v>91</v>
      </c>
      <c r="W943" s="58" t="s">
        <v>92</v>
      </c>
      <c r="X943" s="58" t="s">
        <v>93</v>
      </c>
      <c r="Y943" s="58" t="s">
        <v>94</v>
      </c>
      <c r="Z943" s="58">
        <v>128</v>
      </c>
      <c r="AA943" s="58">
        <v>526.24</v>
      </c>
    </row>
    <row r="944" spans="16:27" ht="18" customHeight="1" x14ac:dyDescent="0.25">
      <c r="P944" s="11"/>
      <c r="Q944" s="57" t="s">
        <v>97</v>
      </c>
      <c r="R944" s="57">
        <v>2021</v>
      </c>
      <c r="S944" s="57" t="s">
        <v>5</v>
      </c>
      <c r="T944" s="57" t="s">
        <v>89</v>
      </c>
      <c r="U944" s="57" t="s">
        <v>90</v>
      </c>
      <c r="V944" s="57" t="s">
        <v>91</v>
      </c>
      <c r="W944" s="57" t="s">
        <v>92</v>
      </c>
      <c r="X944" s="57" t="s">
        <v>93</v>
      </c>
      <c r="Y944" s="57" t="s">
        <v>94</v>
      </c>
      <c r="Z944" s="57">
        <v>368</v>
      </c>
      <c r="AA944" s="57">
        <v>526.24</v>
      </c>
    </row>
    <row r="945" spans="16:27" ht="18" customHeight="1" x14ac:dyDescent="0.25">
      <c r="P945" s="11"/>
      <c r="Q945" s="58" t="s">
        <v>95</v>
      </c>
      <c r="R945" s="58">
        <v>2021</v>
      </c>
      <c r="S945" s="58" t="s">
        <v>5</v>
      </c>
      <c r="T945" s="58" t="s">
        <v>89</v>
      </c>
      <c r="U945" s="58" t="s">
        <v>90</v>
      </c>
      <c r="V945" s="58" t="s">
        <v>91</v>
      </c>
      <c r="W945" s="58" t="s">
        <v>92</v>
      </c>
      <c r="X945" s="58" t="s">
        <v>93</v>
      </c>
      <c r="Y945" s="58" t="s">
        <v>94</v>
      </c>
      <c r="Z945" s="58">
        <v>362</v>
      </c>
      <c r="AA945" s="58">
        <v>517.66</v>
      </c>
    </row>
    <row r="946" spans="16:27" ht="18" customHeight="1" x14ac:dyDescent="0.25">
      <c r="P946" s="11"/>
      <c r="Q946" s="57" t="s">
        <v>88</v>
      </c>
      <c r="R946" s="57">
        <v>2021</v>
      </c>
      <c r="S946" s="57" t="s">
        <v>5</v>
      </c>
      <c r="T946" s="57" t="s">
        <v>89</v>
      </c>
      <c r="U946" s="57" t="s">
        <v>90</v>
      </c>
      <c r="V946" s="57" t="s">
        <v>91</v>
      </c>
      <c r="W946" s="57" t="s">
        <v>92</v>
      </c>
      <c r="X946" s="57" t="s">
        <v>93</v>
      </c>
      <c r="Y946" s="57" t="s">
        <v>96</v>
      </c>
      <c r="Z946" s="57">
        <v>206</v>
      </c>
      <c r="AA946" s="57">
        <v>294.58</v>
      </c>
    </row>
    <row r="947" spans="16:27" ht="18" customHeight="1" x14ac:dyDescent="0.25">
      <c r="P947" s="11"/>
      <c r="Q947" s="58" t="s">
        <v>88</v>
      </c>
      <c r="R947" s="58">
        <v>2021</v>
      </c>
      <c r="S947" s="58" t="s">
        <v>5</v>
      </c>
      <c r="T947" s="58" t="s">
        <v>89</v>
      </c>
      <c r="U947" s="58" t="s">
        <v>90</v>
      </c>
      <c r="V947" s="58" t="s">
        <v>91</v>
      </c>
      <c r="W947" s="58" t="s">
        <v>92</v>
      </c>
      <c r="X947" s="58" t="s">
        <v>93</v>
      </c>
      <c r="Y947" s="58" t="s">
        <v>96</v>
      </c>
      <c r="Z947" s="58">
        <v>134</v>
      </c>
      <c r="AA947" s="58">
        <v>191.62</v>
      </c>
    </row>
    <row r="948" spans="16:27" ht="18" customHeight="1" x14ac:dyDescent="0.25">
      <c r="P948" s="11"/>
      <c r="Q948" s="57" t="s">
        <v>88</v>
      </c>
      <c r="R948" s="57">
        <v>2021</v>
      </c>
      <c r="S948" s="57" t="s">
        <v>5</v>
      </c>
      <c r="T948" s="57" t="s">
        <v>89</v>
      </c>
      <c r="U948" s="57" t="s">
        <v>90</v>
      </c>
      <c r="V948" s="57" t="s">
        <v>91</v>
      </c>
      <c r="W948" s="57" t="s">
        <v>92</v>
      </c>
      <c r="X948" s="57" t="s">
        <v>93</v>
      </c>
      <c r="Y948" s="57" t="s">
        <v>96</v>
      </c>
      <c r="Z948" s="57">
        <v>160</v>
      </c>
      <c r="AA948" s="57">
        <v>228.8</v>
      </c>
    </row>
    <row r="949" spans="16:27" ht="18" customHeight="1" x14ac:dyDescent="0.25">
      <c r="P949" s="11"/>
      <c r="Q949" s="58" t="s">
        <v>95</v>
      </c>
      <c r="R949" s="58">
        <v>2021</v>
      </c>
      <c r="S949" s="58" t="s">
        <v>5</v>
      </c>
      <c r="T949" s="58" t="s">
        <v>89</v>
      </c>
      <c r="U949" s="58" t="s">
        <v>90</v>
      </c>
      <c r="V949" s="58" t="s">
        <v>91</v>
      </c>
      <c r="W949" s="58" t="s">
        <v>92</v>
      </c>
      <c r="X949" s="58" t="s">
        <v>93</v>
      </c>
      <c r="Y949" s="58" t="s">
        <v>96</v>
      </c>
      <c r="Z949" s="58">
        <v>208</v>
      </c>
      <c r="AA949" s="58">
        <v>297.44</v>
      </c>
    </row>
    <row r="950" spans="16:27" ht="18" customHeight="1" x14ac:dyDescent="0.25">
      <c r="P950" s="11"/>
      <c r="Q950" s="57" t="s">
        <v>88</v>
      </c>
      <c r="R950" s="57">
        <v>2021</v>
      </c>
      <c r="S950" s="57" t="s">
        <v>5</v>
      </c>
      <c r="T950" s="57" t="s">
        <v>89</v>
      </c>
      <c r="U950" s="57" t="s">
        <v>90</v>
      </c>
      <c r="V950" s="57" t="s">
        <v>91</v>
      </c>
      <c r="W950" s="57" t="s">
        <v>92</v>
      </c>
      <c r="X950" s="57" t="s">
        <v>93</v>
      </c>
      <c r="Y950" s="57" t="s">
        <v>96</v>
      </c>
      <c r="Z950" s="57">
        <v>136</v>
      </c>
      <c r="AA950" s="57">
        <v>194.48</v>
      </c>
    </row>
    <row r="951" spans="16:27" ht="18" customHeight="1" x14ac:dyDescent="0.25">
      <c r="P951" s="11"/>
      <c r="Q951" s="58" t="s">
        <v>95</v>
      </c>
      <c r="R951" s="58">
        <v>2021</v>
      </c>
      <c r="S951" s="58" t="s">
        <v>5</v>
      </c>
      <c r="T951" s="58" t="s">
        <v>89</v>
      </c>
      <c r="U951" s="58" t="s">
        <v>90</v>
      </c>
      <c r="V951" s="58" t="s">
        <v>91</v>
      </c>
      <c r="W951" s="58" t="s">
        <v>92</v>
      </c>
      <c r="X951" s="58" t="s">
        <v>93</v>
      </c>
      <c r="Y951" s="58" t="s">
        <v>96</v>
      </c>
      <c r="Z951" s="58">
        <v>372</v>
      </c>
      <c r="AA951" s="58">
        <v>526.24</v>
      </c>
    </row>
    <row r="952" spans="16:27" ht="18" customHeight="1" x14ac:dyDescent="0.25">
      <c r="P952" s="11"/>
      <c r="Q952" s="57" t="s">
        <v>95</v>
      </c>
      <c r="R952" s="57">
        <v>2021</v>
      </c>
      <c r="S952" s="57" t="s">
        <v>5</v>
      </c>
      <c r="T952" s="57" t="s">
        <v>89</v>
      </c>
      <c r="U952" s="57" t="s">
        <v>90</v>
      </c>
      <c r="V952" s="57" t="s">
        <v>91</v>
      </c>
      <c r="W952" s="57" t="s">
        <v>92</v>
      </c>
      <c r="X952" s="57" t="s">
        <v>93</v>
      </c>
      <c r="Y952" s="57" t="s">
        <v>96</v>
      </c>
      <c r="Z952" s="57">
        <v>366</v>
      </c>
      <c r="AA952" s="57">
        <v>526.24</v>
      </c>
    </row>
    <row r="953" spans="16:27" ht="18" customHeight="1" x14ac:dyDescent="0.25">
      <c r="P953" s="11"/>
      <c r="Q953" s="58" t="s">
        <v>88</v>
      </c>
      <c r="R953" s="58">
        <v>2021</v>
      </c>
      <c r="S953" s="58" t="s">
        <v>5</v>
      </c>
      <c r="T953" s="58" t="s">
        <v>89</v>
      </c>
      <c r="U953" s="58" t="s">
        <v>90</v>
      </c>
      <c r="V953" s="58" t="s">
        <v>91</v>
      </c>
      <c r="W953" s="58" t="s">
        <v>92</v>
      </c>
      <c r="X953" s="58" t="s">
        <v>93</v>
      </c>
      <c r="Y953" s="58" t="s">
        <v>96</v>
      </c>
      <c r="Z953" s="58">
        <v>689</v>
      </c>
      <c r="AA953" s="58">
        <v>985.27</v>
      </c>
    </row>
    <row r="954" spans="16:27" ht="18" customHeight="1" x14ac:dyDescent="0.25">
      <c r="P954" s="11"/>
      <c r="Q954" s="57" t="s">
        <v>97</v>
      </c>
      <c r="R954" s="57">
        <v>2021</v>
      </c>
      <c r="S954" s="57" t="s">
        <v>5</v>
      </c>
      <c r="T954" s="57" t="s">
        <v>89</v>
      </c>
      <c r="U954" s="57" t="s">
        <v>90</v>
      </c>
      <c r="V954" s="57" t="s">
        <v>91</v>
      </c>
      <c r="W954" s="57" t="s">
        <v>92</v>
      </c>
      <c r="X954" s="57" t="s">
        <v>93</v>
      </c>
      <c r="Y954" s="57" t="s">
        <v>96</v>
      </c>
      <c r="Z954" s="57">
        <v>722</v>
      </c>
      <c r="AA954" s="57">
        <v>1032.46</v>
      </c>
    </row>
    <row r="955" spans="16:27" ht="18" customHeight="1" x14ac:dyDescent="0.25">
      <c r="P955" s="11"/>
      <c r="Q955" s="58" t="s">
        <v>95</v>
      </c>
      <c r="R955" s="58">
        <v>2021</v>
      </c>
      <c r="S955" s="58" t="s">
        <v>5</v>
      </c>
      <c r="T955" s="58" t="s">
        <v>89</v>
      </c>
      <c r="U955" s="58" t="s">
        <v>90</v>
      </c>
      <c r="V955" s="58" t="s">
        <v>91</v>
      </c>
      <c r="W955" s="58" t="s">
        <v>92</v>
      </c>
      <c r="X955" s="58" t="s">
        <v>93</v>
      </c>
      <c r="Y955" s="58" t="s">
        <v>96</v>
      </c>
      <c r="Z955" s="58">
        <v>776</v>
      </c>
      <c r="AA955" s="58">
        <v>1109.68</v>
      </c>
    </row>
    <row r="956" spans="16:27" ht="18" customHeight="1" x14ac:dyDescent="0.25">
      <c r="P956" s="11"/>
      <c r="Q956" s="57" t="s">
        <v>97</v>
      </c>
      <c r="R956" s="57">
        <v>2021</v>
      </c>
      <c r="S956" s="57" t="s">
        <v>5</v>
      </c>
      <c r="T956" s="57" t="s">
        <v>89</v>
      </c>
      <c r="U956" s="57" t="s">
        <v>90</v>
      </c>
      <c r="V956" s="57" t="s">
        <v>91</v>
      </c>
      <c r="W956" s="57" t="s">
        <v>92</v>
      </c>
      <c r="X956" s="57" t="s">
        <v>93</v>
      </c>
      <c r="Y956" s="57" t="s">
        <v>96</v>
      </c>
      <c r="Z956" s="57">
        <v>129</v>
      </c>
      <c r="AA956" s="57">
        <v>184.47</v>
      </c>
    </row>
    <row r="957" spans="16:27" ht="18" customHeight="1" x14ac:dyDescent="0.25">
      <c r="P957" s="11"/>
      <c r="Q957" s="58" t="s">
        <v>95</v>
      </c>
      <c r="R957" s="58">
        <v>2021</v>
      </c>
      <c r="S957" s="58" t="s">
        <v>5</v>
      </c>
      <c r="T957" s="58" t="s">
        <v>89</v>
      </c>
      <c r="U957" s="58" t="s">
        <v>90</v>
      </c>
      <c r="V957" s="58" t="s">
        <v>91</v>
      </c>
      <c r="W957" s="58" t="s">
        <v>92</v>
      </c>
      <c r="X957" s="58" t="s">
        <v>93</v>
      </c>
      <c r="Y957" s="58" t="s">
        <v>96</v>
      </c>
      <c r="Z957" s="58">
        <v>369</v>
      </c>
      <c r="AA957" s="58">
        <v>527.66999999999996</v>
      </c>
    </row>
    <row r="958" spans="16:27" ht="18" customHeight="1" x14ac:dyDescent="0.25">
      <c r="P958" s="11"/>
      <c r="Q958" s="57" t="s">
        <v>88</v>
      </c>
      <c r="R958" s="57">
        <v>2021</v>
      </c>
      <c r="S958" s="57" t="s">
        <v>5</v>
      </c>
      <c r="T958" s="57" t="s">
        <v>89</v>
      </c>
      <c r="U958" s="57" t="s">
        <v>90</v>
      </c>
      <c r="V958" s="57" t="s">
        <v>91</v>
      </c>
      <c r="W958" s="57" t="s">
        <v>92</v>
      </c>
      <c r="X958" s="57" t="s">
        <v>93</v>
      </c>
      <c r="Y958" s="57" t="s">
        <v>96</v>
      </c>
      <c r="Z958" s="57">
        <v>363</v>
      </c>
      <c r="AA958" s="57">
        <v>519.09</v>
      </c>
    </row>
    <row r="959" spans="16:27" ht="18" customHeight="1" x14ac:dyDescent="0.25">
      <c r="P959" s="11"/>
      <c r="Q959" s="58" t="s">
        <v>95</v>
      </c>
      <c r="R959" s="58">
        <v>2021</v>
      </c>
      <c r="S959" s="58" t="s">
        <v>5</v>
      </c>
      <c r="T959" s="58" t="s">
        <v>89</v>
      </c>
      <c r="U959" s="58" t="s">
        <v>90</v>
      </c>
      <c r="V959" s="58" t="s">
        <v>91</v>
      </c>
      <c r="W959" s="58" t="s">
        <v>92</v>
      </c>
      <c r="X959" s="58" t="s">
        <v>93</v>
      </c>
      <c r="Y959" s="58" t="s">
        <v>96</v>
      </c>
      <c r="Z959" s="58">
        <v>159</v>
      </c>
      <c r="AA959" s="58">
        <v>227.37</v>
      </c>
    </row>
    <row r="960" spans="16:27" ht="18" customHeight="1" x14ac:dyDescent="0.25">
      <c r="P960" s="11"/>
      <c r="Q960" s="57" t="s">
        <v>95</v>
      </c>
      <c r="R960" s="57">
        <v>2021</v>
      </c>
      <c r="S960" s="57" t="s">
        <v>5</v>
      </c>
      <c r="T960" s="57" t="s">
        <v>89</v>
      </c>
      <c r="U960" s="57" t="s">
        <v>90</v>
      </c>
      <c r="V960" s="57" t="s">
        <v>91</v>
      </c>
      <c r="W960" s="57" t="s">
        <v>92</v>
      </c>
      <c r="X960" s="57" t="s">
        <v>93</v>
      </c>
      <c r="Y960" s="57" t="s">
        <v>96</v>
      </c>
      <c r="Z960" s="57">
        <v>762</v>
      </c>
      <c r="AA960" s="57">
        <v>526.24</v>
      </c>
    </row>
    <row r="961" spans="16:27" ht="18" customHeight="1" x14ac:dyDescent="0.25">
      <c r="P961" s="11"/>
      <c r="Q961" s="58" t="s">
        <v>88</v>
      </c>
      <c r="R961" s="58">
        <v>2021</v>
      </c>
      <c r="S961" s="58" t="s">
        <v>5</v>
      </c>
      <c r="T961" s="58" t="s">
        <v>89</v>
      </c>
      <c r="U961" s="58" t="s">
        <v>90</v>
      </c>
      <c r="V961" s="58" t="s">
        <v>91</v>
      </c>
      <c r="W961" s="58" t="s">
        <v>92</v>
      </c>
      <c r="X961" s="58" t="s">
        <v>93</v>
      </c>
      <c r="Y961" s="58" t="s">
        <v>96</v>
      </c>
      <c r="Z961" s="58">
        <v>815</v>
      </c>
      <c r="AA961" s="58">
        <v>526.24</v>
      </c>
    </row>
    <row r="962" spans="16:27" ht="18" customHeight="1" x14ac:dyDescent="0.25">
      <c r="P962" s="11"/>
      <c r="Q962" s="57" t="s">
        <v>88</v>
      </c>
      <c r="R962" s="57">
        <v>2021</v>
      </c>
      <c r="S962" s="57" t="s">
        <v>5</v>
      </c>
      <c r="T962" s="57" t="s">
        <v>89</v>
      </c>
      <c r="U962" s="57" t="s">
        <v>90</v>
      </c>
      <c r="V962" s="57" t="s">
        <v>91</v>
      </c>
      <c r="W962" s="57" t="s">
        <v>92</v>
      </c>
      <c r="X962" s="57" t="s">
        <v>93</v>
      </c>
      <c r="Y962" s="57" t="s">
        <v>96</v>
      </c>
      <c r="Z962" s="57">
        <v>163</v>
      </c>
      <c r="AA962" s="57">
        <v>233.09</v>
      </c>
    </row>
    <row r="963" spans="16:27" ht="18" customHeight="1" x14ac:dyDescent="0.25">
      <c r="P963" s="11"/>
      <c r="Q963" s="58" t="s">
        <v>88</v>
      </c>
      <c r="R963" s="58">
        <v>2021</v>
      </c>
      <c r="S963" s="58" t="s">
        <v>5</v>
      </c>
      <c r="T963" s="58" t="s">
        <v>89</v>
      </c>
      <c r="U963" s="58" t="s">
        <v>90</v>
      </c>
      <c r="V963" s="58" t="s">
        <v>91</v>
      </c>
      <c r="W963" s="58" t="s">
        <v>92</v>
      </c>
      <c r="X963" s="58" t="s">
        <v>93</v>
      </c>
      <c r="Y963" s="58" t="s">
        <v>96</v>
      </c>
      <c r="Z963" s="58">
        <v>133</v>
      </c>
      <c r="AA963" s="58">
        <v>190.19</v>
      </c>
    </row>
    <row r="964" spans="16:27" ht="18" customHeight="1" x14ac:dyDescent="0.25">
      <c r="P964" s="11"/>
      <c r="Q964" s="57" t="s">
        <v>88</v>
      </c>
      <c r="R964" s="57">
        <v>2021</v>
      </c>
      <c r="S964" s="57" t="s">
        <v>5</v>
      </c>
      <c r="T964" s="57" t="s">
        <v>89</v>
      </c>
      <c r="U964" s="57" t="s">
        <v>90</v>
      </c>
      <c r="V964" s="57" t="s">
        <v>91</v>
      </c>
      <c r="W964" s="57" t="s">
        <v>92</v>
      </c>
      <c r="X964" s="57" t="s">
        <v>93</v>
      </c>
      <c r="Y964" s="57" t="s">
        <v>94</v>
      </c>
      <c r="Z964" s="57">
        <v>371</v>
      </c>
      <c r="AA964" s="57">
        <v>530.53</v>
      </c>
    </row>
    <row r="965" spans="16:27" ht="18" customHeight="1" x14ac:dyDescent="0.25">
      <c r="P965" s="11"/>
      <c r="Q965" s="58" t="s">
        <v>97</v>
      </c>
      <c r="R965" s="58">
        <v>2021</v>
      </c>
      <c r="S965" s="58" t="s">
        <v>5</v>
      </c>
      <c r="T965" s="58" t="s">
        <v>89</v>
      </c>
      <c r="U965" s="58" t="s">
        <v>90</v>
      </c>
      <c r="V965" s="58" t="s">
        <v>91</v>
      </c>
      <c r="W965" s="58" t="s">
        <v>92</v>
      </c>
      <c r="X965" s="58" t="s">
        <v>93</v>
      </c>
      <c r="Y965" s="58" t="s">
        <v>94</v>
      </c>
      <c r="Z965" s="58">
        <v>365</v>
      </c>
      <c r="AA965" s="58">
        <v>521.95000000000005</v>
      </c>
    </row>
    <row r="966" spans="16:27" ht="18" customHeight="1" x14ac:dyDescent="0.25">
      <c r="P966" s="11"/>
      <c r="Q966" s="57" t="s">
        <v>88</v>
      </c>
      <c r="R966" s="57">
        <v>2021</v>
      </c>
      <c r="S966" s="57" t="s">
        <v>5</v>
      </c>
      <c r="T966" s="57" t="s">
        <v>89</v>
      </c>
      <c r="U966" s="57" t="s">
        <v>90</v>
      </c>
      <c r="V966" s="57" t="s">
        <v>91</v>
      </c>
      <c r="W966" s="57" t="s">
        <v>92</v>
      </c>
      <c r="X966" s="57" t="s">
        <v>93</v>
      </c>
      <c r="Y966" s="57" t="s">
        <v>96</v>
      </c>
      <c r="Z966" s="57">
        <v>161</v>
      </c>
      <c r="AA966" s="57">
        <v>230.23</v>
      </c>
    </row>
    <row r="967" spans="16:27" ht="18" customHeight="1" x14ac:dyDescent="0.25">
      <c r="P967" s="11"/>
      <c r="Q967" s="58" t="s">
        <v>95</v>
      </c>
      <c r="R967" s="58">
        <v>2021</v>
      </c>
      <c r="S967" s="58" t="s">
        <v>5</v>
      </c>
      <c r="T967" s="58" t="s">
        <v>89</v>
      </c>
      <c r="U967" s="58" t="s">
        <v>90</v>
      </c>
      <c r="V967" s="58" t="s">
        <v>91</v>
      </c>
      <c r="W967" s="58" t="s">
        <v>92</v>
      </c>
      <c r="X967" s="58" t="s">
        <v>93</v>
      </c>
      <c r="Y967" s="58" t="s">
        <v>96</v>
      </c>
      <c r="Z967" s="58">
        <v>209</v>
      </c>
      <c r="AA967" s="58">
        <v>298.87</v>
      </c>
    </row>
    <row r="968" spans="16:27" ht="18" customHeight="1" x14ac:dyDescent="0.25">
      <c r="P968" s="11"/>
      <c r="Q968" s="57" t="s">
        <v>97</v>
      </c>
      <c r="R968" s="57">
        <v>2021</v>
      </c>
      <c r="S968" s="57" t="s">
        <v>2</v>
      </c>
      <c r="T968" s="57" t="s">
        <v>89</v>
      </c>
      <c r="U968" s="57" t="s">
        <v>90</v>
      </c>
      <c r="V968" s="57" t="s">
        <v>91</v>
      </c>
      <c r="W968" s="57" t="s">
        <v>92</v>
      </c>
      <c r="X968" s="57" t="s">
        <v>93</v>
      </c>
      <c r="Y968" s="57" t="s">
        <v>94</v>
      </c>
      <c r="Z968" s="57">
        <v>176</v>
      </c>
      <c r="AA968" s="57">
        <v>526.24</v>
      </c>
    </row>
    <row r="969" spans="16:27" ht="18" customHeight="1" x14ac:dyDescent="0.25">
      <c r="P969" s="11"/>
      <c r="Q969" s="58" t="s">
        <v>88</v>
      </c>
      <c r="R969" s="58">
        <v>2021</v>
      </c>
      <c r="S969" s="58" t="s">
        <v>2</v>
      </c>
      <c r="T969" s="58" t="s">
        <v>89</v>
      </c>
      <c r="U969" s="58" t="s">
        <v>90</v>
      </c>
      <c r="V969" s="58" t="s">
        <v>91</v>
      </c>
      <c r="W969" s="58" t="s">
        <v>92</v>
      </c>
      <c r="X969" s="58" t="s">
        <v>93</v>
      </c>
      <c r="Y969" s="58" t="s">
        <v>94</v>
      </c>
      <c r="Z969" s="58">
        <v>170</v>
      </c>
      <c r="AA969" s="58">
        <v>526.24</v>
      </c>
    </row>
    <row r="970" spans="16:27" ht="18" customHeight="1" x14ac:dyDescent="0.25">
      <c r="P970" s="11"/>
      <c r="Q970" s="57" t="s">
        <v>97</v>
      </c>
      <c r="R970" s="57">
        <v>2021</v>
      </c>
      <c r="S970" s="57" t="s">
        <v>2</v>
      </c>
      <c r="T970" s="57" t="s">
        <v>89</v>
      </c>
      <c r="U970" s="57" t="s">
        <v>90</v>
      </c>
      <c r="V970" s="57" t="s">
        <v>91</v>
      </c>
      <c r="W970" s="57" t="s">
        <v>92</v>
      </c>
      <c r="X970" s="57" t="s">
        <v>93</v>
      </c>
      <c r="Y970" s="57" t="s">
        <v>94</v>
      </c>
      <c r="Z970" s="57">
        <v>164</v>
      </c>
      <c r="AA970" s="57">
        <v>526.24</v>
      </c>
    </row>
    <row r="971" spans="16:27" ht="18" customHeight="1" x14ac:dyDescent="0.25">
      <c r="P971" s="11"/>
      <c r="Q971" s="58" t="s">
        <v>88</v>
      </c>
      <c r="R971" s="58">
        <v>2021</v>
      </c>
      <c r="S971" s="58" t="s">
        <v>2</v>
      </c>
      <c r="T971" s="58" t="s">
        <v>89</v>
      </c>
      <c r="U971" s="58" t="s">
        <v>90</v>
      </c>
      <c r="V971" s="58" t="s">
        <v>91</v>
      </c>
      <c r="W971" s="58" t="s">
        <v>92</v>
      </c>
      <c r="X971" s="58" t="s">
        <v>93</v>
      </c>
      <c r="Y971" s="58" t="s">
        <v>96</v>
      </c>
      <c r="Z971" s="58">
        <v>176</v>
      </c>
      <c r="AA971" s="58">
        <v>251.68</v>
      </c>
    </row>
    <row r="972" spans="16:27" ht="18" customHeight="1" x14ac:dyDescent="0.25">
      <c r="P972" s="11"/>
      <c r="Q972" s="57" t="s">
        <v>88</v>
      </c>
      <c r="R972" s="57">
        <v>2021</v>
      </c>
      <c r="S972" s="57" t="s">
        <v>2</v>
      </c>
      <c r="T972" s="57" t="s">
        <v>89</v>
      </c>
      <c r="U972" s="57" t="s">
        <v>90</v>
      </c>
      <c r="V972" s="57" t="s">
        <v>91</v>
      </c>
      <c r="W972" s="57" t="s">
        <v>92</v>
      </c>
      <c r="X972" s="57" t="s">
        <v>93</v>
      </c>
      <c r="Y972" s="57" t="s">
        <v>96</v>
      </c>
      <c r="Z972" s="57">
        <v>224</v>
      </c>
      <c r="AA972" s="57">
        <v>320.32</v>
      </c>
    </row>
    <row r="973" spans="16:27" ht="18" customHeight="1" x14ac:dyDescent="0.25">
      <c r="P973" s="11"/>
      <c r="Q973" s="58" t="s">
        <v>88</v>
      </c>
      <c r="R973" s="58">
        <v>2021</v>
      </c>
      <c r="S973" s="58" t="s">
        <v>2</v>
      </c>
      <c r="T973" s="58" t="s">
        <v>89</v>
      </c>
      <c r="U973" s="58" t="s">
        <v>90</v>
      </c>
      <c r="V973" s="58" t="s">
        <v>91</v>
      </c>
      <c r="W973" s="58" t="s">
        <v>92</v>
      </c>
      <c r="X973" s="58" t="s">
        <v>93</v>
      </c>
      <c r="Y973" s="58" t="s">
        <v>96</v>
      </c>
      <c r="Z973" s="58">
        <v>152</v>
      </c>
      <c r="AA973" s="58">
        <v>217.36</v>
      </c>
    </row>
    <row r="974" spans="16:27" ht="18" customHeight="1" x14ac:dyDescent="0.25">
      <c r="P974" s="11"/>
      <c r="Q974" s="57" t="s">
        <v>95</v>
      </c>
      <c r="R974" s="57">
        <v>2021</v>
      </c>
      <c r="S974" s="57" t="s">
        <v>2</v>
      </c>
      <c r="T974" s="57" t="s">
        <v>89</v>
      </c>
      <c r="U974" s="57" t="s">
        <v>90</v>
      </c>
      <c r="V974" s="57" t="s">
        <v>91</v>
      </c>
      <c r="W974" s="57" t="s">
        <v>92</v>
      </c>
      <c r="X974" s="57" t="s">
        <v>93</v>
      </c>
      <c r="Y974" s="57" t="s">
        <v>96</v>
      </c>
      <c r="Z974" s="57">
        <v>178</v>
      </c>
      <c r="AA974" s="57">
        <v>254.54</v>
      </c>
    </row>
    <row r="975" spans="16:27" ht="18" customHeight="1" x14ac:dyDescent="0.25">
      <c r="P975" s="11"/>
      <c r="Q975" s="58" t="s">
        <v>88</v>
      </c>
      <c r="R975" s="58">
        <v>2021</v>
      </c>
      <c r="S975" s="58" t="s">
        <v>2</v>
      </c>
      <c r="T975" s="58" t="s">
        <v>89</v>
      </c>
      <c r="U975" s="58" t="s">
        <v>90</v>
      </c>
      <c r="V975" s="58" t="s">
        <v>91</v>
      </c>
      <c r="W975" s="58" t="s">
        <v>92</v>
      </c>
      <c r="X975" s="58" t="s">
        <v>93</v>
      </c>
      <c r="Y975" s="58" t="s">
        <v>96</v>
      </c>
      <c r="Z975" s="58">
        <v>226</v>
      </c>
      <c r="AA975" s="58">
        <v>323.18</v>
      </c>
    </row>
    <row r="976" spans="16:27" ht="18" customHeight="1" x14ac:dyDescent="0.25">
      <c r="P976" s="11"/>
      <c r="Q976" s="57" t="s">
        <v>97</v>
      </c>
      <c r="R976" s="57">
        <v>2021</v>
      </c>
      <c r="S976" s="57" t="s">
        <v>2</v>
      </c>
      <c r="T976" s="57" t="s">
        <v>89</v>
      </c>
      <c r="U976" s="57" t="s">
        <v>90</v>
      </c>
      <c r="V976" s="57" t="s">
        <v>91</v>
      </c>
      <c r="W976" s="57" t="s">
        <v>92</v>
      </c>
      <c r="X976" s="57" t="s">
        <v>93</v>
      </c>
      <c r="Y976" s="57" t="s">
        <v>96</v>
      </c>
      <c r="Z976" s="57">
        <v>148</v>
      </c>
      <c r="AA976" s="57">
        <v>211.64</v>
      </c>
    </row>
    <row r="977" spans="16:27" ht="18" customHeight="1" x14ac:dyDescent="0.25">
      <c r="P977" s="11"/>
      <c r="Q977" s="58" t="s">
        <v>95</v>
      </c>
      <c r="R977" s="58">
        <v>2021</v>
      </c>
      <c r="S977" s="58" t="s">
        <v>2</v>
      </c>
      <c r="T977" s="58" t="s">
        <v>89</v>
      </c>
      <c r="U977" s="58" t="s">
        <v>90</v>
      </c>
      <c r="V977" s="58" t="s">
        <v>91</v>
      </c>
      <c r="W977" s="58" t="s">
        <v>92</v>
      </c>
      <c r="X977" s="58" t="s">
        <v>93</v>
      </c>
      <c r="Y977" s="58" t="s">
        <v>94</v>
      </c>
      <c r="Z977" s="58">
        <v>174</v>
      </c>
      <c r="AA977" s="58">
        <v>526.24</v>
      </c>
    </row>
    <row r="978" spans="16:27" ht="18" customHeight="1" x14ac:dyDescent="0.25">
      <c r="P978" s="11"/>
      <c r="Q978" s="57" t="s">
        <v>95</v>
      </c>
      <c r="R978" s="57">
        <v>2021</v>
      </c>
      <c r="S978" s="57" t="s">
        <v>2</v>
      </c>
      <c r="T978" s="57" t="s">
        <v>89</v>
      </c>
      <c r="U978" s="57" t="s">
        <v>90</v>
      </c>
      <c r="V978" s="57" t="s">
        <v>91</v>
      </c>
      <c r="W978" s="57" t="s">
        <v>92</v>
      </c>
      <c r="X978" s="57" t="s">
        <v>93</v>
      </c>
      <c r="Y978" s="57" t="s">
        <v>94</v>
      </c>
      <c r="Z978" s="57">
        <v>168</v>
      </c>
      <c r="AA978" s="57">
        <v>526.24</v>
      </c>
    </row>
    <row r="979" spans="16:27" ht="18" customHeight="1" x14ac:dyDescent="0.25">
      <c r="P979" s="11"/>
      <c r="Q979" s="58" t="s">
        <v>95</v>
      </c>
      <c r="R979" s="58">
        <v>2021</v>
      </c>
      <c r="S979" s="58" t="s">
        <v>2</v>
      </c>
      <c r="T979" s="58" t="s">
        <v>89</v>
      </c>
      <c r="U979" s="58" t="s">
        <v>90</v>
      </c>
      <c r="V979" s="58" t="s">
        <v>91</v>
      </c>
      <c r="W979" s="58" t="s">
        <v>92</v>
      </c>
      <c r="X979" s="58" t="s">
        <v>93</v>
      </c>
      <c r="Y979" s="58" t="s">
        <v>96</v>
      </c>
      <c r="Z979" s="58">
        <v>720</v>
      </c>
      <c r="AA979" s="58">
        <v>1029.5999999999999</v>
      </c>
    </row>
    <row r="980" spans="16:27" ht="18" customHeight="1" x14ac:dyDescent="0.25">
      <c r="P980" s="11"/>
      <c r="Q980" s="57" t="s">
        <v>95</v>
      </c>
      <c r="R980" s="57">
        <v>2021</v>
      </c>
      <c r="S980" s="57" t="s">
        <v>2</v>
      </c>
      <c r="T980" s="57" t="s">
        <v>89</v>
      </c>
      <c r="U980" s="57" t="s">
        <v>90</v>
      </c>
      <c r="V980" s="57" t="s">
        <v>91</v>
      </c>
      <c r="W980" s="57" t="s">
        <v>92</v>
      </c>
      <c r="X980" s="57" t="s">
        <v>93</v>
      </c>
      <c r="Y980" s="57" t="s">
        <v>96</v>
      </c>
      <c r="Z980" s="57">
        <v>773</v>
      </c>
      <c r="AA980" s="57">
        <v>1105.3900000000001</v>
      </c>
    </row>
    <row r="981" spans="16:27" ht="18" customHeight="1" x14ac:dyDescent="0.25">
      <c r="P981" s="11"/>
      <c r="Q981" s="58" t="s">
        <v>88</v>
      </c>
      <c r="R981" s="58">
        <v>2021</v>
      </c>
      <c r="S981" s="58" t="s">
        <v>2</v>
      </c>
      <c r="T981" s="58" t="s">
        <v>89</v>
      </c>
      <c r="U981" s="58" t="s">
        <v>90</v>
      </c>
      <c r="V981" s="58" t="s">
        <v>91</v>
      </c>
      <c r="W981" s="58" t="s">
        <v>92</v>
      </c>
      <c r="X981" s="58" t="s">
        <v>93</v>
      </c>
      <c r="Y981" s="58" t="s">
        <v>94</v>
      </c>
      <c r="Z981" s="58">
        <v>177</v>
      </c>
      <c r="AA981" s="58">
        <v>253.11</v>
      </c>
    </row>
    <row r="982" spans="16:27" ht="18" customHeight="1" x14ac:dyDescent="0.25">
      <c r="P982" s="11"/>
      <c r="Q982" s="57" t="s">
        <v>88</v>
      </c>
      <c r="R982" s="57">
        <v>2021</v>
      </c>
      <c r="S982" s="57" t="s">
        <v>2</v>
      </c>
      <c r="T982" s="57" t="s">
        <v>89</v>
      </c>
      <c r="U982" s="57" t="s">
        <v>90</v>
      </c>
      <c r="V982" s="57" t="s">
        <v>91</v>
      </c>
      <c r="W982" s="57" t="s">
        <v>92</v>
      </c>
      <c r="X982" s="57" t="s">
        <v>93</v>
      </c>
      <c r="Y982" s="57" t="s">
        <v>94</v>
      </c>
      <c r="Z982" s="57">
        <v>171</v>
      </c>
      <c r="AA982" s="57">
        <v>244.53</v>
      </c>
    </row>
    <row r="983" spans="16:27" ht="18" customHeight="1" x14ac:dyDescent="0.25">
      <c r="P983" s="11"/>
      <c r="Q983" s="58" t="s">
        <v>95</v>
      </c>
      <c r="R983" s="58">
        <v>2021</v>
      </c>
      <c r="S983" s="58" t="s">
        <v>2</v>
      </c>
      <c r="T983" s="58" t="s">
        <v>89</v>
      </c>
      <c r="U983" s="58" t="s">
        <v>90</v>
      </c>
      <c r="V983" s="58" t="s">
        <v>91</v>
      </c>
      <c r="W983" s="58" t="s">
        <v>92</v>
      </c>
      <c r="X983" s="58" t="s">
        <v>93</v>
      </c>
      <c r="Y983" s="58" t="s">
        <v>94</v>
      </c>
      <c r="Z983" s="58">
        <v>165</v>
      </c>
      <c r="AA983" s="58">
        <v>235.95</v>
      </c>
    </row>
    <row r="984" spans="16:27" ht="18" customHeight="1" x14ac:dyDescent="0.25">
      <c r="P984" s="11"/>
      <c r="Q984" s="57" t="s">
        <v>95</v>
      </c>
      <c r="R984" s="57">
        <v>2021</v>
      </c>
      <c r="S984" s="57" t="s">
        <v>2</v>
      </c>
      <c r="T984" s="57" t="s">
        <v>89</v>
      </c>
      <c r="U984" s="57" t="s">
        <v>90</v>
      </c>
      <c r="V984" s="57" t="s">
        <v>91</v>
      </c>
      <c r="W984" s="57" t="s">
        <v>92</v>
      </c>
      <c r="X984" s="57" t="s">
        <v>93</v>
      </c>
      <c r="Y984" s="57" t="s">
        <v>96</v>
      </c>
      <c r="Z984" s="57">
        <v>177</v>
      </c>
      <c r="AA984" s="57">
        <v>253.11</v>
      </c>
    </row>
    <row r="985" spans="16:27" ht="18" customHeight="1" x14ac:dyDescent="0.25">
      <c r="P985" s="11"/>
      <c r="Q985" s="58" t="s">
        <v>95</v>
      </c>
      <c r="R985" s="58">
        <v>2021</v>
      </c>
      <c r="S985" s="58" t="s">
        <v>2</v>
      </c>
      <c r="T985" s="58" t="s">
        <v>89</v>
      </c>
      <c r="U985" s="58" t="s">
        <v>90</v>
      </c>
      <c r="V985" s="58" t="s">
        <v>91</v>
      </c>
      <c r="W985" s="58" t="s">
        <v>92</v>
      </c>
      <c r="X985" s="58" t="s">
        <v>93</v>
      </c>
      <c r="Y985" s="58" t="s">
        <v>96</v>
      </c>
      <c r="Z985" s="58">
        <v>759</v>
      </c>
      <c r="AA985" s="58">
        <v>526.24</v>
      </c>
    </row>
    <row r="986" spans="16:27" ht="18" customHeight="1" x14ac:dyDescent="0.25">
      <c r="P986" s="11"/>
      <c r="Q986" s="57" t="s">
        <v>97</v>
      </c>
      <c r="R986" s="57">
        <v>2021</v>
      </c>
      <c r="S986" s="57" t="s">
        <v>2</v>
      </c>
      <c r="T986" s="57" t="s">
        <v>89</v>
      </c>
      <c r="U986" s="57" t="s">
        <v>90</v>
      </c>
      <c r="V986" s="57" t="s">
        <v>91</v>
      </c>
      <c r="W986" s="57" t="s">
        <v>92</v>
      </c>
      <c r="X986" s="57" t="s">
        <v>93</v>
      </c>
      <c r="Y986" s="57" t="s">
        <v>96</v>
      </c>
      <c r="Z986" s="57">
        <v>175</v>
      </c>
      <c r="AA986" s="57">
        <v>250.25</v>
      </c>
    </row>
    <row r="987" spans="16:27" ht="18" customHeight="1" x14ac:dyDescent="0.25">
      <c r="P987" s="11"/>
      <c r="Q987" s="58" t="s">
        <v>95</v>
      </c>
      <c r="R987" s="58">
        <v>2021</v>
      </c>
      <c r="S987" s="58" t="s">
        <v>2</v>
      </c>
      <c r="T987" s="58" t="s">
        <v>89</v>
      </c>
      <c r="U987" s="58" t="s">
        <v>90</v>
      </c>
      <c r="V987" s="58" t="s">
        <v>91</v>
      </c>
      <c r="W987" s="58" t="s">
        <v>92</v>
      </c>
      <c r="X987" s="58" t="s">
        <v>93</v>
      </c>
      <c r="Y987" s="58" t="s">
        <v>96</v>
      </c>
      <c r="Z987" s="58">
        <v>223</v>
      </c>
      <c r="AA987" s="58">
        <v>318.89</v>
      </c>
    </row>
    <row r="988" spans="16:27" ht="18" customHeight="1" x14ac:dyDescent="0.25">
      <c r="P988" s="11"/>
      <c r="Q988" s="57" t="s">
        <v>95</v>
      </c>
      <c r="R988" s="57">
        <v>2021</v>
      </c>
      <c r="S988" s="57" t="s">
        <v>2</v>
      </c>
      <c r="T988" s="57" t="s">
        <v>89</v>
      </c>
      <c r="U988" s="57" t="s">
        <v>90</v>
      </c>
      <c r="V988" s="57" t="s">
        <v>91</v>
      </c>
      <c r="W988" s="57" t="s">
        <v>92</v>
      </c>
      <c r="X988" s="57" t="s">
        <v>93</v>
      </c>
      <c r="Y988" s="57" t="s">
        <v>96</v>
      </c>
      <c r="Z988" s="57">
        <v>151</v>
      </c>
      <c r="AA988" s="57">
        <v>215.93</v>
      </c>
    </row>
    <row r="989" spans="16:27" ht="18" customHeight="1" x14ac:dyDescent="0.25">
      <c r="P989" s="11"/>
      <c r="Q989" s="58" t="s">
        <v>97</v>
      </c>
      <c r="R989" s="58">
        <v>2021</v>
      </c>
      <c r="S989" s="58" t="s">
        <v>2</v>
      </c>
      <c r="T989" s="58" t="s">
        <v>89</v>
      </c>
      <c r="U989" s="58" t="s">
        <v>90</v>
      </c>
      <c r="V989" s="58" t="s">
        <v>91</v>
      </c>
      <c r="W989" s="58" t="s">
        <v>92</v>
      </c>
      <c r="X989" s="58" t="s">
        <v>93</v>
      </c>
      <c r="Y989" s="58" t="s">
        <v>94</v>
      </c>
      <c r="Z989" s="58">
        <v>173</v>
      </c>
      <c r="AA989" s="58">
        <v>247.39</v>
      </c>
    </row>
    <row r="990" spans="16:27" ht="18" customHeight="1" x14ac:dyDescent="0.25">
      <c r="P990" s="11"/>
      <c r="Q990" s="57" t="s">
        <v>95</v>
      </c>
      <c r="R990" s="57">
        <v>2021</v>
      </c>
      <c r="S990" s="57" t="s">
        <v>2</v>
      </c>
      <c r="T990" s="57" t="s">
        <v>89</v>
      </c>
      <c r="U990" s="57" t="s">
        <v>90</v>
      </c>
      <c r="V990" s="57" t="s">
        <v>91</v>
      </c>
      <c r="W990" s="57" t="s">
        <v>92</v>
      </c>
      <c r="X990" s="57" t="s">
        <v>93</v>
      </c>
      <c r="Y990" s="57" t="s">
        <v>94</v>
      </c>
      <c r="Z990" s="57">
        <v>167</v>
      </c>
      <c r="AA990" s="57">
        <v>238.81</v>
      </c>
    </row>
    <row r="991" spans="16:27" ht="18" customHeight="1" x14ac:dyDescent="0.25">
      <c r="P991" s="11"/>
      <c r="Q991" s="58" t="s">
        <v>88</v>
      </c>
      <c r="R991" s="58">
        <v>2021</v>
      </c>
      <c r="S991" s="58" t="s">
        <v>2</v>
      </c>
      <c r="T991" s="58" t="s">
        <v>89</v>
      </c>
      <c r="U991" s="58" t="s">
        <v>90</v>
      </c>
      <c r="V991" s="58" t="s">
        <v>91</v>
      </c>
      <c r="W991" s="58" t="s">
        <v>92</v>
      </c>
      <c r="X991" s="58" t="s">
        <v>93</v>
      </c>
      <c r="Y991" s="58" t="s">
        <v>96</v>
      </c>
      <c r="Z991" s="58">
        <v>179</v>
      </c>
      <c r="AA991" s="58">
        <v>255.97</v>
      </c>
    </row>
    <row r="992" spans="16:27" ht="18" customHeight="1" x14ac:dyDescent="0.25">
      <c r="P992" s="11"/>
      <c r="Q992" s="57" t="s">
        <v>88</v>
      </c>
      <c r="R992" s="57">
        <v>2021</v>
      </c>
      <c r="S992" s="57" t="s">
        <v>2</v>
      </c>
      <c r="T992" s="57" t="s">
        <v>89</v>
      </c>
      <c r="U992" s="57" t="s">
        <v>90</v>
      </c>
      <c r="V992" s="57" t="s">
        <v>91</v>
      </c>
      <c r="W992" s="57" t="s">
        <v>92</v>
      </c>
      <c r="X992" s="57" t="s">
        <v>93</v>
      </c>
      <c r="Y992" s="57" t="s">
        <v>96</v>
      </c>
      <c r="Z992" s="57">
        <v>782</v>
      </c>
      <c r="AA992" s="57">
        <v>1118.26</v>
      </c>
    </row>
    <row r="993" spans="16:27" ht="18" customHeight="1" x14ac:dyDescent="0.25">
      <c r="P993" s="11"/>
      <c r="Q993" s="58" t="s">
        <v>97</v>
      </c>
      <c r="R993" s="58">
        <v>2021</v>
      </c>
      <c r="S993" s="58" t="s">
        <v>4</v>
      </c>
      <c r="T993" s="58" t="s">
        <v>89</v>
      </c>
      <c r="U993" s="58" t="s">
        <v>90</v>
      </c>
      <c r="V993" s="58" t="s">
        <v>91</v>
      </c>
      <c r="W993" s="58" t="s">
        <v>92</v>
      </c>
      <c r="X993" s="58" t="s">
        <v>93</v>
      </c>
      <c r="Y993" s="58" t="s">
        <v>94</v>
      </c>
      <c r="Z993" s="58">
        <v>146</v>
      </c>
      <c r="AA993" s="58">
        <v>526.24</v>
      </c>
    </row>
    <row r="994" spans="16:27" ht="18" customHeight="1" x14ac:dyDescent="0.25">
      <c r="P994" s="11"/>
      <c r="Q994" s="57" t="s">
        <v>88</v>
      </c>
      <c r="R994" s="57">
        <v>2021</v>
      </c>
      <c r="S994" s="57" t="s">
        <v>4</v>
      </c>
      <c r="T994" s="57" t="s">
        <v>89</v>
      </c>
      <c r="U994" s="57" t="s">
        <v>90</v>
      </c>
      <c r="V994" s="57" t="s">
        <v>91</v>
      </c>
      <c r="W994" s="57" t="s">
        <v>92</v>
      </c>
      <c r="X994" s="57" t="s">
        <v>93</v>
      </c>
      <c r="Y994" s="57" t="s">
        <v>94</v>
      </c>
      <c r="Z994" s="57">
        <v>140</v>
      </c>
      <c r="AA994" s="57">
        <v>526.24</v>
      </c>
    </row>
    <row r="995" spans="16:27" ht="18" customHeight="1" x14ac:dyDescent="0.25">
      <c r="P995" s="11"/>
      <c r="Q995" s="58" t="s">
        <v>88</v>
      </c>
      <c r="R995" s="58">
        <v>2021</v>
      </c>
      <c r="S995" s="58" t="s">
        <v>4</v>
      </c>
      <c r="T995" s="58" t="s">
        <v>89</v>
      </c>
      <c r="U995" s="58" t="s">
        <v>90</v>
      </c>
      <c r="V995" s="58" t="s">
        <v>91</v>
      </c>
      <c r="W995" s="58" t="s">
        <v>92</v>
      </c>
      <c r="X995" s="58" t="s">
        <v>93</v>
      </c>
      <c r="Y995" s="58" t="s">
        <v>94</v>
      </c>
      <c r="Z995" s="58">
        <v>134</v>
      </c>
      <c r="AA995" s="58">
        <v>526.24</v>
      </c>
    </row>
    <row r="996" spans="16:27" ht="18" customHeight="1" x14ac:dyDescent="0.25">
      <c r="P996" s="11"/>
      <c r="Q996" s="57" t="s">
        <v>88</v>
      </c>
      <c r="R996" s="57">
        <v>2021</v>
      </c>
      <c r="S996" s="57" t="s">
        <v>4</v>
      </c>
      <c r="T996" s="57" t="s">
        <v>89</v>
      </c>
      <c r="U996" s="57" t="s">
        <v>90</v>
      </c>
      <c r="V996" s="57" t="s">
        <v>91</v>
      </c>
      <c r="W996" s="57" t="s">
        <v>92</v>
      </c>
      <c r="X996" s="57" t="s">
        <v>93</v>
      </c>
      <c r="Y996" s="57" t="s">
        <v>96</v>
      </c>
      <c r="Z996" s="57">
        <v>164</v>
      </c>
      <c r="AA996" s="57">
        <v>234.52</v>
      </c>
    </row>
    <row r="997" spans="16:27" ht="18" customHeight="1" x14ac:dyDescent="0.25">
      <c r="P997" s="11"/>
      <c r="Q997" s="58" t="s">
        <v>98</v>
      </c>
      <c r="R997" s="58">
        <v>2021</v>
      </c>
      <c r="S997" s="58" t="s">
        <v>4</v>
      </c>
      <c r="T997" s="58" t="s">
        <v>89</v>
      </c>
      <c r="U997" s="58" t="s">
        <v>90</v>
      </c>
      <c r="V997" s="58" t="s">
        <v>91</v>
      </c>
      <c r="W997" s="58" t="s">
        <v>92</v>
      </c>
      <c r="X997" s="58" t="s">
        <v>93</v>
      </c>
      <c r="Y997" s="58" t="s">
        <v>96</v>
      </c>
      <c r="Z997" s="58">
        <v>212</v>
      </c>
      <c r="AA997" s="58">
        <v>303.16000000000003</v>
      </c>
    </row>
    <row r="998" spans="16:27" ht="18" customHeight="1" x14ac:dyDescent="0.25">
      <c r="P998" s="11"/>
      <c r="Q998" s="57" t="s">
        <v>95</v>
      </c>
      <c r="R998" s="57">
        <v>2021</v>
      </c>
      <c r="S998" s="57" t="s">
        <v>4</v>
      </c>
      <c r="T998" s="57" t="s">
        <v>89</v>
      </c>
      <c r="U998" s="57" t="s">
        <v>90</v>
      </c>
      <c r="V998" s="57" t="s">
        <v>91</v>
      </c>
      <c r="W998" s="57" t="s">
        <v>92</v>
      </c>
      <c r="X998" s="57" t="s">
        <v>93</v>
      </c>
      <c r="Y998" s="57" t="s">
        <v>96</v>
      </c>
      <c r="Z998" s="57">
        <v>140</v>
      </c>
      <c r="AA998" s="57">
        <v>200.2</v>
      </c>
    </row>
    <row r="999" spans="16:27" ht="18" customHeight="1" x14ac:dyDescent="0.25">
      <c r="P999" s="11"/>
      <c r="Q999" s="58" t="s">
        <v>95</v>
      </c>
      <c r="R999" s="58">
        <v>2021</v>
      </c>
      <c r="S999" s="58" t="s">
        <v>4</v>
      </c>
      <c r="T999" s="58" t="s">
        <v>89</v>
      </c>
      <c r="U999" s="58" t="s">
        <v>90</v>
      </c>
      <c r="V999" s="58" t="s">
        <v>91</v>
      </c>
      <c r="W999" s="58" t="s">
        <v>92</v>
      </c>
      <c r="X999" s="58" t="s">
        <v>93</v>
      </c>
      <c r="Y999" s="58" t="s">
        <v>96</v>
      </c>
      <c r="Z999" s="58">
        <v>166</v>
      </c>
      <c r="AA999" s="58">
        <v>237.38</v>
      </c>
    </row>
    <row r="1000" spans="16:27" ht="18" customHeight="1" x14ac:dyDescent="0.25">
      <c r="P1000" s="11"/>
      <c r="Q1000" s="57" t="s">
        <v>95</v>
      </c>
      <c r="R1000" s="57">
        <v>2021</v>
      </c>
      <c r="S1000" s="57" t="s">
        <v>4</v>
      </c>
      <c r="T1000" s="57" t="s">
        <v>89</v>
      </c>
      <c r="U1000" s="57" t="s">
        <v>90</v>
      </c>
      <c r="V1000" s="57" t="s">
        <v>91</v>
      </c>
      <c r="W1000" s="57" t="s">
        <v>92</v>
      </c>
      <c r="X1000" s="57" t="s">
        <v>93</v>
      </c>
      <c r="Y1000" s="57" t="s">
        <v>96</v>
      </c>
      <c r="Z1000" s="57">
        <v>214</v>
      </c>
      <c r="AA1000" s="57">
        <v>306.02</v>
      </c>
    </row>
    <row r="1001" spans="16:27" ht="18" customHeight="1" x14ac:dyDescent="0.25">
      <c r="P1001" s="11"/>
      <c r="Q1001" s="58" t="s">
        <v>98</v>
      </c>
      <c r="R1001" s="58">
        <v>2021</v>
      </c>
      <c r="S1001" s="58" t="s">
        <v>4</v>
      </c>
      <c r="T1001" s="58" t="s">
        <v>89</v>
      </c>
      <c r="U1001" s="58" t="s">
        <v>90</v>
      </c>
      <c r="V1001" s="58" t="s">
        <v>91</v>
      </c>
      <c r="W1001" s="58" t="s">
        <v>92</v>
      </c>
      <c r="X1001" s="58" t="s">
        <v>93</v>
      </c>
      <c r="Y1001" s="58" t="s">
        <v>96</v>
      </c>
      <c r="Z1001" s="58">
        <v>142</v>
      </c>
      <c r="AA1001" s="58">
        <v>203.06</v>
      </c>
    </row>
    <row r="1002" spans="16:27" ht="18" customHeight="1" x14ac:dyDescent="0.25">
      <c r="P1002" s="11"/>
      <c r="Q1002" s="57" t="s">
        <v>95</v>
      </c>
      <c r="R1002" s="57">
        <v>2021</v>
      </c>
      <c r="S1002" s="57" t="s">
        <v>4</v>
      </c>
      <c r="T1002" s="57" t="s">
        <v>89</v>
      </c>
      <c r="U1002" s="57" t="s">
        <v>90</v>
      </c>
      <c r="V1002" s="57" t="s">
        <v>91</v>
      </c>
      <c r="W1002" s="57" t="s">
        <v>92</v>
      </c>
      <c r="X1002" s="57" t="s">
        <v>93</v>
      </c>
      <c r="Y1002" s="57" t="s">
        <v>96</v>
      </c>
      <c r="Z1002" s="57">
        <v>144</v>
      </c>
      <c r="AA1002" s="57">
        <v>526.24</v>
      </c>
    </row>
    <row r="1003" spans="16:27" ht="18" customHeight="1" x14ac:dyDescent="0.25">
      <c r="P1003" s="11"/>
      <c r="Q1003" s="58" t="s">
        <v>95</v>
      </c>
      <c r="R1003" s="58">
        <v>2021</v>
      </c>
      <c r="S1003" s="58" t="s">
        <v>4</v>
      </c>
      <c r="T1003" s="58" t="s">
        <v>89</v>
      </c>
      <c r="U1003" s="58" t="s">
        <v>90</v>
      </c>
      <c r="V1003" s="58" t="s">
        <v>91</v>
      </c>
      <c r="W1003" s="58" t="s">
        <v>92</v>
      </c>
      <c r="X1003" s="58" t="s">
        <v>93</v>
      </c>
      <c r="Y1003" s="58" t="s">
        <v>96</v>
      </c>
      <c r="Z1003" s="58">
        <v>138</v>
      </c>
      <c r="AA1003" s="58">
        <v>526.24</v>
      </c>
    </row>
    <row r="1004" spans="16:27" ht="18" customHeight="1" x14ac:dyDescent="0.25">
      <c r="P1004" s="11"/>
      <c r="Q1004" s="57" t="s">
        <v>99</v>
      </c>
      <c r="R1004" s="57">
        <v>2021</v>
      </c>
      <c r="S1004" s="57" t="s">
        <v>4</v>
      </c>
      <c r="T1004" s="57" t="s">
        <v>89</v>
      </c>
      <c r="U1004" s="57" t="s">
        <v>90</v>
      </c>
      <c r="V1004" s="57" t="s">
        <v>91</v>
      </c>
      <c r="W1004" s="57" t="s">
        <v>92</v>
      </c>
      <c r="X1004" s="57" t="s">
        <v>93</v>
      </c>
      <c r="Y1004" s="57" t="s">
        <v>96</v>
      </c>
      <c r="Z1004" s="57">
        <v>132</v>
      </c>
      <c r="AA1004" s="57">
        <v>526.24</v>
      </c>
    </row>
    <row r="1005" spans="16:27" ht="18" customHeight="1" x14ac:dyDescent="0.25">
      <c r="P1005" s="11"/>
      <c r="Q1005" s="58" t="s">
        <v>88</v>
      </c>
      <c r="R1005" s="58">
        <v>2021</v>
      </c>
      <c r="S1005" s="58" t="s">
        <v>4</v>
      </c>
      <c r="T1005" s="58" t="s">
        <v>89</v>
      </c>
      <c r="U1005" s="58" t="s">
        <v>90</v>
      </c>
      <c r="V1005" s="58" t="s">
        <v>91</v>
      </c>
      <c r="W1005" s="58" t="s">
        <v>92</v>
      </c>
      <c r="X1005" s="58" t="s">
        <v>93</v>
      </c>
      <c r="Y1005" s="58" t="s">
        <v>96</v>
      </c>
      <c r="Z1005" s="58">
        <v>688</v>
      </c>
      <c r="AA1005" s="58">
        <v>983.84</v>
      </c>
    </row>
    <row r="1006" spans="16:27" ht="18" customHeight="1" x14ac:dyDescent="0.25">
      <c r="P1006" s="11"/>
      <c r="Q1006" s="57" t="s">
        <v>97</v>
      </c>
      <c r="R1006" s="57">
        <v>2021</v>
      </c>
      <c r="S1006" s="57" t="s">
        <v>4</v>
      </c>
      <c r="T1006" s="57" t="s">
        <v>89</v>
      </c>
      <c r="U1006" s="57" t="s">
        <v>90</v>
      </c>
      <c r="V1006" s="57" t="s">
        <v>91</v>
      </c>
      <c r="W1006" s="57" t="s">
        <v>92</v>
      </c>
      <c r="X1006" s="57" t="s">
        <v>93</v>
      </c>
      <c r="Y1006" s="57" t="s">
        <v>96</v>
      </c>
      <c r="Z1006" s="57">
        <v>775</v>
      </c>
      <c r="AA1006" s="57">
        <v>1108.25</v>
      </c>
    </row>
    <row r="1007" spans="16:27" ht="18" customHeight="1" x14ac:dyDescent="0.25">
      <c r="P1007" s="11"/>
      <c r="Q1007" s="58" t="s">
        <v>95</v>
      </c>
      <c r="R1007" s="58">
        <v>2021</v>
      </c>
      <c r="S1007" s="58" t="s">
        <v>4</v>
      </c>
      <c r="T1007" s="58" t="s">
        <v>89</v>
      </c>
      <c r="U1007" s="58" t="s">
        <v>90</v>
      </c>
      <c r="V1007" s="58" t="s">
        <v>91</v>
      </c>
      <c r="W1007" s="58" t="s">
        <v>92</v>
      </c>
      <c r="X1007" s="58" t="s">
        <v>93</v>
      </c>
      <c r="Y1007" s="58" t="s">
        <v>96</v>
      </c>
      <c r="Z1007" s="58">
        <v>141</v>
      </c>
      <c r="AA1007" s="58">
        <v>201.63</v>
      </c>
    </row>
    <row r="1008" spans="16:27" ht="18" customHeight="1" x14ac:dyDescent="0.25">
      <c r="P1008" s="11"/>
      <c r="Q1008" s="57" t="s">
        <v>98</v>
      </c>
      <c r="R1008" s="57">
        <v>2021</v>
      </c>
      <c r="S1008" s="57" t="s">
        <v>4</v>
      </c>
      <c r="T1008" s="57" t="s">
        <v>89</v>
      </c>
      <c r="U1008" s="57" t="s">
        <v>90</v>
      </c>
      <c r="V1008" s="57" t="s">
        <v>91</v>
      </c>
      <c r="W1008" s="57" t="s">
        <v>92</v>
      </c>
      <c r="X1008" s="57" t="s">
        <v>93</v>
      </c>
      <c r="Y1008" s="57" t="s">
        <v>96</v>
      </c>
      <c r="Z1008" s="57">
        <v>135</v>
      </c>
      <c r="AA1008" s="57">
        <v>193.05</v>
      </c>
    </row>
    <row r="1009" spans="16:27" ht="18" customHeight="1" x14ac:dyDescent="0.25">
      <c r="P1009" s="11"/>
      <c r="Q1009" s="58" t="s">
        <v>97</v>
      </c>
      <c r="R1009" s="58">
        <v>2021</v>
      </c>
      <c r="S1009" s="58" t="s">
        <v>4</v>
      </c>
      <c r="T1009" s="58" t="s">
        <v>89</v>
      </c>
      <c r="U1009" s="58" t="s">
        <v>90</v>
      </c>
      <c r="V1009" s="58" t="s">
        <v>91</v>
      </c>
      <c r="W1009" s="58" t="s">
        <v>92</v>
      </c>
      <c r="X1009" s="58" t="s">
        <v>93</v>
      </c>
      <c r="Y1009" s="58" t="s">
        <v>96</v>
      </c>
      <c r="Z1009" s="58">
        <v>165</v>
      </c>
      <c r="AA1009" s="58">
        <v>235.95</v>
      </c>
    </row>
    <row r="1010" spans="16:27" ht="18" customHeight="1" x14ac:dyDescent="0.25">
      <c r="P1010" s="11"/>
      <c r="Q1010" s="57" t="s">
        <v>95</v>
      </c>
      <c r="R1010" s="57">
        <v>2021</v>
      </c>
      <c r="S1010" s="57" t="s">
        <v>4</v>
      </c>
      <c r="T1010" s="57" t="s">
        <v>89</v>
      </c>
      <c r="U1010" s="57" t="s">
        <v>90</v>
      </c>
      <c r="V1010" s="57" t="s">
        <v>91</v>
      </c>
      <c r="W1010" s="57" t="s">
        <v>92</v>
      </c>
      <c r="X1010" s="57" t="s">
        <v>93</v>
      </c>
      <c r="Y1010" s="57" t="s">
        <v>96</v>
      </c>
      <c r="Z1010" s="57">
        <v>761</v>
      </c>
      <c r="AA1010" s="57">
        <v>526.24</v>
      </c>
    </row>
    <row r="1011" spans="16:27" ht="18" customHeight="1" x14ac:dyDescent="0.25">
      <c r="P1011" s="11"/>
      <c r="Q1011" s="58" t="s">
        <v>88</v>
      </c>
      <c r="R1011" s="58">
        <v>2021</v>
      </c>
      <c r="S1011" s="58" t="s">
        <v>4</v>
      </c>
      <c r="T1011" s="58" t="s">
        <v>89</v>
      </c>
      <c r="U1011" s="58" t="s">
        <v>90</v>
      </c>
      <c r="V1011" s="58" t="s">
        <v>91</v>
      </c>
      <c r="W1011" s="58" t="s">
        <v>92</v>
      </c>
      <c r="X1011" s="58" t="s">
        <v>93</v>
      </c>
      <c r="Y1011" s="58" t="s">
        <v>96</v>
      </c>
      <c r="Z1011" s="58">
        <v>814</v>
      </c>
      <c r="AA1011" s="58">
        <v>526.24</v>
      </c>
    </row>
    <row r="1012" spans="16:27" ht="18" customHeight="1" x14ac:dyDescent="0.25">
      <c r="P1012" s="11"/>
      <c r="Q1012" s="57" t="s">
        <v>98</v>
      </c>
      <c r="R1012" s="57">
        <v>2021</v>
      </c>
      <c r="S1012" s="57" t="s">
        <v>4</v>
      </c>
      <c r="T1012" s="57" t="s">
        <v>89</v>
      </c>
      <c r="U1012" s="57" t="s">
        <v>90</v>
      </c>
      <c r="V1012" s="57" t="s">
        <v>91</v>
      </c>
      <c r="W1012" s="57" t="s">
        <v>92</v>
      </c>
      <c r="X1012" s="57" t="s">
        <v>93</v>
      </c>
      <c r="Y1012" s="57" t="s">
        <v>96</v>
      </c>
      <c r="Z1012" s="57">
        <v>169</v>
      </c>
      <c r="AA1012" s="57">
        <v>241.67</v>
      </c>
    </row>
    <row r="1013" spans="16:27" ht="18" customHeight="1" x14ac:dyDescent="0.25">
      <c r="P1013" s="11"/>
      <c r="Q1013" s="58" t="s">
        <v>99</v>
      </c>
      <c r="R1013" s="58">
        <v>2021</v>
      </c>
      <c r="S1013" s="58" t="s">
        <v>4</v>
      </c>
      <c r="T1013" s="58" t="s">
        <v>89</v>
      </c>
      <c r="U1013" s="58" t="s">
        <v>90</v>
      </c>
      <c r="V1013" s="58" t="s">
        <v>91</v>
      </c>
      <c r="W1013" s="58" t="s">
        <v>92</v>
      </c>
      <c r="X1013" s="58" t="s">
        <v>93</v>
      </c>
      <c r="Y1013" s="58" t="s">
        <v>96</v>
      </c>
      <c r="Z1013" s="58">
        <v>211</v>
      </c>
      <c r="AA1013" s="58">
        <v>301.73</v>
      </c>
    </row>
    <row r="1014" spans="16:27" ht="18" customHeight="1" x14ac:dyDescent="0.25">
      <c r="P1014" s="11"/>
      <c r="Q1014" s="57" t="s">
        <v>95</v>
      </c>
      <c r="R1014" s="57">
        <v>2021</v>
      </c>
      <c r="S1014" s="57" t="s">
        <v>4</v>
      </c>
      <c r="T1014" s="57" t="s">
        <v>89</v>
      </c>
      <c r="U1014" s="57" t="s">
        <v>90</v>
      </c>
      <c r="V1014" s="57" t="s">
        <v>91</v>
      </c>
      <c r="W1014" s="57" t="s">
        <v>92</v>
      </c>
      <c r="X1014" s="57" t="s">
        <v>93</v>
      </c>
      <c r="Y1014" s="57" t="s">
        <v>96</v>
      </c>
      <c r="Z1014" s="57">
        <v>139</v>
      </c>
      <c r="AA1014" s="57">
        <v>198.77</v>
      </c>
    </row>
    <row r="1015" spans="16:27" ht="18" customHeight="1" x14ac:dyDescent="0.25">
      <c r="P1015" s="11"/>
      <c r="Q1015" s="58" t="s">
        <v>88</v>
      </c>
      <c r="R1015" s="58">
        <v>2021</v>
      </c>
      <c r="S1015" s="58" t="s">
        <v>4</v>
      </c>
      <c r="T1015" s="58" t="s">
        <v>89</v>
      </c>
      <c r="U1015" s="58" t="s">
        <v>90</v>
      </c>
      <c r="V1015" s="58" t="s">
        <v>91</v>
      </c>
      <c r="W1015" s="58" t="s">
        <v>92</v>
      </c>
      <c r="X1015" s="58" t="s">
        <v>93</v>
      </c>
      <c r="Y1015" s="58" t="s">
        <v>94</v>
      </c>
      <c r="Z1015" s="58">
        <v>143</v>
      </c>
      <c r="AA1015" s="58">
        <v>204.49</v>
      </c>
    </row>
    <row r="1016" spans="16:27" ht="18" customHeight="1" x14ac:dyDescent="0.25">
      <c r="P1016" s="11"/>
      <c r="Q1016" s="57" t="s">
        <v>95</v>
      </c>
      <c r="R1016" s="57">
        <v>2021</v>
      </c>
      <c r="S1016" s="57" t="s">
        <v>4</v>
      </c>
      <c r="T1016" s="57" t="s">
        <v>89</v>
      </c>
      <c r="U1016" s="57" t="s">
        <v>90</v>
      </c>
      <c r="V1016" s="57" t="s">
        <v>91</v>
      </c>
      <c r="W1016" s="57" t="s">
        <v>92</v>
      </c>
      <c r="X1016" s="57" t="s">
        <v>93</v>
      </c>
      <c r="Y1016" s="57" t="s">
        <v>94</v>
      </c>
      <c r="Z1016" s="57">
        <v>137</v>
      </c>
      <c r="AA1016" s="57">
        <v>195.91</v>
      </c>
    </row>
    <row r="1017" spans="16:27" ht="18" customHeight="1" x14ac:dyDescent="0.25">
      <c r="P1017" s="11"/>
      <c r="Q1017" s="58" t="s">
        <v>98</v>
      </c>
      <c r="R1017" s="58">
        <v>2021</v>
      </c>
      <c r="S1017" s="58" t="s">
        <v>4</v>
      </c>
      <c r="T1017" s="58" t="s">
        <v>89</v>
      </c>
      <c r="U1017" s="58" t="s">
        <v>90</v>
      </c>
      <c r="V1017" s="58" t="s">
        <v>91</v>
      </c>
      <c r="W1017" s="58" t="s">
        <v>92</v>
      </c>
      <c r="X1017" s="58" t="s">
        <v>93</v>
      </c>
      <c r="Y1017" s="58" t="s">
        <v>94</v>
      </c>
      <c r="Z1017" s="58">
        <v>131</v>
      </c>
      <c r="AA1017" s="58">
        <v>187.33</v>
      </c>
    </row>
    <row r="1018" spans="16:27" ht="18" customHeight="1" x14ac:dyDescent="0.25">
      <c r="P1018" s="11"/>
      <c r="Q1018" s="57" t="s">
        <v>95</v>
      </c>
      <c r="R1018" s="57">
        <v>2021</v>
      </c>
      <c r="S1018" s="57" t="s">
        <v>4</v>
      </c>
      <c r="T1018" s="57" t="s">
        <v>89</v>
      </c>
      <c r="U1018" s="57" t="s">
        <v>90</v>
      </c>
      <c r="V1018" s="57" t="s">
        <v>91</v>
      </c>
      <c r="W1018" s="57" t="s">
        <v>92</v>
      </c>
      <c r="X1018" s="57" t="s">
        <v>93</v>
      </c>
      <c r="Y1018" s="57" t="s">
        <v>96</v>
      </c>
      <c r="Z1018" s="57">
        <v>167</v>
      </c>
      <c r="AA1018" s="57">
        <v>238.81</v>
      </c>
    </row>
    <row r="1019" spans="16:27" ht="18" customHeight="1" x14ac:dyDescent="0.25">
      <c r="P1019" s="11"/>
      <c r="Q1019" s="58" t="s">
        <v>95</v>
      </c>
      <c r="R1019" s="58">
        <v>2021</v>
      </c>
      <c r="S1019" s="58" t="s">
        <v>4</v>
      </c>
      <c r="T1019" s="58" t="s">
        <v>89</v>
      </c>
      <c r="U1019" s="58" t="s">
        <v>90</v>
      </c>
      <c r="V1019" s="58" t="s">
        <v>91</v>
      </c>
      <c r="W1019" s="58" t="s">
        <v>92</v>
      </c>
      <c r="X1019" s="58" t="s">
        <v>93</v>
      </c>
      <c r="Y1019" s="58" t="s">
        <v>96</v>
      </c>
      <c r="Z1019" s="58">
        <v>215</v>
      </c>
      <c r="AA1019" s="58">
        <v>307.45</v>
      </c>
    </row>
    <row r="1020" spans="16:27" ht="18" customHeight="1" x14ac:dyDescent="0.25">
      <c r="P1020" s="11"/>
      <c r="Q1020" s="57" t="s">
        <v>88</v>
      </c>
      <c r="R1020" s="57">
        <v>2021</v>
      </c>
      <c r="S1020" s="57" t="s">
        <v>4</v>
      </c>
      <c r="T1020" s="57" t="s">
        <v>89</v>
      </c>
      <c r="U1020" s="57" t="s">
        <v>90</v>
      </c>
      <c r="V1020" s="57" t="s">
        <v>91</v>
      </c>
      <c r="W1020" s="57" t="s">
        <v>92</v>
      </c>
      <c r="X1020" s="57" t="s">
        <v>93</v>
      </c>
      <c r="Y1020" s="57" t="s">
        <v>96</v>
      </c>
      <c r="Z1020" s="57">
        <v>784</v>
      </c>
      <c r="AA1020" s="57">
        <v>1121.1199999999999</v>
      </c>
    </row>
    <row r="1021" spans="16:27" ht="18" customHeight="1" x14ac:dyDescent="0.25">
      <c r="P1021" s="11"/>
      <c r="Q1021" s="58" t="s">
        <v>95</v>
      </c>
      <c r="R1021" s="58">
        <v>2021</v>
      </c>
      <c r="S1021" s="58" t="s">
        <v>10</v>
      </c>
      <c r="T1021" s="58" t="s">
        <v>89</v>
      </c>
      <c r="U1021" s="58" t="s">
        <v>90</v>
      </c>
      <c r="V1021" s="58" t="s">
        <v>91</v>
      </c>
      <c r="W1021" s="58" t="s">
        <v>92</v>
      </c>
      <c r="X1021" s="58" t="s">
        <v>93</v>
      </c>
      <c r="Y1021" s="58" t="s">
        <v>96</v>
      </c>
      <c r="Z1021" s="58">
        <v>134</v>
      </c>
      <c r="AA1021" s="58">
        <v>182.24</v>
      </c>
    </row>
    <row r="1022" spans="16:27" ht="18" customHeight="1" x14ac:dyDescent="0.25">
      <c r="P1022" s="11"/>
      <c r="Q1022" s="57" t="s">
        <v>88</v>
      </c>
      <c r="R1022" s="57">
        <v>2021</v>
      </c>
      <c r="S1022" s="57" t="s">
        <v>10</v>
      </c>
      <c r="T1022" s="57" t="s">
        <v>89</v>
      </c>
      <c r="U1022" s="57" t="s">
        <v>90</v>
      </c>
      <c r="V1022" s="57" t="s">
        <v>91</v>
      </c>
      <c r="W1022" s="57" t="s">
        <v>92</v>
      </c>
      <c r="X1022" s="57" t="s">
        <v>93</v>
      </c>
      <c r="Y1022" s="57" t="s">
        <v>96</v>
      </c>
      <c r="Z1022" s="57">
        <v>182</v>
      </c>
      <c r="AA1022" s="57">
        <v>260.26</v>
      </c>
    </row>
    <row r="1023" spans="16:27" ht="18" customHeight="1" x14ac:dyDescent="0.25">
      <c r="P1023" s="11"/>
      <c r="Q1023" s="58" t="s">
        <v>88</v>
      </c>
      <c r="R1023" s="58">
        <v>2021</v>
      </c>
      <c r="S1023" s="58" t="s">
        <v>10</v>
      </c>
      <c r="T1023" s="58" t="s">
        <v>89</v>
      </c>
      <c r="U1023" s="58" t="s">
        <v>90</v>
      </c>
      <c r="V1023" s="58" t="s">
        <v>91</v>
      </c>
      <c r="W1023" s="58" t="s">
        <v>92</v>
      </c>
      <c r="X1023" s="58" t="s">
        <v>93</v>
      </c>
      <c r="Y1023" s="58" t="s">
        <v>96</v>
      </c>
      <c r="Z1023" s="58">
        <v>136</v>
      </c>
      <c r="AA1023" s="58">
        <v>194.48</v>
      </c>
    </row>
    <row r="1024" spans="16:27" ht="18" customHeight="1" x14ac:dyDescent="0.25">
      <c r="P1024" s="11"/>
      <c r="Q1024" s="57" t="s">
        <v>88</v>
      </c>
      <c r="R1024" s="57">
        <v>2021</v>
      </c>
      <c r="S1024" s="57" t="s">
        <v>10</v>
      </c>
      <c r="T1024" s="57" t="s">
        <v>89</v>
      </c>
      <c r="U1024" s="57" t="s">
        <v>90</v>
      </c>
      <c r="V1024" s="57" t="s">
        <v>91</v>
      </c>
      <c r="W1024" s="57" t="s">
        <v>92</v>
      </c>
      <c r="X1024" s="57" t="s">
        <v>93</v>
      </c>
      <c r="Y1024" s="57" t="s">
        <v>96</v>
      </c>
      <c r="Z1024" s="57">
        <v>694</v>
      </c>
      <c r="AA1024" s="57">
        <v>992.42</v>
      </c>
    </row>
    <row r="1025" spans="16:27" ht="18" customHeight="1" x14ac:dyDescent="0.25">
      <c r="P1025" s="11"/>
      <c r="Q1025" s="58" t="s">
        <v>99</v>
      </c>
      <c r="R1025" s="58">
        <v>2021</v>
      </c>
      <c r="S1025" s="58" t="s">
        <v>10</v>
      </c>
      <c r="T1025" s="58" t="s">
        <v>89</v>
      </c>
      <c r="U1025" s="58" t="s">
        <v>90</v>
      </c>
      <c r="V1025" s="58" t="s">
        <v>91</v>
      </c>
      <c r="W1025" s="58" t="s">
        <v>92</v>
      </c>
      <c r="X1025" s="58" t="s">
        <v>93</v>
      </c>
      <c r="Y1025" s="58" t="s">
        <v>96</v>
      </c>
      <c r="Z1025" s="58">
        <v>727</v>
      </c>
      <c r="AA1025" s="58">
        <v>1039.6099999999999</v>
      </c>
    </row>
    <row r="1026" spans="16:27" ht="18" customHeight="1" x14ac:dyDescent="0.25">
      <c r="P1026" s="11"/>
      <c r="Q1026" s="57" t="s">
        <v>95</v>
      </c>
      <c r="R1026" s="57">
        <v>2021</v>
      </c>
      <c r="S1026" s="57" t="s">
        <v>10</v>
      </c>
      <c r="T1026" s="57" t="s">
        <v>89</v>
      </c>
      <c r="U1026" s="57" t="s">
        <v>90</v>
      </c>
      <c r="V1026" s="57" t="s">
        <v>91</v>
      </c>
      <c r="W1026" s="57" t="s">
        <v>92</v>
      </c>
      <c r="X1026" s="57" t="s">
        <v>93</v>
      </c>
      <c r="Y1026" s="57" t="s">
        <v>96</v>
      </c>
      <c r="Z1026" s="57">
        <v>135</v>
      </c>
      <c r="AA1026" s="57">
        <v>193.05</v>
      </c>
    </row>
    <row r="1027" spans="16:27" ht="18" customHeight="1" x14ac:dyDescent="0.25">
      <c r="P1027" s="11"/>
      <c r="Q1027" s="58" t="s">
        <v>99</v>
      </c>
      <c r="R1027" s="58">
        <v>2021</v>
      </c>
      <c r="S1027" s="58" t="s">
        <v>10</v>
      </c>
      <c r="T1027" s="58" t="s">
        <v>89</v>
      </c>
      <c r="U1027" s="58" t="s">
        <v>90</v>
      </c>
      <c r="V1027" s="58" t="s">
        <v>91</v>
      </c>
      <c r="W1027" s="58" t="s">
        <v>92</v>
      </c>
      <c r="X1027" s="58" t="s">
        <v>93</v>
      </c>
      <c r="Y1027" s="58" t="s">
        <v>96</v>
      </c>
      <c r="Z1027" s="58">
        <v>766</v>
      </c>
      <c r="AA1027" s="58">
        <v>526.24</v>
      </c>
    </row>
    <row r="1028" spans="16:27" ht="18" customHeight="1" x14ac:dyDescent="0.25">
      <c r="P1028" s="11"/>
      <c r="Q1028" s="57" t="s">
        <v>88</v>
      </c>
      <c r="R1028" s="57">
        <v>2021</v>
      </c>
      <c r="S1028" s="57" t="s">
        <v>10</v>
      </c>
      <c r="T1028" s="57" t="s">
        <v>89</v>
      </c>
      <c r="U1028" s="57" t="s">
        <v>90</v>
      </c>
      <c r="V1028" s="57" t="s">
        <v>91</v>
      </c>
      <c r="W1028" s="57" t="s">
        <v>92</v>
      </c>
      <c r="X1028" s="57" t="s">
        <v>93</v>
      </c>
      <c r="Y1028" s="57" t="s">
        <v>96</v>
      </c>
      <c r="Z1028" s="57">
        <v>133</v>
      </c>
      <c r="AA1028" s="57">
        <v>190.19</v>
      </c>
    </row>
    <row r="1029" spans="16:27" ht="18" customHeight="1" x14ac:dyDescent="0.25">
      <c r="P1029" s="11"/>
      <c r="Q1029" s="58" t="s">
        <v>88</v>
      </c>
      <c r="R1029" s="58">
        <v>2021</v>
      </c>
      <c r="S1029" s="58" t="s">
        <v>10</v>
      </c>
      <c r="T1029" s="58" t="s">
        <v>89</v>
      </c>
      <c r="U1029" s="58" t="s">
        <v>90</v>
      </c>
      <c r="V1029" s="58" t="s">
        <v>91</v>
      </c>
      <c r="W1029" s="58" t="s">
        <v>92</v>
      </c>
      <c r="X1029" s="58" t="s">
        <v>93</v>
      </c>
      <c r="Y1029" s="58" t="s">
        <v>96</v>
      </c>
      <c r="Z1029" s="58">
        <v>181</v>
      </c>
      <c r="AA1029" s="58">
        <v>258.83</v>
      </c>
    </row>
    <row r="1030" spans="16:27" ht="18" customHeight="1" x14ac:dyDescent="0.25">
      <c r="P1030" s="11"/>
      <c r="Q1030" s="57" t="s">
        <v>95</v>
      </c>
      <c r="R1030" s="57">
        <v>2021</v>
      </c>
      <c r="S1030" s="57" t="s">
        <v>10</v>
      </c>
      <c r="T1030" s="57" t="s">
        <v>89</v>
      </c>
      <c r="U1030" s="57" t="s">
        <v>90</v>
      </c>
      <c r="V1030" s="57" t="s">
        <v>91</v>
      </c>
      <c r="W1030" s="57" t="s">
        <v>92</v>
      </c>
      <c r="X1030" s="57" t="s">
        <v>93</v>
      </c>
      <c r="Y1030" s="57" t="s">
        <v>96</v>
      </c>
      <c r="Z1030" s="57">
        <v>137</v>
      </c>
      <c r="AA1030" s="57">
        <v>195.91</v>
      </c>
    </row>
    <row r="1031" spans="16:27" ht="18" customHeight="1" x14ac:dyDescent="0.25">
      <c r="P1031" s="11"/>
      <c r="Q1031" s="58" t="s">
        <v>88</v>
      </c>
      <c r="R1031" s="58">
        <v>2021</v>
      </c>
      <c r="S1031" s="58" t="s">
        <v>10</v>
      </c>
      <c r="T1031" s="58" t="s">
        <v>89</v>
      </c>
      <c r="U1031" s="58" t="s">
        <v>90</v>
      </c>
      <c r="V1031" s="58" t="s">
        <v>91</v>
      </c>
      <c r="W1031" s="58" t="s">
        <v>92</v>
      </c>
      <c r="X1031" s="58" t="s">
        <v>93</v>
      </c>
      <c r="Y1031" s="58" t="s">
        <v>96</v>
      </c>
      <c r="Z1031" s="58">
        <v>179</v>
      </c>
      <c r="AA1031" s="58">
        <v>255.97</v>
      </c>
    </row>
    <row r="1032" spans="16:27" ht="18" customHeight="1" x14ac:dyDescent="0.25">
      <c r="P1032" s="11"/>
      <c r="Q1032" s="57" t="s">
        <v>95</v>
      </c>
      <c r="R1032" s="57">
        <v>2021</v>
      </c>
      <c r="S1032" s="57" t="s">
        <v>9</v>
      </c>
      <c r="T1032" s="57" t="s">
        <v>89</v>
      </c>
      <c r="U1032" s="57" t="s">
        <v>90</v>
      </c>
      <c r="V1032" s="57" t="s">
        <v>91</v>
      </c>
      <c r="W1032" s="57" t="s">
        <v>92</v>
      </c>
      <c r="X1032" s="57" t="s">
        <v>93</v>
      </c>
      <c r="Y1032" s="57" t="s">
        <v>96</v>
      </c>
      <c r="Z1032" s="57">
        <v>140</v>
      </c>
      <c r="AA1032" s="57">
        <v>190.4</v>
      </c>
    </row>
    <row r="1033" spans="16:27" ht="18" customHeight="1" x14ac:dyDescent="0.25">
      <c r="P1033" s="11"/>
      <c r="Q1033" s="58" t="s">
        <v>97</v>
      </c>
      <c r="R1033" s="58">
        <v>2021</v>
      </c>
      <c r="S1033" s="58" t="s">
        <v>9</v>
      </c>
      <c r="T1033" s="58" t="s">
        <v>89</v>
      </c>
      <c r="U1033" s="58" t="s">
        <v>90</v>
      </c>
      <c r="V1033" s="58" t="s">
        <v>91</v>
      </c>
      <c r="W1033" s="58" t="s">
        <v>92</v>
      </c>
      <c r="X1033" s="58" t="s">
        <v>93</v>
      </c>
      <c r="Y1033" s="58" t="s">
        <v>96</v>
      </c>
      <c r="Z1033" s="58">
        <v>188</v>
      </c>
      <c r="AA1033" s="58">
        <v>268.83999999999997</v>
      </c>
    </row>
    <row r="1034" spans="16:27" ht="18" customHeight="1" x14ac:dyDescent="0.25">
      <c r="P1034" s="11"/>
      <c r="Q1034" s="57" t="s">
        <v>95</v>
      </c>
      <c r="R1034" s="57">
        <v>2021</v>
      </c>
      <c r="S1034" s="57" t="s">
        <v>9</v>
      </c>
      <c r="T1034" s="57" t="s">
        <v>89</v>
      </c>
      <c r="U1034" s="57" t="s">
        <v>90</v>
      </c>
      <c r="V1034" s="57" t="s">
        <v>91</v>
      </c>
      <c r="W1034" s="57" t="s">
        <v>92</v>
      </c>
      <c r="X1034" s="57" t="s">
        <v>93</v>
      </c>
      <c r="Y1034" s="57" t="s">
        <v>96</v>
      </c>
      <c r="Z1034" s="57">
        <v>142</v>
      </c>
      <c r="AA1034" s="57">
        <v>203.06</v>
      </c>
    </row>
    <row r="1035" spans="16:27" ht="18" customHeight="1" x14ac:dyDescent="0.25">
      <c r="P1035" s="11"/>
      <c r="Q1035" s="58" t="s">
        <v>97</v>
      </c>
      <c r="R1035" s="58">
        <v>2021</v>
      </c>
      <c r="S1035" s="58" t="s">
        <v>9</v>
      </c>
      <c r="T1035" s="58" t="s">
        <v>89</v>
      </c>
      <c r="U1035" s="58" t="s">
        <v>90</v>
      </c>
      <c r="V1035" s="58" t="s">
        <v>91</v>
      </c>
      <c r="W1035" s="58" t="s">
        <v>92</v>
      </c>
      <c r="X1035" s="58" t="s">
        <v>93</v>
      </c>
      <c r="Y1035" s="58" t="s">
        <v>96</v>
      </c>
      <c r="Z1035" s="58">
        <v>184</v>
      </c>
      <c r="AA1035" s="58">
        <v>263.12</v>
      </c>
    </row>
    <row r="1036" spans="16:27" ht="18" customHeight="1" x14ac:dyDescent="0.25">
      <c r="P1036" s="11"/>
      <c r="Q1036" s="57" t="s">
        <v>95</v>
      </c>
      <c r="R1036" s="57">
        <v>2021</v>
      </c>
      <c r="S1036" s="57" t="s">
        <v>9</v>
      </c>
      <c r="T1036" s="57" t="s">
        <v>89</v>
      </c>
      <c r="U1036" s="57" t="s">
        <v>90</v>
      </c>
      <c r="V1036" s="57" t="s">
        <v>91</v>
      </c>
      <c r="W1036" s="57" t="s">
        <v>92</v>
      </c>
      <c r="X1036" s="57" t="s">
        <v>93</v>
      </c>
      <c r="Y1036" s="57" t="s">
        <v>94</v>
      </c>
      <c r="Z1036" s="57">
        <v>312</v>
      </c>
      <c r="AA1036" s="57">
        <v>526.24</v>
      </c>
    </row>
    <row r="1037" spans="16:27" ht="18" customHeight="1" x14ac:dyDescent="0.25">
      <c r="P1037" s="11"/>
      <c r="Q1037" s="58" t="s">
        <v>99</v>
      </c>
      <c r="R1037" s="58">
        <v>2021</v>
      </c>
      <c r="S1037" s="58" t="s">
        <v>9</v>
      </c>
      <c r="T1037" s="58" t="s">
        <v>89</v>
      </c>
      <c r="U1037" s="58" t="s">
        <v>90</v>
      </c>
      <c r="V1037" s="58" t="s">
        <v>91</v>
      </c>
      <c r="W1037" s="58" t="s">
        <v>92</v>
      </c>
      <c r="X1037" s="58" t="s">
        <v>93</v>
      </c>
      <c r="Y1037" s="58" t="s">
        <v>96</v>
      </c>
      <c r="Z1037" s="58">
        <v>693</v>
      </c>
      <c r="AA1037" s="58">
        <v>990.99</v>
      </c>
    </row>
    <row r="1038" spans="16:27" ht="18" customHeight="1" x14ac:dyDescent="0.25">
      <c r="P1038" s="11"/>
      <c r="Q1038" s="57" t="s">
        <v>97</v>
      </c>
      <c r="R1038" s="57">
        <v>2021</v>
      </c>
      <c r="S1038" s="57" t="s">
        <v>9</v>
      </c>
      <c r="T1038" s="57" t="s">
        <v>89</v>
      </c>
      <c r="U1038" s="57" t="s">
        <v>90</v>
      </c>
      <c r="V1038" s="57" t="s">
        <v>91</v>
      </c>
      <c r="W1038" s="57" t="s">
        <v>92</v>
      </c>
      <c r="X1038" s="57" t="s">
        <v>93</v>
      </c>
      <c r="Y1038" s="57" t="s">
        <v>96</v>
      </c>
      <c r="Z1038" s="57">
        <v>726</v>
      </c>
      <c r="AA1038" s="57">
        <v>1038.18</v>
      </c>
    </row>
    <row r="1039" spans="16:27" ht="18" customHeight="1" x14ac:dyDescent="0.25">
      <c r="P1039" s="11"/>
      <c r="Q1039" s="58" t="s">
        <v>97</v>
      </c>
      <c r="R1039" s="58">
        <v>2021</v>
      </c>
      <c r="S1039" s="58" t="s">
        <v>9</v>
      </c>
      <c r="T1039" s="58" t="s">
        <v>89</v>
      </c>
      <c r="U1039" s="58" t="s">
        <v>90</v>
      </c>
      <c r="V1039" s="58" t="s">
        <v>91</v>
      </c>
      <c r="W1039" s="58" t="s">
        <v>92</v>
      </c>
      <c r="X1039" s="58" t="s">
        <v>93</v>
      </c>
      <c r="Y1039" s="58" t="s">
        <v>96</v>
      </c>
      <c r="Z1039" s="58">
        <v>141</v>
      </c>
      <c r="AA1039" s="58">
        <v>201.63</v>
      </c>
    </row>
    <row r="1040" spans="16:27" ht="18" customHeight="1" x14ac:dyDescent="0.25">
      <c r="P1040" s="11"/>
      <c r="Q1040" s="57" t="s">
        <v>95</v>
      </c>
      <c r="R1040" s="57">
        <v>2021</v>
      </c>
      <c r="S1040" s="57" t="s">
        <v>9</v>
      </c>
      <c r="T1040" s="57" t="s">
        <v>89</v>
      </c>
      <c r="U1040" s="57" t="s">
        <v>90</v>
      </c>
      <c r="V1040" s="57" t="s">
        <v>91</v>
      </c>
      <c r="W1040" s="57" t="s">
        <v>92</v>
      </c>
      <c r="X1040" s="57" t="s">
        <v>93</v>
      </c>
      <c r="Y1040" s="57" t="s">
        <v>96</v>
      </c>
      <c r="Z1040" s="57">
        <v>765</v>
      </c>
      <c r="AA1040" s="57">
        <v>526.24</v>
      </c>
    </row>
    <row r="1041" spans="16:27" ht="18" customHeight="1" x14ac:dyDescent="0.25">
      <c r="P1041" s="11"/>
      <c r="Q1041" s="58" t="s">
        <v>95</v>
      </c>
      <c r="R1041" s="58">
        <v>2021</v>
      </c>
      <c r="S1041" s="58" t="s">
        <v>9</v>
      </c>
      <c r="T1041" s="58" t="s">
        <v>89</v>
      </c>
      <c r="U1041" s="58" t="s">
        <v>90</v>
      </c>
      <c r="V1041" s="58" t="s">
        <v>91</v>
      </c>
      <c r="W1041" s="58" t="s">
        <v>92</v>
      </c>
      <c r="X1041" s="58" t="s">
        <v>93</v>
      </c>
      <c r="Y1041" s="58" t="s">
        <v>96</v>
      </c>
      <c r="Z1041" s="58">
        <v>139</v>
      </c>
      <c r="AA1041" s="58">
        <v>198.77</v>
      </c>
    </row>
    <row r="1042" spans="16:27" ht="18" customHeight="1" x14ac:dyDescent="0.25">
      <c r="P1042" s="11"/>
      <c r="Q1042" s="57" t="s">
        <v>95</v>
      </c>
      <c r="R1042" s="57">
        <v>2021</v>
      </c>
      <c r="S1042" s="57" t="s">
        <v>9</v>
      </c>
      <c r="T1042" s="57" t="s">
        <v>89</v>
      </c>
      <c r="U1042" s="57" t="s">
        <v>90</v>
      </c>
      <c r="V1042" s="57" t="s">
        <v>91</v>
      </c>
      <c r="W1042" s="57" t="s">
        <v>92</v>
      </c>
      <c r="X1042" s="57" t="s">
        <v>93</v>
      </c>
      <c r="Y1042" s="57" t="s">
        <v>96</v>
      </c>
      <c r="Z1042" s="57">
        <v>187</v>
      </c>
      <c r="AA1042" s="57">
        <v>267.41000000000003</v>
      </c>
    </row>
    <row r="1043" spans="16:27" ht="18" customHeight="1" x14ac:dyDescent="0.25">
      <c r="P1043" s="11"/>
      <c r="Q1043" s="58" t="s">
        <v>95</v>
      </c>
      <c r="R1043" s="58">
        <v>2021</v>
      </c>
      <c r="S1043" s="58" t="s">
        <v>9</v>
      </c>
      <c r="T1043" s="58" t="s">
        <v>89</v>
      </c>
      <c r="U1043" s="58" t="s">
        <v>90</v>
      </c>
      <c r="V1043" s="58" t="s">
        <v>91</v>
      </c>
      <c r="W1043" s="58" t="s">
        <v>92</v>
      </c>
      <c r="X1043" s="58" t="s">
        <v>93</v>
      </c>
      <c r="Y1043" s="58" t="s">
        <v>94</v>
      </c>
      <c r="Z1043" s="58">
        <v>311</v>
      </c>
      <c r="AA1043" s="58">
        <v>444.73</v>
      </c>
    </row>
    <row r="1044" spans="16:27" ht="18" customHeight="1" x14ac:dyDescent="0.25">
      <c r="P1044" s="11"/>
      <c r="Q1044" s="57" t="s">
        <v>98</v>
      </c>
      <c r="R1044" s="57">
        <v>2021</v>
      </c>
      <c r="S1044" s="57" t="s">
        <v>9</v>
      </c>
      <c r="T1044" s="57" t="s">
        <v>89</v>
      </c>
      <c r="U1044" s="57" t="s">
        <v>90</v>
      </c>
      <c r="V1044" s="57" t="s">
        <v>91</v>
      </c>
      <c r="W1044" s="57" t="s">
        <v>92</v>
      </c>
      <c r="X1044" s="57" t="s">
        <v>93</v>
      </c>
      <c r="Y1044" s="57" t="s">
        <v>96</v>
      </c>
      <c r="Z1044" s="57">
        <v>185</v>
      </c>
      <c r="AA1044" s="57">
        <v>264.55</v>
      </c>
    </row>
    <row r="1045" spans="16:27" ht="18" customHeight="1" x14ac:dyDescent="0.25">
      <c r="P1045" s="11"/>
      <c r="Q1045" s="58" t="s">
        <v>88</v>
      </c>
      <c r="R1045" s="58">
        <v>2021</v>
      </c>
      <c r="S1045" s="58" t="s">
        <v>8</v>
      </c>
      <c r="T1045" s="58" t="s">
        <v>89</v>
      </c>
      <c r="U1045" s="58" t="s">
        <v>90</v>
      </c>
      <c r="V1045" s="58" t="s">
        <v>91</v>
      </c>
      <c r="W1045" s="58" t="s">
        <v>92</v>
      </c>
      <c r="X1045" s="58" t="s">
        <v>93</v>
      </c>
      <c r="Y1045" s="58" t="s">
        <v>94</v>
      </c>
      <c r="Z1045" s="58">
        <v>326</v>
      </c>
      <c r="AA1045" s="58">
        <v>466.18</v>
      </c>
    </row>
    <row r="1046" spans="16:27" ht="18" customHeight="1" x14ac:dyDescent="0.25">
      <c r="P1046" s="11"/>
      <c r="Q1046" s="57" t="s">
        <v>97</v>
      </c>
      <c r="R1046" s="57">
        <v>2021</v>
      </c>
      <c r="S1046" s="57" t="s">
        <v>8</v>
      </c>
      <c r="T1046" s="57" t="s">
        <v>89</v>
      </c>
      <c r="U1046" s="57" t="s">
        <v>90</v>
      </c>
      <c r="V1046" s="57" t="s">
        <v>91</v>
      </c>
      <c r="W1046" s="57" t="s">
        <v>92</v>
      </c>
      <c r="X1046" s="57" t="s">
        <v>93</v>
      </c>
      <c r="Y1046" s="57" t="s">
        <v>94</v>
      </c>
      <c r="Z1046" s="57">
        <v>320</v>
      </c>
      <c r="AA1046" s="57">
        <v>457.6</v>
      </c>
    </row>
    <row r="1047" spans="16:27" ht="18" customHeight="1" x14ac:dyDescent="0.25">
      <c r="P1047" s="11"/>
      <c r="Q1047" s="58" t="s">
        <v>88</v>
      </c>
      <c r="R1047" s="58">
        <v>2021</v>
      </c>
      <c r="S1047" s="58" t="s">
        <v>8</v>
      </c>
      <c r="T1047" s="58" t="s">
        <v>89</v>
      </c>
      <c r="U1047" s="58" t="s">
        <v>90</v>
      </c>
      <c r="V1047" s="58" t="s">
        <v>91</v>
      </c>
      <c r="W1047" s="58" t="s">
        <v>92</v>
      </c>
      <c r="X1047" s="58" t="s">
        <v>93</v>
      </c>
      <c r="Y1047" s="58" t="s">
        <v>94</v>
      </c>
      <c r="Z1047" s="58">
        <v>314</v>
      </c>
      <c r="AA1047" s="58">
        <v>449.02</v>
      </c>
    </row>
    <row r="1048" spans="16:27" ht="18" customHeight="1" x14ac:dyDescent="0.25">
      <c r="P1048" s="11"/>
      <c r="Q1048" s="57" t="s">
        <v>97</v>
      </c>
      <c r="R1048" s="57">
        <v>2021</v>
      </c>
      <c r="S1048" s="57" t="s">
        <v>8</v>
      </c>
      <c r="T1048" s="57" t="s">
        <v>89</v>
      </c>
      <c r="U1048" s="57" t="s">
        <v>90</v>
      </c>
      <c r="V1048" s="57" t="s">
        <v>91</v>
      </c>
      <c r="W1048" s="57" t="s">
        <v>92</v>
      </c>
      <c r="X1048" s="57" t="s">
        <v>93</v>
      </c>
      <c r="Y1048" s="57" t="s">
        <v>96</v>
      </c>
      <c r="Z1048" s="57">
        <v>146</v>
      </c>
      <c r="AA1048" s="57">
        <v>198.56</v>
      </c>
    </row>
    <row r="1049" spans="16:27" ht="18" customHeight="1" x14ac:dyDescent="0.25">
      <c r="P1049" s="11"/>
      <c r="Q1049" s="58" t="s">
        <v>88</v>
      </c>
      <c r="R1049" s="58">
        <v>2021</v>
      </c>
      <c r="S1049" s="58" t="s">
        <v>8</v>
      </c>
      <c r="T1049" s="58" t="s">
        <v>89</v>
      </c>
      <c r="U1049" s="58" t="s">
        <v>90</v>
      </c>
      <c r="V1049" s="58" t="s">
        <v>91</v>
      </c>
      <c r="W1049" s="58" t="s">
        <v>92</v>
      </c>
      <c r="X1049" s="58" t="s">
        <v>93</v>
      </c>
      <c r="Y1049" s="58" t="s">
        <v>96</v>
      </c>
      <c r="Z1049" s="58">
        <v>194</v>
      </c>
      <c r="AA1049" s="58">
        <v>277.42</v>
      </c>
    </row>
    <row r="1050" spans="16:27" ht="18" customHeight="1" x14ac:dyDescent="0.25">
      <c r="P1050" s="11"/>
      <c r="Q1050" s="57" t="s">
        <v>88</v>
      </c>
      <c r="R1050" s="57">
        <v>2021</v>
      </c>
      <c r="S1050" s="57" t="s">
        <v>8</v>
      </c>
      <c r="T1050" s="57" t="s">
        <v>89</v>
      </c>
      <c r="U1050" s="57" t="s">
        <v>90</v>
      </c>
      <c r="V1050" s="57" t="s">
        <v>91</v>
      </c>
      <c r="W1050" s="57" t="s">
        <v>92</v>
      </c>
      <c r="X1050" s="57" t="s">
        <v>93</v>
      </c>
      <c r="Y1050" s="57" t="s">
        <v>96</v>
      </c>
      <c r="Z1050" s="57">
        <v>190</v>
      </c>
      <c r="AA1050" s="57">
        <v>271.7</v>
      </c>
    </row>
    <row r="1051" spans="16:27" ht="18" customHeight="1" x14ac:dyDescent="0.25">
      <c r="P1051" s="11"/>
      <c r="Q1051" s="58" t="s">
        <v>88</v>
      </c>
      <c r="R1051" s="58">
        <v>2021</v>
      </c>
      <c r="S1051" s="58" t="s">
        <v>8</v>
      </c>
      <c r="T1051" s="58" t="s">
        <v>89</v>
      </c>
      <c r="U1051" s="58" t="s">
        <v>90</v>
      </c>
      <c r="V1051" s="58" t="s">
        <v>91</v>
      </c>
      <c r="W1051" s="58" t="s">
        <v>92</v>
      </c>
      <c r="X1051" s="58" t="s">
        <v>93</v>
      </c>
      <c r="Y1051" s="58" t="s">
        <v>96</v>
      </c>
      <c r="Z1051" s="58">
        <v>364</v>
      </c>
      <c r="AA1051" s="58">
        <v>520.52</v>
      </c>
    </row>
    <row r="1052" spans="16:27" ht="18" customHeight="1" x14ac:dyDescent="0.25">
      <c r="P1052" s="11"/>
      <c r="Q1052" s="57" t="s">
        <v>88</v>
      </c>
      <c r="R1052" s="57">
        <v>2021</v>
      </c>
      <c r="S1052" s="57" t="s">
        <v>8</v>
      </c>
      <c r="T1052" s="57" t="s">
        <v>89</v>
      </c>
      <c r="U1052" s="57" t="s">
        <v>90</v>
      </c>
      <c r="V1052" s="57" t="s">
        <v>91</v>
      </c>
      <c r="W1052" s="57" t="s">
        <v>92</v>
      </c>
      <c r="X1052" s="57" t="s">
        <v>93</v>
      </c>
      <c r="Y1052" s="57" t="s">
        <v>94</v>
      </c>
      <c r="Z1052" s="57">
        <v>324</v>
      </c>
      <c r="AA1052" s="57">
        <v>526.24</v>
      </c>
    </row>
    <row r="1053" spans="16:27" ht="18" customHeight="1" x14ac:dyDescent="0.25">
      <c r="P1053" s="11"/>
      <c r="Q1053" s="58" t="s">
        <v>88</v>
      </c>
      <c r="R1053" s="58">
        <v>2021</v>
      </c>
      <c r="S1053" s="58" t="s">
        <v>8</v>
      </c>
      <c r="T1053" s="58" t="s">
        <v>89</v>
      </c>
      <c r="U1053" s="58" t="s">
        <v>90</v>
      </c>
      <c r="V1053" s="58" t="s">
        <v>91</v>
      </c>
      <c r="W1053" s="58" t="s">
        <v>92</v>
      </c>
      <c r="X1053" s="58" t="s">
        <v>93</v>
      </c>
      <c r="Y1053" s="58" t="s">
        <v>94</v>
      </c>
      <c r="Z1053" s="58">
        <v>318</v>
      </c>
      <c r="AA1053" s="58">
        <v>526.24</v>
      </c>
    </row>
    <row r="1054" spans="16:27" ht="18" customHeight="1" x14ac:dyDescent="0.25">
      <c r="P1054" s="11"/>
      <c r="Q1054" s="57" t="s">
        <v>95</v>
      </c>
      <c r="R1054" s="57">
        <v>2021</v>
      </c>
      <c r="S1054" s="57" t="s">
        <v>8</v>
      </c>
      <c r="T1054" s="57" t="s">
        <v>89</v>
      </c>
      <c r="U1054" s="57" t="s">
        <v>90</v>
      </c>
      <c r="V1054" s="57" t="s">
        <v>91</v>
      </c>
      <c r="W1054" s="57" t="s">
        <v>92</v>
      </c>
      <c r="X1054" s="57" t="s">
        <v>93</v>
      </c>
      <c r="Y1054" s="57" t="s">
        <v>96</v>
      </c>
      <c r="Z1054" s="57">
        <v>692</v>
      </c>
      <c r="AA1054" s="57">
        <v>989.56</v>
      </c>
    </row>
    <row r="1055" spans="16:27" ht="18" customHeight="1" x14ac:dyDescent="0.25">
      <c r="P1055" s="11"/>
      <c r="Q1055" s="58" t="s">
        <v>97</v>
      </c>
      <c r="R1055" s="58">
        <v>2021</v>
      </c>
      <c r="S1055" s="58" t="s">
        <v>8</v>
      </c>
      <c r="T1055" s="58" t="s">
        <v>89</v>
      </c>
      <c r="U1055" s="58" t="s">
        <v>90</v>
      </c>
      <c r="V1055" s="58" t="s">
        <v>91</v>
      </c>
      <c r="W1055" s="58" t="s">
        <v>92</v>
      </c>
      <c r="X1055" s="58" t="s">
        <v>93</v>
      </c>
      <c r="Y1055" s="58" t="s">
        <v>96</v>
      </c>
      <c r="Z1055" s="58">
        <v>725</v>
      </c>
      <c r="AA1055" s="58">
        <v>1036.75</v>
      </c>
    </row>
    <row r="1056" spans="16:27" ht="18" customHeight="1" x14ac:dyDescent="0.25">
      <c r="P1056" s="11"/>
      <c r="Q1056" s="57" t="s">
        <v>95</v>
      </c>
      <c r="R1056" s="57">
        <v>2021</v>
      </c>
      <c r="S1056" s="57" t="s">
        <v>8</v>
      </c>
      <c r="T1056" s="57" t="s">
        <v>89</v>
      </c>
      <c r="U1056" s="57" t="s">
        <v>90</v>
      </c>
      <c r="V1056" s="57" t="s">
        <v>91</v>
      </c>
      <c r="W1056" s="57" t="s">
        <v>92</v>
      </c>
      <c r="X1056" s="57" t="s">
        <v>93</v>
      </c>
      <c r="Y1056" s="57" t="s">
        <v>96</v>
      </c>
      <c r="Z1056" s="57">
        <v>778</v>
      </c>
      <c r="AA1056" s="57">
        <v>1112.54</v>
      </c>
    </row>
    <row r="1057" spans="16:27" ht="18" customHeight="1" x14ac:dyDescent="0.25">
      <c r="P1057" s="11"/>
      <c r="Q1057" s="58" t="s">
        <v>88</v>
      </c>
      <c r="R1057" s="58">
        <v>2021</v>
      </c>
      <c r="S1057" s="58" t="s">
        <v>8</v>
      </c>
      <c r="T1057" s="58" t="s">
        <v>89</v>
      </c>
      <c r="U1057" s="58" t="s">
        <v>90</v>
      </c>
      <c r="V1057" s="58" t="s">
        <v>91</v>
      </c>
      <c r="W1057" s="58" t="s">
        <v>92</v>
      </c>
      <c r="X1057" s="58" t="s">
        <v>93</v>
      </c>
      <c r="Y1057" s="58" t="s">
        <v>94</v>
      </c>
      <c r="Z1057" s="58">
        <v>327</v>
      </c>
      <c r="AA1057" s="58">
        <v>467.61</v>
      </c>
    </row>
    <row r="1058" spans="16:27" ht="18" customHeight="1" x14ac:dyDescent="0.25">
      <c r="P1058" s="11"/>
      <c r="Q1058" s="57" t="s">
        <v>97</v>
      </c>
      <c r="R1058" s="57">
        <v>2021</v>
      </c>
      <c r="S1058" s="57" t="s">
        <v>8</v>
      </c>
      <c r="T1058" s="57" t="s">
        <v>89</v>
      </c>
      <c r="U1058" s="57" t="s">
        <v>90</v>
      </c>
      <c r="V1058" s="57" t="s">
        <v>91</v>
      </c>
      <c r="W1058" s="57" t="s">
        <v>92</v>
      </c>
      <c r="X1058" s="57" t="s">
        <v>93</v>
      </c>
      <c r="Y1058" s="57" t="s">
        <v>94</v>
      </c>
      <c r="Z1058" s="57">
        <v>321</v>
      </c>
      <c r="AA1058" s="57">
        <v>459.03</v>
      </c>
    </row>
    <row r="1059" spans="16:27" ht="18" customHeight="1" x14ac:dyDescent="0.25">
      <c r="P1059" s="11"/>
      <c r="Q1059" s="58" t="s">
        <v>88</v>
      </c>
      <c r="R1059" s="58">
        <v>2021</v>
      </c>
      <c r="S1059" s="58" t="s">
        <v>8</v>
      </c>
      <c r="T1059" s="58" t="s">
        <v>89</v>
      </c>
      <c r="U1059" s="58" t="s">
        <v>90</v>
      </c>
      <c r="V1059" s="58" t="s">
        <v>91</v>
      </c>
      <c r="W1059" s="58" t="s">
        <v>92</v>
      </c>
      <c r="X1059" s="58" t="s">
        <v>93</v>
      </c>
      <c r="Y1059" s="58" t="s">
        <v>94</v>
      </c>
      <c r="Z1059" s="58">
        <v>315</v>
      </c>
      <c r="AA1059" s="58">
        <v>450.45</v>
      </c>
    </row>
    <row r="1060" spans="16:27" ht="18" customHeight="1" x14ac:dyDescent="0.25">
      <c r="P1060" s="11"/>
      <c r="Q1060" s="57" t="s">
        <v>95</v>
      </c>
      <c r="R1060" s="57">
        <v>2021</v>
      </c>
      <c r="S1060" s="57" t="s">
        <v>8</v>
      </c>
      <c r="T1060" s="57" t="s">
        <v>89</v>
      </c>
      <c r="U1060" s="57" t="s">
        <v>90</v>
      </c>
      <c r="V1060" s="57" t="s">
        <v>91</v>
      </c>
      <c r="W1060" s="57" t="s">
        <v>92</v>
      </c>
      <c r="X1060" s="57" t="s">
        <v>93</v>
      </c>
      <c r="Y1060" s="57" t="s">
        <v>96</v>
      </c>
      <c r="Z1060" s="57">
        <v>147</v>
      </c>
      <c r="AA1060" s="57">
        <v>210.21</v>
      </c>
    </row>
    <row r="1061" spans="16:27" ht="18" customHeight="1" x14ac:dyDescent="0.25">
      <c r="P1061" s="11"/>
      <c r="Q1061" s="58" t="s">
        <v>88</v>
      </c>
      <c r="R1061" s="58">
        <v>2021</v>
      </c>
      <c r="S1061" s="58" t="s">
        <v>8</v>
      </c>
      <c r="T1061" s="58" t="s">
        <v>89</v>
      </c>
      <c r="U1061" s="58" t="s">
        <v>90</v>
      </c>
      <c r="V1061" s="58" t="s">
        <v>91</v>
      </c>
      <c r="W1061" s="58" t="s">
        <v>92</v>
      </c>
      <c r="X1061" s="58" t="s">
        <v>93</v>
      </c>
      <c r="Y1061" s="58" t="s">
        <v>96</v>
      </c>
      <c r="Z1061" s="58">
        <v>145</v>
      </c>
      <c r="AA1061" s="58">
        <v>207.35</v>
      </c>
    </row>
    <row r="1062" spans="16:27" ht="18" customHeight="1" x14ac:dyDescent="0.25">
      <c r="P1062" s="11"/>
      <c r="Q1062" s="57" t="s">
        <v>88</v>
      </c>
      <c r="R1062" s="57">
        <v>2021</v>
      </c>
      <c r="S1062" s="57" t="s">
        <v>8</v>
      </c>
      <c r="T1062" s="57" t="s">
        <v>89</v>
      </c>
      <c r="U1062" s="57" t="s">
        <v>90</v>
      </c>
      <c r="V1062" s="57" t="s">
        <v>91</v>
      </c>
      <c r="W1062" s="57" t="s">
        <v>92</v>
      </c>
      <c r="X1062" s="57" t="s">
        <v>93</v>
      </c>
      <c r="Y1062" s="57" t="s">
        <v>96</v>
      </c>
      <c r="Z1062" s="57">
        <v>193</v>
      </c>
      <c r="AA1062" s="57">
        <v>275.99</v>
      </c>
    </row>
    <row r="1063" spans="16:27" ht="18" customHeight="1" x14ac:dyDescent="0.25">
      <c r="P1063" s="11"/>
      <c r="Q1063" s="58" t="s">
        <v>97</v>
      </c>
      <c r="R1063" s="58">
        <v>2021</v>
      </c>
      <c r="S1063" s="58" t="s">
        <v>8</v>
      </c>
      <c r="T1063" s="58" t="s">
        <v>89</v>
      </c>
      <c r="U1063" s="58" t="s">
        <v>90</v>
      </c>
      <c r="V1063" s="58" t="s">
        <v>91</v>
      </c>
      <c r="W1063" s="58" t="s">
        <v>92</v>
      </c>
      <c r="X1063" s="58" t="s">
        <v>93</v>
      </c>
      <c r="Y1063" s="58" t="s">
        <v>94</v>
      </c>
      <c r="Z1063" s="58">
        <v>323</v>
      </c>
      <c r="AA1063" s="58">
        <v>461.89</v>
      </c>
    </row>
    <row r="1064" spans="16:27" ht="18" customHeight="1" x14ac:dyDescent="0.25">
      <c r="P1064" s="11"/>
      <c r="Q1064" s="57" t="s">
        <v>88</v>
      </c>
      <c r="R1064" s="57">
        <v>2021</v>
      </c>
      <c r="S1064" s="57" t="s">
        <v>8</v>
      </c>
      <c r="T1064" s="57" t="s">
        <v>89</v>
      </c>
      <c r="U1064" s="57" t="s">
        <v>90</v>
      </c>
      <c r="V1064" s="57" t="s">
        <v>91</v>
      </c>
      <c r="W1064" s="57" t="s">
        <v>92</v>
      </c>
      <c r="X1064" s="57" t="s">
        <v>93</v>
      </c>
      <c r="Y1064" s="57" t="s">
        <v>94</v>
      </c>
      <c r="Z1064" s="57">
        <v>317</v>
      </c>
      <c r="AA1064" s="57">
        <v>453.31</v>
      </c>
    </row>
    <row r="1065" spans="16:27" ht="18" customHeight="1" x14ac:dyDescent="0.25">
      <c r="P1065" s="11"/>
      <c r="Q1065" s="58" t="s">
        <v>97</v>
      </c>
      <c r="R1065" s="58">
        <v>2021</v>
      </c>
      <c r="S1065" s="58" t="s">
        <v>8</v>
      </c>
      <c r="T1065" s="58" t="s">
        <v>89</v>
      </c>
      <c r="U1065" s="58" t="s">
        <v>90</v>
      </c>
      <c r="V1065" s="58" t="s">
        <v>91</v>
      </c>
      <c r="W1065" s="58" t="s">
        <v>92</v>
      </c>
      <c r="X1065" s="58" t="s">
        <v>93</v>
      </c>
      <c r="Y1065" s="58" t="s">
        <v>96</v>
      </c>
      <c r="Z1065" s="58">
        <v>143</v>
      </c>
      <c r="AA1065" s="58">
        <v>204.49</v>
      </c>
    </row>
    <row r="1066" spans="16:27" ht="18" customHeight="1" x14ac:dyDescent="0.25">
      <c r="P1066" s="11"/>
      <c r="Q1066" s="57" t="s">
        <v>88</v>
      </c>
      <c r="R1066" s="57">
        <v>2021</v>
      </c>
      <c r="S1066" s="57" t="s">
        <v>8</v>
      </c>
      <c r="T1066" s="57" t="s">
        <v>89</v>
      </c>
      <c r="U1066" s="57" t="s">
        <v>90</v>
      </c>
      <c r="V1066" s="57" t="s">
        <v>91</v>
      </c>
      <c r="W1066" s="57" t="s">
        <v>92</v>
      </c>
      <c r="X1066" s="57" t="s">
        <v>93</v>
      </c>
      <c r="Y1066" s="57" t="s">
        <v>96</v>
      </c>
      <c r="Z1066" s="57">
        <v>191</v>
      </c>
      <c r="AA1066" s="57">
        <v>273.13</v>
      </c>
    </row>
    <row r="1067" spans="16:27" ht="18" customHeight="1" x14ac:dyDescent="0.25">
      <c r="P1067" s="11"/>
      <c r="Q1067" s="58" t="s">
        <v>97</v>
      </c>
      <c r="R1067" s="58">
        <v>2021</v>
      </c>
      <c r="S1067" s="58" t="s">
        <v>8</v>
      </c>
      <c r="T1067" s="58" t="s">
        <v>89</v>
      </c>
      <c r="U1067" s="58" t="s">
        <v>90</v>
      </c>
      <c r="V1067" s="58" t="s">
        <v>91</v>
      </c>
      <c r="W1067" s="58" t="s">
        <v>92</v>
      </c>
      <c r="X1067" s="58" t="s">
        <v>93</v>
      </c>
      <c r="Y1067" s="58" t="s">
        <v>96</v>
      </c>
      <c r="Z1067" s="58">
        <v>787</v>
      </c>
      <c r="AA1067" s="58">
        <v>1125.4100000000001</v>
      </c>
    </row>
    <row r="1068" spans="16:27" ht="18" customHeight="1" x14ac:dyDescent="0.25">
      <c r="P1068" s="11"/>
      <c r="Q1068" s="57" t="s">
        <v>95</v>
      </c>
      <c r="R1068" s="57">
        <v>2021</v>
      </c>
      <c r="S1068" s="57" t="s">
        <v>3</v>
      </c>
      <c r="T1068" s="57" t="s">
        <v>101</v>
      </c>
      <c r="U1068" s="57" t="s">
        <v>90</v>
      </c>
      <c r="V1068" s="57" t="s">
        <v>91</v>
      </c>
      <c r="W1068" s="57" t="s">
        <v>92</v>
      </c>
      <c r="X1068" s="57" t="s">
        <v>93</v>
      </c>
      <c r="Y1068" s="57" t="s">
        <v>94</v>
      </c>
      <c r="Z1068" s="57">
        <v>266</v>
      </c>
      <c r="AA1068" s="57">
        <v>380.38</v>
      </c>
    </row>
    <row r="1069" spans="16:27" ht="18" customHeight="1" x14ac:dyDescent="0.25">
      <c r="P1069" s="11"/>
      <c r="Q1069" s="58" t="s">
        <v>95</v>
      </c>
      <c r="R1069" s="58">
        <v>2021</v>
      </c>
      <c r="S1069" s="58" t="s">
        <v>3</v>
      </c>
      <c r="T1069" s="58" t="s">
        <v>101</v>
      </c>
      <c r="U1069" s="58" t="s">
        <v>90</v>
      </c>
      <c r="V1069" s="58" t="s">
        <v>91</v>
      </c>
      <c r="W1069" s="58" t="s">
        <v>92</v>
      </c>
      <c r="X1069" s="58" t="s">
        <v>93</v>
      </c>
      <c r="Y1069" s="58" t="s">
        <v>94</v>
      </c>
      <c r="Z1069" s="58">
        <v>314</v>
      </c>
      <c r="AA1069" s="58">
        <v>449.02</v>
      </c>
    </row>
    <row r="1070" spans="16:27" ht="18" customHeight="1" x14ac:dyDescent="0.25">
      <c r="P1070" s="11"/>
      <c r="Q1070" s="57" t="s">
        <v>88</v>
      </c>
      <c r="R1070" s="57">
        <v>2021</v>
      </c>
      <c r="S1070" s="57" t="s">
        <v>3</v>
      </c>
      <c r="T1070" s="57" t="s">
        <v>101</v>
      </c>
      <c r="U1070" s="57" t="s">
        <v>90</v>
      </c>
      <c r="V1070" s="57" t="s">
        <v>91</v>
      </c>
      <c r="W1070" s="57" t="s">
        <v>92</v>
      </c>
      <c r="X1070" s="57" t="s">
        <v>93</v>
      </c>
      <c r="Y1070" s="57" t="s">
        <v>94</v>
      </c>
      <c r="Z1070" s="57">
        <v>236</v>
      </c>
      <c r="AA1070" s="57">
        <v>337.48</v>
      </c>
    </row>
    <row r="1071" spans="16:27" ht="18" customHeight="1" x14ac:dyDescent="0.25">
      <c r="P1071" s="11"/>
      <c r="Q1071" s="58" t="s">
        <v>95</v>
      </c>
      <c r="R1071" s="58">
        <v>2021</v>
      </c>
      <c r="S1071" s="58" t="s">
        <v>3</v>
      </c>
      <c r="T1071" s="58" t="s">
        <v>101</v>
      </c>
      <c r="U1071" s="58" t="s">
        <v>90</v>
      </c>
      <c r="V1071" s="58" t="s">
        <v>91</v>
      </c>
      <c r="W1071" s="58" t="s">
        <v>92</v>
      </c>
      <c r="X1071" s="58" t="s">
        <v>93</v>
      </c>
      <c r="Y1071" s="58" t="s">
        <v>94</v>
      </c>
      <c r="Z1071" s="58">
        <v>310</v>
      </c>
      <c r="AA1071" s="58">
        <v>526.24</v>
      </c>
    </row>
    <row r="1072" spans="16:27" ht="18" customHeight="1" x14ac:dyDescent="0.25">
      <c r="P1072" s="11"/>
      <c r="Q1072" s="57" t="s">
        <v>97</v>
      </c>
      <c r="R1072" s="57">
        <v>2021</v>
      </c>
      <c r="S1072" s="57" t="s">
        <v>3</v>
      </c>
      <c r="T1072" s="57" t="s">
        <v>101</v>
      </c>
      <c r="U1072" s="57" t="s">
        <v>90</v>
      </c>
      <c r="V1072" s="57" t="s">
        <v>91</v>
      </c>
      <c r="W1072" s="57" t="s">
        <v>92</v>
      </c>
      <c r="X1072" s="57" t="s">
        <v>93</v>
      </c>
      <c r="Y1072" s="57" t="s">
        <v>94</v>
      </c>
      <c r="Z1072" s="57">
        <v>238</v>
      </c>
      <c r="AA1072" s="57">
        <v>526.24</v>
      </c>
    </row>
    <row r="1073" spans="16:27" ht="18" customHeight="1" x14ac:dyDescent="0.25">
      <c r="P1073" s="11"/>
      <c r="Q1073" s="58" t="s">
        <v>88</v>
      </c>
      <c r="R1073" s="58">
        <v>2021</v>
      </c>
      <c r="S1073" s="58" t="s">
        <v>3</v>
      </c>
      <c r="T1073" s="58" t="s">
        <v>101</v>
      </c>
      <c r="U1073" s="58" t="s">
        <v>90</v>
      </c>
      <c r="V1073" s="58" t="s">
        <v>91</v>
      </c>
      <c r="W1073" s="58" t="s">
        <v>92</v>
      </c>
      <c r="X1073" s="58" t="s">
        <v>93</v>
      </c>
      <c r="Y1073" s="58" t="s">
        <v>94</v>
      </c>
      <c r="Z1073" s="58">
        <v>1000</v>
      </c>
      <c r="AA1073" s="58">
        <v>1430</v>
      </c>
    </row>
    <row r="1074" spans="16:27" ht="18" customHeight="1" x14ac:dyDescent="0.25">
      <c r="P1074" s="11"/>
      <c r="Q1074" s="57" t="s">
        <v>98</v>
      </c>
      <c r="R1074" s="57">
        <v>2021</v>
      </c>
      <c r="S1074" s="57" t="s">
        <v>3</v>
      </c>
      <c r="T1074" s="57" t="s">
        <v>101</v>
      </c>
      <c r="U1074" s="57" t="s">
        <v>90</v>
      </c>
      <c r="V1074" s="57" t="s">
        <v>91</v>
      </c>
      <c r="W1074" s="57" t="s">
        <v>92</v>
      </c>
      <c r="X1074" s="57" t="s">
        <v>93</v>
      </c>
      <c r="Y1074" s="57" t="s">
        <v>94</v>
      </c>
      <c r="Z1074" s="57">
        <v>1033</v>
      </c>
      <c r="AA1074" s="57">
        <v>1477.19</v>
      </c>
    </row>
    <row r="1075" spans="16:27" ht="18" customHeight="1" x14ac:dyDescent="0.25">
      <c r="P1075" s="11"/>
      <c r="Q1075" s="58" t="s">
        <v>97</v>
      </c>
      <c r="R1075" s="58">
        <v>2021</v>
      </c>
      <c r="S1075" s="58" t="s">
        <v>3</v>
      </c>
      <c r="T1075" s="58" t="s">
        <v>101</v>
      </c>
      <c r="U1075" s="58" t="s">
        <v>90</v>
      </c>
      <c r="V1075" s="58" t="s">
        <v>91</v>
      </c>
      <c r="W1075" s="58" t="s">
        <v>92</v>
      </c>
      <c r="X1075" s="58" t="s">
        <v>93</v>
      </c>
      <c r="Y1075" s="58" t="s">
        <v>94</v>
      </c>
      <c r="Z1075" s="58">
        <v>240</v>
      </c>
      <c r="AA1075" s="58">
        <v>343.2</v>
      </c>
    </row>
    <row r="1076" spans="16:27" ht="18" customHeight="1" x14ac:dyDescent="0.25">
      <c r="P1076" s="11"/>
      <c r="Q1076" s="57" t="s">
        <v>97</v>
      </c>
      <c r="R1076" s="57">
        <v>2021</v>
      </c>
      <c r="S1076" s="57" t="s">
        <v>3</v>
      </c>
      <c r="T1076" s="57" t="s">
        <v>101</v>
      </c>
      <c r="U1076" s="57" t="s">
        <v>90</v>
      </c>
      <c r="V1076" s="57" t="s">
        <v>91</v>
      </c>
      <c r="W1076" s="57" t="s">
        <v>92</v>
      </c>
      <c r="X1076" s="57" t="s">
        <v>93</v>
      </c>
      <c r="Y1076" s="57" t="s">
        <v>94</v>
      </c>
      <c r="Z1076" s="57">
        <v>267</v>
      </c>
      <c r="AA1076" s="57">
        <v>381.81</v>
      </c>
    </row>
    <row r="1077" spans="16:27" ht="18" customHeight="1" x14ac:dyDescent="0.25">
      <c r="P1077" s="11"/>
      <c r="Q1077" s="58" t="s">
        <v>88</v>
      </c>
      <c r="R1077" s="58">
        <v>2021</v>
      </c>
      <c r="S1077" s="58" t="s">
        <v>3</v>
      </c>
      <c r="T1077" s="58" t="s">
        <v>101</v>
      </c>
      <c r="U1077" s="58" t="s">
        <v>90</v>
      </c>
      <c r="V1077" s="58" t="s">
        <v>91</v>
      </c>
      <c r="W1077" s="58" t="s">
        <v>92</v>
      </c>
      <c r="X1077" s="58" t="s">
        <v>93</v>
      </c>
      <c r="Y1077" s="58" t="s">
        <v>94</v>
      </c>
      <c r="Z1077" s="58">
        <v>237</v>
      </c>
      <c r="AA1077" s="58">
        <v>338.91</v>
      </c>
    </row>
    <row r="1078" spans="16:27" ht="18" customHeight="1" x14ac:dyDescent="0.25">
      <c r="P1078" s="11"/>
      <c r="Q1078" s="57" t="s">
        <v>97</v>
      </c>
      <c r="R1078" s="57">
        <v>2021</v>
      </c>
      <c r="S1078" s="57" t="s">
        <v>3</v>
      </c>
      <c r="T1078" s="57" t="s">
        <v>101</v>
      </c>
      <c r="U1078" s="57" t="s">
        <v>90</v>
      </c>
      <c r="V1078" s="57" t="s">
        <v>91</v>
      </c>
      <c r="W1078" s="57" t="s">
        <v>92</v>
      </c>
      <c r="X1078" s="57" t="s">
        <v>93</v>
      </c>
      <c r="Y1078" s="57" t="s">
        <v>94</v>
      </c>
      <c r="Z1078" s="57">
        <v>781</v>
      </c>
      <c r="AA1078" s="57">
        <v>1116.83</v>
      </c>
    </row>
    <row r="1079" spans="16:27" ht="18" customHeight="1" x14ac:dyDescent="0.25">
      <c r="P1079" s="11"/>
      <c r="Q1079" s="58" t="s">
        <v>88</v>
      </c>
      <c r="R1079" s="58">
        <v>2021</v>
      </c>
      <c r="S1079" s="58" t="s">
        <v>3</v>
      </c>
      <c r="T1079" s="58" t="s">
        <v>101</v>
      </c>
      <c r="U1079" s="58" t="s">
        <v>90</v>
      </c>
      <c r="V1079" s="58" t="s">
        <v>91</v>
      </c>
      <c r="W1079" s="58" t="s">
        <v>92</v>
      </c>
      <c r="X1079" s="58" t="s">
        <v>93</v>
      </c>
      <c r="Y1079" s="58" t="s">
        <v>94</v>
      </c>
      <c r="Z1079" s="58">
        <v>814</v>
      </c>
      <c r="AA1079" s="58">
        <v>1164.02</v>
      </c>
    </row>
    <row r="1080" spans="16:27" ht="18" customHeight="1" x14ac:dyDescent="0.25">
      <c r="P1080" s="11"/>
      <c r="Q1080" s="57" t="s">
        <v>88</v>
      </c>
      <c r="R1080" s="57">
        <v>2021</v>
      </c>
      <c r="S1080" s="57" t="s">
        <v>3</v>
      </c>
      <c r="T1080" s="57" t="s">
        <v>101</v>
      </c>
      <c r="U1080" s="57" t="s">
        <v>90</v>
      </c>
      <c r="V1080" s="57" t="s">
        <v>91</v>
      </c>
      <c r="W1080" s="57" t="s">
        <v>92</v>
      </c>
      <c r="X1080" s="57" t="s">
        <v>93</v>
      </c>
      <c r="Y1080" s="57" t="s">
        <v>94</v>
      </c>
      <c r="Z1080" s="57">
        <v>263</v>
      </c>
      <c r="AA1080" s="57">
        <v>376.09</v>
      </c>
    </row>
    <row r="1081" spans="16:27" ht="18" customHeight="1" x14ac:dyDescent="0.25">
      <c r="P1081" s="11"/>
      <c r="Q1081" s="58" t="s">
        <v>88</v>
      </c>
      <c r="R1081" s="58">
        <v>2021</v>
      </c>
      <c r="S1081" s="58" t="s">
        <v>3</v>
      </c>
      <c r="T1081" s="58" t="s">
        <v>101</v>
      </c>
      <c r="U1081" s="58" t="s">
        <v>90</v>
      </c>
      <c r="V1081" s="58" t="s">
        <v>91</v>
      </c>
      <c r="W1081" s="58" t="s">
        <v>92</v>
      </c>
      <c r="X1081" s="58" t="s">
        <v>93</v>
      </c>
      <c r="Y1081" s="58" t="s">
        <v>94</v>
      </c>
      <c r="Z1081" s="58">
        <v>311</v>
      </c>
      <c r="AA1081" s="58">
        <v>444.73</v>
      </c>
    </row>
    <row r="1082" spans="16:27" ht="18" customHeight="1" x14ac:dyDescent="0.25">
      <c r="P1082" s="11"/>
      <c r="Q1082" s="57" t="s">
        <v>95</v>
      </c>
      <c r="R1082" s="57">
        <v>2021</v>
      </c>
      <c r="S1082" s="57" t="s">
        <v>3</v>
      </c>
      <c r="T1082" s="57" t="s">
        <v>101</v>
      </c>
      <c r="U1082" s="57" t="s">
        <v>90</v>
      </c>
      <c r="V1082" s="57" t="s">
        <v>91</v>
      </c>
      <c r="W1082" s="57" t="s">
        <v>92</v>
      </c>
      <c r="X1082" s="57" t="s">
        <v>93</v>
      </c>
      <c r="Y1082" s="57" t="s">
        <v>94</v>
      </c>
      <c r="Z1082" s="57">
        <v>239</v>
      </c>
      <c r="AA1082" s="57">
        <v>341.77</v>
      </c>
    </row>
    <row r="1083" spans="16:27" ht="18" customHeight="1" x14ac:dyDescent="0.25">
      <c r="P1083" s="11"/>
      <c r="Q1083" s="58" t="s">
        <v>88</v>
      </c>
      <c r="R1083" s="58">
        <v>2021</v>
      </c>
      <c r="S1083" s="58" t="s">
        <v>7</v>
      </c>
      <c r="T1083" s="58" t="s">
        <v>101</v>
      </c>
      <c r="U1083" s="58" t="s">
        <v>90</v>
      </c>
      <c r="V1083" s="58" t="s">
        <v>91</v>
      </c>
      <c r="W1083" s="58" t="s">
        <v>92</v>
      </c>
      <c r="X1083" s="58" t="s">
        <v>93</v>
      </c>
      <c r="Y1083" s="58" t="s">
        <v>94</v>
      </c>
      <c r="Z1083" s="58">
        <v>242</v>
      </c>
      <c r="AA1083" s="58">
        <v>346.06</v>
      </c>
    </row>
    <row r="1084" spans="16:27" ht="18" customHeight="1" x14ac:dyDescent="0.25">
      <c r="P1084" s="11"/>
      <c r="Q1084" s="57" t="s">
        <v>99</v>
      </c>
      <c r="R1084" s="57">
        <v>2021</v>
      </c>
      <c r="S1084" s="57" t="s">
        <v>7</v>
      </c>
      <c r="T1084" s="57" t="s">
        <v>101</v>
      </c>
      <c r="U1084" s="57" t="s">
        <v>90</v>
      </c>
      <c r="V1084" s="57" t="s">
        <v>91</v>
      </c>
      <c r="W1084" s="57" t="s">
        <v>92</v>
      </c>
      <c r="X1084" s="57" t="s">
        <v>93</v>
      </c>
      <c r="Y1084" s="57" t="s">
        <v>94</v>
      </c>
      <c r="Z1084" s="57">
        <v>290</v>
      </c>
      <c r="AA1084" s="57">
        <v>414.7</v>
      </c>
    </row>
    <row r="1085" spans="16:27" ht="18" customHeight="1" x14ac:dyDescent="0.25">
      <c r="P1085" s="11"/>
      <c r="Q1085" s="58" t="s">
        <v>95</v>
      </c>
      <c r="R1085" s="58">
        <v>2021</v>
      </c>
      <c r="S1085" s="58" t="s">
        <v>7</v>
      </c>
      <c r="T1085" s="58" t="s">
        <v>89</v>
      </c>
      <c r="U1085" s="58" t="s">
        <v>90</v>
      </c>
      <c r="V1085" s="58" t="s">
        <v>91</v>
      </c>
      <c r="W1085" s="58" t="s">
        <v>92</v>
      </c>
      <c r="X1085" s="58" t="s">
        <v>93</v>
      </c>
      <c r="Y1085" s="58" t="s">
        <v>94</v>
      </c>
      <c r="Z1085" s="58">
        <v>218</v>
      </c>
      <c r="AA1085" s="58">
        <v>311.74</v>
      </c>
    </row>
    <row r="1086" spans="16:27" ht="18" customHeight="1" x14ac:dyDescent="0.25">
      <c r="P1086" s="11"/>
      <c r="Q1086" s="57" t="s">
        <v>95</v>
      </c>
      <c r="R1086" s="57">
        <v>2021</v>
      </c>
      <c r="S1086" s="57" t="s">
        <v>7</v>
      </c>
      <c r="T1086" s="57" t="s">
        <v>89</v>
      </c>
      <c r="U1086" s="57" t="s">
        <v>90</v>
      </c>
      <c r="V1086" s="57" t="s">
        <v>91</v>
      </c>
      <c r="W1086" s="57" t="s">
        <v>92</v>
      </c>
      <c r="X1086" s="57" t="s">
        <v>93</v>
      </c>
      <c r="Y1086" s="57" t="s">
        <v>94</v>
      </c>
      <c r="Z1086" s="57">
        <v>244</v>
      </c>
      <c r="AA1086" s="57">
        <v>526.24</v>
      </c>
    </row>
    <row r="1087" spans="16:27" ht="18" customHeight="1" x14ac:dyDescent="0.25">
      <c r="P1087" s="11"/>
      <c r="Q1087" s="58" t="s">
        <v>88</v>
      </c>
      <c r="R1087" s="58">
        <v>2021</v>
      </c>
      <c r="S1087" s="58" t="s">
        <v>7</v>
      </c>
      <c r="T1087" s="58" t="s">
        <v>89</v>
      </c>
      <c r="U1087" s="58" t="s">
        <v>90</v>
      </c>
      <c r="V1087" s="58" t="s">
        <v>91</v>
      </c>
      <c r="W1087" s="58" t="s">
        <v>92</v>
      </c>
      <c r="X1087" s="58" t="s">
        <v>93</v>
      </c>
      <c r="Y1087" s="58" t="s">
        <v>94</v>
      </c>
      <c r="Z1087" s="58">
        <v>292</v>
      </c>
      <c r="AA1087" s="58">
        <v>526.24</v>
      </c>
    </row>
    <row r="1088" spans="16:27" ht="18" customHeight="1" x14ac:dyDescent="0.25">
      <c r="P1088" s="11"/>
      <c r="Q1088" s="57" t="s">
        <v>95</v>
      </c>
      <c r="R1088" s="57">
        <v>2021</v>
      </c>
      <c r="S1088" s="57" t="s">
        <v>7</v>
      </c>
      <c r="T1088" s="57" t="s">
        <v>89</v>
      </c>
      <c r="U1088" s="57" t="s">
        <v>90</v>
      </c>
      <c r="V1088" s="57" t="s">
        <v>91</v>
      </c>
      <c r="W1088" s="57" t="s">
        <v>92</v>
      </c>
      <c r="X1088" s="57" t="s">
        <v>93</v>
      </c>
      <c r="Y1088" s="57" t="s">
        <v>94</v>
      </c>
      <c r="Z1088" s="57">
        <v>1003</v>
      </c>
      <c r="AA1088" s="57">
        <v>1434.29</v>
      </c>
    </row>
    <row r="1089" spans="16:27" ht="18" customHeight="1" x14ac:dyDescent="0.25">
      <c r="P1089" s="11"/>
      <c r="Q1089" s="58" t="s">
        <v>95</v>
      </c>
      <c r="R1089" s="58">
        <v>2021</v>
      </c>
      <c r="S1089" s="58" t="s">
        <v>7</v>
      </c>
      <c r="T1089" s="58" t="s">
        <v>89</v>
      </c>
      <c r="U1089" s="58" t="s">
        <v>90</v>
      </c>
      <c r="V1089" s="58" t="s">
        <v>91</v>
      </c>
      <c r="W1089" s="58" t="s">
        <v>92</v>
      </c>
      <c r="X1089" s="58" t="s">
        <v>93</v>
      </c>
      <c r="Y1089" s="58" t="s">
        <v>94</v>
      </c>
      <c r="Z1089" s="58">
        <v>1037</v>
      </c>
      <c r="AA1089" s="58">
        <v>1482.91</v>
      </c>
    </row>
    <row r="1090" spans="16:27" ht="18" customHeight="1" x14ac:dyDescent="0.25">
      <c r="P1090" s="11"/>
      <c r="Q1090" s="57" t="s">
        <v>88</v>
      </c>
      <c r="R1090" s="57">
        <v>2021</v>
      </c>
      <c r="S1090" s="57" t="s">
        <v>7</v>
      </c>
      <c r="T1090" s="57" t="s">
        <v>89</v>
      </c>
      <c r="U1090" s="57" t="s">
        <v>90</v>
      </c>
      <c r="V1090" s="57" t="s">
        <v>91</v>
      </c>
      <c r="W1090" s="57" t="s">
        <v>92</v>
      </c>
      <c r="X1090" s="57" t="s">
        <v>93</v>
      </c>
      <c r="Y1090" s="57" t="s">
        <v>94</v>
      </c>
      <c r="Z1090" s="57">
        <v>216</v>
      </c>
      <c r="AA1090" s="57">
        <v>308.88</v>
      </c>
    </row>
    <row r="1091" spans="16:27" ht="18" customHeight="1" x14ac:dyDescent="0.25">
      <c r="P1091" s="11"/>
      <c r="Q1091" s="58" t="s">
        <v>88</v>
      </c>
      <c r="R1091" s="58">
        <v>2021</v>
      </c>
      <c r="S1091" s="58" t="s">
        <v>7</v>
      </c>
      <c r="T1091" s="58" t="s">
        <v>89</v>
      </c>
      <c r="U1091" s="58" t="s">
        <v>90</v>
      </c>
      <c r="V1091" s="58" t="s">
        <v>91</v>
      </c>
      <c r="W1091" s="58" t="s">
        <v>92</v>
      </c>
      <c r="X1091" s="58" t="s">
        <v>93</v>
      </c>
      <c r="Y1091" s="58" t="s">
        <v>94</v>
      </c>
      <c r="Z1091" s="58">
        <v>243</v>
      </c>
      <c r="AA1091" s="58">
        <v>347.49</v>
      </c>
    </row>
    <row r="1092" spans="16:27" ht="18" customHeight="1" x14ac:dyDescent="0.25">
      <c r="P1092" s="11"/>
      <c r="Q1092" s="57" t="s">
        <v>88</v>
      </c>
      <c r="R1092" s="57">
        <v>2021</v>
      </c>
      <c r="S1092" s="57" t="s">
        <v>7</v>
      </c>
      <c r="T1092" s="57" t="s">
        <v>89</v>
      </c>
      <c r="U1092" s="57" t="s">
        <v>90</v>
      </c>
      <c r="V1092" s="57" t="s">
        <v>91</v>
      </c>
      <c r="W1092" s="57" t="s">
        <v>92</v>
      </c>
      <c r="X1092" s="57" t="s">
        <v>93</v>
      </c>
      <c r="Y1092" s="57" t="s">
        <v>94</v>
      </c>
      <c r="Z1092" s="57">
        <v>291</v>
      </c>
      <c r="AA1092" s="57">
        <v>416.13</v>
      </c>
    </row>
    <row r="1093" spans="16:27" ht="18" customHeight="1" x14ac:dyDescent="0.25">
      <c r="P1093" s="11"/>
      <c r="Q1093" s="58" t="s">
        <v>95</v>
      </c>
      <c r="R1093" s="58">
        <v>2021</v>
      </c>
      <c r="S1093" s="58" t="s">
        <v>7</v>
      </c>
      <c r="T1093" s="58" t="s">
        <v>89</v>
      </c>
      <c r="U1093" s="58" t="s">
        <v>90</v>
      </c>
      <c r="V1093" s="58" t="s">
        <v>91</v>
      </c>
      <c r="W1093" s="58" t="s">
        <v>92</v>
      </c>
      <c r="X1093" s="58" t="s">
        <v>93</v>
      </c>
      <c r="Y1093" s="58" t="s">
        <v>94</v>
      </c>
      <c r="Z1093" s="58">
        <v>219</v>
      </c>
      <c r="AA1093" s="58">
        <v>313.17</v>
      </c>
    </row>
    <row r="1094" spans="16:27" ht="18" customHeight="1" x14ac:dyDescent="0.25">
      <c r="P1094" s="11"/>
      <c r="Q1094" s="57" t="s">
        <v>88</v>
      </c>
      <c r="R1094" s="57">
        <v>2021</v>
      </c>
      <c r="S1094" s="57" t="s">
        <v>7</v>
      </c>
      <c r="T1094" s="57" t="s">
        <v>89</v>
      </c>
      <c r="U1094" s="57" t="s">
        <v>90</v>
      </c>
      <c r="V1094" s="57" t="s">
        <v>91</v>
      </c>
      <c r="W1094" s="57" t="s">
        <v>92</v>
      </c>
      <c r="X1094" s="57" t="s">
        <v>93</v>
      </c>
      <c r="Y1094" s="57" t="s">
        <v>94</v>
      </c>
      <c r="Z1094" s="57">
        <v>818</v>
      </c>
      <c r="AA1094" s="57">
        <v>1169.74</v>
      </c>
    </row>
    <row r="1095" spans="16:27" ht="18" customHeight="1" x14ac:dyDescent="0.25">
      <c r="P1095" s="11"/>
      <c r="Q1095" s="58" t="s">
        <v>95</v>
      </c>
      <c r="R1095" s="58">
        <v>2021</v>
      </c>
      <c r="S1095" s="58" t="s">
        <v>7</v>
      </c>
      <c r="T1095" s="58" t="s">
        <v>89</v>
      </c>
      <c r="U1095" s="58" t="s">
        <v>90</v>
      </c>
      <c r="V1095" s="58" t="s">
        <v>91</v>
      </c>
      <c r="W1095" s="58" t="s">
        <v>92</v>
      </c>
      <c r="X1095" s="58" t="s">
        <v>93</v>
      </c>
      <c r="Y1095" s="58" t="s">
        <v>94</v>
      </c>
      <c r="Z1095" s="58">
        <v>871</v>
      </c>
      <c r="AA1095" s="58">
        <v>1245.53</v>
      </c>
    </row>
    <row r="1096" spans="16:27" ht="18" customHeight="1" x14ac:dyDescent="0.25">
      <c r="P1096" s="11"/>
      <c r="Q1096" s="57" t="s">
        <v>95</v>
      </c>
      <c r="R1096" s="57">
        <v>2021</v>
      </c>
      <c r="S1096" s="57" t="s">
        <v>7</v>
      </c>
      <c r="T1096" s="57" t="s">
        <v>89</v>
      </c>
      <c r="U1096" s="57" t="s">
        <v>90</v>
      </c>
      <c r="V1096" s="57" t="s">
        <v>91</v>
      </c>
      <c r="W1096" s="57" t="s">
        <v>92</v>
      </c>
      <c r="X1096" s="57" t="s">
        <v>93</v>
      </c>
      <c r="Y1096" s="57" t="s">
        <v>94</v>
      </c>
      <c r="Z1096" s="57">
        <v>245</v>
      </c>
      <c r="AA1096" s="57">
        <v>350.35</v>
      </c>
    </row>
    <row r="1097" spans="16:27" ht="18" customHeight="1" x14ac:dyDescent="0.25">
      <c r="P1097" s="11"/>
      <c r="Q1097" s="58" t="s">
        <v>88</v>
      </c>
      <c r="R1097" s="58">
        <v>2021</v>
      </c>
      <c r="S1097" s="58" t="s">
        <v>7</v>
      </c>
      <c r="T1097" s="58" t="s">
        <v>89</v>
      </c>
      <c r="U1097" s="58" t="s">
        <v>90</v>
      </c>
      <c r="V1097" s="58" t="s">
        <v>91</v>
      </c>
      <c r="W1097" s="58" t="s">
        <v>92</v>
      </c>
      <c r="X1097" s="58" t="s">
        <v>93</v>
      </c>
      <c r="Y1097" s="58" t="s">
        <v>94</v>
      </c>
      <c r="Z1097" s="58">
        <v>293</v>
      </c>
      <c r="AA1097" s="58">
        <v>418.99</v>
      </c>
    </row>
    <row r="1098" spans="16:27" ht="18" customHeight="1" x14ac:dyDescent="0.25">
      <c r="P1098" s="11"/>
      <c r="Q1098" s="57" t="s">
        <v>88</v>
      </c>
      <c r="R1098" s="57">
        <v>2021</v>
      </c>
      <c r="S1098" s="57" t="s">
        <v>7</v>
      </c>
      <c r="T1098" s="57" t="s">
        <v>89</v>
      </c>
      <c r="U1098" s="57" t="s">
        <v>90</v>
      </c>
      <c r="V1098" s="57" t="s">
        <v>91</v>
      </c>
      <c r="W1098" s="57" t="s">
        <v>92</v>
      </c>
      <c r="X1098" s="57" t="s">
        <v>93</v>
      </c>
      <c r="Y1098" s="57" t="s">
        <v>94</v>
      </c>
      <c r="Z1098" s="57">
        <v>215</v>
      </c>
      <c r="AA1098" s="57">
        <v>307.45</v>
      </c>
    </row>
    <row r="1099" spans="16:27" ht="18" customHeight="1" x14ac:dyDescent="0.25">
      <c r="P1099" s="11"/>
      <c r="Q1099" s="58" t="s">
        <v>88</v>
      </c>
      <c r="R1099" s="58">
        <v>2021</v>
      </c>
      <c r="S1099" s="58" t="s">
        <v>11</v>
      </c>
      <c r="T1099" s="58" t="s">
        <v>89</v>
      </c>
      <c r="U1099" s="58" t="s">
        <v>90</v>
      </c>
      <c r="V1099" s="58" t="s">
        <v>91</v>
      </c>
      <c r="W1099" s="58" t="s">
        <v>92</v>
      </c>
      <c r="X1099" s="58" t="s">
        <v>93</v>
      </c>
      <c r="Y1099" s="58" t="s">
        <v>96</v>
      </c>
      <c r="Z1099" s="58">
        <v>248</v>
      </c>
      <c r="AA1099" s="58">
        <v>354.64</v>
      </c>
    </row>
    <row r="1100" spans="16:27" ht="18" customHeight="1" x14ac:dyDescent="0.25">
      <c r="P1100" s="11"/>
      <c r="Q1100" s="57" t="s">
        <v>98</v>
      </c>
      <c r="R1100" s="57">
        <v>2021</v>
      </c>
      <c r="S1100" s="57" t="s">
        <v>11</v>
      </c>
      <c r="T1100" s="57" t="s">
        <v>89</v>
      </c>
      <c r="U1100" s="57" t="s">
        <v>90</v>
      </c>
      <c r="V1100" s="57" t="s">
        <v>91</v>
      </c>
      <c r="W1100" s="57" t="s">
        <v>92</v>
      </c>
      <c r="X1100" s="57" t="s">
        <v>93</v>
      </c>
      <c r="Y1100" s="57" t="s">
        <v>96</v>
      </c>
      <c r="Z1100" s="57">
        <v>242</v>
      </c>
      <c r="AA1100" s="57">
        <v>346.06</v>
      </c>
    </row>
    <row r="1101" spans="16:27" ht="18" customHeight="1" x14ac:dyDescent="0.25">
      <c r="P1101" s="11"/>
      <c r="Q1101" s="58" t="s">
        <v>95</v>
      </c>
      <c r="R1101" s="58">
        <v>2021</v>
      </c>
      <c r="S1101" s="58" t="s">
        <v>11</v>
      </c>
      <c r="T1101" s="58" t="s">
        <v>89</v>
      </c>
      <c r="U1101" s="58" t="s">
        <v>90</v>
      </c>
      <c r="V1101" s="58" t="s">
        <v>91</v>
      </c>
      <c r="W1101" s="58" t="s">
        <v>92</v>
      </c>
      <c r="X1101" s="58" t="s">
        <v>93</v>
      </c>
      <c r="Y1101" s="58" t="s">
        <v>96</v>
      </c>
      <c r="Z1101" s="58">
        <v>236</v>
      </c>
      <c r="AA1101" s="58">
        <v>337.48</v>
      </c>
    </row>
    <row r="1102" spans="16:27" ht="18" customHeight="1" x14ac:dyDescent="0.25">
      <c r="P1102" s="11"/>
      <c r="Q1102" s="57" t="s">
        <v>95</v>
      </c>
      <c r="R1102" s="57">
        <v>2021</v>
      </c>
      <c r="S1102" s="57" t="s">
        <v>11</v>
      </c>
      <c r="T1102" s="57" t="s">
        <v>89</v>
      </c>
      <c r="U1102" s="57" t="s">
        <v>90</v>
      </c>
      <c r="V1102" s="57" t="s">
        <v>91</v>
      </c>
      <c r="W1102" s="57" t="s">
        <v>92</v>
      </c>
      <c r="X1102" s="57" t="s">
        <v>93</v>
      </c>
      <c r="Y1102" s="57" t="s">
        <v>94</v>
      </c>
      <c r="Z1102" s="57">
        <v>224</v>
      </c>
      <c r="AA1102" s="57">
        <v>320.32</v>
      </c>
    </row>
    <row r="1103" spans="16:27" ht="18" customHeight="1" x14ac:dyDescent="0.25">
      <c r="P1103" s="11"/>
      <c r="Q1103" s="58" t="s">
        <v>88</v>
      </c>
      <c r="R1103" s="58">
        <v>2021</v>
      </c>
      <c r="S1103" s="58" t="s">
        <v>11</v>
      </c>
      <c r="T1103" s="58" t="s">
        <v>89</v>
      </c>
      <c r="U1103" s="58" t="s">
        <v>90</v>
      </c>
      <c r="V1103" s="58" t="s">
        <v>91</v>
      </c>
      <c r="W1103" s="58" t="s">
        <v>92</v>
      </c>
      <c r="X1103" s="58" t="s">
        <v>93</v>
      </c>
      <c r="Y1103" s="58" t="s">
        <v>94</v>
      </c>
      <c r="Z1103" s="58">
        <v>250</v>
      </c>
      <c r="AA1103" s="58">
        <v>357.5</v>
      </c>
    </row>
    <row r="1104" spans="16:27" ht="18" customHeight="1" x14ac:dyDescent="0.25">
      <c r="P1104" s="11"/>
      <c r="Q1104" s="57" t="s">
        <v>97</v>
      </c>
      <c r="R1104" s="57">
        <v>2021</v>
      </c>
      <c r="S1104" s="57" t="s">
        <v>11</v>
      </c>
      <c r="T1104" s="57" t="s">
        <v>89</v>
      </c>
      <c r="U1104" s="57" t="s">
        <v>90</v>
      </c>
      <c r="V1104" s="57" t="s">
        <v>91</v>
      </c>
      <c r="W1104" s="57" t="s">
        <v>92</v>
      </c>
      <c r="X1104" s="57" t="s">
        <v>93</v>
      </c>
      <c r="Y1104" s="57" t="s">
        <v>94</v>
      </c>
      <c r="Z1104" s="57">
        <v>244</v>
      </c>
      <c r="AA1104" s="57">
        <v>348.92</v>
      </c>
    </row>
    <row r="1105" spans="16:27" ht="18" customHeight="1" x14ac:dyDescent="0.25">
      <c r="P1105" s="11"/>
      <c r="Q1105" s="58" t="s">
        <v>97</v>
      </c>
      <c r="R1105" s="58">
        <v>2021</v>
      </c>
      <c r="S1105" s="58" t="s">
        <v>11</v>
      </c>
      <c r="T1105" s="58" t="s">
        <v>89</v>
      </c>
      <c r="U1105" s="58" t="s">
        <v>90</v>
      </c>
      <c r="V1105" s="58" t="s">
        <v>91</v>
      </c>
      <c r="W1105" s="58" t="s">
        <v>92</v>
      </c>
      <c r="X1105" s="58" t="s">
        <v>93</v>
      </c>
      <c r="Y1105" s="58" t="s">
        <v>94</v>
      </c>
      <c r="Z1105" s="58">
        <v>238</v>
      </c>
      <c r="AA1105" s="58">
        <v>340.34</v>
      </c>
    </row>
    <row r="1106" spans="16:27" ht="18" customHeight="1" x14ac:dyDescent="0.25">
      <c r="P1106" s="11"/>
      <c r="Q1106" s="57" t="s">
        <v>95</v>
      </c>
      <c r="R1106" s="57">
        <v>2021</v>
      </c>
      <c r="S1106" s="57" t="s">
        <v>11</v>
      </c>
      <c r="T1106" s="57" t="s">
        <v>89</v>
      </c>
      <c r="U1106" s="57" t="s">
        <v>90</v>
      </c>
      <c r="V1106" s="57" t="s">
        <v>91</v>
      </c>
      <c r="W1106" s="57" t="s">
        <v>92</v>
      </c>
      <c r="X1106" s="57" t="s">
        <v>93</v>
      </c>
      <c r="Y1106" s="57" t="s">
        <v>94</v>
      </c>
      <c r="Z1106" s="57">
        <v>220</v>
      </c>
      <c r="AA1106" s="57">
        <v>526.24</v>
      </c>
    </row>
    <row r="1107" spans="16:27" ht="18" customHeight="1" x14ac:dyDescent="0.25">
      <c r="P1107" s="11"/>
      <c r="Q1107" s="58" t="s">
        <v>95</v>
      </c>
      <c r="R1107" s="58">
        <v>2021</v>
      </c>
      <c r="S1107" s="58" t="s">
        <v>11</v>
      </c>
      <c r="T1107" s="58" t="s">
        <v>89</v>
      </c>
      <c r="U1107" s="58" t="s">
        <v>90</v>
      </c>
      <c r="V1107" s="58" t="s">
        <v>91</v>
      </c>
      <c r="W1107" s="58" t="s">
        <v>92</v>
      </c>
      <c r="X1107" s="58" t="s">
        <v>93</v>
      </c>
      <c r="Y1107" s="58" t="s">
        <v>94</v>
      </c>
      <c r="Z1107" s="58">
        <v>268</v>
      </c>
      <c r="AA1107" s="58">
        <v>526.24</v>
      </c>
    </row>
    <row r="1108" spans="16:27" ht="18" customHeight="1" x14ac:dyDescent="0.25">
      <c r="P1108" s="11"/>
      <c r="Q1108" s="57" t="s">
        <v>95</v>
      </c>
      <c r="R1108" s="57">
        <v>2021</v>
      </c>
      <c r="S1108" s="57" t="s">
        <v>11</v>
      </c>
      <c r="T1108" s="57" t="s">
        <v>89</v>
      </c>
      <c r="U1108" s="57" t="s">
        <v>90</v>
      </c>
      <c r="V1108" s="57" t="s">
        <v>91</v>
      </c>
      <c r="W1108" s="57" t="s">
        <v>92</v>
      </c>
      <c r="X1108" s="57" t="s">
        <v>93</v>
      </c>
      <c r="Y1108" s="57" t="s">
        <v>94</v>
      </c>
      <c r="Z1108" s="57">
        <v>1007</v>
      </c>
      <c r="AA1108" s="57">
        <v>1440.01</v>
      </c>
    </row>
    <row r="1109" spans="16:27" ht="18" customHeight="1" x14ac:dyDescent="0.25">
      <c r="P1109" s="11"/>
      <c r="Q1109" s="58" t="s">
        <v>95</v>
      </c>
      <c r="R1109" s="58">
        <v>2021</v>
      </c>
      <c r="S1109" s="58" t="s">
        <v>11</v>
      </c>
      <c r="T1109" s="58" t="s">
        <v>89</v>
      </c>
      <c r="U1109" s="58" t="s">
        <v>90</v>
      </c>
      <c r="V1109" s="58" t="s">
        <v>91</v>
      </c>
      <c r="W1109" s="58" t="s">
        <v>92</v>
      </c>
      <c r="X1109" s="58" t="s">
        <v>93</v>
      </c>
      <c r="Y1109" s="58" t="s">
        <v>94</v>
      </c>
      <c r="Z1109" s="58">
        <v>1040</v>
      </c>
      <c r="AA1109" s="58">
        <v>1487.2</v>
      </c>
    </row>
    <row r="1110" spans="16:27" ht="18" customHeight="1" x14ac:dyDescent="0.25">
      <c r="P1110" s="11"/>
      <c r="Q1110" s="57" t="s">
        <v>88</v>
      </c>
      <c r="R1110" s="57">
        <v>2021</v>
      </c>
      <c r="S1110" s="57" t="s">
        <v>11</v>
      </c>
      <c r="T1110" s="57" t="s">
        <v>89</v>
      </c>
      <c r="U1110" s="57" t="s">
        <v>90</v>
      </c>
      <c r="V1110" s="57" t="s">
        <v>91</v>
      </c>
      <c r="W1110" s="57" t="s">
        <v>92</v>
      </c>
      <c r="X1110" s="57" t="s">
        <v>93</v>
      </c>
      <c r="Y1110" s="57" t="s">
        <v>94</v>
      </c>
      <c r="Z1110" s="57">
        <v>225</v>
      </c>
      <c r="AA1110" s="57">
        <v>321.75</v>
      </c>
    </row>
    <row r="1111" spans="16:27" ht="18" customHeight="1" x14ac:dyDescent="0.25">
      <c r="P1111" s="11"/>
      <c r="Q1111" s="58" t="s">
        <v>88</v>
      </c>
      <c r="R1111" s="58">
        <v>2021</v>
      </c>
      <c r="S1111" s="58" t="s">
        <v>11</v>
      </c>
      <c r="T1111" s="58" t="s">
        <v>89</v>
      </c>
      <c r="U1111" s="58" t="s">
        <v>90</v>
      </c>
      <c r="V1111" s="58" t="s">
        <v>91</v>
      </c>
      <c r="W1111" s="58" t="s">
        <v>92</v>
      </c>
      <c r="X1111" s="58" t="s">
        <v>93</v>
      </c>
      <c r="Y1111" s="58" t="s">
        <v>94</v>
      </c>
      <c r="Z1111" s="58">
        <v>267</v>
      </c>
      <c r="AA1111" s="58">
        <v>381.81</v>
      </c>
    </row>
    <row r="1112" spans="16:27" ht="18" customHeight="1" x14ac:dyDescent="0.25">
      <c r="P1112" s="11"/>
      <c r="Q1112" s="57" t="s">
        <v>95</v>
      </c>
      <c r="R1112" s="57">
        <v>2021</v>
      </c>
      <c r="S1112" s="57" t="s">
        <v>11</v>
      </c>
      <c r="T1112" s="57" t="s">
        <v>89</v>
      </c>
      <c r="U1112" s="57" t="s">
        <v>90</v>
      </c>
      <c r="V1112" s="57" t="s">
        <v>91</v>
      </c>
      <c r="W1112" s="57" t="s">
        <v>92</v>
      </c>
      <c r="X1112" s="57" t="s">
        <v>93</v>
      </c>
      <c r="Y1112" s="57" t="s">
        <v>94</v>
      </c>
      <c r="Z1112" s="57">
        <v>247</v>
      </c>
      <c r="AA1112" s="57">
        <v>353.21</v>
      </c>
    </row>
    <row r="1113" spans="16:27" ht="18" customHeight="1" x14ac:dyDescent="0.25">
      <c r="P1113" s="11"/>
      <c r="Q1113" s="58" t="s">
        <v>95</v>
      </c>
      <c r="R1113" s="58">
        <v>2021</v>
      </c>
      <c r="S1113" s="58" t="s">
        <v>11</v>
      </c>
      <c r="T1113" s="58" t="s">
        <v>89</v>
      </c>
      <c r="U1113" s="58" t="s">
        <v>90</v>
      </c>
      <c r="V1113" s="58" t="s">
        <v>91</v>
      </c>
      <c r="W1113" s="58" t="s">
        <v>92</v>
      </c>
      <c r="X1113" s="58" t="s">
        <v>93</v>
      </c>
      <c r="Y1113" s="58" t="s">
        <v>94</v>
      </c>
      <c r="Z1113" s="58">
        <v>241</v>
      </c>
      <c r="AA1113" s="58">
        <v>344.63</v>
      </c>
    </row>
    <row r="1114" spans="16:27" ht="18" customHeight="1" x14ac:dyDescent="0.25">
      <c r="P1114" s="11"/>
      <c r="Q1114" s="57" t="s">
        <v>95</v>
      </c>
      <c r="R1114" s="57">
        <v>2021</v>
      </c>
      <c r="S1114" s="57" t="s">
        <v>11</v>
      </c>
      <c r="T1114" s="57" t="s">
        <v>89</v>
      </c>
      <c r="U1114" s="57" t="s">
        <v>90</v>
      </c>
      <c r="V1114" s="57" t="s">
        <v>91</v>
      </c>
      <c r="W1114" s="57" t="s">
        <v>92</v>
      </c>
      <c r="X1114" s="57" t="s">
        <v>93</v>
      </c>
      <c r="Y1114" s="57" t="s">
        <v>94</v>
      </c>
      <c r="Z1114" s="57">
        <v>235</v>
      </c>
      <c r="AA1114" s="57">
        <v>336.05</v>
      </c>
    </row>
    <row r="1115" spans="16:27" ht="18" customHeight="1" x14ac:dyDescent="0.25">
      <c r="P1115" s="11"/>
      <c r="Q1115" s="58" t="s">
        <v>97</v>
      </c>
      <c r="R1115" s="58">
        <v>2021</v>
      </c>
      <c r="S1115" s="58" t="s">
        <v>11</v>
      </c>
      <c r="T1115" s="58" t="s">
        <v>89</v>
      </c>
      <c r="U1115" s="58" t="s">
        <v>90</v>
      </c>
      <c r="V1115" s="58" t="s">
        <v>91</v>
      </c>
      <c r="W1115" s="58" t="s">
        <v>92</v>
      </c>
      <c r="X1115" s="58" t="s">
        <v>93</v>
      </c>
      <c r="Y1115" s="58" t="s">
        <v>94</v>
      </c>
      <c r="Z1115" s="58">
        <v>788</v>
      </c>
      <c r="AA1115" s="58">
        <v>1126.8399999999999</v>
      </c>
    </row>
    <row r="1116" spans="16:27" ht="18" customHeight="1" x14ac:dyDescent="0.25">
      <c r="P1116" s="11"/>
      <c r="Q1116" s="57" t="s">
        <v>95</v>
      </c>
      <c r="R1116" s="57">
        <v>2021</v>
      </c>
      <c r="S1116" s="57" t="s">
        <v>11</v>
      </c>
      <c r="T1116" s="57" t="s">
        <v>89</v>
      </c>
      <c r="U1116" s="57" t="s">
        <v>90</v>
      </c>
      <c r="V1116" s="57" t="s">
        <v>91</v>
      </c>
      <c r="W1116" s="57" t="s">
        <v>92</v>
      </c>
      <c r="X1116" s="57" t="s">
        <v>93</v>
      </c>
      <c r="Y1116" s="57" t="s">
        <v>94</v>
      </c>
      <c r="Z1116" s="57">
        <v>821</v>
      </c>
      <c r="AA1116" s="57">
        <v>1174.03</v>
      </c>
    </row>
    <row r="1117" spans="16:27" ht="18" customHeight="1" x14ac:dyDescent="0.25">
      <c r="P1117" s="11"/>
      <c r="Q1117" s="58" t="s">
        <v>88</v>
      </c>
      <c r="R1117" s="58">
        <v>2021</v>
      </c>
      <c r="S1117" s="58" t="s">
        <v>11</v>
      </c>
      <c r="T1117" s="58" t="s">
        <v>89</v>
      </c>
      <c r="U1117" s="58" t="s">
        <v>90</v>
      </c>
      <c r="V1117" s="58" t="s">
        <v>91</v>
      </c>
      <c r="W1117" s="58" t="s">
        <v>92</v>
      </c>
      <c r="X1117" s="58" t="s">
        <v>93</v>
      </c>
      <c r="Y1117" s="58" t="s">
        <v>96</v>
      </c>
      <c r="Z1117" s="58">
        <v>245</v>
      </c>
      <c r="AA1117" s="58">
        <v>350.35</v>
      </c>
    </row>
    <row r="1118" spans="16:27" ht="18" customHeight="1" x14ac:dyDescent="0.25">
      <c r="P1118" s="11"/>
      <c r="Q1118" s="57" t="s">
        <v>88</v>
      </c>
      <c r="R1118" s="57">
        <v>2021</v>
      </c>
      <c r="S1118" s="57" t="s">
        <v>11</v>
      </c>
      <c r="T1118" s="57" t="s">
        <v>89</v>
      </c>
      <c r="U1118" s="57" t="s">
        <v>90</v>
      </c>
      <c r="V1118" s="57" t="s">
        <v>91</v>
      </c>
      <c r="W1118" s="57" t="s">
        <v>92</v>
      </c>
      <c r="X1118" s="57" t="s">
        <v>93</v>
      </c>
      <c r="Y1118" s="57" t="s">
        <v>96</v>
      </c>
      <c r="Z1118" s="57">
        <v>239</v>
      </c>
      <c r="AA1118" s="57">
        <v>341.77</v>
      </c>
    </row>
    <row r="1119" spans="16:27" ht="18" customHeight="1" x14ac:dyDescent="0.25">
      <c r="P1119" s="11"/>
      <c r="Q1119" s="58" t="s">
        <v>97</v>
      </c>
      <c r="R1119" s="58">
        <v>2021</v>
      </c>
      <c r="S1119" s="58" t="s">
        <v>11</v>
      </c>
      <c r="T1119" s="58" t="s">
        <v>89</v>
      </c>
      <c r="U1119" s="58" t="s">
        <v>90</v>
      </c>
      <c r="V1119" s="58" t="s">
        <v>91</v>
      </c>
      <c r="W1119" s="58" t="s">
        <v>92</v>
      </c>
      <c r="X1119" s="58" t="s">
        <v>93</v>
      </c>
      <c r="Y1119" s="58" t="s">
        <v>94</v>
      </c>
      <c r="Z1119" s="58">
        <v>221</v>
      </c>
      <c r="AA1119" s="58">
        <v>316.02999999999997</v>
      </c>
    </row>
    <row r="1120" spans="16:27" ht="18" customHeight="1" x14ac:dyDescent="0.25">
      <c r="P1120" s="11"/>
      <c r="Q1120" s="57" t="s">
        <v>88</v>
      </c>
      <c r="R1120" s="57">
        <v>2021</v>
      </c>
      <c r="S1120" s="57" t="s">
        <v>11</v>
      </c>
      <c r="T1120" s="57" t="s">
        <v>89</v>
      </c>
      <c r="U1120" s="57" t="s">
        <v>90</v>
      </c>
      <c r="V1120" s="57" t="s">
        <v>91</v>
      </c>
      <c r="W1120" s="57" t="s">
        <v>92</v>
      </c>
      <c r="X1120" s="57" t="s">
        <v>93</v>
      </c>
      <c r="Y1120" s="57" t="s">
        <v>94</v>
      </c>
      <c r="Z1120" s="57">
        <v>269</v>
      </c>
      <c r="AA1120" s="57">
        <v>384.67</v>
      </c>
    </row>
    <row r="1121" spans="16:27" ht="18" customHeight="1" x14ac:dyDescent="0.25">
      <c r="P1121" s="11"/>
      <c r="Q1121" s="58" t="s">
        <v>88</v>
      </c>
      <c r="R1121" s="58">
        <v>2021</v>
      </c>
      <c r="S1121" s="58" t="s">
        <v>1</v>
      </c>
      <c r="T1121" s="58" t="s">
        <v>89</v>
      </c>
      <c r="U1121" s="58" t="s">
        <v>90</v>
      </c>
      <c r="V1121" s="58" t="s">
        <v>91</v>
      </c>
      <c r="W1121" s="58" t="s">
        <v>92</v>
      </c>
      <c r="X1121" s="58" t="s">
        <v>93</v>
      </c>
      <c r="Y1121" s="58" t="s">
        <v>94</v>
      </c>
      <c r="Z1121" s="58">
        <v>278</v>
      </c>
      <c r="AA1121" s="58">
        <v>397.54</v>
      </c>
    </row>
    <row r="1122" spans="16:27" ht="18" customHeight="1" x14ac:dyDescent="0.25">
      <c r="P1122" s="11"/>
      <c r="Q1122" s="57" t="s">
        <v>95</v>
      </c>
      <c r="R1122" s="57">
        <v>2021</v>
      </c>
      <c r="S1122" s="57" t="s">
        <v>1</v>
      </c>
      <c r="T1122" s="57" t="s">
        <v>89</v>
      </c>
      <c r="U1122" s="57" t="s">
        <v>90</v>
      </c>
      <c r="V1122" s="57" t="s">
        <v>91</v>
      </c>
      <c r="W1122" s="57" t="s">
        <v>92</v>
      </c>
      <c r="X1122" s="57" t="s">
        <v>93</v>
      </c>
      <c r="Y1122" s="57" t="s">
        <v>94</v>
      </c>
      <c r="Z1122" s="57">
        <v>320</v>
      </c>
      <c r="AA1122" s="57">
        <v>457.6</v>
      </c>
    </row>
    <row r="1123" spans="16:27" ht="18" customHeight="1" x14ac:dyDescent="0.25">
      <c r="P1123" s="11"/>
      <c r="Q1123" s="58" t="s">
        <v>95</v>
      </c>
      <c r="R1123" s="58">
        <v>2021</v>
      </c>
      <c r="S1123" s="58" t="s">
        <v>1</v>
      </c>
      <c r="T1123" s="58" t="s">
        <v>89</v>
      </c>
      <c r="U1123" s="58" t="s">
        <v>90</v>
      </c>
      <c r="V1123" s="58" t="s">
        <v>91</v>
      </c>
      <c r="W1123" s="58" t="s">
        <v>92</v>
      </c>
      <c r="X1123" s="58" t="s">
        <v>93</v>
      </c>
      <c r="Y1123" s="58" t="s">
        <v>94</v>
      </c>
      <c r="Z1123" s="58">
        <v>248</v>
      </c>
      <c r="AA1123" s="58">
        <v>354.64</v>
      </c>
    </row>
    <row r="1124" spans="16:27" ht="18" customHeight="1" x14ac:dyDescent="0.25">
      <c r="P1124" s="11"/>
      <c r="Q1124" s="57" t="s">
        <v>88</v>
      </c>
      <c r="R1124" s="57">
        <v>2021</v>
      </c>
      <c r="S1124" s="57" t="s">
        <v>1</v>
      </c>
      <c r="T1124" s="57" t="s">
        <v>89</v>
      </c>
      <c r="U1124" s="57" t="s">
        <v>90</v>
      </c>
      <c r="V1124" s="57" t="s">
        <v>91</v>
      </c>
      <c r="W1124" s="57" t="s">
        <v>92</v>
      </c>
      <c r="X1124" s="57" t="s">
        <v>93</v>
      </c>
      <c r="Y1124" s="57" t="s">
        <v>94</v>
      </c>
      <c r="Z1124" s="57">
        <v>274</v>
      </c>
      <c r="AA1124" s="57">
        <v>526.24</v>
      </c>
    </row>
    <row r="1125" spans="16:27" ht="18" customHeight="1" x14ac:dyDescent="0.25">
      <c r="P1125" s="11"/>
      <c r="Q1125" s="58" t="s">
        <v>95</v>
      </c>
      <c r="R1125" s="58">
        <v>2021</v>
      </c>
      <c r="S1125" s="58" t="s">
        <v>1</v>
      </c>
      <c r="T1125" s="58" t="s">
        <v>89</v>
      </c>
      <c r="U1125" s="58" t="s">
        <v>90</v>
      </c>
      <c r="V1125" s="58" t="s">
        <v>91</v>
      </c>
      <c r="W1125" s="58" t="s">
        <v>92</v>
      </c>
      <c r="X1125" s="58" t="s">
        <v>93</v>
      </c>
      <c r="Y1125" s="58" t="s">
        <v>94</v>
      </c>
      <c r="Z1125" s="58">
        <v>322</v>
      </c>
      <c r="AA1125" s="58">
        <v>526.24</v>
      </c>
    </row>
    <row r="1126" spans="16:27" ht="18" customHeight="1" x14ac:dyDescent="0.25">
      <c r="P1126" s="11"/>
      <c r="Q1126" s="57" t="s">
        <v>95</v>
      </c>
      <c r="R1126" s="57">
        <v>2021</v>
      </c>
      <c r="S1126" s="57" t="s">
        <v>1</v>
      </c>
      <c r="T1126" s="57" t="s">
        <v>89</v>
      </c>
      <c r="U1126" s="57" t="s">
        <v>90</v>
      </c>
      <c r="V1126" s="57" t="s">
        <v>91</v>
      </c>
      <c r="W1126" s="57" t="s">
        <v>92</v>
      </c>
      <c r="X1126" s="57" t="s">
        <v>93</v>
      </c>
      <c r="Y1126" s="57" t="s">
        <v>94</v>
      </c>
      <c r="Z1126" s="57">
        <v>250</v>
      </c>
      <c r="AA1126" s="57">
        <v>526.24</v>
      </c>
    </row>
    <row r="1127" spans="16:27" ht="18" customHeight="1" x14ac:dyDescent="0.25">
      <c r="P1127" s="11"/>
      <c r="Q1127" s="58" t="s">
        <v>99</v>
      </c>
      <c r="R1127" s="58">
        <v>2021</v>
      </c>
      <c r="S1127" s="58" t="s">
        <v>1</v>
      </c>
      <c r="T1127" s="58" t="s">
        <v>89</v>
      </c>
      <c r="U1127" s="58" t="s">
        <v>90</v>
      </c>
      <c r="V1127" s="58" t="s">
        <v>91</v>
      </c>
      <c r="W1127" s="58" t="s">
        <v>92</v>
      </c>
      <c r="X1127" s="58" t="s">
        <v>93</v>
      </c>
      <c r="Y1127" s="58" t="s">
        <v>94</v>
      </c>
      <c r="Z1127" s="58">
        <v>998</v>
      </c>
      <c r="AA1127" s="58">
        <v>1427.14</v>
      </c>
    </row>
    <row r="1128" spans="16:27" ht="18" customHeight="1" x14ac:dyDescent="0.25">
      <c r="P1128" s="11"/>
      <c r="Q1128" s="57" t="s">
        <v>95</v>
      </c>
      <c r="R1128" s="57">
        <v>2021</v>
      </c>
      <c r="S1128" s="57" t="s">
        <v>1</v>
      </c>
      <c r="T1128" s="57" t="s">
        <v>89</v>
      </c>
      <c r="U1128" s="57" t="s">
        <v>90</v>
      </c>
      <c r="V1128" s="57" t="s">
        <v>91</v>
      </c>
      <c r="W1128" s="57" t="s">
        <v>92</v>
      </c>
      <c r="X1128" s="57" t="s">
        <v>93</v>
      </c>
      <c r="Y1128" s="57" t="s">
        <v>94</v>
      </c>
      <c r="Z1128" s="57">
        <v>1031</v>
      </c>
      <c r="AA1128" s="57">
        <v>1474.33</v>
      </c>
    </row>
    <row r="1129" spans="16:27" ht="18" customHeight="1" x14ac:dyDescent="0.25">
      <c r="P1129" s="11"/>
      <c r="Q1129" s="58" t="s">
        <v>88</v>
      </c>
      <c r="R1129" s="58">
        <v>2021</v>
      </c>
      <c r="S1129" s="58" t="s">
        <v>1</v>
      </c>
      <c r="T1129" s="58" t="s">
        <v>89</v>
      </c>
      <c r="U1129" s="58" t="s">
        <v>90</v>
      </c>
      <c r="V1129" s="58" t="s">
        <v>91</v>
      </c>
      <c r="W1129" s="58" t="s">
        <v>92</v>
      </c>
      <c r="X1129" s="58" t="s">
        <v>93</v>
      </c>
      <c r="Y1129" s="58" t="s">
        <v>94</v>
      </c>
      <c r="Z1129" s="58">
        <v>321</v>
      </c>
      <c r="AA1129" s="58">
        <v>459.03</v>
      </c>
    </row>
    <row r="1130" spans="16:27" ht="18" customHeight="1" x14ac:dyDescent="0.25">
      <c r="P1130" s="11"/>
      <c r="Q1130" s="57" t="s">
        <v>99</v>
      </c>
      <c r="R1130" s="57">
        <v>2021</v>
      </c>
      <c r="S1130" s="57" t="s">
        <v>1</v>
      </c>
      <c r="T1130" s="57" t="s">
        <v>89</v>
      </c>
      <c r="U1130" s="57" t="s">
        <v>90</v>
      </c>
      <c r="V1130" s="57" t="s">
        <v>91</v>
      </c>
      <c r="W1130" s="57" t="s">
        <v>92</v>
      </c>
      <c r="X1130" s="57" t="s">
        <v>93</v>
      </c>
      <c r="Y1130" s="57" t="s">
        <v>94</v>
      </c>
      <c r="Z1130" s="57">
        <v>249</v>
      </c>
      <c r="AA1130" s="57">
        <v>356.07</v>
      </c>
    </row>
    <row r="1131" spans="16:27" ht="18" customHeight="1" x14ac:dyDescent="0.25">
      <c r="P1131" s="11"/>
      <c r="Q1131" s="58" t="s">
        <v>95</v>
      </c>
      <c r="R1131" s="58">
        <v>2021</v>
      </c>
      <c r="S1131" s="58" t="s">
        <v>1</v>
      </c>
      <c r="T1131" s="58" t="s">
        <v>89</v>
      </c>
      <c r="U1131" s="58" t="s">
        <v>90</v>
      </c>
      <c r="V1131" s="58" t="s">
        <v>91</v>
      </c>
      <c r="W1131" s="58" t="s">
        <v>92</v>
      </c>
      <c r="X1131" s="58" t="s">
        <v>93</v>
      </c>
      <c r="Y1131" s="58" t="s">
        <v>94</v>
      </c>
      <c r="Z1131" s="58">
        <v>779</v>
      </c>
      <c r="AA1131" s="58">
        <v>1113.97</v>
      </c>
    </row>
    <row r="1132" spans="16:27" ht="18" customHeight="1" x14ac:dyDescent="0.25">
      <c r="P1132" s="11"/>
      <c r="Q1132" s="57" t="s">
        <v>88</v>
      </c>
      <c r="R1132" s="57">
        <v>2021</v>
      </c>
      <c r="S1132" s="57" t="s">
        <v>1</v>
      </c>
      <c r="T1132" s="57" t="s">
        <v>89</v>
      </c>
      <c r="U1132" s="57" t="s">
        <v>90</v>
      </c>
      <c r="V1132" s="57" t="s">
        <v>91</v>
      </c>
      <c r="W1132" s="57" t="s">
        <v>92</v>
      </c>
      <c r="X1132" s="57" t="s">
        <v>93</v>
      </c>
      <c r="Y1132" s="57" t="s">
        <v>94</v>
      </c>
      <c r="Z1132" s="57">
        <v>812</v>
      </c>
      <c r="AA1132" s="57">
        <v>1161.1600000000001</v>
      </c>
    </row>
    <row r="1133" spans="16:27" ht="18" customHeight="1" x14ac:dyDescent="0.25">
      <c r="P1133" s="11"/>
      <c r="Q1133" s="58" t="s">
        <v>88</v>
      </c>
      <c r="R1133" s="58">
        <v>2021</v>
      </c>
      <c r="S1133" s="58" t="s">
        <v>1</v>
      </c>
      <c r="T1133" s="58" t="s">
        <v>89</v>
      </c>
      <c r="U1133" s="58" t="s">
        <v>90</v>
      </c>
      <c r="V1133" s="58" t="s">
        <v>91</v>
      </c>
      <c r="W1133" s="58" t="s">
        <v>92</v>
      </c>
      <c r="X1133" s="58" t="s">
        <v>93</v>
      </c>
      <c r="Y1133" s="58" t="s">
        <v>94</v>
      </c>
      <c r="Z1133" s="58">
        <v>866</v>
      </c>
      <c r="AA1133" s="58">
        <v>1238.3800000000001</v>
      </c>
    </row>
    <row r="1134" spans="16:27" ht="18" customHeight="1" x14ac:dyDescent="0.25">
      <c r="P1134" s="11"/>
      <c r="Q1134" s="57" t="s">
        <v>95</v>
      </c>
      <c r="R1134" s="57">
        <v>2021</v>
      </c>
      <c r="S1134" s="57" t="s">
        <v>1</v>
      </c>
      <c r="T1134" s="57" t="s">
        <v>89</v>
      </c>
      <c r="U1134" s="57" t="s">
        <v>90</v>
      </c>
      <c r="V1134" s="57" t="s">
        <v>91</v>
      </c>
      <c r="W1134" s="57" t="s">
        <v>92</v>
      </c>
      <c r="X1134" s="57" t="s">
        <v>93</v>
      </c>
      <c r="Y1134" s="57" t="s">
        <v>94</v>
      </c>
      <c r="Z1134" s="57">
        <v>275</v>
      </c>
      <c r="AA1134" s="57">
        <v>393.25</v>
      </c>
    </row>
    <row r="1135" spans="16:27" ht="18" customHeight="1" x14ac:dyDescent="0.25">
      <c r="P1135" s="11"/>
      <c r="Q1135" s="58" t="s">
        <v>95</v>
      </c>
      <c r="R1135" s="58">
        <v>2021</v>
      </c>
      <c r="S1135" s="58" t="s">
        <v>1</v>
      </c>
      <c r="T1135" s="58" t="s">
        <v>89</v>
      </c>
      <c r="U1135" s="58" t="s">
        <v>90</v>
      </c>
      <c r="V1135" s="58" t="s">
        <v>91</v>
      </c>
      <c r="W1135" s="58" t="s">
        <v>92</v>
      </c>
      <c r="X1135" s="58" t="s">
        <v>93</v>
      </c>
      <c r="Y1135" s="58" t="s">
        <v>94</v>
      </c>
      <c r="Z1135" s="58">
        <v>323</v>
      </c>
      <c r="AA1135" s="58">
        <v>461.89</v>
      </c>
    </row>
    <row r="1136" spans="16:27" ht="18" customHeight="1" x14ac:dyDescent="0.25">
      <c r="P1136" s="11"/>
      <c r="Q1136" s="57" t="s">
        <v>88</v>
      </c>
      <c r="R1136" s="57">
        <v>2021</v>
      </c>
      <c r="S1136" s="57" t="s">
        <v>1</v>
      </c>
      <c r="T1136" s="57" t="s">
        <v>89</v>
      </c>
      <c r="U1136" s="57" t="s">
        <v>90</v>
      </c>
      <c r="V1136" s="57" t="s">
        <v>91</v>
      </c>
      <c r="W1136" s="57" t="s">
        <v>92</v>
      </c>
      <c r="X1136" s="57" t="s">
        <v>93</v>
      </c>
      <c r="Y1136" s="57" t="s">
        <v>94</v>
      </c>
      <c r="Z1136" s="57">
        <v>251</v>
      </c>
      <c r="AA1136" s="57">
        <v>358.93</v>
      </c>
    </row>
    <row r="1137" spans="16:27" ht="18" customHeight="1" x14ac:dyDescent="0.25">
      <c r="P1137" s="11"/>
      <c r="Q1137" s="58" t="s">
        <v>88</v>
      </c>
      <c r="R1137" s="58">
        <v>2021</v>
      </c>
      <c r="S1137" s="58" t="s">
        <v>0</v>
      </c>
      <c r="T1137" s="58" t="s">
        <v>89</v>
      </c>
      <c r="U1137" s="58" t="s">
        <v>90</v>
      </c>
      <c r="V1137" s="58" t="s">
        <v>91</v>
      </c>
      <c r="W1137" s="58" t="s">
        <v>92</v>
      </c>
      <c r="X1137" s="58" t="s">
        <v>93</v>
      </c>
      <c r="Y1137" s="58" t="s">
        <v>94</v>
      </c>
      <c r="Z1137" s="58">
        <v>326</v>
      </c>
      <c r="AA1137" s="58">
        <v>466.18</v>
      </c>
    </row>
    <row r="1138" spans="16:27" ht="18" customHeight="1" x14ac:dyDescent="0.25">
      <c r="P1138" s="11"/>
      <c r="Q1138" s="57" t="s">
        <v>88</v>
      </c>
      <c r="R1138" s="57">
        <v>2021</v>
      </c>
      <c r="S1138" s="57" t="s">
        <v>0</v>
      </c>
      <c r="T1138" s="57" t="s">
        <v>89</v>
      </c>
      <c r="U1138" s="57" t="s">
        <v>90</v>
      </c>
      <c r="V1138" s="57" t="s">
        <v>91</v>
      </c>
      <c r="W1138" s="57" t="s">
        <v>92</v>
      </c>
      <c r="X1138" s="57" t="s">
        <v>93</v>
      </c>
      <c r="Y1138" s="57" t="s">
        <v>94</v>
      </c>
      <c r="Z1138" s="57">
        <v>254</v>
      </c>
      <c r="AA1138" s="57">
        <v>363.22</v>
      </c>
    </row>
    <row r="1139" spans="16:27" ht="18" customHeight="1" x14ac:dyDescent="0.25">
      <c r="P1139" s="11"/>
      <c r="Q1139" s="58" t="s">
        <v>97</v>
      </c>
      <c r="R1139" s="58">
        <v>2021</v>
      </c>
      <c r="S1139" s="58" t="s">
        <v>0</v>
      </c>
      <c r="T1139" s="58" t="s">
        <v>89</v>
      </c>
      <c r="U1139" s="58" t="s">
        <v>90</v>
      </c>
      <c r="V1139" s="58" t="s">
        <v>91</v>
      </c>
      <c r="W1139" s="58" t="s">
        <v>92</v>
      </c>
      <c r="X1139" s="58" t="s">
        <v>93</v>
      </c>
      <c r="Y1139" s="58" t="s">
        <v>94</v>
      </c>
      <c r="Z1139" s="58">
        <v>280</v>
      </c>
      <c r="AA1139" s="58">
        <v>526.24</v>
      </c>
    </row>
    <row r="1140" spans="16:27" ht="18" customHeight="1" x14ac:dyDescent="0.25">
      <c r="P1140" s="11"/>
      <c r="Q1140" s="57" t="s">
        <v>95</v>
      </c>
      <c r="R1140" s="57">
        <v>2021</v>
      </c>
      <c r="S1140" s="57" t="s">
        <v>0</v>
      </c>
      <c r="T1140" s="57" t="s">
        <v>89</v>
      </c>
      <c r="U1140" s="57" t="s">
        <v>90</v>
      </c>
      <c r="V1140" s="57" t="s">
        <v>91</v>
      </c>
      <c r="W1140" s="57" t="s">
        <v>92</v>
      </c>
      <c r="X1140" s="57" t="s">
        <v>93</v>
      </c>
      <c r="Y1140" s="57" t="s">
        <v>94</v>
      </c>
      <c r="Z1140" s="57">
        <v>328</v>
      </c>
      <c r="AA1140" s="57">
        <v>526.24</v>
      </c>
    </row>
    <row r="1141" spans="16:27" ht="18" customHeight="1" x14ac:dyDescent="0.25">
      <c r="P1141" s="11"/>
      <c r="Q1141" s="58" t="s">
        <v>97</v>
      </c>
      <c r="R1141" s="58">
        <v>2021</v>
      </c>
      <c r="S1141" s="58" t="s">
        <v>0</v>
      </c>
      <c r="T1141" s="58" t="s">
        <v>89</v>
      </c>
      <c r="U1141" s="58" t="s">
        <v>90</v>
      </c>
      <c r="V1141" s="58" t="s">
        <v>91</v>
      </c>
      <c r="W1141" s="58" t="s">
        <v>92</v>
      </c>
      <c r="X1141" s="58" t="s">
        <v>93</v>
      </c>
      <c r="Y1141" s="58" t="s">
        <v>94</v>
      </c>
      <c r="Z1141" s="58">
        <v>256</v>
      </c>
      <c r="AA1141" s="58">
        <v>526.24</v>
      </c>
    </row>
    <row r="1142" spans="16:27" ht="18" customHeight="1" x14ac:dyDescent="0.25">
      <c r="P1142" s="11"/>
      <c r="Q1142" s="57" t="s">
        <v>97</v>
      </c>
      <c r="R1142" s="57">
        <v>2021</v>
      </c>
      <c r="S1142" s="57" t="s">
        <v>0</v>
      </c>
      <c r="T1142" s="57" t="s">
        <v>89</v>
      </c>
      <c r="U1142" s="57" t="s">
        <v>90</v>
      </c>
      <c r="V1142" s="57" t="s">
        <v>91</v>
      </c>
      <c r="W1142" s="57" t="s">
        <v>92</v>
      </c>
      <c r="X1142" s="57" t="s">
        <v>93</v>
      </c>
      <c r="Y1142" s="57" t="s">
        <v>94</v>
      </c>
      <c r="Z1142" s="57">
        <v>997</v>
      </c>
      <c r="AA1142" s="57">
        <v>1425.71</v>
      </c>
    </row>
    <row r="1143" spans="16:27" ht="18" customHeight="1" x14ac:dyDescent="0.25">
      <c r="P1143" s="11"/>
      <c r="Q1143" s="58" t="s">
        <v>98</v>
      </c>
      <c r="R1143" s="58">
        <v>2021</v>
      </c>
      <c r="S1143" s="58" t="s">
        <v>0</v>
      </c>
      <c r="T1143" s="58" t="s">
        <v>89</v>
      </c>
      <c r="U1143" s="58" t="s">
        <v>90</v>
      </c>
      <c r="V1143" s="58" t="s">
        <v>91</v>
      </c>
      <c r="W1143" s="58" t="s">
        <v>92</v>
      </c>
      <c r="X1143" s="58" t="s">
        <v>93</v>
      </c>
      <c r="Y1143" s="58" t="s">
        <v>94</v>
      </c>
      <c r="Z1143" s="58">
        <v>1030</v>
      </c>
      <c r="AA1143" s="58">
        <v>1472.9</v>
      </c>
    </row>
    <row r="1144" spans="16:27" ht="18" customHeight="1" x14ac:dyDescent="0.25">
      <c r="P1144" s="11"/>
      <c r="Q1144" s="57" t="s">
        <v>98</v>
      </c>
      <c r="R1144" s="57">
        <v>2021</v>
      </c>
      <c r="S1144" s="57" t="s">
        <v>0</v>
      </c>
      <c r="T1144" s="57" t="s">
        <v>89</v>
      </c>
      <c r="U1144" s="57" t="s">
        <v>90</v>
      </c>
      <c r="V1144" s="57" t="s">
        <v>91</v>
      </c>
      <c r="W1144" s="57" t="s">
        <v>92</v>
      </c>
      <c r="X1144" s="57" t="s">
        <v>93</v>
      </c>
      <c r="Y1144" s="57" t="s">
        <v>94</v>
      </c>
      <c r="Z1144" s="57">
        <v>252</v>
      </c>
      <c r="AA1144" s="57">
        <v>360.36</v>
      </c>
    </row>
    <row r="1145" spans="16:27" ht="18" customHeight="1" x14ac:dyDescent="0.25">
      <c r="P1145" s="11"/>
      <c r="Q1145" s="58" t="s">
        <v>98</v>
      </c>
      <c r="R1145" s="58">
        <v>2021</v>
      </c>
      <c r="S1145" s="58" t="s">
        <v>0</v>
      </c>
      <c r="T1145" s="58" t="s">
        <v>89</v>
      </c>
      <c r="U1145" s="58" t="s">
        <v>90</v>
      </c>
      <c r="V1145" s="58" t="s">
        <v>91</v>
      </c>
      <c r="W1145" s="58" t="s">
        <v>92</v>
      </c>
      <c r="X1145" s="58" t="s">
        <v>93</v>
      </c>
      <c r="Y1145" s="58" t="s">
        <v>94</v>
      </c>
      <c r="Z1145" s="58">
        <v>279</v>
      </c>
      <c r="AA1145" s="58">
        <v>398.97</v>
      </c>
    </row>
    <row r="1146" spans="16:27" ht="18" customHeight="1" x14ac:dyDescent="0.25">
      <c r="P1146" s="11"/>
      <c r="Q1146" s="57" t="s">
        <v>95</v>
      </c>
      <c r="R1146" s="57">
        <v>2021</v>
      </c>
      <c r="S1146" s="57" t="s">
        <v>0</v>
      </c>
      <c r="T1146" s="57" t="s">
        <v>89</v>
      </c>
      <c r="U1146" s="57" t="s">
        <v>90</v>
      </c>
      <c r="V1146" s="57" t="s">
        <v>91</v>
      </c>
      <c r="W1146" s="57" t="s">
        <v>92</v>
      </c>
      <c r="X1146" s="57" t="s">
        <v>93</v>
      </c>
      <c r="Y1146" s="57" t="s">
        <v>94</v>
      </c>
      <c r="Z1146" s="57">
        <v>327</v>
      </c>
      <c r="AA1146" s="57">
        <v>467.61</v>
      </c>
    </row>
    <row r="1147" spans="16:27" ht="18" customHeight="1" x14ac:dyDescent="0.25">
      <c r="P1147" s="11"/>
      <c r="Q1147" s="58" t="s">
        <v>97</v>
      </c>
      <c r="R1147" s="58">
        <v>2021</v>
      </c>
      <c r="S1147" s="58" t="s">
        <v>0</v>
      </c>
      <c r="T1147" s="58" t="s">
        <v>89</v>
      </c>
      <c r="U1147" s="58" t="s">
        <v>90</v>
      </c>
      <c r="V1147" s="58" t="s">
        <v>91</v>
      </c>
      <c r="W1147" s="58" t="s">
        <v>92</v>
      </c>
      <c r="X1147" s="58" t="s">
        <v>93</v>
      </c>
      <c r="Y1147" s="58" t="s">
        <v>94</v>
      </c>
      <c r="Z1147" s="58">
        <v>255</v>
      </c>
      <c r="AA1147" s="58">
        <v>364.65</v>
      </c>
    </row>
    <row r="1148" spans="16:27" ht="18" customHeight="1" x14ac:dyDescent="0.25">
      <c r="P1148" s="11"/>
      <c r="Q1148" s="57" t="s">
        <v>97</v>
      </c>
      <c r="R1148" s="57">
        <v>2021</v>
      </c>
      <c r="S1148" s="57" t="s">
        <v>0</v>
      </c>
      <c r="T1148" s="57" t="s">
        <v>89</v>
      </c>
      <c r="U1148" s="57" t="s">
        <v>90</v>
      </c>
      <c r="V1148" s="57" t="s">
        <v>91</v>
      </c>
      <c r="W1148" s="57" t="s">
        <v>92</v>
      </c>
      <c r="X1148" s="57" t="s">
        <v>93</v>
      </c>
      <c r="Y1148" s="57" t="s">
        <v>94</v>
      </c>
      <c r="Z1148" s="57">
        <v>778</v>
      </c>
      <c r="AA1148" s="57">
        <v>1112.54</v>
      </c>
    </row>
    <row r="1149" spans="16:27" ht="18" customHeight="1" x14ac:dyDescent="0.25">
      <c r="P1149" s="11"/>
      <c r="Q1149" s="58" t="s">
        <v>97</v>
      </c>
      <c r="R1149" s="58">
        <v>2021</v>
      </c>
      <c r="S1149" s="58" t="s">
        <v>0</v>
      </c>
      <c r="T1149" s="58" t="s">
        <v>89</v>
      </c>
      <c r="U1149" s="58" t="s">
        <v>90</v>
      </c>
      <c r="V1149" s="58" t="s">
        <v>91</v>
      </c>
      <c r="W1149" s="58" t="s">
        <v>92</v>
      </c>
      <c r="X1149" s="58" t="s">
        <v>93</v>
      </c>
      <c r="Y1149" s="58" t="s">
        <v>94</v>
      </c>
      <c r="Z1149" s="58">
        <v>865</v>
      </c>
      <c r="AA1149" s="58">
        <v>1236.95</v>
      </c>
    </row>
    <row r="1150" spans="16:27" ht="18" customHeight="1" x14ac:dyDescent="0.25">
      <c r="P1150" s="11"/>
      <c r="Q1150" s="57" t="s">
        <v>88</v>
      </c>
      <c r="R1150" s="57">
        <v>2021</v>
      </c>
      <c r="S1150" s="57" t="s">
        <v>0</v>
      </c>
      <c r="T1150" s="57" t="s">
        <v>89</v>
      </c>
      <c r="U1150" s="57" t="s">
        <v>90</v>
      </c>
      <c r="V1150" s="57" t="s">
        <v>91</v>
      </c>
      <c r="W1150" s="57" t="s">
        <v>92</v>
      </c>
      <c r="X1150" s="57" t="s">
        <v>93</v>
      </c>
      <c r="Y1150" s="57" t="s">
        <v>94</v>
      </c>
      <c r="Z1150" s="57">
        <v>281</v>
      </c>
      <c r="AA1150" s="57">
        <v>401.83</v>
      </c>
    </row>
    <row r="1151" spans="16:27" ht="18" customHeight="1" x14ac:dyDescent="0.25">
      <c r="P1151" s="11"/>
      <c r="Q1151" s="58" t="s">
        <v>97</v>
      </c>
      <c r="R1151" s="58">
        <v>2021</v>
      </c>
      <c r="S1151" s="58" t="s">
        <v>0</v>
      </c>
      <c r="T1151" s="58" t="s">
        <v>89</v>
      </c>
      <c r="U1151" s="58" t="s">
        <v>90</v>
      </c>
      <c r="V1151" s="58" t="s">
        <v>91</v>
      </c>
      <c r="W1151" s="58" t="s">
        <v>92</v>
      </c>
      <c r="X1151" s="58" t="s">
        <v>93</v>
      </c>
      <c r="Y1151" s="58" t="s">
        <v>94</v>
      </c>
      <c r="Z1151" s="58">
        <v>329</v>
      </c>
      <c r="AA1151" s="58">
        <v>470.47</v>
      </c>
    </row>
    <row r="1152" spans="16:27" ht="18" customHeight="1" x14ac:dyDescent="0.25">
      <c r="P1152" s="11"/>
      <c r="Q1152" s="57" t="s">
        <v>88</v>
      </c>
      <c r="R1152" s="57">
        <v>2021</v>
      </c>
      <c r="S1152" s="57" t="s">
        <v>6</v>
      </c>
      <c r="T1152" s="57" t="s">
        <v>89</v>
      </c>
      <c r="U1152" s="57" t="s">
        <v>90</v>
      </c>
      <c r="V1152" s="57" t="s">
        <v>91</v>
      </c>
      <c r="W1152" s="57" t="s">
        <v>92</v>
      </c>
      <c r="X1152" s="57" t="s">
        <v>93</v>
      </c>
      <c r="Y1152" s="57" t="s">
        <v>94</v>
      </c>
      <c r="Z1152" s="57">
        <v>248</v>
      </c>
      <c r="AA1152" s="57">
        <v>354.64</v>
      </c>
    </row>
    <row r="1153" spans="16:27" ht="18" customHeight="1" x14ac:dyDescent="0.25">
      <c r="P1153" s="11"/>
      <c r="Q1153" s="58" t="s">
        <v>88</v>
      </c>
      <c r="R1153" s="58">
        <v>2021</v>
      </c>
      <c r="S1153" s="58" t="s">
        <v>6</v>
      </c>
      <c r="T1153" s="58" t="s">
        <v>89</v>
      </c>
      <c r="U1153" s="58" t="s">
        <v>90</v>
      </c>
      <c r="V1153" s="58" t="s">
        <v>91</v>
      </c>
      <c r="W1153" s="58" t="s">
        <v>92</v>
      </c>
      <c r="X1153" s="58" t="s">
        <v>93</v>
      </c>
      <c r="Y1153" s="58" t="s">
        <v>94</v>
      </c>
      <c r="Z1153" s="58">
        <v>296</v>
      </c>
      <c r="AA1153" s="58">
        <v>423.28</v>
      </c>
    </row>
    <row r="1154" spans="16:27" ht="18" customHeight="1" x14ac:dyDescent="0.25">
      <c r="P1154" s="11"/>
      <c r="Q1154" s="57" t="s">
        <v>88</v>
      </c>
      <c r="R1154" s="57">
        <v>2021</v>
      </c>
      <c r="S1154" s="57" t="s">
        <v>6</v>
      </c>
      <c r="T1154" s="57" t="s">
        <v>89</v>
      </c>
      <c r="U1154" s="57" t="s">
        <v>90</v>
      </c>
      <c r="V1154" s="57" t="s">
        <v>91</v>
      </c>
      <c r="W1154" s="57" t="s">
        <v>92</v>
      </c>
      <c r="X1154" s="57" t="s">
        <v>93</v>
      </c>
      <c r="Y1154" s="57" t="s">
        <v>94</v>
      </c>
      <c r="Z1154" s="57">
        <v>224</v>
      </c>
      <c r="AA1154" s="57">
        <v>320.32</v>
      </c>
    </row>
    <row r="1155" spans="16:27" ht="18" customHeight="1" x14ac:dyDescent="0.25">
      <c r="P1155" s="11"/>
      <c r="Q1155" s="58" t="s">
        <v>88</v>
      </c>
      <c r="R1155" s="58">
        <v>2021</v>
      </c>
      <c r="S1155" s="58" t="s">
        <v>6</v>
      </c>
      <c r="T1155" s="58" t="s">
        <v>89</v>
      </c>
      <c r="U1155" s="58" t="s">
        <v>90</v>
      </c>
      <c r="V1155" s="58" t="s">
        <v>91</v>
      </c>
      <c r="W1155" s="58" t="s">
        <v>92</v>
      </c>
      <c r="X1155" s="58" t="s">
        <v>93</v>
      </c>
      <c r="Y1155" s="58" t="s">
        <v>94</v>
      </c>
      <c r="Z1155" s="58">
        <v>250</v>
      </c>
      <c r="AA1155" s="58">
        <v>526.24</v>
      </c>
    </row>
    <row r="1156" spans="16:27" ht="18" customHeight="1" x14ac:dyDescent="0.25">
      <c r="P1156" s="11"/>
      <c r="Q1156" s="57" t="s">
        <v>88</v>
      </c>
      <c r="R1156" s="57">
        <v>2021</v>
      </c>
      <c r="S1156" s="57" t="s">
        <v>6</v>
      </c>
      <c r="T1156" s="57" t="s">
        <v>89</v>
      </c>
      <c r="U1156" s="57" t="s">
        <v>90</v>
      </c>
      <c r="V1156" s="57" t="s">
        <v>91</v>
      </c>
      <c r="W1156" s="57" t="s">
        <v>92</v>
      </c>
      <c r="X1156" s="57" t="s">
        <v>93</v>
      </c>
      <c r="Y1156" s="57" t="s">
        <v>94</v>
      </c>
      <c r="Z1156" s="57">
        <v>298</v>
      </c>
      <c r="AA1156" s="57">
        <v>526.24</v>
      </c>
    </row>
    <row r="1157" spans="16:27" ht="18" customHeight="1" x14ac:dyDescent="0.25">
      <c r="P1157" s="11"/>
      <c r="Q1157" s="58" t="s">
        <v>95</v>
      </c>
      <c r="R1157" s="58">
        <v>2021</v>
      </c>
      <c r="S1157" s="58" t="s">
        <v>6</v>
      </c>
      <c r="T1157" s="58" t="s">
        <v>89</v>
      </c>
      <c r="U1157" s="58" t="s">
        <v>90</v>
      </c>
      <c r="V1157" s="58" t="s">
        <v>91</v>
      </c>
      <c r="W1157" s="58" t="s">
        <v>92</v>
      </c>
      <c r="X1157" s="58" t="s">
        <v>93</v>
      </c>
      <c r="Y1157" s="58" t="s">
        <v>94</v>
      </c>
      <c r="Z1157" s="58">
        <v>220</v>
      </c>
      <c r="AA1157" s="58">
        <v>526.24</v>
      </c>
    </row>
    <row r="1158" spans="16:27" ht="18" customHeight="1" x14ac:dyDescent="0.25">
      <c r="P1158" s="11"/>
      <c r="Q1158" s="57" t="s">
        <v>99</v>
      </c>
      <c r="R1158" s="57">
        <v>2021</v>
      </c>
      <c r="S1158" s="57" t="s">
        <v>6</v>
      </c>
      <c r="T1158" s="57" t="s">
        <v>89</v>
      </c>
      <c r="U1158" s="57" t="s">
        <v>90</v>
      </c>
      <c r="V1158" s="57" t="s">
        <v>91</v>
      </c>
      <c r="W1158" s="57" t="s">
        <v>92</v>
      </c>
      <c r="X1158" s="57" t="s">
        <v>93</v>
      </c>
      <c r="Y1158" s="57" t="s">
        <v>94</v>
      </c>
      <c r="Z1158" s="57">
        <v>1036</v>
      </c>
      <c r="AA1158" s="57">
        <v>1481.48</v>
      </c>
    </row>
    <row r="1159" spans="16:27" ht="18" customHeight="1" x14ac:dyDescent="0.25">
      <c r="P1159" s="11"/>
      <c r="Q1159" s="58" t="s">
        <v>98</v>
      </c>
      <c r="R1159" s="58">
        <v>2021</v>
      </c>
      <c r="S1159" s="58" t="s">
        <v>6</v>
      </c>
      <c r="T1159" s="58" t="s">
        <v>89</v>
      </c>
      <c r="U1159" s="58" t="s">
        <v>90</v>
      </c>
      <c r="V1159" s="58" t="s">
        <v>91</v>
      </c>
      <c r="W1159" s="58" t="s">
        <v>92</v>
      </c>
      <c r="X1159" s="58" t="s">
        <v>93</v>
      </c>
      <c r="Y1159" s="58" t="s">
        <v>94</v>
      </c>
      <c r="Z1159" s="58">
        <v>222</v>
      </c>
      <c r="AA1159" s="58">
        <v>317.45999999999998</v>
      </c>
    </row>
    <row r="1160" spans="16:27" ht="18" customHeight="1" x14ac:dyDescent="0.25">
      <c r="P1160" s="11"/>
      <c r="Q1160" s="57" t="s">
        <v>98</v>
      </c>
      <c r="R1160" s="57">
        <v>2021</v>
      </c>
      <c r="S1160" s="57" t="s">
        <v>6</v>
      </c>
      <c r="T1160" s="57" t="s">
        <v>89</v>
      </c>
      <c r="U1160" s="57" t="s">
        <v>90</v>
      </c>
      <c r="V1160" s="57" t="s">
        <v>91</v>
      </c>
      <c r="W1160" s="57" t="s">
        <v>92</v>
      </c>
      <c r="X1160" s="57" t="s">
        <v>93</v>
      </c>
      <c r="Y1160" s="57" t="s">
        <v>94</v>
      </c>
      <c r="Z1160" s="57">
        <v>249</v>
      </c>
      <c r="AA1160" s="57">
        <v>356.07</v>
      </c>
    </row>
    <row r="1161" spans="16:27" ht="18" customHeight="1" x14ac:dyDescent="0.25">
      <c r="P1161" s="11"/>
      <c r="Q1161" s="58" t="s">
        <v>88</v>
      </c>
      <c r="R1161" s="58">
        <v>2021</v>
      </c>
      <c r="S1161" s="58" t="s">
        <v>6</v>
      </c>
      <c r="T1161" s="58" t="s">
        <v>89</v>
      </c>
      <c r="U1161" s="58" t="s">
        <v>90</v>
      </c>
      <c r="V1161" s="58" t="s">
        <v>91</v>
      </c>
      <c r="W1161" s="58" t="s">
        <v>92</v>
      </c>
      <c r="X1161" s="58" t="s">
        <v>93</v>
      </c>
      <c r="Y1161" s="58" t="s">
        <v>94</v>
      </c>
      <c r="Z1161" s="58">
        <v>297</v>
      </c>
      <c r="AA1161" s="58">
        <v>424.71</v>
      </c>
    </row>
    <row r="1162" spans="16:27" ht="18" customHeight="1" x14ac:dyDescent="0.25">
      <c r="P1162" s="11"/>
      <c r="Q1162" s="57" t="s">
        <v>95</v>
      </c>
      <c r="R1162" s="57">
        <v>2021</v>
      </c>
      <c r="S1162" s="57" t="s">
        <v>6</v>
      </c>
      <c r="T1162" s="57" t="s">
        <v>89</v>
      </c>
      <c r="U1162" s="57" t="s">
        <v>90</v>
      </c>
      <c r="V1162" s="57" t="s">
        <v>91</v>
      </c>
      <c r="W1162" s="57" t="s">
        <v>92</v>
      </c>
      <c r="X1162" s="57" t="s">
        <v>93</v>
      </c>
      <c r="Y1162" s="57" t="s">
        <v>94</v>
      </c>
      <c r="Z1162" s="57">
        <v>784</v>
      </c>
      <c r="AA1162" s="57">
        <v>1121.1199999999999</v>
      </c>
    </row>
    <row r="1163" spans="16:27" ht="18" customHeight="1" x14ac:dyDescent="0.25">
      <c r="P1163" s="11"/>
      <c r="Q1163" s="58" t="s">
        <v>88</v>
      </c>
      <c r="R1163" s="58">
        <v>2021</v>
      </c>
      <c r="S1163" s="58" t="s">
        <v>6</v>
      </c>
      <c r="T1163" s="58" t="s">
        <v>89</v>
      </c>
      <c r="U1163" s="58" t="s">
        <v>90</v>
      </c>
      <c r="V1163" s="58" t="s">
        <v>91</v>
      </c>
      <c r="W1163" s="58" t="s">
        <v>92</v>
      </c>
      <c r="X1163" s="58" t="s">
        <v>93</v>
      </c>
      <c r="Y1163" s="58" t="s">
        <v>94</v>
      </c>
      <c r="Z1163" s="58">
        <v>817</v>
      </c>
      <c r="AA1163" s="58">
        <v>1168.31</v>
      </c>
    </row>
    <row r="1164" spans="16:27" ht="18" customHeight="1" x14ac:dyDescent="0.25">
      <c r="P1164" s="11"/>
      <c r="Q1164" s="57" t="s">
        <v>88</v>
      </c>
      <c r="R1164" s="57">
        <v>2021</v>
      </c>
      <c r="S1164" s="57" t="s">
        <v>6</v>
      </c>
      <c r="T1164" s="57" t="s">
        <v>89</v>
      </c>
      <c r="U1164" s="57" t="s">
        <v>90</v>
      </c>
      <c r="V1164" s="57" t="s">
        <v>91</v>
      </c>
      <c r="W1164" s="57" t="s">
        <v>92</v>
      </c>
      <c r="X1164" s="57" t="s">
        <v>93</v>
      </c>
      <c r="Y1164" s="57" t="s">
        <v>94</v>
      </c>
      <c r="Z1164" s="57">
        <v>870</v>
      </c>
      <c r="AA1164" s="57">
        <v>1244.0999999999999</v>
      </c>
    </row>
    <row r="1165" spans="16:27" ht="18" customHeight="1" x14ac:dyDescent="0.25">
      <c r="P1165" s="11"/>
      <c r="Q1165" s="58" t="s">
        <v>88</v>
      </c>
      <c r="R1165" s="58">
        <v>2021</v>
      </c>
      <c r="S1165" s="58" t="s">
        <v>6</v>
      </c>
      <c r="T1165" s="58" t="s">
        <v>89</v>
      </c>
      <c r="U1165" s="58" t="s">
        <v>90</v>
      </c>
      <c r="V1165" s="58" t="s">
        <v>91</v>
      </c>
      <c r="W1165" s="58" t="s">
        <v>92</v>
      </c>
      <c r="X1165" s="58" t="s">
        <v>93</v>
      </c>
      <c r="Y1165" s="58" t="s">
        <v>94</v>
      </c>
      <c r="Z1165" s="58">
        <v>251</v>
      </c>
      <c r="AA1165" s="58">
        <v>358.93</v>
      </c>
    </row>
    <row r="1166" spans="16:27" ht="18" customHeight="1" x14ac:dyDescent="0.25">
      <c r="P1166" s="11"/>
      <c r="Q1166" s="57" t="s">
        <v>88</v>
      </c>
      <c r="R1166" s="57">
        <v>2021</v>
      </c>
      <c r="S1166" s="57" t="s">
        <v>6</v>
      </c>
      <c r="T1166" s="57" t="s">
        <v>89</v>
      </c>
      <c r="U1166" s="57" t="s">
        <v>90</v>
      </c>
      <c r="V1166" s="57" t="s">
        <v>91</v>
      </c>
      <c r="W1166" s="57" t="s">
        <v>92</v>
      </c>
      <c r="X1166" s="57" t="s">
        <v>93</v>
      </c>
      <c r="Y1166" s="57" t="s">
        <v>94</v>
      </c>
      <c r="Z1166" s="57">
        <v>221</v>
      </c>
      <c r="AA1166" s="57">
        <v>316.02999999999997</v>
      </c>
    </row>
    <row r="1167" spans="16:27" ht="18" customHeight="1" x14ac:dyDescent="0.25">
      <c r="P1167" s="11"/>
      <c r="Q1167" s="58" t="s">
        <v>95</v>
      </c>
      <c r="R1167" s="58">
        <v>2021</v>
      </c>
      <c r="S1167" s="58" t="s">
        <v>5</v>
      </c>
      <c r="T1167" s="58" t="s">
        <v>89</v>
      </c>
      <c r="U1167" s="58" t="s">
        <v>90</v>
      </c>
      <c r="V1167" s="58" t="s">
        <v>91</v>
      </c>
      <c r="W1167" s="58" t="s">
        <v>92</v>
      </c>
      <c r="X1167" s="58" t="s">
        <v>93</v>
      </c>
      <c r="Y1167" s="58" t="s">
        <v>94</v>
      </c>
      <c r="Z1167" s="58">
        <v>254</v>
      </c>
      <c r="AA1167" s="58">
        <v>363.22</v>
      </c>
    </row>
    <row r="1168" spans="16:27" ht="18" customHeight="1" x14ac:dyDescent="0.25">
      <c r="P1168" s="11"/>
      <c r="Q1168" s="57" t="s">
        <v>88</v>
      </c>
      <c r="R1168" s="57">
        <v>2021</v>
      </c>
      <c r="S1168" s="57" t="s">
        <v>5</v>
      </c>
      <c r="T1168" s="57" t="s">
        <v>89</v>
      </c>
      <c r="U1168" s="57" t="s">
        <v>90</v>
      </c>
      <c r="V1168" s="57" t="s">
        <v>91</v>
      </c>
      <c r="W1168" s="57" t="s">
        <v>92</v>
      </c>
      <c r="X1168" s="57" t="s">
        <v>93</v>
      </c>
      <c r="Y1168" s="57" t="s">
        <v>94</v>
      </c>
      <c r="Z1168" s="57">
        <v>302</v>
      </c>
      <c r="AA1168" s="57">
        <v>431.86</v>
      </c>
    </row>
    <row r="1169" spans="16:27" ht="18" customHeight="1" x14ac:dyDescent="0.25">
      <c r="P1169" s="11"/>
      <c r="Q1169" s="58" t="s">
        <v>99</v>
      </c>
      <c r="R1169" s="58">
        <v>2021</v>
      </c>
      <c r="S1169" s="58" t="s">
        <v>5</v>
      </c>
      <c r="T1169" s="58" t="s">
        <v>89</v>
      </c>
      <c r="U1169" s="58" t="s">
        <v>90</v>
      </c>
      <c r="V1169" s="58" t="s">
        <v>91</v>
      </c>
      <c r="W1169" s="58" t="s">
        <v>92</v>
      </c>
      <c r="X1169" s="58" t="s">
        <v>93</v>
      </c>
      <c r="Y1169" s="58" t="s">
        <v>94</v>
      </c>
      <c r="Z1169" s="58">
        <v>230</v>
      </c>
      <c r="AA1169" s="58">
        <v>328.9</v>
      </c>
    </row>
    <row r="1170" spans="16:27" ht="18" customHeight="1" x14ac:dyDescent="0.25">
      <c r="P1170" s="11"/>
      <c r="Q1170" s="57" t="s">
        <v>95</v>
      </c>
      <c r="R1170" s="57">
        <v>2021</v>
      </c>
      <c r="S1170" s="57" t="s">
        <v>5</v>
      </c>
      <c r="T1170" s="57" t="s">
        <v>89</v>
      </c>
      <c r="U1170" s="57" t="s">
        <v>90</v>
      </c>
      <c r="V1170" s="57" t="s">
        <v>91</v>
      </c>
      <c r="W1170" s="57" t="s">
        <v>92</v>
      </c>
      <c r="X1170" s="57" t="s">
        <v>93</v>
      </c>
      <c r="Y1170" s="57" t="s">
        <v>94</v>
      </c>
      <c r="Z1170" s="57">
        <v>256</v>
      </c>
      <c r="AA1170" s="57">
        <v>526.24</v>
      </c>
    </row>
    <row r="1171" spans="16:27" ht="18" customHeight="1" x14ac:dyDescent="0.25">
      <c r="P1171" s="11"/>
      <c r="Q1171" s="58" t="s">
        <v>88</v>
      </c>
      <c r="R1171" s="58">
        <v>2021</v>
      </c>
      <c r="S1171" s="58" t="s">
        <v>5</v>
      </c>
      <c r="T1171" s="58" t="s">
        <v>89</v>
      </c>
      <c r="U1171" s="58" t="s">
        <v>90</v>
      </c>
      <c r="V1171" s="58" t="s">
        <v>91</v>
      </c>
      <c r="W1171" s="58" t="s">
        <v>92</v>
      </c>
      <c r="X1171" s="58" t="s">
        <v>93</v>
      </c>
      <c r="Y1171" s="58" t="s">
        <v>94</v>
      </c>
      <c r="Z1171" s="58">
        <v>226</v>
      </c>
      <c r="AA1171" s="58">
        <v>526.24</v>
      </c>
    </row>
    <row r="1172" spans="16:27" ht="18" customHeight="1" x14ac:dyDescent="0.25">
      <c r="P1172" s="11"/>
      <c r="Q1172" s="57" t="s">
        <v>88</v>
      </c>
      <c r="R1172" s="57">
        <v>2021</v>
      </c>
      <c r="S1172" s="57" t="s">
        <v>5</v>
      </c>
      <c r="T1172" s="57" t="s">
        <v>89</v>
      </c>
      <c r="U1172" s="57" t="s">
        <v>90</v>
      </c>
      <c r="V1172" s="57" t="s">
        <v>91</v>
      </c>
      <c r="W1172" s="57" t="s">
        <v>92</v>
      </c>
      <c r="X1172" s="57" t="s">
        <v>93</v>
      </c>
      <c r="Y1172" s="57" t="s">
        <v>94</v>
      </c>
      <c r="Z1172" s="57">
        <v>1002</v>
      </c>
      <c r="AA1172" s="57">
        <v>1432.86</v>
      </c>
    </row>
    <row r="1173" spans="16:27" ht="18" customHeight="1" x14ac:dyDescent="0.25">
      <c r="P1173" s="11"/>
      <c r="Q1173" s="58" t="s">
        <v>97</v>
      </c>
      <c r="R1173" s="58">
        <v>2021</v>
      </c>
      <c r="S1173" s="58" t="s">
        <v>5</v>
      </c>
      <c r="T1173" s="58" t="s">
        <v>89</v>
      </c>
      <c r="U1173" s="58" t="s">
        <v>90</v>
      </c>
      <c r="V1173" s="58" t="s">
        <v>91</v>
      </c>
      <c r="W1173" s="58" t="s">
        <v>92</v>
      </c>
      <c r="X1173" s="58" t="s">
        <v>93</v>
      </c>
      <c r="Y1173" s="58" t="s">
        <v>94</v>
      </c>
      <c r="Z1173" s="58">
        <v>1035</v>
      </c>
      <c r="AA1173" s="58">
        <v>1480.05</v>
      </c>
    </row>
    <row r="1174" spans="16:27" ht="18" customHeight="1" x14ac:dyDescent="0.25">
      <c r="P1174" s="11"/>
      <c r="Q1174" s="57" t="s">
        <v>88</v>
      </c>
      <c r="R1174" s="57">
        <v>2021</v>
      </c>
      <c r="S1174" s="57" t="s">
        <v>5</v>
      </c>
      <c r="T1174" s="57" t="s">
        <v>89</v>
      </c>
      <c r="U1174" s="57" t="s">
        <v>90</v>
      </c>
      <c r="V1174" s="57" t="s">
        <v>91</v>
      </c>
      <c r="W1174" s="57" t="s">
        <v>92</v>
      </c>
      <c r="X1174" s="57" t="s">
        <v>93</v>
      </c>
      <c r="Y1174" s="57" t="s">
        <v>94</v>
      </c>
      <c r="Z1174" s="57">
        <v>228</v>
      </c>
      <c r="AA1174" s="57">
        <v>326.04000000000002</v>
      </c>
    </row>
    <row r="1175" spans="16:27" ht="18" customHeight="1" x14ac:dyDescent="0.25">
      <c r="P1175" s="11"/>
      <c r="Q1175" s="58" t="s">
        <v>88</v>
      </c>
      <c r="R1175" s="58">
        <v>2021</v>
      </c>
      <c r="S1175" s="58" t="s">
        <v>5</v>
      </c>
      <c r="T1175" s="58" t="s">
        <v>89</v>
      </c>
      <c r="U1175" s="58" t="s">
        <v>90</v>
      </c>
      <c r="V1175" s="58" t="s">
        <v>91</v>
      </c>
      <c r="W1175" s="58" t="s">
        <v>92</v>
      </c>
      <c r="X1175" s="58" t="s">
        <v>93</v>
      </c>
      <c r="Y1175" s="58" t="s">
        <v>94</v>
      </c>
      <c r="Z1175" s="58">
        <v>255</v>
      </c>
      <c r="AA1175" s="58">
        <v>364.65</v>
      </c>
    </row>
    <row r="1176" spans="16:27" ht="18" customHeight="1" x14ac:dyDescent="0.25">
      <c r="P1176" s="11"/>
      <c r="Q1176" s="57" t="s">
        <v>95</v>
      </c>
      <c r="R1176" s="57">
        <v>2021</v>
      </c>
      <c r="S1176" s="57" t="s">
        <v>5</v>
      </c>
      <c r="T1176" s="57" t="s">
        <v>89</v>
      </c>
      <c r="U1176" s="57" t="s">
        <v>90</v>
      </c>
      <c r="V1176" s="57" t="s">
        <v>91</v>
      </c>
      <c r="W1176" s="57" t="s">
        <v>92</v>
      </c>
      <c r="X1176" s="57" t="s">
        <v>93</v>
      </c>
      <c r="Y1176" s="57" t="s">
        <v>94</v>
      </c>
      <c r="Z1176" s="57">
        <v>303</v>
      </c>
      <c r="AA1176" s="57">
        <v>433.29</v>
      </c>
    </row>
    <row r="1177" spans="16:27" ht="18" customHeight="1" x14ac:dyDescent="0.25">
      <c r="P1177" s="11"/>
      <c r="Q1177" s="58" t="s">
        <v>88</v>
      </c>
      <c r="R1177" s="58">
        <v>2021</v>
      </c>
      <c r="S1177" s="58" t="s">
        <v>5</v>
      </c>
      <c r="T1177" s="58" t="s">
        <v>89</v>
      </c>
      <c r="U1177" s="58" t="s">
        <v>90</v>
      </c>
      <c r="V1177" s="58" t="s">
        <v>91</v>
      </c>
      <c r="W1177" s="58" t="s">
        <v>92</v>
      </c>
      <c r="X1177" s="58" t="s">
        <v>93</v>
      </c>
      <c r="Y1177" s="58" t="s">
        <v>94</v>
      </c>
      <c r="Z1177" s="58">
        <v>225</v>
      </c>
      <c r="AA1177" s="58">
        <v>321.75</v>
      </c>
    </row>
    <row r="1178" spans="16:27" ht="18" customHeight="1" x14ac:dyDescent="0.25">
      <c r="P1178" s="11"/>
      <c r="Q1178" s="57" t="s">
        <v>88</v>
      </c>
      <c r="R1178" s="57">
        <v>2021</v>
      </c>
      <c r="S1178" s="57" t="s">
        <v>5</v>
      </c>
      <c r="T1178" s="57" t="s">
        <v>89</v>
      </c>
      <c r="U1178" s="57" t="s">
        <v>90</v>
      </c>
      <c r="V1178" s="57" t="s">
        <v>91</v>
      </c>
      <c r="W1178" s="57" t="s">
        <v>92</v>
      </c>
      <c r="X1178" s="57" t="s">
        <v>93</v>
      </c>
      <c r="Y1178" s="57" t="s">
        <v>94</v>
      </c>
      <c r="Z1178" s="57">
        <v>783</v>
      </c>
      <c r="AA1178" s="57">
        <v>1119.69</v>
      </c>
    </row>
    <row r="1179" spans="16:27" ht="18" customHeight="1" x14ac:dyDescent="0.25">
      <c r="P1179" s="11"/>
      <c r="Q1179" s="58" t="s">
        <v>97</v>
      </c>
      <c r="R1179" s="58">
        <v>2021</v>
      </c>
      <c r="S1179" s="58" t="s">
        <v>5</v>
      </c>
      <c r="T1179" s="58" t="s">
        <v>89</v>
      </c>
      <c r="U1179" s="58" t="s">
        <v>90</v>
      </c>
      <c r="V1179" s="58" t="s">
        <v>91</v>
      </c>
      <c r="W1179" s="58" t="s">
        <v>92</v>
      </c>
      <c r="X1179" s="58" t="s">
        <v>93</v>
      </c>
      <c r="Y1179" s="58" t="s">
        <v>94</v>
      </c>
      <c r="Z1179" s="58">
        <v>816</v>
      </c>
      <c r="AA1179" s="58">
        <v>1166.8800000000001</v>
      </c>
    </row>
    <row r="1180" spans="16:27" ht="18" customHeight="1" x14ac:dyDescent="0.25">
      <c r="P1180" s="11"/>
      <c r="Q1180" s="57" t="s">
        <v>95</v>
      </c>
      <c r="R1180" s="57">
        <v>2021</v>
      </c>
      <c r="S1180" s="57" t="s">
        <v>5</v>
      </c>
      <c r="T1180" s="57" t="s">
        <v>89</v>
      </c>
      <c r="U1180" s="57" t="s">
        <v>90</v>
      </c>
      <c r="V1180" s="57" t="s">
        <v>91</v>
      </c>
      <c r="W1180" s="57" t="s">
        <v>92</v>
      </c>
      <c r="X1180" s="57" t="s">
        <v>93</v>
      </c>
      <c r="Y1180" s="57" t="s">
        <v>94</v>
      </c>
      <c r="Z1180" s="57">
        <v>869</v>
      </c>
      <c r="AA1180" s="57">
        <v>1242.67</v>
      </c>
    </row>
    <row r="1181" spans="16:27" ht="18" customHeight="1" x14ac:dyDescent="0.25">
      <c r="P1181" s="11"/>
      <c r="Q1181" s="58" t="s">
        <v>99</v>
      </c>
      <c r="R1181" s="58">
        <v>2021</v>
      </c>
      <c r="S1181" s="58" t="s">
        <v>5</v>
      </c>
      <c r="T1181" s="58" t="s">
        <v>89</v>
      </c>
      <c r="U1181" s="58" t="s">
        <v>90</v>
      </c>
      <c r="V1181" s="58" t="s">
        <v>91</v>
      </c>
      <c r="W1181" s="58" t="s">
        <v>92</v>
      </c>
      <c r="X1181" s="58" t="s">
        <v>93</v>
      </c>
      <c r="Y1181" s="58" t="s">
        <v>94</v>
      </c>
      <c r="Z1181" s="58">
        <v>257</v>
      </c>
      <c r="AA1181" s="58">
        <v>367.51</v>
      </c>
    </row>
    <row r="1182" spans="16:27" ht="18" customHeight="1" x14ac:dyDescent="0.25">
      <c r="P1182" s="11"/>
      <c r="Q1182" s="57" t="s">
        <v>95</v>
      </c>
      <c r="R1182" s="57">
        <v>2021</v>
      </c>
      <c r="S1182" s="57" t="s">
        <v>5</v>
      </c>
      <c r="T1182" s="57" t="s">
        <v>89</v>
      </c>
      <c r="U1182" s="57" t="s">
        <v>90</v>
      </c>
      <c r="V1182" s="57" t="s">
        <v>91</v>
      </c>
      <c r="W1182" s="57" t="s">
        <v>92</v>
      </c>
      <c r="X1182" s="57" t="s">
        <v>93</v>
      </c>
      <c r="Y1182" s="57" t="s">
        <v>94</v>
      </c>
      <c r="Z1182" s="57">
        <v>299</v>
      </c>
      <c r="AA1182" s="57">
        <v>427.57</v>
      </c>
    </row>
    <row r="1183" spans="16:27" ht="18" customHeight="1" x14ac:dyDescent="0.25">
      <c r="P1183" s="11"/>
      <c r="Q1183" s="58" t="s">
        <v>95</v>
      </c>
      <c r="R1183" s="58">
        <v>2021</v>
      </c>
      <c r="S1183" s="58" t="s">
        <v>5</v>
      </c>
      <c r="T1183" s="58" t="s">
        <v>89</v>
      </c>
      <c r="U1183" s="58" t="s">
        <v>90</v>
      </c>
      <c r="V1183" s="58" t="s">
        <v>91</v>
      </c>
      <c r="W1183" s="58" t="s">
        <v>92</v>
      </c>
      <c r="X1183" s="58" t="s">
        <v>93</v>
      </c>
      <c r="Y1183" s="58" t="s">
        <v>94</v>
      </c>
      <c r="Z1183" s="58">
        <v>227</v>
      </c>
      <c r="AA1183" s="58">
        <v>324.61</v>
      </c>
    </row>
    <row r="1184" spans="16:27" ht="18" customHeight="1" x14ac:dyDescent="0.25">
      <c r="P1184" s="11"/>
      <c r="Q1184" s="57" t="s">
        <v>88</v>
      </c>
      <c r="R1184" s="57">
        <v>2021</v>
      </c>
      <c r="S1184" s="57" t="s">
        <v>2</v>
      </c>
      <c r="T1184" s="57" t="s">
        <v>89</v>
      </c>
      <c r="U1184" s="57" t="s">
        <v>90</v>
      </c>
      <c r="V1184" s="57" t="s">
        <v>91</v>
      </c>
      <c r="W1184" s="57" t="s">
        <v>92</v>
      </c>
      <c r="X1184" s="57" t="s">
        <v>93</v>
      </c>
      <c r="Y1184" s="57" t="s">
        <v>94</v>
      </c>
      <c r="Z1184" s="57">
        <v>272</v>
      </c>
      <c r="AA1184" s="57">
        <v>388.96</v>
      </c>
    </row>
    <row r="1185" spans="16:27" ht="18" customHeight="1" x14ac:dyDescent="0.25">
      <c r="P1185" s="11"/>
      <c r="Q1185" s="58" t="s">
        <v>95</v>
      </c>
      <c r="R1185" s="58">
        <v>2021</v>
      </c>
      <c r="S1185" s="58" t="s">
        <v>2</v>
      </c>
      <c r="T1185" s="58" t="s">
        <v>89</v>
      </c>
      <c r="U1185" s="58" t="s">
        <v>90</v>
      </c>
      <c r="V1185" s="58" t="s">
        <v>91</v>
      </c>
      <c r="W1185" s="58" t="s">
        <v>92</v>
      </c>
      <c r="X1185" s="58" t="s">
        <v>93</v>
      </c>
      <c r="Y1185" s="58" t="s">
        <v>94</v>
      </c>
      <c r="Z1185" s="58">
        <v>242</v>
      </c>
      <c r="AA1185" s="58">
        <v>346.06</v>
      </c>
    </row>
    <row r="1186" spans="16:27" ht="18" customHeight="1" x14ac:dyDescent="0.25">
      <c r="P1186" s="11"/>
      <c r="Q1186" s="57" t="s">
        <v>95</v>
      </c>
      <c r="R1186" s="57">
        <v>2021</v>
      </c>
      <c r="S1186" s="57" t="s">
        <v>2</v>
      </c>
      <c r="T1186" s="57" t="s">
        <v>89</v>
      </c>
      <c r="U1186" s="57" t="s">
        <v>90</v>
      </c>
      <c r="V1186" s="57" t="s">
        <v>91</v>
      </c>
      <c r="W1186" s="57" t="s">
        <v>92</v>
      </c>
      <c r="X1186" s="57" t="s">
        <v>93</v>
      </c>
      <c r="Y1186" s="57" t="s">
        <v>94</v>
      </c>
      <c r="Z1186" s="57">
        <v>268</v>
      </c>
      <c r="AA1186" s="57">
        <v>526.24</v>
      </c>
    </row>
    <row r="1187" spans="16:27" ht="18" customHeight="1" x14ac:dyDescent="0.25">
      <c r="P1187" s="11"/>
      <c r="Q1187" s="58" t="s">
        <v>95</v>
      </c>
      <c r="R1187" s="58">
        <v>2021</v>
      </c>
      <c r="S1187" s="58" t="s">
        <v>2</v>
      </c>
      <c r="T1187" s="58" t="s">
        <v>89</v>
      </c>
      <c r="U1187" s="58" t="s">
        <v>90</v>
      </c>
      <c r="V1187" s="58" t="s">
        <v>91</v>
      </c>
      <c r="W1187" s="58" t="s">
        <v>92</v>
      </c>
      <c r="X1187" s="58" t="s">
        <v>93</v>
      </c>
      <c r="Y1187" s="58" t="s">
        <v>94</v>
      </c>
      <c r="Z1187" s="58">
        <v>316</v>
      </c>
      <c r="AA1187" s="58">
        <v>526.24</v>
      </c>
    </row>
    <row r="1188" spans="16:27" ht="18" customHeight="1" x14ac:dyDescent="0.25">
      <c r="P1188" s="11"/>
      <c r="Q1188" s="57" t="s">
        <v>88</v>
      </c>
      <c r="R1188" s="57">
        <v>2021</v>
      </c>
      <c r="S1188" s="57" t="s">
        <v>2</v>
      </c>
      <c r="T1188" s="57" t="s">
        <v>89</v>
      </c>
      <c r="U1188" s="57" t="s">
        <v>90</v>
      </c>
      <c r="V1188" s="57" t="s">
        <v>91</v>
      </c>
      <c r="W1188" s="57" t="s">
        <v>92</v>
      </c>
      <c r="X1188" s="57" t="s">
        <v>93</v>
      </c>
      <c r="Y1188" s="57" t="s">
        <v>94</v>
      </c>
      <c r="Z1188" s="57">
        <v>244</v>
      </c>
      <c r="AA1188" s="57">
        <v>526.24</v>
      </c>
    </row>
    <row r="1189" spans="16:27" ht="18" customHeight="1" x14ac:dyDescent="0.25">
      <c r="P1189" s="11"/>
      <c r="Q1189" s="58" t="s">
        <v>95</v>
      </c>
      <c r="R1189" s="58">
        <v>2021</v>
      </c>
      <c r="S1189" s="58" t="s">
        <v>2</v>
      </c>
      <c r="T1189" s="58" t="s">
        <v>89</v>
      </c>
      <c r="U1189" s="58" t="s">
        <v>90</v>
      </c>
      <c r="V1189" s="58" t="s">
        <v>91</v>
      </c>
      <c r="W1189" s="58" t="s">
        <v>92</v>
      </c>
      <c r="X1189" s="58" t="s">
        <v>93</v>
      </c>
      <c r="Y1189" s="58" t="s">
        <v>94</v>
      </c>
      <c r="Z1189" s="58">
        <v>999</v>
      </c>
      <c r="AA1189" s="58">
        <v>1428.57</v>
      </c>
    </row>
    <row r="1190" spans="16:27" ht="18" customHeight="1" x14ac:dyDescent="0.25">
      <c r="P1190" s="11"/>
      <c r="Q1190" s="57" t="s">
        <v>97</v>
      </c>
      <c r="R1190" s="57">
        <v>2021</v>
      </c>
      <c r="S1190" s="57" t="s">
        <v>2</v>
      </c>
      <c r="T1190" s="57" t="s">
        <v>89</v>
      </c>
      <c r="U1190" s="57" t="s">
        <v>90</v>
      </c>
      <c r="V1190" s="57" t="s">
        <v>91</v>
      </c>
      <c r="W1190" s="57" t="s">
        <v>92</v>
      </c>
      <c r="X1190" s="57" t="s">
        <v>93</v>
      </c>
      <c r="Y1190" s="57" t="s">
        <v>94</v>
      </c>
      <c r="Z1190" s="57">
        <v>1032</v>
      </c>
      <c r="AA1190" s="57">
        <v>1475.76</v>
      </c>
    </row>
    <row r="1191" spans="16:27" ht="18" customHeight="1" x14ac:dyDescent="0.25">
      <c r="P1191" s="11"/>
      <c r="Q1191" s="58" t="s">
        <v>95</v>
      </c>
      <c r="R1191" s="58">
        <v>2021</v>
      </c>
      <c r="S1191" s="58" t="s">
        <v>2</v>
      </c>
      <c r="T1191" s="58" t="s">
        <v>89</v>
      </c>
      <c r="U1191" s="58" t="s">
        <v>90</v>
      </c>
      <c r="V1191" s="58" t="s">
        <v>91</v>
      </c>
      <c r="W1191" s="58" t="s">
        <v>92</v>
      </c>
      <c r="X1191" s="58" t="s">
        <v>93</v>
      </c>
      <c r="Y1191" s="58" t="s">
        <v>94</v>
      </c>
      <c r="Z1191" s="58">
        <v>246</v>
      </c>
      <c r="AA1191" s="58">
        <v>351.78</v>
      </c>
    </row>
    <row r="1192" spans="16:27" ht="18" customHeight="1" x14ac:dyDescent="0.25">
      <c r="P1192" s="11"/>
      <c r="Q1192" s="57" t="s">
        <v>95</v>
      </c>
      <c r="R1192" s="57">
        <v>2021</v>
      </c>
      <c r="S1192" s="57" t="s">
        <v>2</v>
      </c>
      <c r="T1192" s="57" t="s">
        <v>89</v>
      </c>
      <c r="U1192" s="57" t="s">
        <v>90</v>
      </c>
      <c r="V1192" s="57" t="s">
        <v>91</v>
      </c>
      <c r="W1192" s="57" t="s">
        <v>92</v>
      </c>
      <c r="X1192" s="57" t="s">
        <v>93</v>
      </c>
      <c r="Y1192" s="57" t="s">
        <v>94</v>
      </c>
      <c r="Z1192" s="57">
        <v>273</v>
      </c>
      <c r="AA1192" s="57">
        <v>390.39</v>
      </c>
    </row>
    <row r="1193" spans="16:27" ht="18" customHeight="1" x14ac:dyDescent="0.25">
      <c r="P1193" s="11"/>
      <c r="Q1193" s="58" t="s">
        <v>97</v>
      </c>
      <c r="R1193" s="58">
        <v>2021</v>
      </c>
      <c r="S1193" s="58" t="s">
        <v>2</v>
      </c>
      <c r="T1193" s="58" t="s">
        <v>89</v>
      </c>
      <c r="U1193" s="58" t="s">
        <v>90</v>
      </c>
      <c r="V1193" s="58" t="s">
        <v>91</v>
      </c>
      <c r="W1193" s="58" t="s">
        <v>92</v>
      </c>
      <c r="X1193" s="58" t="s">
        <v>93</v>
      </c>
      <c r="Y1193" s="58" t="s">
        <v>94</v>
      </c>
      <c r="Z1193" s="58">
        <v>315</v>
      </c>
      <c r="AA1193" s="58">
        <v>450.45</v>
      </c>
    </row>
    <row r="1194" spans="16:27" ht="18" customHeight="1" x14ac:dyDescent="0.25">
      <c r="P1194" s="11"/>
      <c r="Q1194" s="57" t="s">
        <v>95</v>
      </c>
      <c r="R1194" s="57">
        <v>2021</v>
      </c>
      <c r="S1194" s="57" t="s">
        <v>2</v>
      </c>
      <c r="T1194" s="57" t="s">
        <v>89</v>
      </c>
      <c r="U1194" s="57" t="s">
        <v>90</v>
      </c>
      <c r="V1194" s="57" t="s">
        <v>91</v>
      </c>
      <c r="W1194" s="57" t="s">
        <v>92</v>
      </c>
      <c r="X1194" s="57" t="s">
        <v>93</v>
      </c>
      <c r="Y1194" s="57" t="s">
        <v>94</v>
      </c>
      <c r="Z1194" s="57">
        <v>243</v>
      </c>
      <c r="AA1194" s="57">
        <v>347.49</v>
      </c>
    </row>
    <row r="1195" spans="16:27" ht="18" customHeight="1" x14ac:dyDescent="0.25">
      <c r="P1195" s="11"/>
      <c r="Q1195" s="58" t="s">
        <v>88</v>
      </c>
      <c r="R1195" s="58">
        <v>2021</v>
      </c>
      <c r="S1195" s="58" t="s">
        <v>2</v>
      </c>
      <c r="T1195" s="58" t="s">
        <v>89</v>
      </c>
      <c r="U1195" s="58" t="s">
        <v>90</v>
      </c>
      <c r="V1195" s="58" t="s">
        <v>91</v>
      </c>
      <c r="W1195" s="58" t="s">
        <v>92</v>
      </c>
      <c r="X1195" s="58" t="s">
        <v>93</v>
      </c>
      <c r="Y1195" s="58" t="s">
        <v>94</v>
      </c>
      <c r="Z1195" s="58">
        <v>780</v>
      </c>
      <c r="AA1195" s="58">
        <v>1115.4000000000001</v>
      </c>
    </row>
    <row r="1196" spans="16:27" ht="18" customHeight="1" x14ac:dyDescent="0.25">
      <c r="P1196" s="11"/>
      <c r="Q1196" s="57" t="s">
        <v>97</v>
      </c>
      <c r="R1196" s="57">
        <v>2021</v>
      </c>
      <c r="S1196" s="57" t="s">
        <v>2</v>
      </c>
      <c r="T1196" s="57" t="s">
        <v>89</v>
      </c>
      <c r="U1196" s="57" t="s">
        <v>90</v>
      </c>
      <c r="V1196" s="57" t="s">
        <v>91</v>
      </c>
      <c r="W1196" s="57" t="s">
        <v>92</v>
      </c>
      <c r="X1196" s="57" t="s">
        <v>93</v>
      </c>
      <c r="Y1196" s="57" t="s">
        <v>94</v>
      </c>
      <c r="Z1196" s="57">
        <v>813</v>
      </c>
      <c r="AA1196" s="57">
        <v>1162.5899999999999</v>
      </c>
    </row>
    <row r="1197" spans="16:27" ht="18" customHeight="1" x14ac:dyDescent="0.25">
      <c r="P1197" s="11"/>
      <c r="Q1197" s="58" t="s">
        <v>95</v>
      </c>
      <c r="R1197" s="58">
        <v>2021</v>
      </c>
      <c r="S1197" s="58" t="s">
        <v>2</v>
      </c>
      <c r="T1197" s="58" t="s">
        <v>89</v>
      </c>
      <c r="U1197" s="58" t="s">
        <v>90</v>
      </c>
      <c r="V1197" s="58" t="s">
        <v>91</v>
      </c>
      <c r="W1197" s="58" t="s">
        <v>92</v>
      </c>
      <c r="X1197" s="58" t="s">
        <v>93</v>
      </c>
      <c r="Y1197" s="58" t="s">
        <v>94</v>
      </c>
      <c r="Z1197" s="58">
        <v>867</v>
      </c>
      <c r="AA1197" s="58">
        <v>1239.81</v>
      </c>
    </row>
    <row r="1198" spans="16:27" ht="18" customHeight="1" x14ac:dyDescent="0.25">
      <c r="P1198" s="11"/>
      <c r="Q1198" s="57" t="s">
        <v>95</v>
      </c>
      <c r="R1198" s="57">
        <v>2021</v>
      </c>
      <c r="S1198" s="57" t="s">
        <v>2</v>
      </c>
      <c r="T1198" s="57" t="s">
        <v>89</v>
      </c>
      <c r="U1198" s="57" t="s">
        <v>90</v>
      </c>
      <c r="V1198" s="57" t="s">
        <v>91</v>
      </c>
      <c r="W1198" s="57" t="s">
        <v>92</v>
      </c>
      <c r="X1198" s="57" t="s">
        <v>93</v>
      </c>
      <c r="Y1198" s="57" t="s">
        <v>94</v>
      </c>
      <c r="Z1198" s="57">
        <v>269</v>
      </c>
      <c r="AA1198" s="57">
        <v>384.67</v>
      </c>
    </row>
    <row r="1199" spans="16:27" ht="18" customHeight="1" x14ac:dyDescent="0.25">
      <c r="P1199" s="11"/>
      <c r="Q1199" s="58" t="s">
        <v>88</v>
      </c>
      <c r="R1199" s="58">
        <v>2021</v>
      </c>
      <c r="S1199" s="58" t="s">
        <v>2</v>
      </c>
      <c r="T1199" s="58" t="s">
        <v>89</v>
      </c>
      <c r="U1199" s="58" t="s">
        <v>90</v>
      </c>
      <c r="V1199" s="58" t="s">
        <v>91</v>
      </c>
      <c r="W1199" s="58" t="s">
        <v>92</v>
      </c>
      <c r="X1199" s="58" t="s">
        <v>93</v>
      </c>
      <c r="Y1199" s="58" t="s">
        <v>94</v>
      </c>
      <c r="Z1199" s="58">
        <v>317</v>
      </c>
      <c r="AA1199" s="58">
        <v>453.31</v>
      </c>
    </row>
    <row r="1200" spans="16:27" ht="18" customHeight="1" x14ac:dyDescent="0.25">
      <c r="P1200" s="11"/>
      <c r="Q1200" s="57" t="s">
        <v>88</v>
      </c>
      <c r="R1200" s="57">
        <v>2021</v>
      </c>
      <c r="S1200" s="57" t="s">
        <v>2</v>
      </c>
      <c r="T1200" s="57" t="s">
        <v>89</v>
      </c>
      <c r="U1200" s="57" t="s">
        <v>90</v>
      </c>
      <c r="V1200" s="57" t="s">
        <v>91</v>
      </c>
      <c r="W1200" s="57" t="s">
        <v>92</v>
      </c>
      <c r="X1200" s="57" t="s">
        <v>93</v>
      </c>
      <c r="Y1200" s="57" t="s">
        <v>94</v>
      </c>
      <c r="Z1200" s="57">
        <v>245</v>
      </c>
      <c r="AA1200" s="57">
        <v>350.35</v>
      </c>
    </row>
    <row r="1201" spans="16:27" ht="18" customHeight="1" x14ac:dyDescent="0.25">
      <c r="P1201" s="11"/>
      <c r="Q1201" s="58" t="s">
        <v>88</v>
      </c>
      <c r="R1201" s="58">
        <v>2021</v>
      </c>
      <c r="S1201" s="58" t="s">
        <v>4</v>
      </c>
      <c r="T1201" s="58" t="s">
        <v>89</v>
      </c>
      <c r="U1201" s="58" t="s">
        <v>90</v>
      </c>
      <c r="V1201" s="58" t="s">
        <v>91</v>
      </c>
      <c r="W1201" s="58" t="s">
        <v>92</v>
      </c>
      <c r="X1201" s="58" t="s">
        <v>93</v>
      </c>
      <c r="Y1201" s="58" t="s">
        <v>94</v>
      </c>
      <c r="Z1201" s="58">
        <v>260</v>
      </c>
      <c r="AA1201" s="58">
        <v>371.8</v>
      </c>
    </row>
    <row r="1202" spans="16:27" ht="18" customHeight="1" x14ac:dyDescent="0.25">
      <c r="P1202" s="11"/>
      <c r="Q1202" s="57" t="s">
        <v>88</v>
      </c>
      <c r="R1202" s="57">
        <v>2021</v>
      </c>
      <c r="S1202" s="57" t="s">
        <v>4</v>
      </c>
      <c r="T1202" s="57" t="s">
        <v>89</v>
      </c>
      <c r="U1202" s="57" t="s">
        <v>90</v>
      </c>
      <c r="V1202" s="57" t="s">
        <v>91</v>
      </c>
      <c r="W1202" s="57" t="s">
        <v>92</v>
      </c>
      <c r="X1202" s="57" t="s">
        <v>93</v>
      </c>
      <c r="Y1202" s="57" t="s">
        <v>94</v>
      </c>
      <c r="Z1202" s="57">
        <v>308</v>
      </c>
      <c r="AA1202" s="57">
        <v>440.44</v>
      </c>
    </row>
    <row r="1203" spans="16:27" ht="18" customHeight="1" x14ac:dyDescent="0.25">
      <c r="P1203" s="11"/>
      <c r="Q1203" s="58" t="s">
        <v>97</v>
      </c>
      <c r="R1203" s="58">
        <v>2021</v>
      </c>
      <c r="S1203" s="58" t="s">
        <v>4</v>
      </c>
      <c r="T1203" s="58" t="s">
        <v>89</v>
      </c>
      <c r="U1203" s="58" t="s">
        <v>90</v>
      </c>
      <c r="V1203" s="58" t="s">
        <v>91</v>
      </c>
      <c r="W1203" s="58" t="s">
        <v>92</v>
      </c>
      <c r="X1203" s="58" t="s">
        <v>93</v>
      </c>
      <c r="Y1203" s="58" t="s">
        <v>94</v>
      </c>
      <c r="Z1203" s="58">
        <v>262</v>
      </c>
      <c r="AA1203" s="58">
        <v>526.24</v>
      </c>
    </row>
    <row r="1204" spans="16:27" ht="18" customHeight="1" x14ac:dyDescent="0.25">
      <c r="P1204" s="11"/>
      <c r="Q1204" s="57" t="s">
        <v>98</v>
      </c>
      <c r="R1204" s="57">
        <v>2021</v>
      </c>
      <c r="S1204" s="57" t="s">
        <v>4</v>
      </c>
      <c r="T1204" s="57" t="s">
        <v>89</v>
      </c>
      <c r="U1204" s="57" t="s">
        <v>90</v>
      </c>
      <c r="V1204" s="57" t="s">
        <v>91</v>
      </c>
      <c r="W1204" s="57" t="s">
        <v>92</v>
      </c>
      <c r="X1204" s="57" t="s">
        <v>93</v>
      </c>
      <c r="Y1204" s="57" t="s">
        <v>94</v>
      </c>
      <c r="Z1204" s="57">
        <v>304</v>
      </c>
      <c r="AA1204" s="57">
        <v>526.24</v>
      </c>
    </row>
    <row r="1205" spans="16:27" ht="18" customHeight="1" x14ac:dyDescent="0.25">
      <c r="P1205" s="11"/>
      <c r="Q1205" s="58" t="s">
        <v>95</v>
      </c>
      <c r="R1205" s="58">
        <v>2021</v>
      </c>
      <c r="S1205" s="58" t="s">
        <v>4</v>
      </c>
      <c r="T1205" s="58" t="s">
        <v>89</v>
      </c>
      <c r="U1205" s="58" t="s">
        <v>90</v>
      </c>
      <c r="V1205" s="58" t="s">
        <v>91</v>
      </c>
      <c r="W1205" s="58" t="s">
        <v>92</v>
      </c>
      <c r="X1205" s="58" t="s">
        <v>93</v>
      </c>
      <c r="Y1205" s="58" t="s">
        <v>94</v>
      </c>
      <c r="Z1205" s="58">
        <v>232</v>
      </c>
      <c r="AA1205" s="58">
        <v>526.24</v>
      </c>
    </row>
    <row r="1206" spans="16:27" ht="18" customHeight="1" x14ac:dyDescent="0.25">
      <c r="P1206" s="11"/>
      <c r="Q1206" s="57" t="s">
        <v>95</v>
      </c>
      <c r="R1206" s="57">
        <v>2021</v>
      </c>
      <c r="S1206" s="57" t="s">
        <v>4</v>
      </c>
      <c r="T1206" s="57" t="s">
        <v>89</v>
      </c>
      <c r="U1206" s="57" t="s">
        <v>90</v>
      </c>
      <c r="V1206" s="57" t="s">
        <v>91</v>
      </c>
      <c r="W1206" s="57" t="s">
        <v>92</v>
      </c>
      <c r="X1206" s="57" t="s">
        <v>93</v>
      </c>
      <c r="Y1206" s="57" t="s">
        <v>94</v>
      </c>
      <c r="Z1206" s="57">
        <v>1001</v>
      </c>
      <c r="AA1206" s="57">
        <v>1431.43</v>
      </c>
    </row>
    <row r="1207" spans="16:27" ht="18" customHeight="1" x14ac:dyDescent="0.25">
      <c r="P1207" s="11"/>
      <c r="Q1207" s="58" t="s">
        <v>95</v>
      </c>
      <c r="R1207" s="58">
        <v>2021</v>
      </c>
      <c r="S1207" s="58" t="s">
        <v>4</v>
      </c>
      <c r="T1207" s="58" t="s">
        <v>89</v>
      </c>
      <c r="U1207" s="58" t="s">
        <v>90</v>
      </c>
      <c r="V1207" s="58" t="s">
        <v>91</v>
      </c>
      <c r="W1207" s="58" t="s">
        <v>92</v>
      </c>
      <c r="X1207" s="58" t="s">
        <v>93</v>
      </c>
      <c r="Y1207" s="58" t="s">
        <v>94</v>
      </c>
      <c r="Z1207" s="58">
        <v>1034</v>
      </c>
      <c r="AA1207" s="58">
        <v>1478.62</v>
      </c>
    </row>
    <row r="1208" spans="16:27" ht="18" customHeight="1" x14ac:dyDescent="0.25">
      <c r="P1208" s="11"/>
      <c r="Q1208" s="57" t="s">
        <v>88</v>
      </c>
      <c r="R1208" s="57">
        <v>2021</v>
      </c>
      <c r="S1208" s="57" t="s">
        <v>4</v>
      </c>
      <c r="T1208" s="57" t="s">
        <v>89</v>
      </c>
      <c r="U1208" s="57" t="s">
        <v>90</v>
      </c>
      <c r="V1208" s="57" t="s">
        <v>91</v>
      </c>
      <c r="W1208" s="57" t="s">
        <v>92</v>
      </c>
      <c r="X1208" s="57" t="s">
        <v>93</v>
      </c>
      <c r="Y1208" s="57" t="s">
        <v>94</v>
      </c>
      <c r="Z1208" s="57">
        <v>234</v>
      </c>
      <c r="AA1208" s="57">
        <v>334.62</v>
      </c>
    </row>
    <row r="1209" spans="16:27" ht="18" customHeight="1" x14ac:dyDescent="0.25">
      <c r="P1209" s="11"/>
      <c r="Q1209" s="58" t="s">
        <v>88</v>
      </c>
      <c r="R1209" s="58">
        <v>2021</v>
      </c>
      <c r="S1209" s="58" t="s">
        <v>4</v>
      </c>
      <c r="T1209" s="58" t="s">
        <v>89</v>
      </c>
      <c r="U1209" s="58" t="s">
        <v>90</v>
      </c>
      <c r="V1209" s="58" t="s">
        <v>91</v>
      </c>
      <c r="W1209" s="58" t="s">
        <v>92</v>
      </c>
      <c r="X1209" s="58" t="s">
        <v>93</v>
      </c>
      <c r="Y1209" s="58" t="s">
        <v>94</v>
      </c>
      <c r="Z1209" s="58">
        <v>261</v>
      </c>
      <c r="AA1209" s="58">
        <v>373.23</v>
      </c>
    </row>
    <row r="1210" spans="16:27" ht="18" customHeight="1" x14ac:dyDescent="0.25">
      <c r="P1210" s="11"/>
      <c r="Q1210" s="57" t="s">
        <v>97</v>
      </c>
      <c r="R1210" s="57">
        <v>2021</v>
      </c>
      <c r="S1210" s="57" t="s">
        <v>4</v>
      </c>
      <c r="T1210" s="57" t="s">
        <v>89</v>
      </c>
      <c r="U1210" s="57" t="s">
        <v>90</v>
      </c>
      <c r="V1210" s="57" t="s">
        <v>91</v>
      </c>
      <c r="W1210" s="57" t="s">
        <v>92</v>
      </c>
      <c r="X1210" s="57" t="s">
        <v>93</v>
      </c>
      <c r="Y1210" s="57" t="s">
        <v>94</v>
      </c>
      <c r="Z1210" s="57">
        <v>309</v>
      </c>
      <c r="AA1210" s="57">
        <v>441.87</v>
      </c>
    </row>
    <row r="1211" spans="16:27" ht="18" customHeight="1" x14ac:dyDescent="0.25">
      <c r="P1211" s="11"/>
      <c r="Q1211" s="58" t="s">
        <v>95</v>
      </c>
      <c r="R1211" s="58">
        <v>2021</v>
      </c>
      <c r="S1211" s="58" t="s">
        <v>4</v>
      </c>
      <c r="T1211" s="58" t="s">
        <v>89</v>
      </c>
      <c r="U1211" s="58" t="s">
        <v>90</v>
      </c>
      <c r="V1211" s="58" t="s">
        <v>91</v>
      </c>
      <c r="W1211" s="58" t="s">
        <v>92</v>
      </c>
      <c r="X1211" s="58" t="s">
        <v>93</v>
      </c>
      <c r="Y1211" s="58" t="s">
        <v>94</v>
      </c>
      <c r="Z1211" s="58">
        <v>231</v>
      </c>
      <c r="AA1211" s="58">
        <v>330.33</v>
      </c>
    </row>
    <row r="1212" spans="16:27" ht="18" customHeight="1" x14ac:dyDescent="0.25">
      <c r="P1212" s="11"/>
      <c r="Q1212" s="57" t="s">
        <v>95</v>
      </c>
      <c r="R1212" s="57">
        <v>2021</v>
      </c>
      <c r="S1212" s="57" t="s">
        <v>4</v>
      </c>
      <c r="T1212" s="57" t="s">
        <v>89</v>
      </c>
      <c r="U1212" s="57" t="s">
        <v>90</v>
      </c>
      <c r="V1212" s="57" t="s">
        <v>91</v>
      </c>
      <c r="W1212" s="57" t="s">
        <v>92</v>
      </c>
      <c r="X1212" s="57" t="s">
        <v>93</v>
      </c>
      <c r="Y1212" s="57" t="s">
        <v>94</v>
      </c>
      <c r="Z1212" s="57">
        <v>782</v>
      </c>
      <c r="AA1212" s="57">
        <v>1118.26</v>
      </c>
    </row>
    <row r="1213" spans="16:27" ht="18" customHeight="1" x14ac:dyDescent="0.25">
      <c r="P1213" s="11"/>
      <c r="Q1213" s="58" t="s">
        <v>88</v>
      </c>
      <c r="R1213" s="58">
        <v>2021</v>
      </c>
      <c r="S1213" s="58" t="s">
        <v>4</v>
      </c>
      <c r="T1213" s="58" t="s">
        <v>89</v>
      </c>
      <c r="U1213" s="58" t="s">
        <v>90</v>
      </c>
      <c r="V1213" s="58" t="s">
        <v>91</v>
      </c>
      <c r="W1213" s="58" t="s">
        <v>92</v>
      </c>
      <c r="X1213" s="58" t="s">
        <v>93</v>
      </c>
      <c r="Y1213" s="58" t="s">
        <v>94</v>
      </c>
      <c r="Z1213" s="58">
        <v>815</v>
      </c>
      <c r="AA1213" s="58">
        <v>1165.45</v>
      </c>
    </row>
    <row r="1214" spans="16:27" ht="18" customHeight="1" x14ac:dyDescent="0.25">
      <c r="P1214" s="11"/>
      <c r="Q1214" s="57" t="s">
        <v>97</v>
      </c>
      <c r="R1214" s="57">
        <v>2021</v>
      </c>
      <c r="S1214" s="57" t="s">
        <v>4</v>
      </c>
      <c r="T1214" s="57" t="s">
        <v>89</v>
      </c>
      <c r="U1214" s="57" t="s">
        <v>90</v>
      </c>
      <c r="V1214" s="57" t="s">
        <v>91</v>
      </c>
      <c r="W1214" s="57" t="s">
        <v>92</v>
      </c>
      <c r="X1214" s="57" t="s">
        <v>93</v>
      </c>
      <c r="Y1214" s="57" t="s">
        <v>94</v>
      </c>
      <c r="Z1214" s="57">
        <v>868</v>
      </c>
      <c r="AA1214" s="57">
        <v>1241.24</v>
      </c>
    </row>
    <row r="1215" spans="16:27" ht="18" customHeight="1" x14ac:dyDescent="0.25">
      <c r="P1215" s="11"/>
      <c r="Q1215" s="58" t="s">
        <v>88</v>
      </c>
      <c r="R1215" s="58">
        <v>2021</v>
      </c>
      <c r="S1215" s="58" t="s">
        <v>4</v>
      </c>
      <c r="T1215" s="58" t="s">
        <v>89</v>
      </c>
      <c r="U1215" s="58" t="s">
        <v>90</v>
      </c>
      <c r="V1215" s="58" t="s">
        <v>91</v>
      </c>
      <c r="W1215" s="58" t="s">
        <v>92</v>
      </c>
      <c r="X1215" s="58" t="s">
        <v>93</v>
      </c>
      <c r="Y1215" s="58" t="s">
        <v>94</v>
      </c>
      <c r="Z1215" s="58">
        <v>305</v>
      </c>
      <c r="AA1215" s="58">
        <v>436.15</v>
      </c>
    </row>
    <row r="1216" spans="16:27" ht="18" customHeight="1" x14ac:dyDescent="0.25">
      <c r="P1216" s="11"/>
      <c r="Q1216" s="57" t="s">
        <v>88</v>
      </c>
      <c r="R1216" s="57">
        <v>2021</v>
      </c>
      <c r="S1216" s="57" t="s">
        <v>4</v>
      </c>
      <c r="T1216" s="57" t="s">
        <v>89</v>
      </c>
      <c r="U1216" s="57" t="s">
        <v>90</v>
      </c>
      <c r="V1216" s="57" t="s">
        <v>91</v>
      </c>
      <c r="W1216" s="57" t="s">
        <v>92</v>
      </c>
      <c r="X1216" s="57" t="s">
        <v>93</v>
      </c>
      <c r="Y1216" s="57" t="s">
        <v>94</v>
      </c>
      <c r="Z1216" s="57">
        <v>233</v>
      </c>
      <c r="AA1216" s="57">
        <v>333.19</v>
      </c>
    </row>
    <row r="1217" spans="16:27" ht="18" customHeight="1" x14ac:dyDescent="0.25">
      <c r="P1217" s="11"/>
      <c r="Q1217" s="58" t="s">
        <v>95</v>
      </c>
      <c r="R1217" s="58">
        <v>2021</v>
      </c>
      <c r="S1217" s="58" t="s">
        <v>10</v>
      </c>
      <c r="T1217" s="58" t="s">
        <v>101</v>
      </c>
      <c r="U1217" s="58" t="s">
        <v>90</v>
      </c>
      <c r="V1217" s="58" t="s">
        <v>91</v>
      </c>
      <c r="W1217" s="58" t="s">
        <v>92</v>
      </c>
      <c r="X1217" s="58" t="s">
        <v>93</v>
      </c>
      <c r="Y1217" s="58" t="s">
        <v>96</v>
      </c>
      <c r="Z1217" s="58">
        <v>266</v>
      </c>
      <c r="AA1217" s="58">
        <v>380.38</v>
      </c>
    </row>
    <row r="1218" spans="16:27" ht="18" customHeight="1" x14ac:dyDescent="0.25">
      <c r="P1218" s="11"/>
      <c r="Q1218" s="57" t="s">
        <v>95</v>
      </c>
      <c r="R1218" s="57">
        <v>2021</v>
      </c>
      <c r="S1218" s="57" t="s">
        <v>10</v>
      </c>
      <c r="T1218" s="57" t="s">
        <v>101</v>
      </c>
      <c r="U1218" s="57" t="s">
        <v>90</v>
      </c>
      <c r="V1218" s="57" t="s">
        <v>91</v>
      </c>
      <c r="W1218" s="57" t="s">
        <v>92</v>
      </c>
      <c r="X1218" s="57" t="s">
        <v>93</v>
      </c>
      <c r="Y1218" s="57" t="s">
        <v>96</v>
      </c>
      <c r="Z1218" s="57">
        <v>260</v>
      </c>
      <c r="AA1218" s="57">
        <v>371.8</v>
      </c>
    </row>
    <row r="1219" spans="16:27" ht="18" customHeight="1" x14ac:dyDescent="0.25">
      <c r="P1219" s="11"/>
      <c r="Q1219" s="58" t="s">
        <v>88</v>
      </c>
      <c r="R1219" s="58">
        <v>2021</v>
      </c>
      <c r="S1219" s="58" t="s">
        <v>10</v>
      </c>
      <c r="T1219" s="58" t="s">
        <v>101</v>
      </c>
      <c r="U1219" s="58" t="s">
        <v>90</v>
      </c>
      <c r="V1219" s="58" t="s">
        <v>91</v>
      </c>
      <c r="W1219" s="58" t="s">
        <v>92</v>
      </c>
      <c r="X1219" s="58" t="s">
        <v>93</v>
      </c>
      <c r="Y1219" s="58" t="s">
        <v>96</v>
      </c>
      <c r="Z1219" s="58">
        <v>254</v>
      </c>
      <c r="AA1219" s="58">
        <v>363.22</v>
      </c>
    </row>
    <row r="1220" spans="16:27" ht="18" customHeight="1" x14ac:dyDescent="0.25">
      <c r="P1220" s="11"/>
      <c r="Q1220" s="57" t="s">
        <v>88</v>
      </c>
      <c r="R1220" s="57">
        <v>2021</v>
      </c>
      <c r="S1220" s="57" t="s">
        <v>10</v>
      </c>
      <c r="T1220" s="57" t="s">
        <v>101</v>
      </c>
      <c r="U1220" s="57" t="s">
        <v>90</v>
      </c>
      <c r="V1220" s="57" t="s">
        <v>91</v>
      </c>
      <c r="W1220" s="57" t="s">
        <v>92</v>
      </c>
      <c r="X1220" s="57" t="s">
        <v>93</v>
      </c>
      <c r="Y1220" s="57" t="s">
        <v>94</v>
      </c>
      <c r="Z1220" s="57">
        <v>230</v>
      </c>
      <c r="AA1220" s="57">
        <v>328.9</v>
      </c>
    </row>
    <row r="1221" spans="16:27" ht="18" customHeight="1" x14ac:dyDescent="0.25">
      <c r="P1221" s="11"/>
      <c r="Q1221" s="58" t="s">
        <v>88</v>
      </c>
      <c r="R1221" s="58">
        <v>2021</v>
      </c>
      <c r="S1221" s="58" t="s">
        <v>10</v>
      </c>
      <c r="T1221" s="58" t="s">
        <v>101</v>
      </c>
      <c r="U1221" s="58" t="s">
        <v>90</v>
      </c>
      <c r="V1221" s="58" t="s">
        <v>91</v>
      </c>
      <c r="W1221" s="58" t="s">
        <v>92</v>
      </c>
      <c r="X1221" s="58" t="s">
        <v>93</v>
      </c>
      <c r="Y1221" s="58" t="s">
        <v>94</v>
      </c>
      <c r="Z1221" s="58">
        <v>272</v>
      </c>
      <c r="AA1221" s="58">
        <v>388.96</v>
      </c>
    </row>
    <row r="1222" spans="16:27" ht="18" customHeight="1" x14ac:dyDescent="0.25">
      <c r="P1222" s="11"/>
      <c r="Q1222" s="57" t="s">
        <v>97</v>
      </c>
      <c r="R1222" s="57">
        <v>2021</v>
      </c>
      <c r="S1222" s="57" t="s">
        <v>10</v>
      </c>
      <c r="T1222" s="57" t="s">
        <v>101</v>
      </c>
      <c r="U1222" s="57" t="s">
        <v>90</v>
      </c>
      <c r="V1222" s="57" t="s">
        <v>91</v>
      </c>
      <c r="W1222" s="57" t="s">
        <v>92</v>
      </c>
      <c r="X1222" s="57" t="s">
        <v>93</v>
      </c>
      <c r="Y1222" s="57" t="s">
        <v>94</v>
      </c>
      <c r="Z1222" s="57">
        <v>262</v>
      </c>
      <c r="AA1222" s="57">
        <v>374.66</v>
      </c>
    </row>
    <row r="1223" spans="16:27" ht="18" customHeight="1" x14ac:dyDescent="0.25">
      <c r="P1223" s="11"/>
      <c r="Q1223" s="58" t="s">
        <v>95</v>
      </c>
      <c r="R1223" s="58">
        <v>2021</v>
      </c>
      <c r="S1223" s="58" t="s">
        <v>10</v>
      </c>
      <c r="T1223" s="58" t="s">
        <v>101</v>
      </c>
      <c r="U1223" s="58" t="s">
        <v>90</v>
      </c>
      <c r="V1223" s="58" t="s">
        <v>91</v>
      </c>
      <c r="W1223" s="58" t="s">
        <v>92</v>
      </c>
      <c r="X1223" s="58" t="s">
        <v>93</v>
      </c>
      <c r="Y1223" s="58" t="s">
        <v>94</v>
      </c>
      <c r="Z1223" s="58">
        <v>256</v>
      </c>
      <c r="AA1223" s="58">
        <v>366.08</v>
      </c>
    </row>
    <row r="1224" spans="16:27" ht="18" customHeight="1" x14ac:dyDescent="0.25">
      <c r="P1224" s="11"/>
      <c r="Q1224" s="57" t="s">
        <v>97</v>
      </c>
      <c r="R1224" s="57">
        <v>2021</v>
      </c>
      <c r="S1224" s="57" t="s">
        <v>10</v>
      </c>
      <c r="T1224" s="57" t="s">
        <v>101</v>
      </c>
      <c r="U1224" s="57" t="s">
        <v>90</v>
      </c>
      <c r="V1224" s="57" t="s">
        <v>91</v>
      </c>
      <c r="W1224" s="57" t="s">
        <v>92</v>
      </c>
      <c r="X1224" s="57" t="s">
        <v>93</v>
      </c>
      <c r="Y1224" s="57" t="s">
        <v>94</v>
      </c>
      <c r="Z1224" s="57">
        <v>226</v>
      </c>
      <c r="AA1224" s="57">
        <v>526.24</v>
      </c>
    </row>
    <row r="1225" spans="16:27" ht="18" customHeight="1" x14ac:dyDescent="0.25">
      <c r="P1225" s="11"/>
      <c r="Q1225" s="58" t="s">
        <v>97</v>
      </c>
      <c r="R1225" s="58">
        <v>2021</v>
      </c>
      <c r="S1225" s="58" t="s">
        <v>10</v>
      </c>
      <c r="T1225" s="58" t="s">
        <v>101</v>
      </c>
      <c r="U1225" s="58" t="s">
        <v>90</v>
      </c>
      <c r="V1225" s="58" t="s">
        <v>91</v>
      </c>
      <c r="W1225" s="58" t="s">
        <v>92</v>
      </c>
      <c r="X1225" s="58" t="s">
        <v>93</v>
      </c>
      <c r="Y1225" s="58" t="s">
        <v>94</v>
      </c>
      <c r="Z1225" s="58">
        <v>274</v>
      </c>
      <c r="AA1225" s="58">
        <v>526.24</v>
      </c>
    </row>
    <row r="1226" spans="16:27" ht="18" customHeight="1" x14ac:dyDescent="0.25">
      <c r="P1226" s="11"/>
      <c r="Q1226" s="57" t="s">
        <v>99</v>
      </c>
      <c r="R1226" s="57">
        <v>2021</v>
      </c>
      <c r="S1226" s="57" t="s">
        <v>10</v>
      </c>
      <c r="T1226" s="57" t="s">
        <v>101</v>
      </c>
      <c r="U1226" s="57" t="s">
        <v>90</v>
      </c>
      <c r="V1226" s="57" t="s">
        <v>91</v>
      </c>
      <c r="W1226" s="57" t="s">
        <v>92</v>
      </c>
      <c r="X1226" s="57" t="s">
        <v>93</v>
      </c>
      <c r="Y1226" s="57" t="s">
        <v>94</v>
      </c>
      <c r="Z1226" s="57">
        <v>1006</v>
      </c>
      <c r="AA1226" s="57">
        <v>1438.58</v>
      </c>
    </row>
    <row r="1227" spans="16:27" ht="18" customHeight="1" x14ac:dyDescent="0.25">
      <c r="P1227" s="11"/>
      <c r="Q1227" s="58" t="s">
        <v>98</v>
      </c>
      <c r="R1227" s="58">
        <v>2021</v>
      </c>
      <c r="S1227" s="58" t="s">
        <v>10</v>
      </c>
      <c r="T1227" s="58" t="s">
        <v>101</v>
      </c>
      <c r="U1227" s="58" t="s">
        <v>90</v>
      </c>
      <c r="V1227" s="58" t="s">
        <v>91</v>
      </c>
      <c r="W1227" s="58" t="s">
        <v>92</v>
      </c>
      <c r="X1227" s="58" t="s">
        <v>93</v>
      </c>
      <c r="Y1227" s="58" t="s">
        <v>94</v>
      </c>
      <c r="Z1227" s="58">
        <v>1039</v>
      </c>
      <c r="AA1227" s="58">
        <v>1485.77</v>
      </c>
    </row>
    <row r="1228" spans="16:27" ht="18" customHeight="1" x14ac:dyDescent="0.25">
      <c r="P1228" s="11"/>
      <c r="Q1228" s="57" t="s">
        <v>98</v>
      </c>
      <c r="R1228" s="57">
        <v>2021</v>
      </c>
      <c r="S1228" s="57" t="s">
        <v>10</v>
      </c>
      <c r="T1228" s="57" t="s">
        <v>101</v>
      </c>
      <c r="U1228" s="57" t="s">
        <v>90</v>
      </c>
      <c r="V1228" s="57" t="s">
        <v>91</v>
      </c>
      <c r="W1228" s="57" t="s">
        <v>92</v>
      </c>
      <c r="X1228" s="57" t="s">
        <v>93</v>
      </c>
      <c r="Y1228" s="57" t="s">
        <v>94</v>
      </c>
      <c r="Z1228" s="57">
        <v>273</v>
      </c>
      <c r="AA1228" s="57">
        <v>390.39</v>
      </c>
    </row>
    <row r="1229" spans="16:27" ht="18" customHeight="1" x14ac:dyDescent="0.25">
      <c r="P1229" s="11"/>
      <c r="Q1229" s="58" t="s">
        <v>88</v>
      </c>
      <c r="R1229" s="58">
        <v>2021</v>
      </c>
      <c r="S1229" s="58" t="s">
        <v>10</v>
      </c>
      <c r="T1229" s="58" t="s">
        <v>101</v>
      </c>
      <c r="U1229" s="58" t="s">
        <v>90</v>
      </c>
      <c r="V1229" s="58" t="s">
        <v>91</v>
      </c>
      <c r="W1229" s="58" t="s">
        <v>92</v>
      </c>
      <c r="X1229" s="58" t="s">
        <v>93</v>
      </c>
      <c r="Y1229" s="58" t="s">
        <v>94</v>
      </c>
      <c r="Z1229" s="58">
        <v>265</v>
      </c>
      <c r="AA1229" s="58">
        <v>378.95</v>
      </c>
    </row>
    <row r="1230" spans="16:27" ht="18" customHeight="1" x14ac:dyDescent="0.25">
      <c r="P1230" s="11"/>
      <c r="Q1230" s="57" t="s">
        <v>99</v>
      </c>
      <c r="R1230" s="57">
        <v>2021</v>
      </c>
      <c r="S1230" s="57" t="s">
        <v>10</v>
      </c>
      <c r="T1230" s="57" t="s">
        <v>101</v>
      </c>
      <c r="U1230" s="57" t="s">
        <v>90</v>
      </c>
      <c r="V1230" s="57" t="s">
        <v>91</v>
      </c>
      <c r="W1230" s="57" t="s">
        <v>92</v>
      </c>
      <c r="X1230" s="57" t="s">
        <v>93</v>
      </c>
      <c r="Y1230" s="57" t="s">
        <v>94</v>
      </c>
      <c r="Z1230" s="57">
        <v>259</v>
      </c>
      <c r="AA1230" s="57">
        <v>370.37</v>
      </c>
    </row>
    <row r="1231" spans="16:27" ht="18" customHeight="1" x14ac:dyDescent="0.25">
      <c r="P1231" s="11"/>
      <c r="Q1231" s="58" t="s">
        <v>97</v>
      </c>
      <c r="R1231" s="58">
        <v>2021</v>
      </c>
      <c r="S1231" s="58" t="s">
        <v>10</v>
      </c>
      <c r="T1231" s="58" t="s">
        <v>101</v>
      </c>
      <c r="U1231" s="58" t="s">
        <v>90</v>
      </c>
      <c r="V1231" s="58" t="s">
        <v>91</v>
      </c>
      <c r="W1231" s="58" t="s">
        <v>92</v>
      </c>
      <c r="X1231" s="58" t="s">
        <v>93</v>
      </c>
      <c r="Y1231" s="58" t="s">
        <v>94</v>
      </c>
      <c r="Z1231" s="58">
        <v>253</v>
      </c>
      <c r="AA1231" s="58">
        <v>361.79</v>
      </c>
    </row>
    <row r="1232" spans="16:27" ht="18" customHeight="1" x14ac:dyDescent="0.25">
      <c r="P1232" s="11"/>
      <c r="Q1232" s="57" t="s">
        <v>97</v>
      </c>
      <c r="R1232" s="57">
        <v>2021</v>
      </c>
      <c r="S1232" s="57" t="s">
        <v>10</v>
      </c>
      <c r="T1232" s="57" t="s">
        <v>101</v>
      </c>
      <c r="U1232" s="57" t="s">
        <v>90</v>
      </c>
      <c r="V1232" s="57" t="s">
        <v>91</v>
      </c>
      <c r="W1232" s="57" t="s">
        <v>92</v>
      </c>
      <c r="X1232" s="57" t="s">
        <v>93</v>
      </c>
      <c r="Y1232" s="57" t="s">
        <v>94</v>
      </c>
      <c r="Z1232" s="57">
        <v>787</v>
      </c>
      <c r="AA1232" s="57">
        <v>1125.4100000000001</v>
      </c>
    </row>
    <row r="1233" spans="16:27" ht="18" customHeight="1" x14ac:dyDescent="0.25">
      <c r="P1233" s="11"/>
      <c r="Q1233" s="58" t="s">
        <v>97</v>
      </c>
      <c r="R1233" s="58">
        <v>2021</v>
      </c>
      <c r="S1233" s="58" t="s">
        <v>10</v>
      </c>
      <c r="T1233" s="58" t="s">
        <v>101</v>
      </c>
      <c r="U1233" s="58" t="s">
        <v>90</v>
      </c>
      <c r="V1233" s="58" t="s">
        <v>91</v>
      </c>
      <c r="W1233" s="58" t="s">
        <v>92</v>
      </c>
      <c r="X1233" s="58" t="s">
        <v>93</v>
      </c>
      <c r="Y1233" s="58" t="s">
        <v>94</v>
      </c>
      <c r="Z1233" s="58">
        <v>820</v>
      </c>
      <c r="AA1233" s="58">
        <v>1172.5999999999999</v>
      </c>
    </row>
    <row r="1234" spans="16:27" ht="18" customHeight="1" x14ac:dyDescent="0.25">
      <c r="P1234" s="11"/>
      <c r="Q1234" s="57" t="s">
        <v>88</v>
      </c>
      <c r="R1234" s="57">
        <v>2021</v>
      </c>
      <c r="S1234" s="57" t="s">
        <v>10</v>
      </c>
      <c r="T1234" s="57" t="s">
        <v>101</v>
      </c>
      <c r="U1234" s="57" t="s">
        <v>90</v>
      </c>
      <c r="V1234" s="57" t="s">
        <v>91</v>
      </c>
      <c r="W1234" s="57" t="s">
        <v>92</v>
      </c>
      <c r="X1234" s="57" t="s">
        <v>93</v>
      </c>
      <c r="Y1234" s="57" t="s">
        <v>96</v>
      </c>
      <c r="Z1234" s="57">
        <v>263</v>
      </c>
      <c r="AA1234" s="57">
        <v>376.09</v>
      </c>
    </row>
    <row r="1235" spans="16:27" ht="18" customHeight="1" x14ac:dyDescent="0.25">
      <c r="P1235" s="11"/>
      <c r="Q1235" s="58" t="s">
        <v>95</v>
      </c>
      <c r="R1235" s="58">
        <v>2021</v>
      </c>
      <c r="S1235" s="58" t="s">
        <v>10</v>
      </c>
      <c r="T1235" s="58" t="s">
        <v>101</v>
      </c>
      <c r="U1235" s="58" t="s">
        <v>90</v>
      </c>
      <c r="V1235" s="58" t="s">
        <v>91</v>
      </c>
      <c r="W1235" s="58" t="s">
        <v>92</v>
      </c>
      <c r="X1235" s="58" t="s">
        <v>93</v>
      </c>
      <c r="Y1235" s="58" t="s">
        <v>96</v>
      </c>
      <c r="Z1235" s="58">
        <v>257</v>
      </c>
      <c r="AA1235" s="58">
        <v>367.51</v>
      </c>
    </row>
    <row r="1236" spans="16:27" ht="18" customHeight="1" x14ac:dyDescent="0.25">
      <c r="P1236" s="11"/>
      <c r="Q1236" s="57" t="s">
        <v>88</v>
      </c>
      <c r="R1236" s="57">
        <v>2021</v>
      </c>
      <c r="S1236" s="57" t="s">
        <v>10</v>
      </c>
      <c r="T1236" s="57" t="s">
        <v>101</v>
      </c>
      <c r="U1236" s="57" t="s">
        <v>90</v>
      </c>
      <c r="V1236" s="57" t="s">
        <v>91</v>
      </c>
      <c r="W1236" s="57" t="s">
        <v>92</v>
      </c>
      <c r="X1236" s="57" t="s">
        <v>93</v>
      </c>
      <c r="Y1236" s="57" t="s">
        <v>96</v>
      </c>
      <c r="Z1236" s="57">
        <v>251</v>
      </c>
      <c r="AA1236" s="57">
        <v>358.93</v>
      </c>
    </row>
    <row r="1237" spans="16:27" ht="18" customHeight="1" x14ac:dyDescent="0.25">
      <c r="P1237" s="11"/>
      <c r="Q1237" s="58" t="s">
        <v>95</v>
      </c>
      <c r="R1237" s="58">
        <v>2021</v>
      </c>
      <c r="S1237" s="58" t="s">
        <v>10</v>
      </c>
      <c r="T1237" s="58" t="s">
        <v>101</v>
      </c>
      <c r="U1237" s="58" t="s">
        <v>90</v>
      </c>
      <c r="V1237" s="58" t="s">
        <v>91</v>
      </c>
      <c r="W1237" s="58" t="s">
        <v>92</v>
      </c>
      <c r="X1237" s="58" t="s">
        <v>93</v>
      </c>
      <c r="Y1237" s="58" t="s">
        <v>94</v>
      </c>
      <c r="Z1237" s="58">
        <v>227</v>
      </c>
      <c r="AA1237" s="58">
        <v>324.61</v>
      </c>
    </row>
    <row r="1238" spans="16:27" ht="18" customHeight="1" x14ac:dyDescent="0.25">
      <c r="P1238" s="11"/>
      <c r="Q1238" s="57" t="s">
        <v>95</v>
      </c>
      <c r="R1238" s="57">
        <v>2021</v>
      </c>
      <c r="S1238" s="57" t="s">
        <v>10</v>
      </c>
      <c r="T1238" s="57" t="s">
        <v>101</v>
      </c>
      <c r="U1238" s="57" t="s">
        <v>90</v>
      </c>
      <c r="V1238" s="57" t="s">
        <v>91</v>
      </c>
      <c r="W1238" s="57" t="s">
        <v>92</v>
      </c>
      <c r="X1238" s="57" t="s">
        <v>93</v>
      </c>
      <c r="Y1238" s="57" t="s">
        <v>94</v>
      </c>
      <c r="Z1238" s="57">
        <v>275</v>
      </c>
      <c r="AA1238" s="57">
        <v>393.25</v>
      </c>
    </row>
    <row r="1239" spans="16:27" ht="18" customHeight="1" x14ac:dyDescent="0.25">
      <c r="P1239" s="11"/>
      <c r="Q1239" s="58" t="s">
        <v>97</v>
      </c>
      <c r="R1239" s="58">
        <v>2021</v>
      </c>
      <c r="S1239" s="58" t="s">
        <v>9</v>
      </c>
      <c r="T1239" s="58" t="s">
        <v>101</v>
      </c>
      <c r="U1239" s="58" t="s">
        <v>90</v>
      </c>
      <c r="V1239" s="58" t="s">
        <v>91</v>
      </c>
      <c r="W1239" s="58" t="s">
        <v>92</v>
      </c>
      <c r="X1239" s="58" t="s">
        <v>93</v>
      </c>
      <c r="Y1239" s="58" t="s">
        <v>96</v>
      </c>
      <c r="Z1239" s="58">
        <v>278</v>
      </c>
      <c r="AA1239" s="58">
        <v>397.54</v>
      </c>
    </row>
    <row r="1240" spans="16:27" ht="18" customHeight="1" x14ac:dyDescent="0.25">
      <c r="P1240" s="11"/>
      <c r="Q1240" s="57" t="s">
        <v>95</v>
      </c>
      <c r="R1240" s="57">
        <v>2021</v>
      </c>
      <c r="S1240" s="57" t="s">
        <v>9</v>
      </c>
      <c r="T1240" s="57" t="s">
        <v>101</v>
      </c>
      <c r="U1240" s="57" t="s">
        <v>90</v>
      </c>
      <c r="V1240" s="57" t="s">
        <v>91</v>
      </c>
      <c r="W1240" s="57" t="s">
        <v>92</v>
      </c>
      <c r="X1240" s="57" t="s">
        <v>93</v>
      </c>
      <c r="Y1240" s="57" t="s">
        <v>96</v>
      </c>
      <c r="Z1240" s="57">
        <v>272</v>
      </c>
      <c r="AA1240" s="57">
        <v>388.96</v>
      </c>
    </row>
    <row r="1241" spans="16:27" ht="18" customHeight="1" x14ac:dyDescent="0.25">
      <c r="P1241" s="11"/>
      <c r="Q1241" s="58" t="s">
        <v>88</v>
      </c>
      <c r="R1241" s="58">
        <v>2021</v>
      </c>
      <c r="S1241" s="58" t="s">
        <v>9</v>
      </c>
      <c r="T1241" s="58" t="s">
        <v>101</v>
      </c>
      <c r="U1241" s="58" t="s">
        <v>90</v>
      </c>
      <c r="V1241" s="58" t="s">
        <v>91</v>
      </c>
      <c r="W1241" s="58" t="s">
        <v>92</v>
      </c>
      <c r="X1241" s="58" t="s">
        <v>93</v>
      </c>
      <c r="Y1241" s="58" t="s">
        <v>94</v>
      </c>
      <c r="Z1241" s="58">
        <v>278</v>
      </c>
      <c r="AA1241" s="58">
        <v>397.54</v>
      </c>
    </row>
    <row r="1242" spans="16:27" ht="18" customHeight="1" x14ac:dyDescent="0.25">
      <c r="P1242" s="11"/>
      <c r="Q1242" s="57" t="s">
        <v>95</v>
      </c>
      <c r="R1242" s="57">
        <v>2021</v>
      </c>
      <c r="S1242" s="57" t="s">
        <v>9</v>
      </c>
      <c r="T1242" s="57" t="s">
        <v>101</v>
      </c>
      <c r="U1242" s="57" t="s">
        <v>90</v>
      </c>
      <c r="V1242" s="57" t="s">
        <v>91</v>
      </c>
      <c r="W1242" s="57" t="s">
        <v>92</v>
      </c>
      <c r="X1242" s="57" t="s">
        <v>93</v>
      </c>
      <c r="Y1242" s="57" t="s">
        <v>94</v>
      </c>
      <c r="Z1242" s="57">
        <v>280</v>
      </c>
      <c r="AA1242" s="57">
        <v>400.4</v>
      </c>
    </row>
    <row r="1243" spans="16:27" ht="18" customHeight="1" x14ac:dyDescent="0.25">
      <c r="P1243" s="11"/>
      <c r="Q1243" s="58" t="s">
        <v>95</v>
      </c>
      <c r="R1243" s="58">
        <v>2021</v>
      </c>
      <c r="S1243" s="58" t="s">
        <v>9</v>
      </c>
      <c r="T1243" s="58" t="s">
        <v>101</v>
      </c>
      <c r="U1243" s="58" t="s">
        <v>90</v>
      </c>
      <c r="V1243" s="58" t="s">
        <v>91</v>
      </c>
      <c r="W1243" s="58" t="s">
        <v>92</v>
      </c>
      <c r="X1243" s="58" t="s">
        <v>93</v>
      </c>
      <c r="Y1243" s="58" t="s">
        <v>94</v>
      </c>
      <c r="Z1243" s="58">
        <v>274</v>
      </c>
      <c r="AA1243" s="58">
        <v>391.82</v>
      </c>
    </row>
    <row r="1244" spans="16:27" ht="18" customHeight="1" x14ac:dyDescent="0.25">
      <c r="P1244" s="11"/>
      <c r="Q1244" s="57" t="s">
        <v>88</v>
      </c>
      <c r="R1244" s="57">
        <v>2021</v>
      </c>
      <c r="S1244" s="57" t="s">
        <v>9</v>
      </c>
      <c r="T1244" s="57" t="s">
        <v>101</v>
      </c>
      <c r="U1244" s="57" t="s">
        <v>90</v>
      </c>
      <c r="V1244" s="57" t="s">
        <v>91</v>
      </c>
      <c r="W1244" s="57" t="s">
        <v>92</v>
      </c>
      <c r="X1244" s="57" t="s">
        <v>93</v>
      </c>
      <c r="Y1244" s="57" t="s">
        <v>94</v>
      </c>
      <c r="Z1244" s="57">
        <v>268</v>
      </c>
      <c r="AA1244" s="57">
        <v>383.24</v>
      </c>
    </row>
    <row r="1245" spans="16:27" ht="18" customHeight="1" x14ac:dyDescent="0.25">
      <c r="P1245" s="11"/>
      <c r="Q1245" s="58" t="s">
        <v>97</v>
      </c>
      <c r="R1245" s="58">
        <v>2021</v>
      </c>
      <c r="S1245" s="58" t="s">
        <v>9</v>
      </c>
      <c r="T1245" s="58" t="s">
        <v>101</v>
      </c>
      <c r="U1245" s="58" t="s">
        <v>90</v>
      </c>
      <c r="V1245" s="58" t="s">
        <v>91</v>
      </c>
      <c r="W1245" s="58" t="s">
        <v>92</v>
      </c>
      <c r="X1245" s="58" t="s">
        <v>93</v>
      </c>
      <c r="Y1245" s="58" t="s">
        <v>94</v>
      </c>
      <c r="Z1245" s="58">
        <v>232</v>
      </c>
      <c r="AA1245" s="58">
        <v>526.24</v>
      </c>
    </row>
    <row r="1246" spans="16:27" ht="18" customHeight="1" x14ac:dyDescent="0.25">
      <c r="P1246" s="11"/>
      <c r="Q1246" s="57" t="s">
        <v>88</v>
      </c>
      <c r="R1246" s="57">
        <v>2021</v>
      </c>
      <c r="S1246" s="57" t="s">
        <v>9</v>
      </c>
      <c r="T1246" s="57" t="s">
        <v>101</v>
      </c>
      <c r="U1246" s="57" t="s">
        <v>90</v>
      </c>
      <c r="V1246" s="57" t="s">
        <v>91</v>
      </c>
      <c r="W1246" s="57" t="s">
        <v>92</v>
      </c>
      <c r="X1246" s="57" t="s">
        <v>93</v>
      </c>
      <c r="Y1246" s="57" t="s">
        <v>94</v>
      </c>
      <c r="Z1246" s="57">
        <v>280</v>
      </c>
      <c r="AA1246" s="57">
        <v>526.24</v>
      </c>
    </row>
    <row r="1247" spans="16:27" ht="18" customHeight="1" x14ac:dyDescent="0.25">
      <c r="P1247" s="11"/>
      <c r="Q1247" s="58" t="s">
        <v>98</v>
      </c>
      <c r="R1247" s="58">
        <v>2021</v>
      </c>
      <c r="S1247" s="58" t="s">
        <v>9</v>
      </c>
      <c r="T1247" s="58" t="s">
        <v>101</v>
      </c>
      <c r="U1247" s="58" t="s">
        <v>90</v>
      </c>
      <c r="V1247" s="58" t="s">
        <v>91</v>
      </c>
      <c r="W1247" s="58" t="s">
        <v>92</v>
      </c>
      <c r="X1247" s="58" t="s">
        <v>93</v>
      </c>
      <c r="Y1247" s="58" t="s">
        <v>94</v>
      </c>
      <c r="Z1247" s="58">
        <v>1005</v>
      </c>
      <c r="AA1247" s="58">
        <v>1437.15</v>
      </c>
    </row>
    <row r="1248" spans="16:27" ht="18" customHeight="1" x14ac:dyDescent="0.25">
      <c r="P1248" s="11"/>
      <c r="Q1248" s="57" t="s">
        <v>95</v>
      </c>
      <c r="R1248" s="57">
        <v>2021</v>
      </c>
      <c r="S1248" s="57" t="s">
        <v>9</v>
      </c>
      <c r="T1248" s="57" t="s">
        <v>101</v>
      </c>
      <c r="U1248" s="57" t="s">
        <v>90</v>
      </c>
      <c r="V1248" s="57" t="s">
        <v>91</v>
      </c>
      <c r="W1248" s="57" t="s">
        <v>92</v>
      </c>
      <c r="X1248" s="57" t="s">
        <v>93</v>
      </c>
      <c r="Y1248" s="57" t="s">
        <v>94</v>
      </c>
      <c r="Z1248" s="57">
        <v>1038</v>
      </c>
      <c r="AA1248" s="57">
        <v>1484.34</v>
      </c>
    </row>
    <row r="1249" spans="16:27" ht="18" customHeight="1" x14ac:dyDescent="0.25">
      <c r="P1249" s="11"/>
      <c r="Q1249" s="58" t="s">
        <v>88</v>
      </c>
      <c r="R1249" s="58">
        <v>2021</v>
      </c>
      <c r="S1249" s="58" t="s">
        <v>9</v>
      </c>
      <c r="T1249" s="58" t="s">
        <v>101</v>
      </c>
      <c r="U1249" s="58" t="s">
        <v>90</v>
      </c>
      <c r="V1249" s="58" t="s">
        <v>91</v>
      </c>
      <c r="W1249" s="58" t="s">
        <v>92</v>
      </c>
      <c r="X1249" s="58" t="s">
        <v>93</v>
      </c>
      <c r="Y1249" s="58" t="s">
        <v>94</v>
      </c>
      <c r="Z1249" s="58">
        <v>231</v>
      </c>
      <c r="AA1249" s="58">
        <v>330.33</v>
      </c>
    </row>
    <row r="1250" spans="16:27" ht="18" customHeight="1" x14ac:dyDescent="0.25">
      <c r="P1250" s="11"/>
      <c r="Q1250" s="57" t="s">
        <v>95</v>
      </c>
      <c r="R1250" s="57">
        <v>2021</v>
      </c>
      <c r="S1250" s="57" t="s">
        <v>9</v>
      </c>
      <c r="T1250" s="57" t="s">
        <v>101</v>
      </c>
      <c r="U1250" s="57" t="s">
        <v>90</v>
      </c>
      <c r="V1250" s="57" t="s">
        <v>91</v>
      </c>
      <c r="W1250" s="57" t="s">
        <v>92</v>
      </c>
      <c r="X1250" s="57" t="s">
        <v>93</v>
      </c>
      <c r="Y1250" s="57" t="s">
        <v>94</v>
      </c>
      <c r="Z1250" s="57">
        <v>279</v>
      </c>
      <c r="AA1250" s="57">
        <v>398.97</v>
      </c>
    </row>
    <row r="1251" spans="16:27" ht="18" customHeight="1" x14ac:dyDescent="0.25">
      <c r="P1251" s="11"/>
      <c r="Q1251" s="58" t="s">
        <v>98</v>
      </c>
      <c r="R1251" s="58">
        <v>2021</v>
      </c>
      <c r="S1251" s="58" t="s">
        <v>9</v>
      </c>
      <c r="T1251" s="58" t="s">
        <v>101</v>
      </c>
      <c r="U1251" s="58" t="s">
        <v>90</v>
      </c>
      <c r="V1251" s="58" t="s">
        <v>91</v>
      </c>
      <c r="W1251" s="58" t="s">
        <v>92</v>
      </c>
      <c r="X1251" s="58" t="s">
        <v>93</v>
      </c>
      <c r="Y1251" s="58" t="s">
        <v>94</v>
      </c>
      <c r="Z1251" s="58">
        <v>277</v>
      </c>
      <c r="AA1251" s="58">
        <v>396.11</v>
      </c>
    </row>
    <row r="1252" spans="16:27" ht="18" customHeight="1" x14ac:dyDescent="0.25">
      <c r="P1252" s="11"/>
      <c r="Q1252" s="57" t="s">
        <v>97</v>
      </c>
      <c r="R1252" s="57">
        <v>2021</v>
      </c>
      <c r="S1252" s="57" t="s">
        <v>9</v>
      </c>
      <c r="T1252" s="57" t="s">
        <v>101</v>
      </c>
      <c r="U1252" s="57" t="s">
        <v>90</v>
      </c>
      <c r="V1252" s="57" t="s">
        <v>91</v>
      </c>
      <c r="W1252" s="57" t="s">
        <v>92</v>
      </c>
      <c r="X1252" s="57" t="s">
        <v>93</v>
      </c>
      <c r="Y1252" s="57" t="s">
        <v>94</v>
      </c>
      <c r="Z1252" s="57">
        <v>271</v>
      </c>
      <c r="AA1252" s="57">
        <v>387.53</v>
      </c>
    </row>
    <row r="1253" spans="16:27" ht="18" customHeight="1" x14ac:dyDescent="0.25">
      <c r="P1253" s="11"/>
      <c r="Q1253" s="58" t="s">
        <v>95</v>
      </c>
      <c r="R1253" s="58">
        <v>2021</v>
      </c>
      <c r="S1253" s="58" t="s">
        <v>9</v>
      </c>
      <c r="T1253" s="58" t="s">
        <v>101</v>
      </c>
      <c r="U1253" s="58" t="s">
        <v>90</v>
      </c>
      <c r="V1253" s="58" t="s">
        <v>91</v>
      </c>
      <c r="W1253" s="58" t="s">
        <v>92</v>
      </c>
      <c r="X1253" s="58" t="s">
        <v>93</v>
      </c>
      <c r="Y1253" s="58" t="s">
        <v>94</v>
      </c>
      <c r="Z1253" s="58">
        <v>786</v>
      </c>
      <c r="AA1253" s="58">
        <v>1123.98</v>
      </c>
    </row>
    <row r="1254" spans="16:27" ht="18" customHeight="1" x14ac:dyDescent="0.25">
      <c r="P1254" s="11"/>
      <c r="Q1254" s="57" t="s">
        <v>95</v>
      </c>
      <c r="R1254" s="57">
        <v>2021</v>
      </c>
      <c r="S1254" s="57" t="s">
        <v>9</v>
      </c>
      <c r="T1254" s="57" t="s">
        <v>101</v>
      </c>
      <c r="U1254" s="57" t="s">
        <v>90</v>
      </c>
      <c r="V1254" s="57" t="s">
        <v>91</v>
      </c>
      <c r="W1254" s="57" t="s">
        <v>92</v>
      </c>
      <c r="X1254" s="57" t="s">
        <v>93</v>
      </c>
      <c r="Y1254" s="57" t="s">
        <v>96</v>
      </c>
      <c r="Z1254" s="57">
        <v>281</v>
      </c>
      <c r="AA1254" s="57">
        <v>401.83</v>
      </c>
    </row>
    <row r="1255" spans="16:27" ht="18" customHeight="1" x14ac:dyDescent="0.25">
      <c r="P1255" s="11"/>
      <c r="Q1255" s="58" t="s">
        <v>95</v>
      </c>
      <c r="R1255" s="58">
        <v>2021</v>
      </c>
      <c r="S1255" s="58" t="s">
        <v>9</v>
      </c>
      <c r="T1255" s="58" t="s">
        <v>101</v>
      </c>
      <c r="U1255" s="58" t="s">
        <v>90</v>
      </c>
      <c r="V1255" s="58" t="s">
        <v>91</v>
      </c>
      <c r="W1255" s="58" t="s">
        <v>92</v>
      </c>
      <c r="X1255" s="58" t="s">
        <v>93</v>
      </c>
      <c r="Y1255" s="58" t="s">
        <v>96</v>
      </c>
      <c r="Z1255" s="58">
        <v>275</v>
      </c>
      <c r="AA1255" s="58">
        <v>393.25</v>
      </c>
    </row>
    <row r="1256" spans="16:27" ht="18" customHeight="1" x14ac:dyDescent="0.25">
      <c r="P1256" s="11"/>
      <c r="Q1256" s="57" t="s">
        <v>99</v>
      </c>
      <c r="R1256" s="57">
        <v>2021</v>
      </c>
      <c r="S1256" s="57" t="s">
        <v>9</v>
      </c>
      <c r="T1256" s="57" t="s">
        <v>101</v>
      </c>
      <c r="U1256" s="57" t="s">
        <v>90</v>
      </c>
      <c r="V1256" s="57" t="s">
        <v>91</v>
      </c>
      <c r="W1256" s="57" t="s">
        <v>92</v>
      </c>
      <c r="X1256" s="57" t="s">
        <v>93</v>
      </c>
      <c r="Y1256" s="57" t="s">
        <v>96</v>
      </c>
      <c r="Z1256" s="57">
        <v>269</v>
      </c>
      <c r="AA1256" s="57">
        <v>384.67</v>
      </c>
    </row>
    <row r="1257" spans="16:27" ht="18" customHeight="1" x14ac:dyDescent="0.25">
      <c r="P1257" s="11"/>
      <c r="Q1257" s="58" t="s">
        <v>95</v>
      </c>
      <c r="R1257" s="58">
        <v>2021</v>
      </c>
      <c r="S1257" s="58" t="s">
        <v>9</v>
      </c>
      <c r="T1257" s="58" t="s">
        <v>101</v>
      </c>
      <c r="U1257" s="58" t="s">
        <v>90</v>
      </c>
      <c r="V1257" s="58" t="s">
        <v>91</v>
      </c>
      <c r="W1257" s="58" t="s">
        <v>92</v>
      </c>
      <c r="X1257" s="58" t="s">
        <v>93</v>
      </c>
      <c r="Y1257" s="58" t="s">
        <v>94</v>
      </c>
      <c r="Z1257" s="58">
        <v>233</v>
      </c>
      <c r="AA1257" s="58">
        <v>333.19</v>
      </c>
    </row>
    <row r="1258" spans="16:27" ht="18" customHeight="1" x14ac:dyDescent="0.25">
      <c r="P1258" s="11"/>
      <c r="Q1258" s="57" t="s">
        <v>97</v>
      </c>
      <c r="R1258" s="57">
        <v>2021</v>
      </c>
      <c r="S1258" s="57" t="s">
        <v>9</v>
      </c>
      <c r="T1258" s="57" t="s">
        <v>101</v>
      </c>
      <c r="U1258" s="57" t="s">
        <v>90</v>
      </c>
      <c r="V1258" s="57" t="s">
        <v>91</v>
      </c>
      <c r="W1258" s="57" t="s">
        <v>92</v>
      </c>
      <c r="X1258" s="57" t="s">
        <v>93</v>
      </c>
      <c r="Y1258" s="57" t="s">
        <v>94</v>
      </c>
      <c r="Z1258" s="57">
        <v>281</v>
      </c>
      <c r="AA1258" s="57">
        <v>401.83</v>
      </c>
    </row>
    <row r="1259" spans="16:27" ht="18" customHeight="1" x14ac:dyDescent="0.25">
      <c r="P1259" s="11"/>
      <c r="Q1259" s="58" t="s">
        <v>97</v>
      </c>
      <c r="R1259" s="58">
        <v>2021</v>
      </c>
      <c r="S1259" s="58" t="s">
        <v>8</v>
      </c>
      <c r="T1259" s="58" t="s">
        <v>101</v>
      </c>
      <c r="U1259" s="58" t="s">
        <v>90</v>
      </c>
      <c r="V1259" s="58" t="s">
        <v>91</v>
      </c>
      <c r="W1259" s="58" t="s">
        <v>92</v>
      </c>
      <c r="X1259" s="58" t="s">
        <v>93</v>
      </c>
      <c r="Y1259" s="58" t="s">
        <v>96</v>
      </c>
      <c r="Z1259" s="58">
        <v>284</v>
      </c>
      <c r="AA1259" s="58">
        <v>406.12</v>
      </c>
    </row>
    <row r="1260" spans="16:27" ht="18" customHeight="1" x14ac:dyDescent="0.25">
      <c r="P1260" s="11"/>
      <c r="Q1260" s="57" t="s">
        <v>88</v>
      </c>
      <c r="R1260" s="57">
        <v>2021</v>
      </c>
      <c r="S1260" s="57" t="s">
        <v>8</v>
      </c>
      <c r="T1260" s="57" t="s">
        <v>101</v>
      </c>
      <c r="U1260" s="57" t="s">
        <v>90</v>
      </c>
      <c r="V1260" s="57" t="s">
        <v>91</v>
      </c>
      <c r="W1260" s="57" t="s">
        <v>92</v>
      </c>
      <c r="X1260" s="57" t="s">
        <v>93</v>
      </c>
      <c r="Y1260" s="57" t="s">
        <v>94</v>
      </c>
      <c r="Z1260" s="57">
        <v>236</v>
      </c>
      <c r="AA1260" s="57">
        <v>337.48</v>
      </c>
    </row>
    <row r="1261" spans="16:27" ht="18" customHeight="1" x14ac:dyDescent="0.25">
      <c r="P1261" s="11"/>
      <c r="Q1261" s="58" t="s">
        <v>88</v>
      </c>
      <c r="R1261" s="58">
        <v>2021</v>
      </c>
      <c r="S1261" s="58" t="s">
        <v>8</v>
      </c>
      <c r="T1261" s="58" t="s">
        <v>101</v>
      </c>
      <c r="U1261" s="58" t="s">
        <v>90</v>
      </c>
      <c r="V1261" s="58" t="s">
        <v>91</v>
      </c>
      <c r="W1261" s="58" t="s">
        <v>92</v>
      </c>
      <c r="X1261" s="58" t="s">
        <v>93</v>
      </c>
      <c r="Y1261" s="58" t="s">
        <v>94</v>
      </c>
      <c r="Z1261" s="58">
        <v>284</v>
      </c>
      <c r="AA1261" s="58">
        <v>406.12</v>
      </c>
    </row>
    <row r="1262" spans="16:27" ht="18" customHeight="1" x14ac:dyDescent="0.25">
      <c r="P1262" s="11"/>
      <c r="Q1262" s="57" t="s">
        <v>95</v>
      </c>
      <c r="R1262" s="57">
        <v>2021</v>
      </c>
      <c r="S1262" s="57" t="s">
        <v>8</v>
      </c>
      <c r="T1262" s="57" t="s">
        <v>101</v>
      </c>
      <c r="U1262" s="57" t="s">
        <v>90</v>
      </c>
      <c r="V1262" s="57" t="s">
        <v>91</v>
      </c>
      <c r="W1262" s="57" t="s">
        <v>92</v>
      </c>
      <c r="X1262" s="57" t="s">
        <v>93</v>
      </c>
      <c r="Y1262" s="57" t="s">
        <v>94</v>
      </c>
      <c r="Z1262" s="57">
        <v>212</v>
      </c>
      <c r="AA1262" s="57">
        <v>303.16000000000003</v>
      </c>
    </row>
    <row r="1263" spans="16:27" ht="18" customHeight="1" x14ac:dyDescent="0.25">
      <c r="P1263" s="11"/>
      <c r="Q1263" s="58" t="s">
        <v>97</v>
      </c>
      <c r="R1263" s="58">
        <v>2021</v>
      </c>
      <c r="S1263" s="58" t="s">
        <v>8</v>
      </c>
      <c r="T1263" s="58" t="s">
        <v>101</v>
      </c>
      <c r="U1263" s="58" t="s">
        <v>90</v>
      </c>
      <c r="V1263" s="58" t="s">
        <v>91</v>
      </c>
      <c r="W1263" s="58" t="s">
        <v>92</v>
      </c>
      <c r="X1263" s="58" t="s">
        <v>93</v>
      </c>
      <c r="Y1263" s="58" t="s">
        <v>94</v>
      </c>
      <c r="Z1263" s="58">
        <v>286</v>
      </c>
      <c r="AA1263" s="58">
        <v>408.98</v>
      </c>
    </row>
    <row r="1264" spans="16:27" ht="18" customHeight="1" x14ac:dyDescent="0.25">
      <c r="P1264" s="11"/>
      <c r="Q1264" s="57" t="s">
        <v>97</v>
      </c>
      <c r="R1264" s="57">
        <v>2021</v>
      </c>
      <c r="S1264" s="57" t="s">
        <v>8</v>
      </c>
      <c r="T1264" s="57" t="s">
        <v>101</v>
      </c>
      <c r="U1264" s="57" t="s">
        <v>90</v>
      </c>
      <c r="V1264" s="57" t="s">
        <v>91</v>
      </c>
      <c r="W1264" s="57" t="s">
        <v>92</v>
      </c>
      <c r="X1264" s="57" t="s">
        <v>93</v>
      </c>
      <c r="Y1264" s="57" t="s">
        <v>94</v>
      </c>
      <c r="Z1264" s="57">
        <v>238</v>
      </c>
      <c r="AA1264" s="57">
        <v>526.24</v>
      </c>
    </row>
    <row r="1265" spans="16:27" ht="18" customHeight="1" x14ac:dyDescent="0.25">
      <c r="P1265" s="11"/>
      <c r="Q1265" s="58" t="s">
        <v>97</v>
      </c>
      <c r="R1265" s="58">
        <v>2021</v>
      </c>
      <c r="S1265" s="58" t="s">
        <v>8</v>
      </c>
      <c r="T1265" s="58" t="s">
        <v>101</v>
      </c>
      <c r="U1265" s="58" t="s">
        <v>90</v>
      </c>
      <c r="V1265" s="58" t="s">
        <v>91</v>
      </c>
      <c r="W1265" s="58" t="s">
        <v>92</v>
      </c>
      <c r="X1265" s="58" t="s">
        <v>93</v>
      </c>
      <c r="Y1265" s="58" t="s">
        <v>94</v>
      </c>
      <c r="Z1265" s="58">
        <v>286</v>
      </c>
      <c r="AA1265" s="58">
        <v>526.24</v>
      </c>
    </row>
    <row r="1266" spans="16:27" ht="18" customHeight="1" x14ac:dyDescent="0.25">
      <c r="P1266" s="11"/>
      <c r="Q1266" s="57" t="s">
        <v>88</v>
      </c>
      <c r="R1266" s="57">
        <v>2021</v>
      </c>
      <c r="S1266" s="57" t="s">
        <v>8</v>
      </c>
      <c r="T1266" s="57" t="s">
        <v>101</v>
      </c>
      <c r="U1266" s="57" t="s">
        <v>90</v>
      </c>
      <c r="V1266" s="57" t="s">
        <v>91</v>
      </c>
      <c r="W1266" s="57" t="s">
        <v>92</v>
      </c>
      <c r="X1266" s="57" t="s">
        <v>93</v>
      </c>
      <c r="Y1266" s="57" t="s">
        <v>94</v>
      </c>
      <c r="Z1266" s="57">
        <v>214</v>
      </c>
      <c r="AA1266" s="57">
        <v>526.24</v>
      </c>
    </row>
    <row r="1267" spans="16:27" ht="18" customHeight="1" x14ac:dyDescent="0.25">
      <c r="P1267" s="11"/>
      <c r="Q1267" s="58" t="s">
        <v>88</v>
      </c>
      <c r="R1267" s="58">
        <v>2021</v>
      </c>
      <c r="S1267" s="58" t="s">
        <v>8</v>
      </c>
      <c r="T1267" s="58" t="s">
        <v>101</v>
      </c>
      <c r="U1267" s="58" t="s">
        <v>90</v>
      </c>
      <c r="V1267" s="58" t="s">
        <v>91</v>
      </c>
      <c r="W1267" s="58" t="s">
        <v>92</v>
      </c>
      <c r="X1267" s="58" t="s">
        <v>93</v>
      </c>
      <c r="Y1267" s="58" t="s">
        <v>94</v>
      </c>
      <c r="Z1267" s="58">
        <v>1004</v>
      </c>
      <c r="AA1267" s="58">
        <v>1435.72</v>
      </c>
    </row>
    <row r="1268" spans="16:27" ht="18" customHeight="1" x14ac:dyDescent="0.25">
      <c r="P1268" s="11"/>
      <c r="Q1268" s="57" t="s">
        <v>97</v>
      </c>
      <c r="R1268" s="57">
        <v>2021</v>
      </c>
      <c r="S1268" s="57" t="s">
        <v>8</v>
      </c>
      <c r="T1268" s="57" t="s">
        <v>101</v>
      </c>
      <c r="U1268" s="57" t="s">
        <v>90</v>
      </c>
      <c r="V1268" s="57" t="s">
        <v>91</v>
      </c>
      <c r="W1268" s="57" t="s">
        <v>92</v>
      </c>
      <c r="X1268" s="57" t="s">
        <v>93</v>
      </c>
      <c r="Y1268" s="57" t="s">
        <v>94</v>
      </c>
      <c r="Z1268" s="57">
        <v>237</v>
      </c>
      <c r="AA1268" s="57">
        <v>338.91</v>
      </c>
    </row>
    <row r="1269" spans="16:27" ht="18" customHeight="1" x14ac:dyDescent="0.25">
      <c r="P1269" s="11"/>
      <c r="Q1269" s="58" t="s">
        <v>97</v>
      </c>
      <c r="R1269" s="58">
        <v>2021</v>
      </c>
      <c r="S1269" s="58" t="s">
        <v>8</v>
      </c>
      <c r="T1269" s="58" t="s">
        <v>101</v>
      </c>
      <c r="U1269" s="58" t="s">
        <v>90</v>
      </c>
      <c r="V1269" s="58" t="s">
        <v>91</v>
      </c>
      <c r="W1269" s="58" t="s">
        <v>92</v>
      </c>
      <c r="X1269" s="58" t="s">
        <v>102</v>
      </c>
      <c r="Y1269" s="58" t="s">
        <v>94</v>
      </c>
      <c r="Z1269" s="58">
        <v>285</v>
      </c>
      <c r="AA1269" s="58">
        <v>407.55</v>
      </c>
    </row>
    <row r="1270" spans="16:27" ht="18" customHeight="1" x14ac:dyDescent="0.25">
      <c r="P1270" s="11"/>
      <c r="Q1270" s="57" t="s">
        <v>88</v>
      </c>
      <c r="R1270" s="57">
        <v>2021</v>
      </c>
      <c r="S1270" s="57" t="s">
        <v>8</v>
      </c>
      <c r="T1270" s="57" t="s">
        <v>101</v>
      </c>
      <c r="U1270" s="57" t="s">
        <v>90</v>
      </c>
      <c r="V1270" s="57" t="s">
        <v>91</v>
      </c>
      <c r="W1270" s="57" t="s">
        <v>92</v>
      </c>
      <c r="X1270" s="57" t="s">
        <v>102</v>
      </c>
      <c r="Y1270" s="57" t="s">
        <v>94</v>
      </c>
      <c r="Z1270" s="57">
        <v>213</v>
      </c>
      <c r="AA1270" s="57">
        <v>304.58999999999997</v>
      </c>
    </row>
    <row r="1271" spans="16:27" ht="18" customHeight="1" x14ac:dyDescent="0.25">
      <c r="P1271" s="11"/>
      <c r="Q1271" s="58" t="s">
        <v>88</v>
      </c>
      <c r="R1271" s="58">
        <v>2021</v>
      </c>
      <c r="S1271" s="58" t="s">
        <v>8</v>
      </c>
      <c r="T1271" s="58" t="s">
        <v>101</v>
      </c>
      <c r="U1271" s="58" t="s">
        <v>90</v>
      </c>
      <c r="V1271" s="58" t="s">
        <v>91</v>
      </c>
      <c r="W1271" s="58" t="s">
        <v>92</v>
      </c>
      <c r="X1271" s="58" t="s">
        <v>102</v>
      </c>
      <c r="Y1271" s="58" t="s">
        <v>94</v>
      </c>
      <c r="Z1271" s="58">
        <v>283</v>
      </c>
      <c r="AA1271" s="58">
        <v>404.69</v>
      </c>
    </row>
    <row r="1272" spans="16:27" ht="18" customHeight="1" x14ac:dyDescent="0.25">
      <c r="P1272" s="11"/>
      <c r="Q1272" s="57" t="s">
        <v>88</v>
      </c>
      <c r="R1272" s="57">
        <v>2021</v>
      </c>
      <c r="S1272" s="57" t="s">
        <v>8</v>
      </c>
      <c r="T1272" s="57" t="s">
        <v>101</v>
      </c>
      <c r="U1272" s="57" t="s">
        <v>90</v>
      </c>
      <c r="V1272" s="57" t="s">
        <v>91</v>
      </c>
      <c r="W1272" s="57" t="s">
        <v>92</v>
      </c>
      <c r="X1272" s="57" t="s">
        <v>102</v>
      </c>
      <c r="Y1272" s="57" t="s">
        <v>94</v>
      </c>
      <c r="Z1272" s="57">
        <v>785</v>
      </c>
      <c r="AA1272" s="57">
        <v>1122.55</v>
      </c>
    </row>
    <row r="1273" spans="16:27" ht="18" customHeight="1" x14ac:dyDescent="0.25">
      <c r="P1273" s="11"/>
      <c r="Q1273" s="58" t="s">
        <v>88</v>
      </c>
      <c r="R1273" s="58">
        <v>2021</v>
      </c>
      <c r="S1273" s="58" t="s">
        <v>8</v>
      </c>
      <c r="T1273" s="58" t="s">
        <v>101</v>
      </c>
      <c r="U1273" s="58" t="s">
        <v>90</v>
      </c>
      <c r="V1273" s="58" t="s">
        <v>91</v>
      </c>
      <c r="W1273" s="58" t="s">
        <v>92</v>
      </c>
      <c r="X1273" s="58" t="s">
        <v>102</v>
      </c>
      <c r="Y1273" s="58" t="s">
        <v>94</v>
      </c>
      <c r="Z1273" s="58">
        <v>819</v>
      </c>
      <c r="AA1273" s="58">
        <v>1171.17</v>
      </c>
    </row>
    <row r="1274" spans="16:27" ht="18" customHeight="1" x14ac:dyDescent="0.25">
      <c r="P1274" s="11"/>
      <c r="Q1274" s="57" t="s">
        <v>97</v>
      </c>
      <c r="R1274" s="57">
        <v>2021</v>
      </c>
      <c r="S1274" s="57" t="s">
        <v>8</v>
      </c>
      <c r="T1274" s="57" t="s">
        <v>101</v>
      </c>
      <c r="U1274" s="57" t="s">
        <v>90</v>
      </c>
      <c r="V1274" s="57" t="s">
        <v>91</v>
      </c>
      <c r="W1274" s="57" t="s">
        <v>92</v>
      </c>
      <c r="X1274" s="57" t="s">
        <v>102</v>
      </c>
      <c r="Y1274" s="57" t="s">
        <v>94</v>
      </c>
      <c r="Z1274" s="57">
        <v>872</v>
      </c>
      <c r="AA1274" s="57">
        <v>1246.96</v>
      </c>
    </row>
    <row r="1275" spans="16:27" ht="18" customHeight="1" x14ac:dyDescent="0.25">
      <c r="P1275" s="11"/>
      <c r="Q1275" s="58" t="s">
        <v>95</v>
      </c>
      <c r="R1275" s="58">
        <v>2021</v>
      </c>
      <c r="S1275" s="58" t="s">
        <v>8</v>
      </c>
      <c r="T1275" s="58" t="s">
        <v>101</v>
      </c>
      <c r="U1275" s="58" t="s">
        <v>90</v>
      </c>
      <c r="V1275" s="58" t="s">
        <v>91</v>
      </c>
      <c r="W1275" s="58" t="s">
        <v>92</v>
      </c>
      <c r="X1275" s="58" t="s">
        <v>102</v>
      </c>
      <c r="Y1275" s="58" t="s">
        <v>96</v>
      </c>
      <c r="Z1275" s="58">
        <v>287</v>
      </c>
      <c r="AA1275" s="58">
        <v>410.41</v>
      </c>
    </row>
    <row r="1276" spans="16:27" ht="18" customHeight="1" x14ac:dyDescent="0.25">
      <c r="P1276" s="11"/>
      <c r="Q1276" s="57" t="s">
        <v>95</v>
      </c>
      <c r="R1276" s="57">
        <v>2021</v>
      </c>
      <c r="S1276" s="57" t="s">
        <v>8</v>
      </c>
      <c r="T1276" s="57" t="s">
        <v>101</v>
      </c>
      <c r="U1276" s="57" t="s">
        <v>90</v>
      </c>
      <c r="V1276" s="57" t="s">
        <v>91</v>
      </c>
      <c r="W1276" s="57" t="s">
        <v>92</v>
      </c>
      <c r="X1276" s="57" t="s">
        <v>102</v>
      </c>
      <c r="Y1276" s="57" t="s">
        <v>94</v>
      </c>
      <c r="Z1276" s="57">
        <v>239</v>
      </c>
      <c r="AA1276" s="57">
        <v>341.77</v>
      </c>
    </row>
    <row r="1277" spans="16:27" ht="18" customHeight="1" x14ac:dyDescent="0.25">
      <c r="P1277" s="11"/>
      <c r="Q1277" s="58" t="s">
        <v>88</v>
      </c>
      <c r="R1277" s="58">
        <v>2021</v>
      </c>
      <c r="S1277" s="58" t="s">
        <v>8</v>
      </c>
      <c r="T1277" s="58" t="s">
        <v>101</v>
      </c>
      <c r="U1277" s="58" t="s">
        <v>90</v>
      </c>
      <c r="V1277" s="58" t="s">
        <v>91</v>
      </c>
      <c r="W1277" s="58" t="s">
        <v>92</v>
      </c>
      <c r="X1277" s="58" t="s">
        <v>102</v>
      </c>
      <c r="Y1277" s="58" t="s">
        <v>94</v>
      </c>
      <c r="Z1277" s="58">
        <v>287</v>
      </c>
      <c r="AA1277" s="58">
        <v>410.41</v>
      </c>
    </row>
    <row r="1278" spans="16:27" ht="18" customHeight="1" x14ac:dyDescent="0.25">
      <c r="P1278" s="11"/>
      <c r="Q1278" s="57" t="s">
        <v>95</v>
      </c>
      <c r="R1278" s="57">
        <v>2021</v>
      </c>
      <c r="S1278" s="57" t="s">
        <v>3</v>
      </c>
      <c r="T1278" s="57" t="s">
        <v>89</v>
      </c>
      <c r="U1278" s="57" t="s">
        <v>103</v>
      </c>
      <c r="V1278" s="57" t="s">
        <v>104</v>
      </c>
      <c r="W1278" s="57" t="s">
        <v>100</v>
      </c>
      <c r="X1278" s="57" t="s">
        <v>102</v>
      </c>
      <c r="Y1278" s="57" t="s">
        <v>105</v>
      </c>
      <c r="Z1278" s="57">
        <v>160</v>
      </c>
      <c r="AA1278" s="57">
        <v>228.8</v>
      </c>
    </row>
    <row r="1279" spans="16:27" ht="18" customHeight="1" x14ac:dyDescent="0.25">
      <c r="P1279" s="11"/>
      <c r="Q1279" s="58" t="s">
        <v>88</v>
      </c>
      <c r="R1279" s="58">
        <v>2021</v>
      </c>
      <c r="S1279" s="58" t="s">
        <v>3</v>
      </c>
      <c r="T1279" s="58" t="s">
        <v>89</v>
      </c>
      <c r="U1279" s="58" t="s">
        <v>103</v>
      </c>
      <c r="V1279" s="58" t="s">
        <v>104</v>
      </c>
      <c r="W1279" s="58" t="s">
        <v>100</v>
      </c>
      <c r="X1279" s="58" t="s">
        <v>102</v>
      </c>
      <c r="Y1279" s="58" t="s">
        <v>105</v>
      </c>
      <c r="Z1279" s="58">
        <v>154</v>
      </c>
      <c r="AA1279" s="58">
        <v>220.22</v>
      </c>
    </row>
    <row r="1280" spans="16:27" ht="18" customHeight="1" x14ac:dyDescent="0.25">
      <c r="P1280" s="11"/>
      <c r="Q1280" s="57" t="s">
        <v>95</v>
      </c>
      <c r="R1280" s="57">
        <v>2021</v>
      </c>
      <c r="S1280" s="57" t="s">
        <v>3</v>
      </c>
      <c r="T1280" s="57" t="s">
        <v>89</v>
      </c>
      <c r="U1280" s="57" t="s">
        <v>103</v>
      </c>
      <c r="V1280" s="57" t="s">
        <v>104</v>
      </c>
      <c r="W1280" s="57" t="s">
        <v>100</v>
      </c>
      <c r="X1280" s="57" t="s">
        <v>102</v>
      </c>
      <c r="Y1280" s="57" t="s">
        <v>105</v>
      </c>
      <c r="Z1280" s="57">
        <v>148</v>
      </c>
      <c r="AA1280" s="57">
        <v>211.64</v>
      </c>
    </row>
    <row r="1281" spans="16:27" ht="18" customHeight="1" x14ac:dyDescent="0.25">
      <c r="P1281" s="11"/>
      <c r="Q1281" s="58" t="s">
        <v>95</v>
      </c>
      <c r="R1281" s="58">
        <v>2021</v>
      </c>
      <c r="S1281" s="58" t="s">
        <v>3</v>
      </c>
      <c r="T1281" s="58" t="s">
        <v>89</v>
      </c>
      <c r="U1281" s="58" t="s">
        <v>103</v>
      </c>
      <c r="V1281" s="58" t="s">
        <v>104</v>
      </c>
      <c r="W1281" s="58" t="s">
        <v>100</v>
      </c>
      <c r="X1281" s="58" t="s">
        <v>102</v>
      </c>
      <c r="Y1281" s="58" t="s">
        <v>105</v>
      </c>
      <c r="Z1281" s="58">
        <v>157</v>
      </c>
      <c r="AA1281" s="58">
        <v>224.51</v>
      </c>
    </row>
    <row r="1282" spans="16:27" ht="18" customHeight="1" x14ac:dyDescent="0.25">
      <c r="P1282" s="11"/>
      <c r="Q1282" s="57" t="s">
        <v>95</v>
      </c>
      <c r="R1282" s="57">
        <v>2021</v>
      </c>
      <c r="S1282" s="57" t="s">
        <v>3</v>
      </c>
      <c r="T1282" s="57" t="s">
        <v>89</v>
      </c>
      <c r="U1282" s="57" t="s">
        <v>103</v>
      </c>
      <c r="V1282" s="57" t="s">
        <v>104</v>
      </c>
      <c r="W1282" s="57" t="s">
        <v>100</v>
      </c>
      <c r="X1282" s="57" t="s">
        <v>102</v>
      </c>
      <c r="Y1282" s="57" t="s">
        <v>105</v>
      </c>
      <c r="Z1282" s="57">
        <v>151</v>
      </c>
      <c r="AA1282" s="57">
        <v>215.93</v>
      </c>
    </row>
    <row r="1283" spans="16:27" ht="18" customHeight="1" x14ac:dyDescent="0.25">
      <c r="P1283" s="11"/>
      <c r="Q1283" s="58" t="s">
        <v>95</v>
      </c>
      <c r="R1283" s="58">
        <v>2021</v>
      </c>
      <c r="S1283" s="58" t="s">
        <v>7</v>
      </c>
      <c r="T1283" s="58" t="s">
        <v>89</v>
      </c>
      <c r="U1283" s="58" t="s">
        <v>103</v>
      </c>
      <c r="V1283" s="58" t="s">
        <v>104</v>
      </c>
      <c r="W1283" s="58" t="s">
        <v>100</v>
      </c>
      <c r="X1283" s="58" t="s">
        <v>102</v>
      </c>
      <c r="Y1283" s="58" t="s">
        <v>105</v>
      </c>
      <c r="Z1283" s="58">
        <v>343</v>
      </c>
      <c r="AA1283" s="58">
        <v>490.49</v>
      </c>
    </row>
    <row r="1284" spans="16:27" ht="18" customHeight="1" x14ac:dyDescent="0.25">
      <c r="P1284" s="11"/>
      <c r="Q1284" s="57" t="s">
        <v>97</v>
      </c>
      <c r="R1284" s="57">
        <v>2021</v>
      </c>
      <c r="S1284" s="57" t="s">
        <v>11</v>
      </c>
      <c r="T1284" s="57" t="s">
        <v>89</v>
      </c>
      <c r="U1284" s="57" t="s">
        <v>103</v>
      </c>
      <c r="V1284" s="57" t="s">
        <v>104</v>
      </c>
      <c r="W1284" s="57" t="s">
        <v>100</v>
      </c>
      <c r="X1284" s="57" t="s">
        <v>102</v>
      </c>
      <c r="Y1284" s="57" t="s">
        <v>94</v>
      </c>
      <c r="Z1284" s="57">
        <v>280</v>
      </c>
      <c r="AA1284" s="57">
        <v>400.4</v>
      </c>
    </row>
    <row r="1285" spans="16:27" ht="18" customHeight="1" x14ac:dyDescent="0.25">
      <c r="P1285" s="11"/>
      <c r="Q1285" s="58" t="s">
        <v>95</v>
      </c>
      <c r="R1285" s="58">
        <v>2021</v>
      </c>
      <c r="S1285" s="58" t="s">
        <v>11</v>
      </c>
      <c r="T1285" s="58" t="s">
        <v>89</v>
      </c>
      <c r="U1285" s="58" t="s">
        <v>103</v>
      </c>
      <c r="V1285" s="58" t="s">
        <v>104</v>
      </c>
      <c r="W1285" s="58" t="s">
        <v>100</v>
      </c>
      <c r="X1285" s="58" t="s">
        <v>102</v>
      </c>
      <c r="Y1285" s="58" t="s">
        <v>94</v>
      </c>
      <c r="Z1285" s="58">
        <v>274</v>
      </c>
      <c r="AA1285" s="58">
        <v>391.82</v>
      </c>
    </row>
    <row r="1286" spans="16:27" ht="18" customHeight="1" x14ac:dyDescent="0.25">
      <c r="P1286" s="11"/>
      <c r="Q1286" s="57" t="s">
        <v>95</v>
      </c>
      <c r="R1286" s="57">
        <v>2021</v>
      </c>
      <c r="S1286" s="57" t="s">
        <v>11</v>
      </c>
      <c r="T1286" s="57" t="s">
        <v>89</v>
      </c>
      <c r="U1286" s="57" t="s">
        <v>103</v>
      </c>
      <c r="V1286" s="57" t="s">
        <v>104</v>
      </c>
      <c r="W1286" s="57" t="s">
        <v>100</v>
      </c>
      <c r="X1286" s="57" t="s">
        <v>102</v>
      </c>
      <c r="Y1286" s="57" t="s">
        <v>94</v>
      </c>
      <c r="Z1286" s="57">
        <v>268</v>
      </c>
      <c r="AA1286" s="57">
        <v>383.24</v>
      </c>
    </row>
    <row r="1287" spans="16:27" ht="18" customHeight="1" x14ac:dyDescent="0.25">
      <c r="P1287" s="11"/>
      <c r="Q1287" s="58" t="s">
        <v>95</v>
      </c>
      <c r="R1287" s="58">
        <v>2021</v>
      </c>
      <c r="S1287" s="58" t="s">
        <v>11</v>
      </c>
      <c r="T1287" s="58" t="s">
        <v>89</v>
      </c>
      <c r="U1287" s="58" t="s">
        <v>103</v>
      </c>
      <c r="V1287" s="58" t="s">
        <v>104</v>
      </c>
      <c r="W1287" s="58" t="s">
        <v>100</v>
      </c>
      <c r="X1287" s="58" t="s">
        <v>102</v>
      </c>
      <c r="Y1287" s="58" t="s">
        <v>94</v>
      </c>
      <c r="Z1287" s="58">
        <v>277</v>
      </c>
      <c r="AA1287" s="58">
        <v>396.11</v>
      </c>
    </row>
    <row r="1288" spans="16:27" ht="18" customHeight="1" x14ac:dyDescent="0.25">
      <c r="P1288" s="11"/>
      <c r="Q1288" s="57" t="s">
        <v>95</v>
      </c>
      <c r="R1288" s="57">
        <v>2021</v>
      </c>
      <c r="S1288" s="57" t="s">
        <v>11</v>
      </c>
      <c r="T1288" s="57" t="s">
        <v>89</v>
      </c>
      <c r="U1288" s="57" t="s">
        <v>103</v>
      </c>
      <c r="V1288" s="57" t="s">
        <v>104</v>
      </c>
      <c r="W1288" s="57" t="s">
        <v>100</v>
      </c>
      <c r="X1288" s="57" t="s">
        <v>102</v>
      </c>
      <c r="Y1288" s="57" t="s">
        <v>94</v>
      </c>
      <c r="Z1288" s="57">
        <v>271</v>
      </c>
      <c r="AA1288" s="57">
        <v>387.53</v>
      </c>
    </row>
    <row r="1289" spans="16:27" ht="18" customHeight="1" x14ac:dyDescent="0.25">
      <c r="P1289" s="11"/>
      <c r="Q1289" s="58" t="s">
        <v>88</v>
      </c>
      <c r="R1289" s="58">
        <v>2021</v>
      </c>
      <c r="S1289" s="58" t="s">
        <v>11</v>
      </c>
      <c r="T1289" s="58" t="s">
        <v>89</v>
      </c>
      <c r="U1289" s="58" t="s">
        <v>103</v>
      </c>
      <c r="V1289" s="58" t="s">
        <v>104</v>
      </c>
      <c r="W1289" s="58" t="s">
        <v>100</v>
      </c>
      <c r="X1289" s="58" t="s">
        <v>93</v>
      </c>
      <c r="Y1289" s="58" t="s">
        <v>94</v>
      </c>
      <c r="Z1289" s="58">
        <v>265</v>
      </c>
      <c r="AA1289" s="58">
        <v>378.95</v>
      </c>
    </row>
    <row r="1290" spans="16:27" ht="18" customHeight="1" x14ac:dyDescent="0.25">
      <c r="P1290" s="11"/>
      <c r="Q1290" s="57" t="s">
        <v>97</v>
      </c>
      <c r="R1290" s="57">
        <v>2021</v>
      </c>
      <c r="S1290" s="57" t="s">
        <v>1</v>
      </c>
      <c r="T1290" s="57" t="s">
        <v>89</v>
      </c>
      <c r="U1290" s="57" t="s">
        <v>103</v>
      </c>
      <c r="V1290" s="57" t="s">
        <v>104</v>
      </c>
      <c r="W1290" s="57" t="s">
        <v>100</v>
      </c>
      <c r="X1290" s="57" t="s">
        <v>93</v>
      </c>
      <c r="Y1290" s="57" t="s">
        <v>94</v>
      </c>
      <c r="Z1290" s="57">
        <v>190</v>
      </c>
      <c r="AA1290" s="57">
        <v>271.7</v>
      </c>
    </row>
    <row r="1291" spans="16:27" ht="18" customHeight="1" x14ac:dyDescent="0.25">
      <c r="P1291" s="11"/>
      <c r="Q1291" s="58" t="s">
        <v>88</v>
      </c>
      <c r="R1291" s="58">
        <v>2021</v>
      </c>
      <c r="S1291" s="58" t="s">
        <v>1</v>
      </c>
      <c r="T1291" s="58" t="s">
        <v>89</v>
      </c>
      <c r="U1291" s="58" t="s">
        <v>103</v>
      </c>
      <c r="V1291" s="58" t="s">
        <v>104</v>
      </c>
      <c r="W1291" s="58" t="s">
        <v>100</v>
      </c>
      <c r="X1291" s="58" t="s">
        <v>93</v>
      </c>
      <c r="Y1291" s="58" t="s">
        <v>94</v>
      </c>
      <c r="Z1291" s="58">
        <v>184</v>
      </c>
      <c r="AA1291" s="58">
        <v>263.12</v>
      </c>
    </row>
    <row r="1292" spans="16:27" ht="18" customHeight="1" x14ac:dyDescent="0.25">
      <c r="P1292" s="11"/>
      <c r="Q1292" s="57" t="s">
        <v>97</v>
      </c>
      <c r="R1292" s="57">
        <v>2021</v>
      </c>
      <c r="S1292" s="57" t="s">
        <v>1</v>
      </c>
      <c r="T1292" s="57" t="s">
        <v>89</v>
      </c>
      <c r="U1292" s="57" t="s">
        <v>103</v>
      </c>
      <c r="V1292" s="57" t="s">
        <v>104</v>
      </c>
      <c r="W1292" s="57" t="s">
        <v>100</v>
      </c>
      <c r="X1292" s="57" t="s">
        <v>93</v>
      </c>
      <c r="Y1292" s="57" t="s">
        <v>94</v>
      </c>
      <c r="Z1292" s="57">
        <v>193</v>
      </c>
      <c r="AA1292" s="57">
        <v>275.99</v>
      </c>
    </row>
    <row r="1293" spans="16:27" ht="18" customHeight="1" x14ac:dyDescent="0.25">
      <c r="P1293" s="11"/>
      <c r="Q1293" s="58" t="s">
        <v>97</v>
      </c>
      <c r="R1293" s="58">
        <v>2021</v>
      </c>
      <c r="S1293" s="58" t="s">
        <v>1</v>
      </c>
      <c r="T1293" s="58" t="s">
        <v>89</v>
      </c>
      <c r="U1293" s="58" t="s">
        <v>103</v>
      </c>
      <c r="V1293" s="58" t="s">
        <v>104</v>
      </c>
      <c r="W1293" s="58" t="s">
        <v>100</v>
      </c>
      <c r="X1293" s="58" t="s">
        <v>93</v>
      </c>
      <c r="Y1293" s="58" t="s">
        <v>94</v>
      </c>
      <c r="Z1293" s="58">
        <v>187</v>
      </c>
      <c r="AA1293" s="58">
        <v>267.41000000000003</v>
      </c>
    </row>
    <row r="1294" spans="16:27" ht="18" customHeight="1" x14ac:dyDescent="0.25">
      <c r="P1294" s="11"/>
      <c r="Q1294" s="57" t="s">
        <v>88</v>
      </c>
      <c r="R1294" s="57">
        <v>2021</v>
      </c>
      <c r="S1294" s="57" t="s">
        <v>1</v>
      </c>
      <c r="T1294" s="57" t="s">
        <v>89</v>
      </c>
      <c r="U1294" s="57" t="s">
        <v>103</v>
      </c>
      <c r="V1294" s="57" t="s">
        <v>104</v>
      </c>
      <c r="W1294" s="57" t="s">
        <v>100</v>
      </c>
      <c r="X1294" s="57" t="s">
        <v>93</v>
      </c>
      <c r="Y1294" s="57" t="s">
        <v>94</v>
      </c>
      <c r="Z1294" s="57">
        <v>181</v>
      </c>
      <c r="AA1294" s="57">
        <v>258.83</v>
      </c>
    </row>
    <row r="1295" spans="16:27" ht="18" customHeight="1" x14ac:dyDescent="0.25">
      <c r="P1295" s="11"/>
      <c r="Q1295" s="58" t="s">
        <v>95</v>
      </c>
      <c r="R1295" s="58">
        <v>2021</v>
      </c>
      <c r="S1295" s="58" t="s">
        <v>0</v>
      </c>
      <c r="T1295" s="58" t="s">
        <v>89</v>
      </c>
      <c r="U1295" s="58" t="s">
        <v>103</v>
      </c>
      <c r="V1295" s="58" t="s">
        <v>104</v>
      </c>
      <c r="W1295" s="58" t="s">
        <v>100</v>
      </c>
      <c r="X1295" s="58" t="s">
        <v>93</v>
      </c>
      <c r="Y1295" s="58" t="s">
        <v>94</v>
      </c>
      <c r="Z1295" s="58">
        <v>208</v>
      </c>
      <c r="AA1295" s="58">
        <v>297.44</v>
      </c>
    </row>
    <row r="1296" spans="16:27" ht="18" customHeight="1" x14ac:dyDescent="0.25">
      <c r="P1296" s="11"/>
      <c r="Q1296" s="57" t="s">
        <v>88</v>
      </c>
      <c r="R1296" s="57">
        <v>2021</v>
      </c>
      <c r="S1296" s="57" t="s">
        <v>0</v>
      </c>
      <c r="T1296" s="57" t="s">
        <v>89</v>
      </c>
      <c r="U1296" s="57" t="s">
        <v>103</v>
      </c>
      <c r="V1296" s="57" t="s">
        <v>104</v>
      </c>
      <c r="W1296" s="57" t="s">
        <v>100</v>
      </c>
      <c r="X1296" s="57" t="s">
        <v>93</v>
      </c>
      <c r="Y1296" s="57" t="s">
        <v>94</v>
      </c>
      <c r="Z1296" s="57">
        <v>202</v>
      </c>
      <c r="AA1296" s="57">
        <v>288.86</v>
      </c>
    </row>
    <row r="1297" spans="16:27" ht="18" customHeight="1" x14ac:dyDescent="0.25">
      <c r="P1297" s="11"/>
      <c r="Q1297" s="58" t="s">
        <v>97</v>
      </c>
      <c r="R1297" s="58">
        <v>2021</v>
      </c>
      <c r="S1297" s="58" t="s">
        <v>0</v>
      </c>
      <c r="T1297" s="58" t="s">
        <v>89</v>
      </c>
      <c r="U1297" s="58" t="s">
        <v>103</v>
      </c>
      <c r="V1297" s="58" t="s">
        <v>104</v>
      </c>
      <c r="W1297" s="58" t="s">
        <v>100</v>
      </c>
      <c r="X1297" s="58" t="s">
        <v>93</v>
      </c>
      <c r="Y1297" s="58" t="s">
        <v>94</v>
      </c>
      <c r="Z1297" s="58">
        <v>196</v>
      </c>
      <c r="AA1297" s="58">
        <v>280.27999999999997</v>
      </c>
    </row>
    <row r="1298" spans="16:27" ht="18" customHeight="1" x14ac:dyDescent="0.25">
      <c r="P1298" s="11"/>
      <c r="Q1298" s="57" t="s">
        <v>95</v>
      </c>
      <c r="R1298" s="57">
        <v>2021</v>
      </c>
      <c r="S1298" s="57" t="s">
        <v>0</v>
      </c>
      <c r="T1298" s="57" t="s">
        <v>89</v>
      </c>
      <c r="U1298" s="57" t="s">
        <v>103</v>
      </c>
      <c r="V1298" s="57" t="s">
        <v>104</v>
      </c>
      <c r="W1298" s="57" t="s">
        <v>100</v>
      </c>
      <c r="X1298" s="57" t="s">
        <v>93</v>
      </c>
      <c r="Y1298" s="57" t="s">
        <v>94</v>
      </c>
      <c r="Z1298" s="57">
        <v>205</v>
      </c>
      <c r="AA1298" s="57">
        <v>293.14999999999998</v>
      </c>
    </row>
    <row r="1299" spans="16:27" ht="18" customHeight="1" x14ac:dyDescent="0.25">
      <c r="P1299" s="11"/>
      <c r="Q1299" s="58" t="s">
        <v>88</v>
      </c>
      <c r="R1299" s="58">
        <v>2021</v>
      </c>
      <c r="S1299" s="58" t="s">
        <v>0</v>
      </c>
      <c r="T1299" s="58" t="s">
        <v>89</v>
      </c>
      <c r="U1299" s="58" t="s">
        <v>103</v>
      </c>
      <c r="V1299" s="58" t="s">
        <v>104</v>
      </c>
      <c r="W1299" s="58" t="s">
        <v>100</v>
      </c>
      <c r="X1299" s="58" t="s">
        <v>93</v>
      </c>
      <c r="Y1299" s="58" t="s">
        <v>94</v>
      </c>
      <c r="Z1299" s="58">
        <v>199</v>
      </c>
      <c r="AA1299" s="58">
        <v>284.57</v>
      </c>
    </row>
    <row r="1300" spans="16:27" ht="18" customHeight="1" x14ac:dyDescent="0.25">
      <c r="P1300" s="11"/>
      <c r="Q1300" s="57" t="s">
        <v>98</v>
      </c>
      <c r="R1300" s="57">
        <v>2021</v>
      </c>
      <c r="S1300" s="57" t="s">
        <v>6</v>
      </c>
      <c r="T1300" s="57" t="s">
        <v>89</v>
      </c>
      <c r="U1300" s="57" t="s">
        <v>103</v>
      </c>
      <c r="V1300" s="57" t="s">
        <v>104</v>
      </c>
      <c r="W1300" s="57" t="s">
        <v>100</v>
      </c>
      <c r="X1300" s="57" t="s">
        <v>93</v>
      </c>
      <c r="Y1300" s="57" t="s">
        <v>105</v>
      </c>
      <c r="Z1300" s="57">
        <v>358</v>
      </c>
      <c r="AA1300" s="57">
        <v>511.94</v>
      </c>
    </row>
    <row r="1301" spans="16:27" ht="18" customHeight="1" x14ac:dyDescent="0.25">
      <c r="P1301" s="11"/>
      <c r="Q1301" s="58" t="s">
        <v>88</v>
      </c>
      <c r="R1301" s="58">
        <v>2021</v>
      </c>
      <c r="S1301" s="58" t="s">
        <v>6</v>
      </c>
      <c r="T1301" s="58" t="s">
        <v>89</v>
      </c>
      <c r="U1301" s="58" t="s">
        <v>103</v>
      </c>
      <c r="V1301" s="58" t="s">
        <v>104</v>
      </c>
      <c r="W1301" s="58" t="s">
        <v>100</v>
      </c>
      <c r="X1301" s="58" t="s">
        <v>93</v>
      </c>
      <c r="Y1301" s="58" t="s">
        <v>105</v>
      </c>
      <c r="Z1301" s="58">
        <v>352</v>
      </c>
      <c r="AA1301" s="58">
        <v>503.36</v>
      </c>
    </row>
    <row r="1302" spans="16:27" ht="18" customHeight="1" x14ac:dyDescent="0.25">
      <c r="P1302" s="11"/>
      <c r="Q1302" s="57" t="s">
        <v>95</v>
      </c>
      <c r="R1302" s="57">
        <v>2021</v>
      </c>
      <c r="S1302" s="57" t="s">
        <v>6</v>
      </c>
      <c r="T1302" s="57" t="s">
        <v>89</v>
      </c>
      <c r="U1302" s="57" t="s">
        <v>103</v>
      </c>
      <c r="V1302" s="57" t="s">
        <v>104</v>
      </c>
      <c r="W1302" s="57" t="s">
        <v>100</v>
      </c>
      <c r="X1302" s="57" t="s">
        <v>93</v>
      </c>
      <c r="Y1302" s="57" t="s">
        <v>105</v>
      </c>
      <c r="Z1302" s="57">
        <v>346</v>
      </c>
      <c r="AA1302" s="57">
        <v>494.78</v>
      </c>
    </row>
    <row r="1303" spans="16:27" ht="18" customHeight="1" x14ac:dyDescent="0.25">
      <c r="P1303" s="11"/>
      <c r="Q1303" s="58" t="s">
        <v>95</v>
      </c>
      <c r="R1303" s="58">
        <v>2021</v>
      </c>
      <c r="S1303" s="58" t="s">
        <v>6</v>
      </c>
      <c r="T1303" s="58" t="s">
        <v>89</v>
      </c>
      <c r="U1303" s="58" t="s">
        <v>103</v>
      </c>
      <c r="V1303" s="58" t="s">
        <v>104</v>
      </c>
      <c r="W1303" s="58" t="s">
        <v>100</v>
      </c>
      <c r="X1303" s="58" t="s">
        <v>93</v>
      </c>
      <c r="Y1303" s="58" t="s">
        <v>105</v>
      </c>
      <c r="Z1303" s="58">
        <v>355</v>
      </c>
      <c r="AA1303" s="58">
        <v>507.65</v>
      </c>
    </row>
    <row r="1304" spans="16:27" ht="18" customHeight="1" x14ac:dyDescent="0.25">
      <c r="P1304" s="11"/>
      <c r="Q1304" s="57" t="s">
        <v>97</v>
      </c>
      <c r="R1304" s="57">
        <v>2021</v>
      </c>
      <c r="S1304" s="57" t="s">
        <v>6</v>
      </c>
      <c r="T1304" s="57" t="s">
        <v>89</v>
      </c>
      <c r="U1304" s="57" t="s">
        <v>103</v>
      </c>
      <c r="V1304" s="57" t="s">
        <v>104</v>
      </c>
      <c r="W1304" s="57" t="s">
        <v>100</v>
      </c>
      <c r="X1304" s="57" t="s">
        <v>93</v>
      </c>
      <c r="Y1304" s="57" t="s">
        <v>105</v>
      </c>
      <c r="Z1304" s="57">
        <v>349</v>
      </c>
      <c r="AA1304" s="57">
        <v>499.07</v>
      </c>
    </row>
    <row r="1305" spans="16:27" ht="18" customHeight="1" x14ac:dyDescent="0.25">
      <c r="P1305" s="11"/>
      <c r="Q1305" s="58" t="s">
        <v>95</v>
      </c>
      <c r="R1305" s="58">
        <v>2021</v>
      </c>
      <c r="S1305" s="58" t="s">
        <v>5</v>
      </c>
      <c r="T1305" s="58" t="s">
        <v>89</v>
      </c>
      <c r="U1305" s="58" t="s">
        <v>103</v>
      </c>
      <c r="V1305" s="58" t="s">
        <v>104</v>
      </c>
      <c r="W1305" s="58" t="s">
        <v>100</v>
      </c>
      <c r="X1305" s="58" t="s">
        <v>93</v>
      </c>
      <c r="Y1305" s="58" t="s">
        <v>105</v>
      </c>
      <c r="Z1305" s="58">
        <v>130</v>
      </c>
      <c r="AA1305" s="58">
        <v>185.9</v>
      </c>
    </row>
    <row r="1306" spans="16:27" ht="18" customHeight="1" x14ac:dyDescent="0.25">
      <c r="P1306" s="11"/>
      <c r="Q1306" s="57" t="s">
        <v>95</v>
      </c>
      <c r="R1306" s="57">
        <v>2021</v>
      </c>
      <c r="S1306" s="57" t="s">
        <v>5</v>
      </c>
      <c r="T1306" s="57" t="s">
        <v>89</v>
      </c>
      <c r="U1306" s="57" t="s">
        <v>103</v>
      </c>
      <c r="V1306" s="57" t="s">
        <v>104</v>
      </c>
      <c r="W1306" s="57" t="s">
        <v>100</v>
      </c>
      <c r="X1306" s="57" t="s">
        <v>93</v>
      </c>
      <c r="Y1306" s="57" t="s">
        <v>105</v>
      </c>
      <c r="Z1306" s="57">
        <v>370</v>
      </c>
      <c r="AA1306" s="57">
        <v>529.1</v>
      </c>
    </row>
    <row r="1307" spans="16:27" ht="18" customHeight="1" x14ac:dyDescent="0.25">
      <c r="P1307" s="11"/>
      <c r="Q1307" s="58" t="s">
        <v>88</v>
      </c>
      <c r="R1307" s="58">
        <v>2021</v>
      </c>
      <c r="S1307" s="58" t="s">
        <v>5</v>
      </c>
      <c r="T1307" s="58" t="s">
        <v>89</v>
      </c>
      <c r="U1307" s="58" t="s">
        <v>103</v>
      </c>
      <c r="V1307" s="58" t="s">
        <v>104</v>
      </c>
      <c r="W1307" s="58" t="s">
        <v>100</v>
      </c>
      <c r="X1307" s="58" t="s">
        <v>93</v>
      </c>
      <c r="Y1307" s="58" t="s">
        <v>105</v>
      </c>
      <c r="Z1307" s="58">
        <v>364</v>
      </c>
      <c r="AA1307" s="58">
        <v>520.52</v>
      </c>
    </row>
    <row r="1308" spans="16:27" ht="18" customHeight="1" x14ac:dyDescent="0.25">
      <c r="P1308" s="11"/>
      <c r="Q1308" s="57" t="s">
        <v>88</v>
      </c>
      <c r="R1308" s="57">
        <v>2021</v>
      </c>
      <c r="S1308" s="57" t="s">
        <v>5</v>
      </c>
      <c r="T1308" s="57" t="s">
        <v>89</v>
      </c>
      <c r="U1308" s="57" t="s">
        <v>103</v>
      </c>
      <c r="V1308" s="57" t="s">
        <v>104</v>
      </c>
      <c r="W1308" s="57" t="s">
        <v>100</v>
      </c>
      <c r="X1308" s="57" t="s">
        <v>93</v>
      </c>
      <c r="Y1308" s="57" t="s">
        <v>105</v>
      </c>
      <c r="Z1308" s="57">
        <v>127</v>
      </c>
      <c r="AA1308" s="57">
        <v>181.61</v>
      </c>
    </row>
    <row r="1309" spans="16:27" ht="18" customHeight="1" x14ac:dyDescent="0.25">
      <c r="P1309" s="11"/>
      <c r="Q1309" s="58" t="s">
        <v>95</v>
      </c>
      <c r="R1309" s="58">
        <v>2021</v>
      </c>
      <c r="S1309" s="58" t="s">
        <v>5</v>
      </c>
      <c r="T1309" s="58" t="s">
        <v>89</v>
      </c>
      <c r="U1309" s="58" t="s">
        <v>103</v>
      </c>
      <c r="V1309" s="58" t="s">
        <v>104</v>
      </c>
      <c r="W1309" s="58" t="s">
        <v>100</v>
      </c>
      <c r="X1309" s="58" t="s">
        <v>93</v>
      </c>
      <c r="Y1309" s="58" t="s">
        <v>105</v>
      </c>
      <c r="Z1309" s="58">
        <v>367</v>
      </c>
      <c r="AA1309" s="58">
        <v>524.80999999999995</v>
      </c>
    </row>
    <row r="1310" spans="16:27" ht="18" customHeight="1" x14ac:dyDescent="0.25">
      <c r="P1310" s="11"/>
      <c r="Q1310" s="57" t="s">
        <v>88</v>
      </c>
      <c r="R1310" s="57">
        <v>2021</v>
      </c>
      <c r="S1310" s="57" t="s">
        <v>5</v>
      </c>
      <c r="T1310" s="57" t="s">
        <v>89</v>
      </c>
      <c r="U1310" s="57" t="s">
        <v>103</v>
      </c>
      <c r="V1310" s="57" t="s">
        <v>104</v>
      </c>
      <c r="W1310" s="57" t="s">
        <v>100</v>
      </c>
      <c r="X1310" s="57" t="s">
        <v>93</v>
      </c>
      <c r="Y1310" s="57" t="s">
        <v>105</v>
      </c>
      <c r="Z1310" s="57">
        <v>361</v>
      </c>
      <c r="AA1310" s="57">
        <v>516.23</v>
      </c>
    </row>
    <row r="1311" spans="16:27" ht="18" customHeight="1" x14ac:dyDescent="0.25">
      <c r="P1311" s="11"/>
      <c r="Q1311" s="58" t="s">
        <v>95</v>
      </c>
      <c r="R1311" s="58">
        <v>2021</v>
      </c>
      <c r="S1311" s="58" t="s">
        <v>2</v>
      </c>
      <c r="T1311" s="58" t="s">
        <v>89</v>
      </c>
      <c r="U1311" s="58" t="s">
        <v>103</v>
      </c>
      <c r="V1311" s="58" t="s">
        <v>104</v>
      </c>
      <c r="W1311" s="58" t="s">
        <v>100</v>
      </c>
      <c r="X1311" s="58" t="s">
        <v>93</v>
      </c>
      <c r="Y1311" s="58" t="s">
        <v>94</v>
      </c>
      <c r="Z1311" s="58">
        <v>178</v>
      </c>
      <c r="AA1311" s="58">
        <v>254.54</v>
      </c>
    </row>
    <row r="1312" spans="16:27" ht="18" customHeight="1" x14ac:dyDescent="0.25">
      <c r="P1312" s="11"/>
      <c r="Q1312" s="57" t="s">
        <v>95</v>
      </c>
      <c r="R1312" s="57">
        <v>2021</v>
      </c>
      <c r="S1312" s="57" t="s">
        <v>2</v>
      </c>
      <c r="T1312" s="57" t="s">
        <v>89</v>
      </c>
      <c r="U1312" s="57" t="s">
        <v>103</v>
      </c>
      <c r="V1312" s="57" t="s">
        <v>104</v>
      </c>
      <c r="W1312" s="57" t="s">
        <v>100</v>
      </c>
      <c r="X1312" s="57" t="s">
        <v>93</v>
      </c>
      <c r="Y1312" s="57" t="s">
        <v>94</v>
      </c>
      <c r="Z1312" s="57">
        <v>172</v>
      </c>
      <c r="AA1312" s="57">
        <v>245.96</v>
      </c>
    </row>
    <row r="1313" spans="16:27" ht="18" customHeight="1" x14ac:dyDescent="0.25">
      <c r="P1313" s="11"/>
      <c r="Q1313" s="58" t="s">
        <v>98</v>
      </c>
      <c r="R1313" s="58">
        <v>2021</v>
      </c>
      <c r="S1313" s="58" t="s">
        <v>2</v>
      </c>
      <c r="T1313" s="58" t="s">
        <v>89</v>
      </c>
      <c r="U1313" s="58" t="s">
        <v>103</v>
      </c>
      <c r="V1313" s="58" t="s">
        <v>104</v>
      </c>
      <c r="W1313" s="58" t="s">
        <v>100</v>
      </c>
      <c r="X1313" s="58" t="s">
        <v>93</v>
      </c>
      <c r="Y1313" s="58" t="s">
        <v>94</v>
      </c>
      <c r="Z1313" s="58">
        <v>166</v>
      </c>
      <c r="AA1313" s="58">
        <v>237.38</v>
      </c>
    </row>
    <row r="1314" spans="16:27" ht="18" customHeight="1" x14ac:dyDescent="0.25">
      <c r="P1314" s="11"/>
      <c r="Q1314" s="57" t="s">
        <v>95</v>
      </c>
      <c r="R1314" s="57">
        <v>2021</v>
      </c>
      <c r="S1314" s="57" t="s">
        <v>2</v>
      </c>
      <c r="T1314" s="57" t="s">
        <v>89</v>
      </c>
      <c r="U1314" s="57" t="s">
        <v>103</v>
      </c>
      <c r="V1314" s="57" t="s">
        <v>104</v>
      </c>
      <c r="W1314" s="57" t="s">
        <v>100</v>
      </c>
      <c r="X1314" s="57" t="s">
        <v>93</v>
      </c>
      <c r="Y1314" s="57" t="s">
        <v>94</v>
      </c>
      <c r="Z1314" s="57">
        <v>175</v>
      </c>
      <c r="AA1314" s="57">
        <v>250.25</v>
      </c>
    </row>
    <row r="1315" spans="16:27" ht="18" customHeight="1" x14ac:dyDescent="0.25">
      <c r="P1315" s="11"/>
      <c r="Q1315" s="58" t="s">
        <v>88</v>
      </c>
      <c r="R1315" s="58">
        <v>2021</v>
      </c>
      <c r="S1315" s="58" t="s">
        <v>2</v>
      </c>
      <c r="T1315" s="58" t="s">
        <v>89</v>
      </c>
      <c r="U1315" s="58" t="s">
        <v>103</v>
      </c>
      <c r="V1315" s="58" t="s">
        <v>104</v>
      </c>
      <c r="W1315" s="58" t="s">
        <v>100</v>
      </c>
      <c r="X1315" s="58" t="s">
        <v>93</v>
      </c>
      <c r="Y1315" s="58" t="s">
        <v>94</v>
      </c>
      <c r="Z1315" s="58">
        <v>169</v>
      </c>
      <c r="AA1315" s="58">
        <v>241.67</v>
      </c>
    </row>
    <row r="1316" spans="16:27" ht="18" customHeight="1" x14ac:dyDescent="0.25">
      <c r="P1316" s="11"/>
      <c r="Q1316" s="57" t="s">
        <v>95</v>
      </c>
      <c r="R1316" s="57">
        <v>2021</v>
      </c>
      <c r="S1316" s="57" t="s">
        <v>2</v>
      </c>
      <c r="T1316" s="57" t="s">
        <v>89</v>
      </c>
      <c r="U1316" s="57" t="s">
        <v>103</v>
      </c>
      <c r="V1316" s="57" t="s">
        <v>104</v>
      </c>
      <c r="W1316" s="57" t="s">
        <v>100</v>
      </c>
      <c r="X1316" s="57" t="s">
        <v>93</v>
      </c>
      <c r="Y1316" s="57" t="s">
        <v>105</v>
      </c>
      <c r="Z1316" s="57">
        <v>163</v>
      </c>
      <c r="AA1316" s="57">
        <v>233.09</v>
      </c>
    </row>
    <row r="1317" spans="16:27" ht="18" customHeight="1" x14ac:dyDescent="0.25">
      <c r="P1317" s="11"/>
      <c r="Q1317" s="58" t="s">
        <v>98</v>
      </c>
      <c r="R1317" s="58">
        <v>2021</v>
      </c>
      <c r="S1317" s="58" t="s">
        <v>4</v>
      </c>
      <c r="T1317" s="58" t="s">
        <v>89</v>
      </c>
      <c r="U1317" s="58" t="s">
        <v>103</v>
      </c>
      <c r="V1317" s="58" t="s">
        <v>104</v>
      </c>
      <c r="W1317" s="58" t="s">
        <v>100</v>
      </c>
      <c r="X1317" s="58" t="s">
        <v>93</v>
      </c>
      <c r="Y1317" s="58" t="s">
        <v>105</v>
      </c>
      <c r="Z1317" s="58">
        <v>142</v>
      </c>
      <c r="AA1317" s="58">
        <v>203.06</v>
      </c>
    </row>
    <row r="1318" spans="16:27" ht="18" customHeight="1" x14ac:dyDescent="0.25">
      <c r="P1318" s="11"/>
      <c r="Q1318" s="57" t="s">
        <v>95</v>
      </c>
      <c r="R1318" s="57">
        <v>2021</v>
      </c>
      <c r="S1318" s="57" t="s">
        <v>4</v>
      </c>
      <c r="T1318" s="57" t="s">
        <v>89</v>
      </c>
      <c r="U1318" s="57" t="s">
        <v>103</v>
      </c>
      <c r="V1318" s="57" t="s">
        <v>104</v>
      </c>
      <c r="W1318" s="57" t="s">
        <v>100</v>
      </c>
      <c r="X1318" s="57" t="s">
        <v>93</v>
      </c>
      <c r="Y1318" s="57" t="s">
        <v>105</v>
      </c>
      <c r="Z1318" s="57">
        <v>136</v>
      </c>
      <c r="AA1318" s="57">
        <v>194.48</v>
      </c>
    </row>
    <row r="1319" spans="16:27" ht="18" customHeight="1" x14ac:dyDescent="0.25">
      <c r="P1319" s="11"/>
      <c r="Q1319" s="58" t="s">
        <v>88</v>
      </c>
      <c r="R1319" s="58">
        <v>2021</v>
      </c>
      <c r="S1319" s="58" t="s">
        <v>4</v>
      </c>
      <c r="T1319" s="58" t="s">
        <v>89</v>
      </c>
      <c r="U1319" s="58" t="s">
        <v>103</v>
      </c>
      <c r="V1319" s="58" t="s">
        <v>104</v>
      </c>
      <c r="W1319" s="58" t="s">
        <v>100</v>
      </c>
      <c r="X1319" s="58" t="s">
        <v>93</v>
      </c>
      <c r="Y1319" s="58" t="s">
        <v>105</v>
      </c>
      <c r="Z1319" s="58">
        <v>145</v>
      </c>
      <c r="AA1319" s="58">
        <v>207.35</v>
      </c>
    </row>
    <row r="1320" spans="16:27" ht="18" customHeight="1" x14ac:dyDescent="0.25">
      <c r="P1320" s="11"/>
      <c r="Q1320" s="57" t="s">
        <v>88</v>
      </c>
      <c r="R1320" s="57">
        <v>2021</v>
      </c>
      <c r="S1320" s="57" t="s">
        <v>4</v>
      </c>
      <c r="T1320" s="57" t="s">
        <v>89</v>
      </c>
      <c r="U1320" s="57" t="s">
        <v>103</v>
      </c>
      <c r="V1320" s="57" t="s">
        <v>104</v>
      </c>
      <c r="W1320" s="57" t="s">
        <v>100</v>
      </c>
      <c r="X1320" s="57" t="s">
        <v>93</v>
      </c>
      <c r="Y1320" s="57" t="s">
        <v>105</v>
      </c>
      <c r="Z1320" s="57">
        <v>139</v>
      </c>
      <c r="AA1320" s="57">
        <v>198.77</v>
      </c>
    </row>
    <row r="1321" spans="16:27" ht="18" customHeight="1" x14ac:dyDescent="0.25">
      <c r="P1321" s="11"/>
      <c r="Q1321" s="58" t="s">
        <v>88</v>
      </c>
      <c r="R1321" s="58">
        <v>2021</v>
      </c>
      <c r="S1321" s="58" t="s">
        <v>4</v>
      </c>
      <c r="T1321" s="58" t="s">
        <v>89</v>
      </c>
      <c r="U1321" s="58" t="s">
        <v>103</v>
      </c>
      <c r="V1321" s="58" t="s">
        <v>104</v>
      </c>
      <c r="W1321" s="58" t="s">
        <v>100</v>
      </c>
      <c r="X1321" s="58" t="s">
        <v>93</v>
      </c>
      <c r="Y1321" s="58" t="s">
        <v>105</v>
      </c>
      <c r="Z1321" s="58">
        <v>133</v>
      </c>
      <c r="AA1321" s="58">
        <v>190.19</v>
      </c>
    </row>
    <row r="1322" spans="16:27" ht="18" customHeight="1" x14ac:dyDescent="0.25">
      <c r="P1322" s="11"/>
      <c r="Q1322" s="57" t="s">
        <v>95</v>
      </c>
      <c r="R1322" s="57">
        <v>2021</v>
      </c>
      <c r="S1322" s="57" t="s">
        <v>10</v>
      </c>
      <c r="T1322" s="57" t="s">
        <v>89</v>
      </c>
      <c r="U1322" s="57" t="s">
        <v>103</v>
      </c>
      <c r="V1322" s="57" t="s">
        <v>104</v>
      </c>
      <c r="W1322" s="57" t="s">
        <v>100</v>
      </c>
      <c r="X1322" s="57" t="s">
        <v>93</v>
      </c>
      <c r="Y1322" s="57" t="s">
        <v>94</v>
      </c>
      <c r="Z1322" s="57">
        <v>292</v>
      </c>
      <c r="AA1322" s="57">
        <v>417.56</v>
      </c>
    </row>
    <row r="1323" spans="16:27" ht="18" customHeight="1" x14ac:dyDescent="0.25">
      <c r="P1323" s="11"/>
      <c r="Q1323" s="58" t="s">
        <v>95</v>
      </c>
      <c r="R1323" s="58">
        <v>2021</v>
      </c>
      <c r="S1323" s="58" t="s">
        <v>10</v>
      </c>
      <c r="T1323" s="58" t="s">
        <v>89</v>
      </c>
      <c r="U1323" s="58" t="s">
        <v>103</v>
      </c>
      <c r="V1323" s="58" t="s">
        <v>104</v>
      </c>
      <c r="W1323" s="58" t="s">
        <v>100</v>
      </c>
      <c r="X1323" s="58" t="s">
        <v>93</v>
      </c>
      <c r="Y1323" s="58" t="s">
        <v>94</v>
      </c>
      <c r="Z1323" s="58">
        <v>286</v>
      </c>
      <c r="AA1323" s="58">
        <v>408.98</v>
      </c>
    </row>
    <row r="1324" spans="16:27" ht="18" customHeight="1" x14ac:dyDescent="0.25">
      <c r="P1324" s="11"/>
      <c r="Q1324" s="57" t="s">
        <v>95</v>
      </c>
      <c r="R1324" s="57">
        <v>2021</v>
      </c>
      <c r="S1324" s="57" t="s">
        <v>10</v>
      </c>
      <c r="T1324" s="57" t="s">
        <v>89</v>
      </c>
      <c r="U1324" s="57" t="s">
        <v>103</v>
      </c>
      <c r="V1324" s="57" t="s">
        <v>104</v>
      </c>
      <c r="W1324" s="57" t="s">
        <v>100</v>
      </c>
      <c r="X1324" s="57" t="s">
        <v>93</v>
      </c>
      <c r="Y1324" s="57" t="s">
        <v>94</v>
      </c>
      <c r="Z1324" s="57">
        <v>295</v>
      </c>
      <c r="AA1324" s="57">
        <v>421.85</v>
      </c>
    </row>
    <row r="1325" spans="16:27" ht="18" customHeight="1" x14ac:dyDescent="0.25">
      <c r="P1325" s="11"/>
      <c r="Q1325" s="58" t="s">
        <v>88</v>
      </c>
      <c r="R1325" s="58">
        <v>2021</v>
      </c>
      <c r="S1325" s="58" t="s">
        <v>10</v>
      </c>
      <c r="T1325" s="58" t="s">
        <v>89</v>
      </c>
      <c r="U1325" s="58" t="s">
        <v>103</v>
      </c>
      <c r="V1325" s="58" t="s">
        <v>104</v>
      </c>
      <c r="W1325" s="58" t="s">
        <v>100</v>
      </c>
      <c r="X1325" s="58" t="s">
        <v>93</v>
      </c>
      <c r="Y1325" s="58" t="s">
        <v>94</v>
      </c>
      <c r="Z1325" s="58">
        <v>289</v>
      </c>
      <c r="AA1325" s="58">
        <v>413.27</v>
      </c>
    </row>
    <row r="1326" spans="16:27" ht="18" customHeight="1" x14ac:dyDescent="0.25">
      <c r="P1326" s="11"/>
      <c r="Q1326" s="57" t="s">
        <v>95</v>
      </c>
      <c r="R1326" s="57">
        <v>2021</v>
      </c>
      <c r="S1326" s="57" t="s">
        <v>10</v>
      </c>
      <c r="T1326" s="57" t="s">
        <v>89</v>
      </c>
      <c r="U1326" s="57" t="s">
        <v>103</v>
      </c>
      <c r="V1326" s="57" t="s">
        <v>104</v>
      </c>
      <c r="W1326" s="57" t="s">
        <v>100</v>
      </c>
      <c r="X1326" s="57" t="s">
        <v>93</v>
      </c>
      <c r="Y1326" s="57" t="s">
        <v>94</v>
      </c>
      <c r="Z1326" s="57">
        <v>283</v>
      </c>
      <c r="AA1326" s="57">
        <v>404.69</v>
      </c>
    </row>
    <row r="1327" spans="16:27" ht="18" customHeight="1" x14ac:dyDescent="0.25">
      <c r="P1327" s="11"/>
      <c r="Q1327" s="58" t="s">
        <v>95</v>
      </c>
      <c r="R1327" s="58">
        <v>2021</v>
      </c>
      <c r="S1327" s="58" t="s">
        <v>9</v>
      </c>
      <c r="T1327" s="58" t="s">
        <v>89</v>
      </c>
      <c r="U1327" s="58" t="s">
        <v>103</v>
      </c>
      <c r="V1327" s="58" t="s">
        <v>104</v>
      </c>
      <c r="W1327" s="58" t="s">
        <v>100</v>
      </c>
      <c r="X1327" s="58" t="s">
        <v>93</v>
      </c>
      <c r="Y1327" s="58" t="s">
        <v>94</v>
      </c>
      <c r="Z1327" s="58">
        <v>310</v>
      </c>
      <c r="AA1327" s="58">
        <v>443.3</v>
      </c>
    </row>
    <row r="1328" spans="16:27" ht="18" customHeight="1" x14ac:dyDescent="0.25">
      <c r="P1328" s="11"/>
      <c r="Q1328" s="57" t="s">
        <v>97</v>
      </c>
      <c r="R1328" s="57">
        <v>2021</v>
      </c>
      <c r="S1328" s="57" t="s">
        <v>9</v>
      </c>
      <c r="T1328" s="57" t="s">
        <v>89</v>
      </c>
      <c r="U1328" s="57" t="s">
        <v>103</v>
      </c>
      <c r="V1328" s="57" t="s">
        <v>104</v>
      </c>
      <c r="W1328" s="57" t="s">
        <v>100</v>
      </c>
      <c r="X1328" s="57" t="s">
        <v>93</v>
      </c>
      <c r="Y1328" s="57" t="s">
        <v>94</v>
      </c>
      <c r="Z1328" s="57">
        <v>304</v>
      </c>
      <c r="AA1328" s="57">
        <v>434.72</v>
      </c>
    </row>
    <row r="1329" spans="16:27" ht="18" customHeight="1" x14ac:dyDescent="0.25">
      <c r="P1329" s="11"/>
      <c r="Q1329" s="58" t="s">
        <v>88</v>
      </c>
      <c r="R1329" s="58">
        <v>2021</v>
      </c>
      <c r="S1329" s="58" t="s">
        <v>9</v>
      </c>
      <c r="T1329" s="58" t="s">
        <v>89</v>
      </c>
      <c r="U1329" s="58" t="s">
        <v>103</v>
      </c>
      <c r="V1329" s="58" t="s">
        <v>104</v>
      </c>
      <c r="W1329" s="58" t="s">
        <v>100</v>
      </c>
      <c r="X1329" s="58" t="s">
        <v>93</v>
      </c>
      <c r="Y1329" s="58" t="s">
        <v>94</v>
      </c>
      <c r="Z1329" s="58">
        <v>298</v>
      </c>
      <c r="AA1329" s="58">
        <v>426.14</v>
      </c>
    </row>
    <row r="1330" spans="16:27" ht="18" customHeight="1" x14ac:dyDescent="0.25">
      <c r="P1330" s="11"/>
      <c r="Q1330" s="57" t="s">
        <v>88</v>
      </c>
      <c r="R1330" s="57">
        <v>2021</v>
      </c>
      <c r="S1330" s="57" t="s">
        <v>9</v>
      </c>
      <c r="T1330" s="57" t="s">
        <v>89</v>
      </c>
      <c r="U1330" s="57" t="s">
        <v>103</v>
      </c>
      <c r="V1330" s="57" t="s">
        <v>104</v>
      </c>
      <c r="W1330" s="57" t="s">
        <v>100</v>
      </c>
      <c r="X1330" s="57" t="s">
        <v>93</v>
      </c>
      <c r="Y1330" s="57" t="s">
        <v>94</v>
      </c>
      <c r="Z1330" s="57">
        <v>307</v>
      </c>
      <c r="AA1330" s="57">
        <v>439.01</v>
      </c>
    </row>
    <row r="1331" spans="16:27" ht="18" customHeight="1" x14ac:dyDescent="0.25">
      <c r="P1331" s="11"/>
      <c r="Q1331" s="58" t="s">
        <v>99</v>
      </c>
      <c r="R1331" s="58">
        <v>2021</v>
      </c>
      <c r="S1331" s="58" t="s">
        <v>9</v>
      </c>
      <c r="T1331" s="58" t="s">
        <v>89</v>
      </c>
      <c r="U1331" s="58" t="s">
        <v>103</v>
      </c>
      <c r="V1331" s="58" t="s">
        <v>104</v>
      </c>
      <c r="W1331" s="58" t="s">
        <v>100</v>
      </c>
      <c r="X1331" s="58" t="s">
        <v>93</v>
      </c>
      <c r="Y1331" s="58" t="s">
        <v>94</v>
      </c>
      <c r="Z1331" s="58">
        <v>301</v>
      </c>
      <c r="AA1331" s="58">
        <v>430.43</v>
      </c>
    </row>
    <row r="1332" spans="16:27" ht="18" customHeight="1" x14ac:dyDescent="0.25">
      <c r="P1332" s="11"/>
      <c r="Q1332" s="57" t="s">
        <v>88</v>
      </c>
      <c r="R1332" s="57">
        <v>2021</v>
      </c>
      <c r="S1332" s="57" t="s">
        <v>3</v>
      </c>
      <c r="T1332" s="57" t="s">
        <v>101</v>
      </c>
      <c r="U1332" s="57" t="s">
        <v>103</v>
      </c>
      <c r="V1332" s="57" t="s">
        <v>104</v>
      </c>
      <c r="W1332" s="57" t="s">
        <v>100</v>
      </c>
      <c r="X1332" s="57" t="s">
        <v>93</v>
      </c>
      <c r="Y1332" s="57" t="s">
        <v>105</v>
      </c>
      <c r="Z1332" s="57">
        <v>344</v>
      </c>
      <c r="AA1332" s="57">
        <v>491.92</v>
      </c>
    </row>
    <row r="1333" spans="16:27" ht="18" customHeight="1" x14ac:dyDescent="0.25">
      <c r="P1333" s="11"/>
      <c r="Q1333" s="58" t="s">
        <v>95</v>
      </c>
      <c r="R1333" s="58">
        <v>2021</v>
      </c>
      <c r="S1333" s="58" t="s">
        <v>3</v>
      </c>
      <c r="T1333" s="58" t="s">
        <v>101</v>
      </c>
      <c r="U1333" s="58" t="s">
        <v>103</v>
      </c>
      <c r="V1333" s="58" t="s">
        <v>104</v>
      </c>
      <c r="W1333" s="58" t="s">
        <v>100</v>
      </c>
      <c r="X1333" s="58" t="s">
        <v>93</v>
      </c>
      <c r="Y1333" s="58" t="s">
        <v>105</v>
      </c>
      <c r="Z1333" s="58">
        <v>314</v>
      </c>
      <c r="AA1333" s="58">
        <v>449.02</v>
      </c>
    </row>
    <row r="1334" spans="16:27" ht="18" customHeight="1" x14ac:dyDescent="0.25">
      <c r="P1334" s="11"/>
      <c r="Q1334" s="57" t="s">
        <v>88</v>
      </c>
      <c r="R1334" s="57">
        <v>2021</v>
      </c>
      <c r="S1334" s="57" t="s">
        <v>3</v>
      </c>
      <c r="T1334" s="57" t="s">
        <v>101</v>
      </c>
      <c r="U1334" s="57" t="s">
        <v>103</v>
      </c>
      <c r="V1334" s="57" t="s">
        <v>104</v>
      </c>
      <c r="W1334" s="57" t="s">
        <v>100</v>
      </c>
      <c r="X1334" s="57" t="s">
        <v>93</v>
      </c>
      <c r="Y1334" s="57" t="s">
        <v>105</v>
      </c>
      <c r="Z1334" s="57">
        <v>340</v>
      </c>
      <c r="AA1334" s="57">
        <v>486.2</v>
      </c>
    </row>
    <row r="1335" spans="16:27" ht="18" customHeight="1" x14ac:dyDescent="0.25">
      <c r="P1335" s="11"/>
      <c r="Q1335" s="58" t="s">
        <v>95</v>
      </c>
      <c r="R1335" s="58">
        <v>2021</v>
      </c>
      <c r="S1335" s="58" t="s">
        <v>3</v>
      </c>
      <c r="T1335" s="58" t="s">
        <v>101</v>
      </c>
      <c r="U1335" s="58" t="s">
        <v>103</v>
      </c>
      <c r="V1335" s="58" t="s">
        <v>104</v>
      </c>
      <c r="W1335" s="58" t="s">
        <v>100</v>
      </c>
      <c r="X1335" s="58" t="s">
        <v>93</v>
      </c>
      <c r="Y1335" s="58" t="s">
        <v>105</v>
      </c>
      <c r="Z1335" s="58">
        <v>142</v>
      </c>
      <c r="AA1335" s="58">
        <v>203.06</v>
      </c>
    </row>
    <row r="1336" spans="16:27" ht="18" customHeight="1" x14ac:dyDescent="0.25">
      <c r="P1336" s="11"/>
      <c r="Q1336" s="57" t="s">
        <v>95</v>
      </c>
      <c r="R1336" s="57">
        <v>2021</v>
      </c>
      <c r="S1336" s="57" t="s">
        <v>3</v>
      </c>
      <c r="T1336" s="57" t="s">
        <v>101</v>
      </c>
      <c r="U1336" s="57" t="s">
        <v>103</v>
      </c>
      <c r="V1336" s="57" t="s">
        <v>104</v>
      </c>
      <c r="W1336" s="57" t="s">
        <v>100</v>
      </c>
      <c r="X1336" s="57" t="s">
        <v>93</v>
      </c>
      <c r="Y1336" s="57" t="s">
        <v>105</v>
      </c>
      <c r="Z1336" s="57">
        <v>316</v>
      </c>
      <c r="AA1336" s="57">
        <v>451.88</v>
      </c>
    </row>
    <row r="1337" spans="16:27" ht="18" customHeight="1" x14ac:dyDescent="0.25">
      <c r="P1337" s="11"/>
      <c r="Q1337" s="58" t="s">
        <v>97</v>
      </c>
      <c r="R1337" s="58">
        <v>2021</v>
      </c>
      <c r="S1337" s="58" t="s">
        <v>3</v>
      </c>
      <c r="T1337" s="58" t="s">
        <v>101</v>
      </c>
      <c r="U1337" s="58" t="s">
        <v>103</v>
      </c>
      <c r="V1337" s="58" t="s">
        <v>104</v>
      </c>
      <c r="W1337" s="58" t="s">
        <v>100</v>
      </c>
      <c r="X1337" s="58" t="s">
        <v>93</v>
      </c>
      <c r="Y1337" s="58" t="s">
        <v>105</v>
      </c>
      <c r="Z1337" s="58">
        <v>823</v>
      </c>
      <c r="AA1337" s="58">
        <v>1176.8900000000001</v>
      </c>
    </row>
    <row r="1338" spans="16:27" ht="18" customHeight="1" x14ac:dyDescent="0.25">
      <c r="P1338" s="11"/>
      <c r="Q1338" s="57" t="s">
        <v>95</v>
      </c>
      <c r="R1338" s="57">
        <v>2021</v>
      </c>
      <c r="S1338" s="57" t="s">
        <v>3</v>
      </c>
      <c r="T1338" s="57" t="s">
        <v>101</v>
      </c>
      <c r="U1338" s="57" t="s">
        <v>103</v>
      </c>
      <c r="V1338" s="57" t="s">
        <v>104</v>
      </c>
      <c r="W1338" s="57" t="s">
        <v>100</v>
      </c>
      <c r="X1338" s="57" t="s">
        <v>93</v>
      </c>
      <c r="Y1338" s="57" t="s">
        <v>105</v>
      </c>
      <c r="Z1338" s="57">
        <v>856</v>
      </c>
      <c r="AA1338" s="57">
        <v>1224.08</v>
      </c>
    </row>
    <row r="1339" spans="16:27" ht="18" customHeight="1" x14ac:dyDescent="0.25">
      <c r="P1339" s="11"/>
      <c r="Q1339" s="58" t="s">
        <v>95</v>
      </c>
      <c r="R1339" s="58">
        <v>2021</v>
      </c>
      <c r="S1339" s="58" t="s">
        <v>3</v>
      </c>
      <c r="T1339" s="58" t="s">
        <v>101</v>
      </c>
      <c r="U1339" s="58" t="s">
        <v>103</v>
      </c>
      <c r="V1339" s="58" t="s">
        <v>104</v>
      </c>
      <c r="W1339" s="58" t="s">
        <v>100</v>
      </c>
      <c r="X1339" s="58" t="s">
        <v>93</v>
      </c>
      <c r="Y1339" s="58" t="s">
        <v>105</v>
      </c>
      <c r="Z1339" s="58">
        <v>909</v>
      </c>
      <c r="AA1339" s="58">
        <v>1299.8699999999999</v>
      </c>
    </row>
    <row r="1340" spans="16:27" ht="18" customHeight="1" x14ac:dyDescent="0.25">
      <c r="P1340" s="11"/>
      <c r="Q1340" s="57" t="s">
        <v>95</v>
      </c>
      <c r="R1340" s="57">
        <v>2021</v>
      </c>
      <c r="S1340" s="57" t="s">
        <v>3</v>
      </c>
      <c r="T1340" s="57" t="s">
        <v>101</v>
      </c>
      <c r="U1340" s="57" t="s">
        <v>103</v>
      </c>
      <c r="V1340" s="57" t="s">
        <v>104</v>
      </c>
      <c r="W1340" s="57" t="s">
        <v>100</v>
      </c>
      <c r="X1340" s="57" t="s">
        <v>93</v>
      </c>
      <c r="Y1340" s="57" t="s">
        <v>105</v>
      </c>
      <c r="Z1340" s="57">
        <v>862</v>
      </c>
      <c r="AA1340" s="57">
        <v>526.24</v>
      </c>
    </row>
    <row r="1341" spans="16:27" ht="18" customHeight="1" x14ac:dyDescent="0.25">
      <c r="P1341" s="11"/>
      <c r="Q1341" s="58" t="s">
        <v>95</v>
      </c>
      <c r="R1341" s="58">
        <v>2021</v>
      </c>
      <c r="S1341" s="58" t="s">
        <v>3</v>
      </c>
      <c r="T1341" s="58" t="s">
        <v>101</v>
      </c>
      <c r="U1341" s="58" t="s">
        <v>103</v>
      </c>
      <c r="V1341" s="58" t="s">
        <v>104</v>
      </c>
      <c r="W1341" s="58" t="s">
        <v>100</v>
      </c>
      <c r="X1341" s="58" t="s">
        <v>93</v>
      </c>
      <c r="Y1341" s="58" t="s">
        <v>105</v>
      </c>
      <c r="Z1341" s="58">
        <v>141</v>
      </c>
      <c r="AA1341" s="58">
        <v>526.24</v>
      </c>
    </row>
    <row r="1342" spans="16:27" ht="18" customHeight="1" x14ac:dyDescent="0.25">
      <c r="P1342" s="11"/>
      <c r="Q1342" s="57" t="s">
        <v>97</v>
      </c>
      <c r="R1342" s="57">
        <v>2021</v>
      </c>
      <c r="S1342" s="57" t="s">
        <v>3</v>
      </c>
      <c r="T1342" s="57" t="s">
        <v>101</v>
      </c>
      <c r="U1342" s="57" t="s">
        <v>103</v>
      </c>
      <c r="V1342" s="57" t="s">
        <v>104</v>
      </c>
      <c r="W1342" s="57" t="s">
        <v>100</v>
      </c>
      <c r="X1342" s="57" t="s">
        <v>93</v>
      </c>
      <c r="Y1342" s="57" t="s">
        <v>105</v>
      </c>
      <c r="Z1342" s="57">
        <v>315</v>
      </c>
      <c r="AA1342" s="57">
        <v>450.45</v>
      </c>
    </row>
    <row r="1343" spans="16:27" ht="18" customHeight="1" x14ac:dyDescent="0.25">
      <c r="P1343" s="11"/>
      <c r="Q1343" s="58" t="s">
        <v>95</v>
      </c>
      <c r="R1343" s="58">
        <v>2021</v>
      </c>
      <c r="S1343" s="58" t="s">
        <v>3</v>
      </c>
      <c r="T1343" s="58" t="s">
        <v>101</v>
      </c>
      <c r="U1343" s="58" t="s">
        <v>103</v>
      </c>
      <c r="V1343" s="58" t="s">
        <v>104</v>
      </c>
      <c r="W1343" s="58" t="s">
        <v>100</v>
      </c>
      <c r="X1343" s="58" t="s">
        <v>93</v>
      </c>
      <c r="Y1343" s="58" t="s">
        <v>105</v>
      </c>
      <c r="Z1343" s="58">
        <v>343</v>
      </c>
      <c r="AA1343" s="58">
        <v>490.49</v>
      </c>
    </row>
    <row r="1344" spans="16:27" ht="18" customHeight="1" x14ac:dyDescent="0.25">
      <c r="P1344" s="11"/>
      <c r="Q1344" s="57" t="s">
        <v>95</v>
      </c>
      <c r="R1344" s="57">
        <v>2021</v>
      </c>
      <c r="S1344" s="57" t="s">
        <v>3</v>
      </c>
      <c r="T1344" s="57" t="s">
        <v>101</v>
      </c>
      <c r="U1344" s="57" t="s">
        <v>103</v>
      </c>
      <c r="V1344" s="57" t="s">
        <v>104</v>
      </c>
      <c r="W1344" s="57" t="s">
        <v>100</v>
      </c>
      <c r="X1344" s="57" t="s">
        <v>93</v>
      </c>
      <c r="Y1344" s="57" t="s">
        <v>105</v>
      </c>
      <c r="Z1344" s="57">
        <v>145</v>
      </c>
      <c r="AA1344" s="57">
        <v>207.35</v>
      </c>
    </row>
    <row r="1345" spans="16:27" ht="18" customHeight="1" x14ac:dyDescent="0.25">
      <c r="P1345" s="11"/>
      <c r="Q1345" s="58" t="s">
        <v>88</v>
      </c>
      <c r="R1345" s="58">
        <v>2021</v>
      </c>
      <c r="S1345" s="58" t="s">
        <v>3</v>
      </c>
      <c r="T1345" s="58" t="s">
        <v>101</v>
      </c>
      <c r="U1345" s="58" t="s">
        <v>103</v>
      </c>
      <c r="V1345" s="58" t="s">
        <v>104</v>
      </c>
      <c r="W1345" s="58" t="s">
        <v>100</v>
      </c>
      <c r="X1345" s="58" t="s">
        <v>93</v>
      </c>
      <c r="Y1345" s="58" t="s">
        <v>105</v>
      </c>
      <c r="Z1345" s="58">
        <v>313</v>
      </c>
      <c r="AA1345" s="58">
        <v>447.59</v>
      </c>
    </row>
    <row r="1346" spans="16:27" ht="18" customHeight="1" x14ac:dyDescent="0.25">
      <c r="P1346" s="11"/>
      <c r="Q1346" s="57" t="s">
        <v>95</v>
      </c>
      <c r="R1346" s="57">
        <v>2021</v>
      </c>
      <c r="S1346" s="57" t="s">
        <v>3</v>
      </c>
      <c r="T1346" s="57" t="s">
        <v>101</v>
      </c>
      <c r="U1346" s="57" t="s">
        <v>103</v>
      </c>
      <c r="V1346" s="57" t="s">
        <v>104</v>
      </c>
      <c r="W1346" s="57" t="s">
        <v>100</v>
      </c>
      <c r="X1346" s="57" t="s">
        <v>93</v>
      </c>
      <c r="Y1346" s="57" t="s">
        <v>105</v>
      </c>
      <c r="Z1346" s="57">
        <v>832</v>
      </c>
      <c r="AA1346" s="57">
        <v>1189.76</v>
      </c>
    </row>
    <row r="1347" spans="16:27" ht="18" customHeight="1" x14ac:dyDescent="0.25">
      <c r="P1347" s="11"/>
      <c r="Q1347" s="58" t="s">
        <v>88</v>
      </c>
      <c r="R1347" s="58">
        <v>2021</v>
      </c>
      <c r="S1347" s="58" t="s">
        <v>3</v>
      </c>
      <c r="T1347" s="58" t="s">
        <v>101</v>
      </c>
      <c r="U1347" s="58" t="s">
        <v>103</v>
      </c>
      <c r="V1347" s="58" t="s">
        <v>104</v>
      </c>
      <c r="W1347" s="58" t="s">
        <v>100</v>
      </c>
      <c r="X1347" s="58" t="s">
        <v>93</v>
      </c>
      <c r="Y1347" s="58" t="s">
        <v>105</v>
      </c>
      <c r="Z1347" s="58">
        <v>865</v>
      </c>
      <c r="AA1347" s="58">
        <v>1236.95</v>
      </c>
    </row>
    <row r="1348" spans="16:27" ht="18" customHeight="1" x14ac:dyDescent="0.25">
      <c r="P1348" s="11"/>
      <c r="Q1348" s="57" t="s">
        <v>88</v>
      </c>
      <c r="R1348" s="57">
        <v>2021</v>
      </c>
      <c r="S1348" s="57" t="s">
        <v>3</v>
      </c>
      <c r="T1348" s="57" t="s">
        <v>101</v>
      </c>
      <c r="U1348" s="57" t="s">
        <v>103</v>
      </c>
      <c r="V1348" s="57" t="s">
        <v>104</v>
      </c>
      <c r="W1348" s="57" t="s">
        <v>100</v>
      </c>
      <c r="X1348" s="57" t="s">
        <v>93</v>
      </c>
      <c r="Y1348" s="57" t="s">
        <v>105</v>
      </c>
      <c r="Z1348" s="57">
        <v>317</v>
      </c>
      <c r="AA1348" s="57">
        <v>453.31</v>
      </c>
    </row>
    <row r="1349" spans="16:27" ht="18" customHeight="1" x14ac:dyDescent="0.25">
      <c r="P1349" s="11"/>
      <c r="Q1349" s="58" t="s">
        <v>88</v>
      </c>
      <c r="R1349" s="58">
        <v>2021</v>
      </c>
      <c r="S1349" s="58" t="s">
        <v>7</v>
      </c>
      <c r="T1349" s="58" t="s">
        <v>101</v>
      </c>
      <c r="U1349" s="58" t="s">
        <v>103</v>
      </c>
      <c r="V1349" s="58" t="s">
        <v>104</v>
      </c>
      <c r="W1349" s="58" t="s">
        <v>100</v>
      </c>
      <c r="X1349" s="58" t="s">
        <v>93</v>
      </c>
      <c r="Y1349" s="58" t="s">
        <v>105</v>
      </c>
      <c r="Z1349" s="58">
        <v>320</v>
      </c>
      <c r="AA1349" s="58">
        <v>457.6</v>
      </c>
    </row>
    <row r="1350" spans="16:27" ht="18" customHeight="1" x14ac:dyDescent="0.25">
      <c r="P1350" s="11"/>
      <c r="Q1350" s="57" t="s">
        <v>95</v>
      </c>
      <c r="R1350" s="57">
        <v>2021</v>
      </c>
      <c r="S1350" s="57" t="s">
        <v>7</v>
      </c>
      <c r="T1350" s="57" t="s">
        <v>101</v>
      </c>
      <c r="U1350" s="57" t="s">
        <v>103</v>
      </c>
      <c r="V1350" s="57" t="s">
        <v>104</v>
      </c>
      <c r="W1350" s="57" t="s">
        <v>100</v>
      </c>
      <c r="X1350" s="57" t="s">
        <v>93</v>
      </c>
      <c r="Y1350" s="57" t="s">
        <v>105</v>
      </c>
      <c r="Z1350" s="57">
        <v>368</v>
      </c>
      <c r="AA1350" s="57">
        <v>526.24</v>
      </c>
    </row>
    <row r="1351" spans="16:27" ht="18" customHeight="1" x14ac:dyDescent="0.25">
      <c r="P1351" s="11"/>
      <c r="Q1351" s="58" t="s">
        <v>95</v>
      </c>
      <c r="R1351" s="58">
        <v>2021</v>
      </c>
      <c r="S1351" s="58" t="s">
        <v>7</v>
      </c>
      <c r="T1351" s="58" t="s">
        <v>101</v>
      </c>
      <c r="U1351" s="58" t="s">
        <v>103</v>
      </c>
      <c r="V1351" s="58" t="s">
        <v>104</v>
      </c>
      <c r="W1351" s="58" t="s">
        <v>100</v>
      </c>
      <c r="X1351" s="58" t="s">
        <v>93</v>
      </c>
      <c r="Y1351" s="58" t="s">
        <v>105</v>
      </c>
      <c r="Z1351" s="58">
        <v>296</v>
      </c>
      <c r="AA1351" s="58">
        <v>423.28</v>
      </c>
    </row>
    <row r="1352" spans="16:27" ht="18" customHeight="1" x14ac:dyDescent="0.25">
      <c r="P1352" s="11"/>
      <c r="Q1352" s="57" t="s">
        <v>99</v>
      </c>
      <c r="R1352" s="57">
        <v>2021</v>
      </c>
      <c r="S1352" s="57" t="s">
        <v>7</v>
      </c>
      <c r="T1352" s="57" t="s">
        <v>89</v>
      </c>
      <c r="U1352" s="57" t="s">
        <v>103</v>
      </c>
      <c r="V1352" s="57" t="s">
        <v>104</v>
      </c>
      <c r="W1352" s="57" t="s">
        <v>100</v>
      </c>
      <c r="X1352" s="57" t="s">
        <v>93</v>
      </c>
      <c r="Y1352" s="57" t="s">
        <v>105</v>
      </c>
      <c r="Z1352" s="57">
        <v>322</v>
      </c>
      <c r="AA1352" s="57">
        <v>460.46</v>
      </c>
    </row>
    <row r="1353" spans="16:27" ht="18" customHeight="1" x14ac:dyDescent="0.25">
      <c r="P1353" s="11"/>
      <c r="Q1353" s="58" t="s">
        <v>95</v>
      </c>
      <c r="R1353" s="58">
        <v>2021</v>
      </c>
      <c r="S1353" s="58" t="s">
        <v>7</v>
      </c>
      <c r="T1353" s="58" t="s">
        <v>89</v>
      </c>
      <c r="U1353" s="58" t="s">
        <v>103</v>
      </c>
      <c r="V1353" s="58" t="s">
        <v>104</v>
      </c>
      <c r="W1353" s="58" t="s">
        <v>100</v>
      </c>
      <c r="X1353" s="58" t="s">
        <v>93</v>
      </c>
      <c r="Y1353" s="58" t="s">
        <v>105</v>
      </c>
      <c r="Z1353" s="58">
        <v>370</v>
      </c>
      <c r="AA1353" s="58">
        <v>529.1</v>
      </c>
    </row>
    <row r="1354" spans="16:27" ht="18" customHeight="1" x14ac:dyDescent="0.25">
      <c r="P1354" s="11"/>
      <c r="Q1354" s="57" t="s">
        <v>95</v>
      </c>
      <c r="R1354" s="57">
        <v>2021</v>
      </c>
      <c r="S1354" s="57" t="s">
        <v>7</v>
      </c>
      <c r="T1354" s="57" t="s">
        <v>89</v>
      </c>
      <c r="U1354" s="57" t="s">
        <v>103</v>
      </c>
      <c r="V1354" s="57" t="s">
        <v>104</v>
      </c>
      <c r="W1354" s="57" t="s">
        <v>100</v>
      </c>
      <c r="X1354" s="57" t="s">
        <v>93</v>
      </c>
      <c r="Y1354" s="57" t="s">
        <v>105</v>
      </c>
      <c r="Z1354" s="57">
        <v>292</v>
      </c>
      <c r="AA1354" s="57">
        <v>417.56</v>
      </c>
    </row>
    <row r="1355" spans="16:27" ht="18" customHeight="1" x14ac:dyDescent="0.25">
      <c r="P1355" s="11"/>
      <c r="Q1355" s="58" t="s">
        <v>97</v>
      </c>
      <c r="R1355" s="58">
        <v>2021</v>
      </c>
      <c r="S1355" s="58" t="s">
        <v>7</v>
      </c>
      <c r="T1355" s="58" t="s">
        <v>89</v>
      </c>
      <c r="U1355" s="58" t="s">
        <v>103</v>
      </c>
      <c r="V1355" s="58" t="s">
        <v>104</v>
      </c>
      <c r="W1355" s="58" t="s">
        <v>100</v>
      </c>
      <c r="X1355" s="58" t="s">
        <v>102</v>
      </c>
      <c r="Y1355" s="58" t="s">
        <v>105</v>
      </c>
      <c r="Z1355" s="58">
        <v>860</v>
      </c>
      <c r="AA1355" s="58">
        <v>1229.8</v>
      </c>
    </row>
    <row r="1356" spans="16:27" ht="18" customHeight="1" x14ac:dyDescent="0.25">
      <c r="P1356" s="11"/>
      <c r="Q1356" s="57" t="s">
        <v>95</v>
      </c>
      <c r="R1356" s="57">
        <v>2021</v>
      </c>
      <c r="S1356" s="57" t="s">
        <v>7</v>
      </c>
      <c r="T1356" s="57" t="s">
        <v>89</v>
      </c>
      <c r="U1356" s="57" t="s">
        <v>103</v>
      </c>
      <c r="V1356" s="57" t="s">
        <v>104</v>
      </c>
      <c r="W1356" s="57" t="s">
        <v>100</v>
      </c>
      <c r="X1356" s="57" t="s">
        <v>102</v>
      </c>
      <c r="Y1356" s="57" t="s">
        <v>105</v>
      </c>
      <c r="Z1356" s="57">
        <v>913</v>
      </c>
      <c r="AA1356" s="57">
        <v>1305.5899999999999</v>
      </c>
    </row>
    <row r="1357" spans="16:27" ht="18" customHeight="1" x14ac:dyDescent="0.25">
      <c r="P1357" s="11"/>
      <c r="Q1357" s="58" t="s">
        <v>95</v>
      </c>
      <c r="R1357" s="58">
        <v>2021</v>
      </c>
      <c r="S1357" s="58" t="s">
        <v>7</v>
      </c>
      <c r="T1357" s="58" t="s">
        <v>89</v>
      </c>
      <c r="U1357" s="58" t="s">
        <v>103</v>
      </c>
      <c r="V1357" s="58" t="s">
        <v>104</v>
      </c>
      <c r="W1357" s="58" t="s">
        <v>100</v>
      </c>
      <c r="X1357" s="58" t="s">
        <v>102</v>
      </c>
      <c r="Y1357" s="58" t="s">
        <v>105</v>
      </c>
      <c r="Z1357" s="58">
        <v>866</v>
      </c>
      <c r="AA1357" s="58">
        <v>526.24</v>
      </c>
    </row>
    <row r="1358" spans="16:27" ht="18" customHeight="1" x14ac:dyDescent="0.25">
      <c r="P1358" s="11"/>
      <c r="Q1358" s="57" t="s">
        <v>97</v>
      </c>
      <c r="R1358" s="57">
        <v>2021</v>
      </c>
      <c r="S1358" s="57" t="s">
        <v>7</v>
      </c>
      <c r="T1358" s="57" t="s">
        <v>89</v>
      </c>
      <c r="U1358" s="57" t="s">
        <v>103</v>
      </c>
      <c r="V1358" s="57" t="s">
        <v>104</v>
      </c>
      <c r="W1358" s="57" t="s">
        <v>100</v>
      </c>
      <c r="X1358" s="57" t="s">
        <v>102</v>
      </c>
      <c r="Y1358" s="57" t="s">
        <v>105</v>
      </c>
      <c r="Z1358" s="57">
        <v>369</v>
      </c>
      <c r="AA1358" s="57">
        <v>526.24</v>
      </c>
    </row>
    <row r="1359" spans="16:27" ht="18" customHeight="1" x14ac:dyDescent="0.25">
      <c r="P1359" s="11"/>
      <c r="Q1359" s="58" t="s">
        <v>95</v>
      </c>
      <c r="R1359" s="58">
        <v>2021</v>
      </c>
      <c r="S1359" s="58" t="s">
        <v>7</v>
      </c>
      <c r="T1359" s="58" t="s">
        <v>89</v>
      </c>
      <c r="U1359" s="58" t="s">
        <v>103</v>
      </c>
      <c r="V1359" s="58" t="s">
        <v>104</v>
      </c>
      <c r="W1359" s="58" t="s">
        <v>100</v>
      </c>
      <c r="X1359" s="58" t="s">
        <v>102</v>
      </c>
      <c r="Y1359" s="58" t="s">
        <v>105</v>
      </c>
      <c r="Z1359" s="58">
        <v>319</v>
      </c>
      <c r="AA1359" s="58">
        <v>456.17</v>
      </c>
    </row>
    <row r="1360" spans="16:27" ht="18" customHeight="1" x14ac:dyDescent="0.25">
      <c r="P1360" s="11"/>
      <c r="Q1360" s="57" t="s">
        <v>95</v>
      </c>
      <c r="R1360" s="57">
        <v>2021</v>
      </c>
      <c r="S1360" s="57" t="s">
        <v>7</v>
      </c>
      <c r="T1360" s="57" t="s">
        <v>89</v>
      </c>
      <c r="U1360" s="57" t="s">
        <v>103</v>
      </c>
      <c r="V1360" s="57" t="s">
        <v>104</v>
      </c>
      <c r="W1360" s="57" t="s">
        <v>100</v>
      </c>
      <c r="X1360" s="57" t="s">
        <v>102</v>
      </c>
      <c r="Y1360" s="57" t="s">
        <v>105</v>
      </c>
      <c r="Z1360" s="57">
        <v>367</v>
      </c>
      <c r="AA1360" s="57">
        <v>524.80999999999995</v>
      </c>
    </row>
    <row r="1361" spans="16:27" ht="18" customHeight="1" x14ac:dyDescent="0.25">
      <c r="P1361" s="11"/>
      <c r="Q1361" s="58" t="s">
        <v>99</v>
      </c>
      <c r="R1361" s="58">
        <v>2021</v>
      </c>
      <c r="S1361" s="58" t="s">
        <v>7</v>
      </c>
      <c r="T1361" s="58" t="s">
        <v>89</v>
      </c>
      <c r="U1361" s="58" t="s">
        <v>103</v>
      </c>
      <c r="V1361" s="58" t="s">
        <v>104</v>
      </c>
      <c r="W1361" s="58" t="s">
        <v>100</v>
      </c>
      <c r="X1361" s="58" t="s">
        <v>102</v>
      </c>
      <c r="Y1361" s="58" t="s">
        <v>105</v>
      </c>
      <c r="Z1361" s="58">
        <v>295</v>
      </c>
      <c r="AA1361" s="58">
        <v>421.85</v>
      </c>
    </row>
    <row r="1362" spans="16:27" ht="18" customHeight="1" x14ac:dyDescent="0.25">
      <c r="P1362" s="11"/>
      <c r="Q1362" s="57" t="s">
        <v>95</v>
      </c>
      <c r="R1362" s="57">
        <v>2021</v>
      </c>
      <c r="S1362" s="57" t="s">
        <v>7</v>
      </c>
      <c r="T1362" s="57" t="s">
        <v>89</v>
      </c>
      <c r="U1362" s="57" t="s">
        <v>103</v>
      </c>
      <c r="V1362" s="57" t="s">
        <v>104</v>
      </c>
      <c r="W1362" s="57" t="s">
        <v>100</v>
      </c>
      <c r="X1362" s="57" t="s">
        <v>102</v>
      </c>
      <c r="Y1362" s="57" t="s">
        <v>105</v>
      </c>
      <c r="Z1362" s="57">
        <v>835</v>
      </c>
      <c r="AA1362" s="57">
        <v>1194.05</v>
      </c>
    </row>
    <row r="1363" spans="16:27" ht="18" customHeight="1" x14ac:dyDescent="0.25">
      <c r="P1363" s="11"/>
      <c r="Q1363" s="58" t="s">
        <v>88</v>
      </c>
      <c r="R1363" s="58">
        <v>2021</v>
      </c>
      <c r="S1363" s="58" t="s">
        <v>7</v>
      </c>
      <c r="T1363" s="58" t="s">
        <v>89</v>
      </c>
      <c r="U1363" s="58" t="s">
        <v>103</v>
      </c>
      <c r="V1363" s="58" t="s">
        <v>104</v>
      </c>
      <c r="W1363" s="58" t="s">
        <v>100</v>
      </c>
      <c r="X1363" s="58" t="s">
        <v>102</v>
      </c>
      <c r="Y1363" s="58" t="s">
        <v>105</v>
      </c>
      <c r="Z1363" s="58">
        <v>293</v>
      </c>
      <c r="AA1363" s="58">
        <v>418.99</v>
      </c>
    </row>
    <row r="1364" spans="16:27" ht="18" customHeight="1" x14ac:dyDescent="0.25">
      <c r="P1364" s="11"/>
      <c r="Q1364" s="57" t="s">
        <v>97</v>
      </c>
      <c r="R1364" s="57">
        <v>2021</v>
      </c>
      <c r="S1364" s="57" t="s">
        <v>11</v>
      </c>
      <c r="T1364" s="57" t="s">
        <v>89</v>
      </c>
      <c r="U1364" s="57" t="s">
        <v>103</v>
      </c>
      <c r="V1364" s="57" t="s">
        <v>104</v>
      </c>
      <c r="W1364" s="57" t="s">
        <v>100</v>
      </c>
      <c r="X1364" s="57" t="s">
        <v>102</v>
      </c>
      <c r="Y1364" s="57" t="s">
        <v>105</v>
      </c>
      <c r="Z1364" s="57">
        <v>302</v>
      </c>
      <c r="AA1364" s="57">
        <v>431.86</v>
      </c>
    </row>
    <row r="1365" spans="16:27" ht="18" customHeight="1" x14ac:dyDescent="0.25">
      <c r="P1365" s="11"/>
      <c r="Q1365" s="58" t="s">
        <v>88</v>
      </c>
      <c r="R1365" s="58">
        <v>2021</v>
      </c>
      <c r="S1365" s="58" t="s">
        <v>11</v>
      </c>
      <c r="T1365" s="58" t="s">
        <v>89</v>
      </c>
      <c r="U1365" s="58" t="s">
        <v>103</v>
      </c>
      <c r="V1365" s="58" t="s">
        <v>104</v>
      </c>
      <c r="W1365" s="58" t="s">
        <v>100</v>
      </c>
      <c r="X1365" s="58" t="s">
        <v>102</v>
      </c>
      <c r="Y1365" s="58" t="s">
        <v>105</v>
      </c>
      <c r="Z1365" s="58">
        <v>344</v>
      </c>
      <c r="AA1365" s="58">
        <v>491.92</v>
      </c>
    </row>
    <row r="1366" spans="16:27" ht="18" customHeight="1" x14ac:dyDescent="0.25">
      <c r="P1366" s="11"/>
      <c r="Q1366" s="57" t="s">
        <v>98</v>
      </c>
      <c r="R1366" s="57">
        <v>2021</v>
      </c>
      <c r="S1366" s="57" t="s">
        <v>11</v>
      </c>
      <c r="T1366" s="57" t="s">
        <v>89</v>
      </c>
      <c r="U1366" s="57" t="s">
        <v>103</v>
      </c>
      <c r="V1366" s="57" t="s">
        <v>104</v>
      </c>
      <c r="W1366" s="57" t="s">
        <v>100</v>
      </c>
      <c r="X1366" s="57" t="s">
        <v>102</v>
      </c>
      <c r="Y1366" s="57" t="s">
        <v>105</v>
      </c>
      <c r="Z1366" s="57">
        <v>298</v>
      </c>
      <c r="AA1366" s="57">
        <v>426.14</v>
      </c>
    </row>
    <row r="1367" spans="16:27" ht="18" customHeight="1" x14ac:dyDescent="0.25">
      <c r="P1367" s="11"/>
      <c r="Q1367" s="58" t="s">
        <v>95</v>
      </c>
      <c r="R1367" s="58">
        <v>2021</v>
      </c>
      <c r="S1367" s="58" t="s">
        <v>11</v>
      </c>
      <c r="T1367" s="58" t="s">
        <v>89</v>
      </c>
      <c r="U1367" s="58" t="s">
        <v>103</v>
      </c>
      <c r="V1367" s="58" t="s">
        <v>104</v>
      </c>
      <c r="W1367" s="58" t="s">
        <v>100</v>
      </c>
      <c r="X1367" s="58" t="s">
        <v>102</v>
      </c>
      <c r="Y1367" s="58" t="s">
        <v>105</v>
      </c>
      <c r="Z1367" s="58">
        <v>346</v>
      </c>
      <c r="AA1367" s="58">
        <v>494.78</v>
      </c>
    </row>
    <row r="1368" spans="16:27" ht="18" customHeight="1" x14ac:dyDescent="0.25">
      <c r="P1368" s="11"/>
      <c r="Q1368" s="57" t="s">
        <v>88</v>
      </c>
      <c r="R1368" s="57">
        <v>2021</v>
      </c>
      <c r="S1368" s="57" t="s">
        <v>11</v>
      </c>
      <c r="T1368" s="57" t="s">
        <v>89</v>
      </c>
      <c r="U1368" s="57" t="s">
        <v>103</v>
      </c>
      <c r="V1368" s="57" t="s">
        <v>104</v>
      </c>
      <c r="W1368" s="57" t="s">
        <v>100</v>
      </c>
      <c r="X1368" s="57" t="s">
        <v>102</v>
      </c>
      <c r="Y1368" s="57" t="s">
        <v>105</v>
      </c>
      <c r="Z1368" s="57">
        <v>830</v>
      </c>
      <c r="AA1368" s="57">
        <v>1186.9000000000001</v>
      </c>
    </row>
    <row r="1369" spans="16:27" ht="18" customHeight="1" x14ac:dyDescent="0.25">
      <c r="P1369" s="11"/>
      <c r="Q1369" s="58" t="s">
        <v>95</v>
      </c>
      <c r="R1369" s="58">
        <v>2021</v>
      </c>
      <c r="S1369" s="58" t="s">
        <v>11</v>
      </c>
      <c r="T1369" s="58" t="s">
        <v>89</v>
      </c>
      <c r="U1369" s="58" t="s">
        <v>103</v>
      </c>
      <c r="V1369" s="58" t="s">
        <v>104</v>
      </c>
      <c r="W1369" s="58" t="s">
        <v>100</v>
      </c>
      <c r="X1369" s="58" t="s">
        <v>102</v>
      </c>
      <c r="Y1369" s="58" t="s">
        <v>105</v>
      </c>
      <c r="Z1369" s="58">
        <v>863</v>
      </c>
      <c r="AA1369" s="58">
        <v>1234.0899999999999</v>
      </c>
    </row>
    <row r="1370" spans="16:27" ht="18" customHeight="1" x14ac:dyDescent="0.25">
      <c r="P1370" s="11"/>
      <c r="Q1370" s="57" t="s">
        <v>97</v>
      </c>
      <c r="R1370" s="57">
        <v>2021</v>
      </c>
      <c r="S1370" s="57" t="s">
        <v>11</v>
      </c>
      <c r="T1370" s="57" t="s">
        <v>89</v>
      </c>
      <c r="U1370" s="57" t="s">
        <v>103</v>
      </c>
      <c r="V1370" s="57" t="s">
        <v>104</v>
      </c>
      <c r="W1370" s="57" t="s">
        <v>100</v>
      </c>
      <c r="X1370" s="57" t="s">
        <v>102</v>
      </c>
      <c r="Y1370" s="57" t="s">
        <v>105</v>
      </c>
      <c r="Z1370" s="57">
        <v>921</v>
      </c>
      <c r="AA1370" s="57">
        <v>1317.03</v>
      </c>
    </row>
    <row r="1371" spans="16:27" ht="18" customHeight="1" x14ac:dyDescent="0.25">
      <c r="P1371" s="11"/>
      <c r="Q1371" s="58" t="s">
        <v>95</v>
      </c>
      <c r="R1371" s="58">
        <v>2021</v>
      </c>
      <c r="S1371" s="58" t="s">
        <v>11</v>
      </c>
      <c r="T1371" s="58" t="s">
        <v>89</v>
      </c>
      <c r="U1371" s="58" t="s">
        <v>103</v>
      </c>
      <c r="V1371" s="58" t="s">
        <v>104</v>
      </c>
      <c r="W1371" s="58" t="s">
        <v>100</v>
      </c>
      <c r="X1371" s="58" t="s">
        <v>102</v>
      </c>
      <c r="Y1371" s="58" t="s">
        <v>105</v>
      </c>
      <c r="Z1371" s="58">
        <v>922</v>
      </c>
      <c r="AA1371" s="58">
        <v>1318.46</v>
      </c>
    </row>
    <row r="1372" spans="16:27" ht="18" customHeight="1" x14ac:dyDescent="0.25">
      <c r="P1372" s="11"/>
      <c r="Q1372" s="57" t="s">
        <v>95</v>
      </c>
      <c r="R1372" s="57">
        <v>2021</v>
      </c>
      <c r="S1372" s="57" t="s">
        <v>11</v>
      </c>
      <c r="T1372" s="57" t="s">
        <v>89</v>
      </c>
      <c r="U1372" s="57" t="s">
        <v>103</v>
      </c>
      <c r="V1372" s="57" t="s">
        <v>104</v>
      </c>
      <c r="W1372" s="57" t="s">
        <v>100</v>
      </c>
      <c r="X1372" s="57" t="s">
        <v>102</v>
      </c>
      <c r="Y1372" s="57" t="s">
        <v>105</v>
      </c>
      <c r="Z1372" s="57">
        <v>345</v>
      </c>
      <c r="AA1372" s="57">
        <v>493.35</v>
      </c>
    </row>
    <row r="1373" spans="16:27" ht="18" customHeight="1" x14ac:dyDescent="0.25">
      <c r="P1373" s="11"/>
      <c r="Q1373" s="58" t="s">
        <v>97</v>
      </c>
      <c r="R1373" s="58">
        <v>2021</v>
      </c>
      <c r="S1373" s="58" t="s">
        <v>11</v>
      </c>
      <c r="T1373" s="58" t="s">
        <v>89</v>
      </c>
      <c r="U1373" s="58" t="s">
        <v>103</v>
      </c>
      <c r="V1373" s="58" t="s">
        <v>104</v>
      </c>
      <c r="W1373" s="58" t="s">
        <v>100</v>
      </c>
      <c r="X1373" s="58" t="s">
        <v>102</v>
      </c>
      <c r="Y1373" s="58" t="s">
        <v>105</v>
      </c>
      <c r="Z1373" s="58">
        <v>249</v>
      </c>
      <c r="AA1373" s="58">
        <v>356.07</v>
      </c>
    </row>
    <row r="1374" spans="16:27" ht="18" customHeight="1" x14ac:dyDescent="0.25">
      <c r="P1374" s="11"/>
      <c r="Q1374" s="57" t="s">
        <v>88</v>
      </c>
      <c r="R1374" s="57">
        <v>2021</v>
      </c>
      <c r="S1374" s="57" t="s">
        <v>11</v>
      </c>
      <c r="T1374" s="57" t="s">
        <v>89</v>
      </c>
      <c r="U1374" s="57" t="s">
        <v>103</v>
      </c>
      <c r="V1374" s="57" t="s">
        <v>104</v>
      </c>
      <c r="W1374" s="57" t="s">
        <v>100</v>
      </c>
      <c r="X1374" s="57" t="s">
        <v>102</v>
      </c>
      <c r="Y1374" s="57" t="s">
        <v>105</v>
      </c>
      <c r="Z1374" s="57">
        <v>243</v>
      </c>
      <c r="AA1374" s="57">
        <v>347.49</v>
      </c>
    </row>
    <row r="1375" spans="16:27" ht="18" customHeight="1" x14ac:dyDescent="0.25">
      <c r="P1375" s="11"/>
      <c r="Q1375" s="58" t="s">
        <v>98</v>
      </c>
      <c r="R1375" s="58">
        <v>2021</v>
      </c>
      <c r="S1375" s="58" t="s">
        <v>11</v>
      </c>
      <c r="T1375" s="58" t="s">
        <v>89</v>
      </c>
      <c r="U1375" s="58" t="s">
        <v>103</v>
      </c>
      <c r="V1375" s="58" t="s">
        <v>104</v>
      </c>
      <c r="W1375" s="58" t="s">
        <v>100</v>
      </c>
      <c r="X1375" s="58" t="s">
        <v>102</v>
      </c>
      <c r="Y1375" s="58" t="s">
        <v>105</v>
      </c>
      <c r="Z1375" s="58">
        <v>237</v>
      </c>
      <c r="AA1375" s="58">
        <v>338.91</v>
      </c>
    </row>
    <row r="1376" spans="16:27" ht="18" customHeight="1" x14ac:dyDescent="0.25">
      <c r="P1376" s="11"/>
      <c r="Q1376" s="57" t="s">
        <v>97</v>
      </c>
      <c r="R1376" s="57">
        <v>2021</v>
      </c>
      <c r="S1376" s="57" t="s">
        <v>11</v>
      </c>
      <c r="T1376" s="57" t="s">
        <v>89</v>
      </c>
      <c r="U1376" s="57" t="s">
        <v>103</v>
      </c>
      <c r="V1376" s="57" t="s">
        <v>104</v>
      </c>
      <c r="W1376" s="57" t="s">
        <v>100</v>
      </c>
      <c r="X1376" s="57" t="s">
        <v>102</v>
      </c>
      <c r="Y1376" s="57" t="s">
        <v>105</v>
      </c>
      <c r="Z1376" s="57">
        <v>301</v>
      </c>
      <c r="AA1376" s="57">
        <v>430.43</v>
      </c>
    </row>
    <row r="1377" spans="16:27" ht="18" customHeight="1" x14ac:dyDescent="0.25">
      <c r="P1377" s="11"/>
      <c r="Q1377" s="58" t="s">
        <v>97</v>
      </c>
      <c r="R1377" s="58">
        <v>2021</v>
      </c>
      <c r="S1377" s="58" t="s">
        <v>11</v>
      </c>
      <c r="T1377" s="58" t="s">
        <v>89</v>
      </c>
      <c r="U1377" s="58" t="s">
        <v>103</v>
      </c>
      <c r="V1377" s="58" t="s">
        <v>104</v>
      </c>
      <c r="W1377" s="58" t="s">
        <v>100</v>
      </c>
      <c r="X1377" s="58" t="s">
        <v>102</v>
      </c>
      <c r="Y1377" s="58" t="s">
        <v>105</v>
      </c>
      <c r="Z1377" s="58">
        <v>349</v>
      </c>
      <c r="AA1377" s="58">
        <v>499.07</v>
      </c>
    </row>
    <row r="1378" spans="16:27" ht="18" customHeight="1" x14ac:dyDescent="0.25">
      <c r="P1378" s="11"/>
      <c r="Q1378" s="57" t="s">
        <v>95</v>
      </c>
      <c r="R1378" s="57">
        <v>2021</v>
      </c>
      <c r="S1378" s="57" t="s">
        <v>11</v>
      </c>
      <c r="T1378" s="57" t="s">
        <v>89</v>
      </c>
      <c r="U1378" s="57" t="s">
        <v>103</v>
      </c>
      <c r="V1378" s="57" t="s">
        <v>104</v>
      </c>
      <c r="W1378" s="57" t="s">
        <v>100</v>
      </c>
      <c r="X1378" s="57" t="s">
        <v>102</v>
      </c>
      <c r="Y1378" s="57" t="s">
        <v>105</v>
      </c>
      <c r="Z1378" s="57">
        <v>839</v>
      </c>
      <c r="AA1378" s="57">
        <v>1199.77</v>
      </c>
    </row>
    <row r="1379" spans="16:27" ht="18" customHeight="1" x14ac:dyDescent="0.25">
      <c r="P1379" s="11"/>
      <c r="Q1379" s="58" t="s">
        <v>95</v>
      </c>
      <c r="R1379" s="58">
        <v>2021</v>
      </c>
      <c r="S1379" s="58" t="s">
        <v>11</v>
      </c>
      <c r="T1379" s="58" t="s">
        <v>89</v>
      </c>
      <c r="U1379" s="58" t="s">
        <v>103</v>
      </c>
      <c r="V1379" s="58" t="s">
        <v>104</v>
      </c>
      <c r="W1379" s="58" t="s">
        <v>100</v>
      </c>
      <c r="X1379" s="58" t="s">
        <v>102</v>
      </c>
      <c r="Y1379" s="58" t="s">
        <v>105</v>
      </c>
      <c r="Z1379" s="58">
        <v>872</v>
      </c>
      <c r="AA1379" s="58">
        <v>1246.96</v>
      </c>
    </row>
    <row r="1380" spans="16:27" ht="18" customHeight="1" x14ac:dyDescent="0.25">
      <c r="P1380" s="11"/>
      <c r="Q1380" s="57" t="s">
        <v>88</v>
      </c>
      <c r="R1380" s="57">
        <v>2021</v>
      </c>
      <c r="S1380" s="57" t="s">
        <v>1</v>
      </c>
      <c r="T1380" s="57" t="s">
        <v>89</v>
      </c>
      <c r="U1380" s="57" t="s">
        <v>103</v>
      </c>
      <c r="V1380" s="57" t="s">
        <v>104</v>
      </c>
      <c r="W1380" s="57" t="s">
        <v>100</v>
      </c>
      <c r="X1380" s="57" t="s">
        <v>102</v>
      </c>
      <c r="Y1380" s="57" t="s">
        <v>105</v>
      </c>
      <c r="Z1380" s="57">
        <v>152</v>
      </c>
      <c r="AA1380" s="57">
        <v>217.36</v>
      </c>
    </row>
    <row r="1381" spans="16:27" ht="18" customHeight="1" x14ac:dyDescent="0.25">
      <c r="P1381" s="11"/>
      <c r="Q1381" s="58" t="s">
        <v>88</v>
      </c>
      <c r="R1381" s="58">
        <v>2021</v>
      </c>
      <c r="S1381" s="58" t="s">
        <v>1</v>
      </c>
      <c r="T1381" s="58" t="s">
        <v>89</v>
      </c>
      <c r="U1381" s="58" t="s">
        <v>103</v>
      </c>
      <c r="V1381" s="58" t="s">
        <v>104</v>
      </c>
      <c r="W1381" s="58" t="s">
        <v>100</v>
      </c>
      <c r="X1381" s="58" t="s">
        <v>102</v>
      </c>
      <c r="Y1381" s="58" t="s">
        <v>105</v>
      </c>
      <c r="Z1381" s="58">
        <v>326</v>
      </c>
      <c r="AA1381" s="58">
        <v>466.18</v>
      </c>
    </row>
    <row r="1382" spans="16:27" ht="18" customHeight="1" x14ac:dyDescent="0.25">
      <c r="P1382" s="11"/>
      <c r="Q1382" s="57" t="s">
        <v>95</v>
      </c>
      <c r="R1382" s="57">
        <v>2021</v>
      </c>
      <c r="S1382" s="57" t="s">
        <v>1</v>
      </c>
      <c r="T1382" s="57" t="s">
        <v>89</v>
      </c>
      <c r="U1382" s="57" t="s">
        <v>103</v>
      </c>
      <c r="V1382" s="57" t="s">
        <v>104</v>
      </c>
      <c r="W1382" s="57" t="s">
        <v>100</v>
      </c>
      <c r="X1382" s="57" t="s">
        <v>102</v>
      </c>
      <c r="Y1382" s="57" t="s">
        <v>105</v>
      </c>
      <c r="Z1382" s="57">
        <v>352</v>
      </c>
      <c r="AA1382" s="57">
        <v>503.36</v>
      </c>
    </row>
    <row r="1383" spans="16:27" ht="18" customHeight="1" x14ac:dyDescent="0.25">
      <c r="P1383" s="11"/>
      <c r="Q1383" s="58" t="s">
        <v>97</v>
      </c>
      <c r="R1383" s="58">
        <v>2021</v>
      </c>
      <c r="S1383" s="58" t="s">
        <v>1</v>
      </c>
      <c r="T1383" s="58" t="s">
        <v>89</v>
      </c>
      <c r="U1383" s="58" t="s">
        <v>103</v>
      </c>
      <c r="V1383" s="58" t="s">
        <v>104</v>
      </c>
      <c r="W1383" s="58" t="s">
        <v>100</v>
      </c>
      <c r="X1383" s="58" t="s">
        <v>102</v>
      </c>
      <c r="Y1383" s="58" t="s">
        <v>105</v>
      </c>
      <c r="Z1383" s="58">
        <v>154</v>
      </c>
      <c r="AA1383" s="58">
        <v>220.22</v>
      </c>
    </row>
    <row r="1384" spans="16:27" ht="18" customHeight="1" x14ac:dyDescent="0.25">
      <c r="P1384" s="11"/>
      <c r="Q1384" s="57" t="s">
        <v>88</v>
      </c>
      <c r="R1384" s="57">
        <v>2021</v>
      </c>
      <c r="S1384" s="57" t="s">
        <v>1</v>
      </c>
      <c r="T1384" s="57" t="s">
        <v>89</v>
      </c>
      <c r="U1384" s="57" t="s">
        <v>103</v>
      </c>
      <c r="V1384" s="57" t="s">
        <v>104</v>
      </c>
      <c r="W1384" s="57" t="s">
        <v>100</v>
      </c>
      <c r="X1384" s="57" t="s">
        <v>102</v>
      </c>
      <c r="Y1384" s="57" t="s">
        <v>105</v>
      </c>
      <c r="Z1384" s="57">
        <v>328</v>
      </c>
      <c r="AA1384" s="57">
        <v>469.04</v>
      </c>
    </row>
    <row r="1385" spans="16:27" ht="18" customHeight="1" x14ac:dyDescent="0.25">
      <c r="P1385" s="11"/>
      <c r="Q1385" s="58" t="s">
        <v>95</v>
      </c>
      <c r="R1385" s="58">
        <v>2021</v>
      </c>
      <c r="S1385" s="58" t="s">
        <v>1</v>
      </c>
      <c r="T1385" s="58" t="s">
        <v>89</v>
      </c>
      <c r="U1385" s="58" t="s">
        <v>103</v>
      </c>
      <c r="V1385" s="58" t="s">
        <v>104</v>
      </c>
      <c r="W1385" s="58" t="s">
        <v>100</v>
      </c>
      <c r="X1385" s="58" t="s">
        <v>102</v>
      </c>
      <c r="Y1385" s="58" t="s">
        <v>105</v>
      </c>
      <c r="Z1385" s="58">
        <v>821</v>
      </c>
      <c r="AA1385" s="58">
        <v>1174.03</v>
      </c>
    </row>
    <row r="1386" spans="16:27" ht="18" customHeight="1" x14ac:dyDescent="0.25">
      <c r="P1386" s="11"/>
      <c r="Q1386" s="57" t="s">
        <v>97</v>
      </c>
      <c r="R1386" s="57">
        <v>2021</v>
      </c>
      <c r="S1386" s="57" t="s">
        <v>1</v>
      </c>
      <c r="T1386" s="57" t="s">
        <v>89</v>
      </c>
      <c r="U1386" s="57" t="s">
        <v>103</v>
      </c>
      <c r="V1386" s="57" t="s">
        <v>104</v>
      </c>
      <c r="W1386" s="57" t="s">
        <v>100</v>
      </c>
      <c r="X1386" s="57" t="s">
        <v>102</v>
      </c>
      <c r="Y1386" s="57" t="s">
        <v>105</v>
      </c>
      <c r="Z1386" s="57">
        <v>854</v>
      </c>
      <c r="AA1386" s="57">
        <v>1221.22</v>
      </c>
    </row>
    <row r="1387" spans="16:27" ht="18" customHeight="1" x14ac:dyDescent="0.25">
      <c r="P1387" s="11"/>
      <c r="Q1387" s="58" t="s">
        <v>98</v>
      </c>
      <c r="R1387" s="58">
        <v>2021</v>
      </c>
      <c r="S1387" s="58" t="s">
        <v>1</v>
      </c>
      <c r="T1387" s="58" t="s">
        <v>89</v>
      </c>
      <c r="U1387" s="58" t="s">
        <v>103</v>
      </c>
      <c r="V1387" s="58" t="s">
        <v>104</v>
      </c>
      <c r="W1387" s="58" t="s">
        <v>100</v>
      </c>
      <c r="X1387" s="58" t="s">
        <v>102</v>
      </c>
      <c r="Y1387" s="58" t="s">
        <v>105</v>
      </c>
      <c r="Z1387" s="58">
        <v>908</v>
      </c>
      <c r="AA1387" s="58">
        <v>1298.44</v>
      </c>
    </row>
    <row r="1388" spans="16:27" ht="18" customHeight="1" x14ac:dyDescent="0.25">
      <c r="P1388" s="11"/>
      <c r="Q1388" s="57" t="s">
        <v>98</v>
      </c>
      <c r="R1388" s="57">
        <v>2021</v>
      </c>
      <c r="S1388" s="57" t="s">
        <v>1</v>
      </c>
      <c r="T1388" s="57" t="s">
        <v>89</v>
      </c>
      <c r="U1388" s="57" t="s">
        <v>103</v>
      </c>
      <c r="V1388" s="57" t="s">
        <v>104</v>
      </c>
      <c r="W1388" s="57" t="s">
        <v>100</v>
      </c>
      <c r="X1388" s="57" t="s">
        <v>102</v>
      </c>
      <c r="Y1388" s="57" t="s">
        <v>105</v>
      </c>
      <c r="Z1388" s="57">
        <v>861</v>
      </c>
      <c r="AA1388" s="57">
        <v>526.24</v>
      </c>
    </row>
    <row r="1389" spans="16:27" ht="18" customHeight="1" x14ac:dyDescent="0.25">
      <c r="P1389" s="11"/>
      <c r="Q1389" s="58" t="s">
        <v>88</v>
      </c>
      <c r="R1389" s="58">
        <v>2021</v>
      </c>
      <c r="S1389" s="58" t="s">
        <v>1</v>
      </c>
      <c r="T1389" s="58" t="s">
        <v>89</v>
      </c>
      <c r="U1389" s="58" t="s">
        <v>103</v>
      </c>
      <c r="V1389" s="58" t="s">
        <v>104</v>
      </c>
      <c r="W1389" s="58" t="s">
        <v>100</v>
      </c>
      <c r="X1389" s="58" t="s">
        <v>102</v>
      </c>
      <c r="Y1389" s="58" t="s">
        <v>105</v>
      </c>
      <c r="Z1389" s="58">
        <v>153</v>
      </c>
      <c r="AA1389" s="58">
        <v>526.24</v>
      </c>
    </row>
    <row r="1390" spans="16:27" ht="18" customHeight="1" x14ac:dyDescent="0.25">
      <c r="P1390" s="11"/>
      <c r="Q1390" s="57" t="s">
        <v>95</v>
      </c>
      <c r="R1390" s="57">
        <v>2021</v>
      </c>
      <c r="S1390" s="57" t="s">
        <v>1</v>
      </c>
      <c r="T1390" s="57" t="s">
        <v>89</v>
      </c>
      <c r="U1390" s="57" t="s">
        <v>103</v>
      </c>
      <c r="V1390" s="57" t="s">
        <v>104</v>
      </c>
      <c r="W1390" s="57" t="s">
        <v>100</v>
      </c>
      <c r="X1390" s="57" t="s">
        <v>102</v>
      </c>
      <c r="Y1390" s="57" t="s">
        <v>105</v>
      </c>
      <c r="Z1390" s="57">
        <v>327</v>
      </c>
      <c r="AA1390" s="57">
        <v>467.61</v>
      </c>
    </row>
    <row r="1391" spans="16:27" ht="18" customHeight="1" x14ac:dyDescent="0.25">
      <c r="P1391" s="11"/>
      <c r="Q1391" s="58" t="s">
        <v>88</v>
      </c>
      <c r="R1391" s="58">
        <v>2021</v>
      </c>
      <c r="S1391" s="58" t="s">
        <v>1</v>
      </c>
      <c r="T1391" s="58" t="s">
        <v>89</v>
      </c>
      <c r="U1391" s="58" t="s">
        <v>103</v>
      </c>
      <c r="V1391" s="58" t="s">
        <v>104</v>
      </c>
      <c r="W1391" s="58" t="s">
        <v>100</v>
      </c>
      <c r="X1391" s="58" t="s">
        <v>102</v>
      </c>
      <c r="Y1391" s="58" t="s">
        <v>105</v>
      </c>
      <c r="Z1391" s="58">
        <v>355</v>
      </c>
      <c r="AA1391" s="58">
        <v>507.65</v>
      </c>
    </row>
    <row r="1392" spans="16:27" ht="18" customHeight="1" x14ac:dyDescent="0.25">
      <c r="P1392" s="11"/>
      <c r="Q1392" s="57" t="s">
        <v>95</v>
      </c>
      <c r="R1392" s="57">
        <v>2021</v>
      </c>
      <c r="S1392" s="57" t="s">
        <v>1</v>
      </c>
      <c r="T1392" s="57" t="s">
        <v>89</v>
      </c>
      <c r="U1392" s="57" t="s">
        <v>103</v>
      </c>
      <c r="V1392" s="57" t="s">
        <v>104</v>
      </c>
      <c r="W1392" s="57" t="s">
        <v>100</v>
      </c>
      <c r="X1392" s="57" t="s">
        <v>93</v>
      </c>
      <c r="Y1392" s="57" t="s">
        <v>105</v>
      </c>
      <c r="Z1392" s="57">
        <v>325</v>
      </c>
      <c r="AA1392" s="57">
        <v>464.75</v>
      </c>
    </row>
    <row r="1393" spans="16:27" ht="18" customHeight="1" x14ac:dyDescent="0.25">
      <c r="P1393" s="11"/>
      <c r="Q1393" s="58" t="s">
        <v>88</v>
      </c>
      <c r="R1393" s="58">
        <v>2021</v>
      </c>
      <c r="S1393" s="58" t="s">
        <v>1</v>
      </c>
      <c r="T1393" s="58" t="s">
        <v>89</v>
      </c>
      <c r="U1393" s="58" t="s">
        <v>103</v>
      </c>
      <c r="V1393" s="58" t="s">
        <v>104</v>
      </c>
      <c r="W1393" s="58" t="s">
        <v>100</v>
      </c>
      <c r="X1393" s="58" t="s">
        <v>93</v>
      </c>
      <c r="Y1393" s="58" t="s">
        <v>105</v>
      </c>
      <c r="Z1393" s="58">
        <v>830</v>
      </c>
      <c r="AA1393" s="58">
        <v>1186.9000000000001</v>
      </c>
    </row>
    <row r="1394" spans="16:27" ht="18" customHeight="1" x14ac:dyDescent="0.25">
      <c r="P1394" s="11"/>
      <c r="Q1394" s="57" t="s">
        <v>97</v>
      </c>
      <c r="R1394" s="57">
        <v>2021</v>
      </c>
      <c r="S1394" s="57" t="s">
        <v>1</v>
      </c>
      <c r="T1394" s="57" t="s">
        <v>89</v>
      </c>
      <c r="U1394" s="57" t="s">
        <v>103</v>
      </c>
      <c r="V1394" s="57" t="s">
        <v>104</v>
      </c>
      <c r="W1394" s="57" t="s">
        <v>100</v>
      </c>
      <c r="X1394" s="57" t="s">
        <v>93</v>
      </c>
      <c r="Y1394" s="57" t="s">
        <v>105</v>
      </c>
      <c r="Z1394" s="57">
        <v>863</v>
      </c>
      <c r="AA1394" s="57">
        <v>1234.0899999999999</v>
      </c>
    </row>
    <row r="1395" spans="16:27" ht="18" customHeight="1" x14ac:dyDescent="0.25">
      <c r="P1395" s="11"/>
      <c r="Q1395" s="58" t="s">
        <v>95</v>
      </c>
      <c r="R1395" s="58">
        <v>2021</v>
      </c>
      <c r="S1395" s="58" t="s">
        <v>0</v>
      </c>
      <c r="T1395" s="58" t="s">
        <v>89</v>
      </c>
      <c r="U1395" s="58" t="s">
        <v>103</v>
      </c>
      <c r="V1395" s="58" t="s">
        <v>104</v>
      </c>
      <c r="W1395" s="58" t="s">
        <v>100</v>
      </c>
      <c r="X1395" s="58" t="s">
        <v>93</v>
      </c>
      <c r="Y1395" s="58" t="s">
        <v>105</v>
      </c>
      <c r="Z1395" s="58">
        <v>356</v>
      </c>
      <c r="AA1395" s="58">
        <v>509.08</v>
      </c>
    </row>
    <row r="1396" spans="16:27" ht="18" customHeight="1" x14ac:dyDescent="0.25">
      <c r="P1396" s="11"/>
      <c r="Q1396" s="57" t="s">
        <v>88</v>
      </c>
      <c r="R1396" s="57">
        <v>2021</v>
      </c>
      <c r="S1396" s="57" t="s">
        <v>0</v>
      </c>
      <c r="T1396" s="57" t="s">
        <v>89</v>
      </c>
      <c r="U1396" s="57" t="s">
        <v>103</v>
      </c>
      <c r="V1396" s="57" t="s">
        <v>104</v>
      </c>
      <c r="W1396" s="57" t="s">
        <v>100</v>
      </c>
      <c r="X1396" s="57" t="s">
        <v>93</v>
      </c>
      <c r="Y1396" s="57" t="s">
        <v>105</v>
      </c>
      <c r="Z1396" s="57">
        <v>158</v>
      </c>
      <c r="AA1396" s="57">
        <v>225.94</v>
      </c>
    </row>
    <row r="1397" spans="16:27" ht="18" customHeight="1" x14ac:dyDescent="0.25">
      <c r="P1397" s="11"/>
      <c r="Q1397" s="58" t="s">
        <v>95</v>
      </c>
      <c r="R1397" s="58">
        <v>2021</v>
      </c>
      <c r="S1397" s="58" t="s">
        <v>0</v>
      </c>
      <c r="T1397" s="58" t="s">
        <v>89</v>
      </c>
      <c r="U1397" s="58" t="s">
        <v>103</v>
      </c>
      <c r="V1397" s="58" t="s">
        <v>104</v>
      </c>
      <c r="W1397" s="58" t="s">
        <v>100</v>
      </c>
      <c r="X1397" s="58" t="s">
        <v>93</v>
      </c>
      <c r="Y1397" s="58" t="s">
        <v>105</v>
      </c>
      <c r="Z1397" s="58">
        <v>332</v>
      </c>
      <c r="AA1397" s="58">
        <v>474.76</v>
      </c>
    </row>
    <row r="1398" spans="16:27" ht="18" customHeight="1" x14ac:dyDescent="0.25">
      <c r="P1398" s="11"/>
      <c r="Q1398" s="57" t="s">
        <v>95</v>
      </c>
      <c r="R1398" s="57">
        <v>2021</v>
      </c>
      <c r="S1398" s="57" t="s">
        <v>0</v>
      </c>
      <c r="T1398" s="57" t="s">
        <v>89</v>
      </c>
      <c r="U1398" s="57" t="s">
        <v>103</v>
      </c>
      <c r="V1398" s="57" t="s">
        <v>104</v>
      </c>
      <c r="W1398" s="57" t="s">
        <v>100</v>
      </c>
      <c r="X1398" s="57" t="s">
        <v>93</v>
      </c>
      <c r="Y1398" s="57" t="s">
        <v>105</v>
      </c>
      <c r="Z1398" s="57">
        <v>358</v>
      </c>
      <c r="AA1398" s="57">
        <v>511.94</v>
      </c>
    </row>
    <row r="1399" spans="16:27" ht="18" customHeight="1" x14ac:dyDescent="0.25">
      <c r="P1399" s="11"/>
      <c r="Q1399" s="58" t="s">
        <v>95</v>
      </c>
      <c r="R1399" s="58">
        <v>2021</v>
      </c>
      <c r="S1399" s="58" t="s">
        <v>0</v>
      </c>
      <c r="T1399" s="58" t="s">
        <v>89</v>
      </c>
      <c r="U1399" s="58" t="s">
        <v>103</v>
      </c>
      <c r="V1399" s="58" t="s">
        <v>104</v>
      </c>
      <c r="W1399" s="58" t="s">
        <v>100</v>
      </c>
      <c r="X1399" s="58" t="s">
        <v>93</v>
      </c>
      <c r="Y1399" s="58" t="s">
        <v>105</v>
      </c>
      <c r="Z1399" s="58">
        <v>160</v>
      </c>
      <c r="AA1399" s="58">
        <v>228.8</v>
      </c>
    </row>
    <row r="1400" spans="16:27" ht="18" customHeight="1" x14ac:dyDescent="0.25">
      <c r="P1400" s="11"/>
      <c r="Q1400" s="57" t="s">
        <v>98</v>
      </c>
      <c r="R1400" s="57">
        <v>2021</v>
      </c>
      <c r="S1400" s="57" t="s">
        <v>0</v>
      </c>
      <c r="T1400" s="57" t="s">
        <v>89</v>
      </c>
      <c r="U1400" s="57" t="s">
        <v>103</v>
      </c>
      <c r="V1400" s="57" t="s">
        <v>104</v>
      </c>
      <c r="W1400" s="57" t="s">
        <v>100</v>
      </c>
      <c r="X1400" s="57" t="s">
        <v>93</v>
      </c>
      <c r="Y1400" s="57" t="s">
        <v>105</v>
      </c>
      <c r="Z1400" s="57">
        <v>334</v>
      </c>
      <c r="AA1400" s="57">
        <v>477.62</v>
      </c>
    </row>
    <row r="1401" spans="16:27" ht="18" customHeight="1" x14ac:dyDescent="0.25">
      <c r="P1401" s="11"/>
      <c r="Q1401" s="58" t="s">
        <v>95</v>
      </c>
      <c r="R1401" s="58">
        <v>2021</v>
      </c>
      <c r="S1401" s="58" t="s">
        <v>0</v>
      </c>
      <c r="T1401" s="58" t="s">
        <v>89</v>
      </c>
      <c r="U1401" s="58" t="s">
        <v>103</v>
      </c>
      <c r="V1401" s="58" t="s">
        <v>104</v>
      </c>
      <c r="W1401" s="58" t="s">
        <v>100</v>
      </c>
      <c r="X1401" s="58" t="s">
        <v>93</v>
      </c>
      <c r="Y1401" s="58" t="s">
        <v>105</v>
      </c>
      <c r="Z1401" s="58">
        <v>820</v>
      </c>
      <c r="AA1401" s="58">
        <v>1172.5999999999999</v>
      </c>
    </row>
    <row r="1402" spans="16:27" ht="18" customHeight="1" x14ac:dyDescent="0.25">
      <c r="P1402" s="11"/>
      <c r="Q1402" s="57" t="s">
        <v>95</v>
      </c>
      <c r="R1402" s="57">
        <v>2021</v>
      </c>
      <c r="S1402" s="57" t="s">
        <v>0</v>
      </c>
      <c r="T1402" s="57" t="s">
        <v>89</v>
      </c>
      <c r="U1402" s="57" t="s">
        <v>103</v>
      </c>
      <c r="V1402" s="57" t="s">
        <v>104</v>
      </c>
      <c r="W1402" s="57" t="s">
        <v>100</v>
      </c>
      <c r="X1402" s="57" t="s">
        <v>93</v>
      </c>
      <c r="Y1402" s="57" t="s">
        <v>105</v>
      </c>
      <c r="Z1402" s="57">
        <v>907</v>
      </c>
      <c r="AA1402" s="57">
        <v>1297.01</v>
      </c>
    </row>
    <row r="1403" spans="16:27" ht="18" customHeight="1" x14ac:dyDescent="0.25">
      <c r="P1403" s="11"/>
      <c r="Q1403" s="58" t="s">
        <v>95</v>
      </c>
      <c r="R1403" s="58">
        <v>2021</v>
      </c>
      <c r="S1403" s="58" t="s">
        <v>0</v>
      </c>
      <c r="T1403" s="58" t="s">
        <v>89</v>
      </c>
      <c r="U1403" s="58" t="s">
        <v>103</v>
      </c>
      <c r="V1403" s="58" t="s">
        <v>104</v>
      </c>
      <c r="W1403" s="58" t="s">
        <v>100</v>
      </c>
      <c r="X1403" s="58" t="s">
        <v>93</v>
      </c>
      <c r="Y1403" s="58" t="s">
        <v>105</v>
      </c>
      <c r="Z1403" s="58">
        <v>860</v>
      </c>
      <c r="AA1403" s="58">
        <v>526.24</v>
      </c>
    </row>
    <row r="1404" spans="16:27" ht="18" customHeight="1" x14ac:dyDescent="0.25">
      <c r="P1404" s="11"/>
      <c r="Q1404" s="57" t="s">
        <v>88</v>
      </c>
      <c r="R1404" s="57">
        <v>2021</v>
      </c>
      <c r="S1404" s="57" t="s">
        <v>0</v>
      </c>
      <c r="T1404" s="57" t="s">
        <v>89</v>
      </c>
      <c r="U1404" s="57" t="s">
        <v>103</v>
      </c>
      <c r="V1404" s="57" t="s">
        <v>104</v>
      </c>
      <c r="W1404" s="57" t="s">
        <v>100</v>
      </c>
      <c r="X1404" s="57" t="s">
        <v>93</v>
      </c>
      <c r="Y1404" s="57" t="s">
        <v>105</v>
      </c>
      <c r="Z1404" s="57">
        <v>159</v>
      </c>
      <c r="AA1404" s="57">
        <v>526.24</v>
      </c>
    </row>
    <row r="1405" spans="16:27" ht="18" customHeight="1" x14ac:dyDescent="0.25">
      <c r="P1405" s="11"/>
      <c r="Q1405" s="58" t="s">
        <v>95</v>
      </c>
      <c r="R1405" s="58">
        <v>2021</v>
      </c>
      <c r="S1405" s="58" t="s">
        <v>0</v>
      </c>
      <c r="T1405" s="58" t="s">
        <v>89</v>
      </c>
      <c r="U1405" s="58" t="s">
        <v>103</v>
      </c>
      <c r="V1405" s="58" t="s">
        <v>104</v>
      </c>
      <c r="W1405" s="58" t="s">
        <v>100</v>
      </c>
      <c r="X1405" s="58" t="s">
        <v>93</v>
      </c>
      <c r="Y1405" s="58" t="s">
        <v>105</v>
      </c>
      <c r="Z1405" s="58">
        <v>333</v>
      </c>
      <c r="AA1405" s="58">
        <v>476.19</v>
      </c>
    </row>
    <row r="1406" spans="16:27" ht="18" customHeight="1" x14ac:dyDescent="0.25">
      <c r="P1406" s="11"/>
      <c r="Q1406" s="57" t="s">
        <v>98</v>
      </c>
      <c r="R1406" s="57">
        <v>2021</v>
      </c>
      <c r="S1406" s="57" t="s">
        <v>0</v>
      </c>
      <c r="T1406" s="57" t="s">
        <v>89</v>
      </c>
      <c r="U1406" s="57" t="s">
        <v>103</v>
      </c>
      <c r="V1406" s="57" t="s">
        <v>104</v>
      </c>
      <c r="W1406" s="57" t="s">
        <v>100</v>
      </c>
      <c r="X1406" s="57" t="s">
        <v>93</v>
      </c>
      <c r="Y1406" s="57" t="s">
        <v>105</v>
      </c>
      <c r="Z1406" s="57">
        <v>361</v>
      </c>
      <c r="AA1406" s="57">
        <v>516.23</v>
      </c>
    </row>
    <row r="1407" spans="16:27" ht="18" customHeight="1" x14ac:dyDescent="0.25">
      <c r="P1407" s="11"/>
      <c r="Q1407" s="58" t="s">
        <v>97</v>
      </c>
      <c r="R1407" s="58">
        <v>2021</v>
      </c>
      <c r="S1407" s="58" t="s">
        <v>0</v>
      </c>
      <c r="T1407" s="58" t="s">
        <v>89</v>
      </c>
      <c r="U1407" s="58" t="s">
        <v>103</v>
      </c>
      <c r="V1407" s="58" t="s">
        <v>104</v>
      </c>
      <c r="W1407" s="58" t="s">
        <v>100</v>
      </c>
      <c r="X1407" s="58" t="s">
        <v>93</v>
      </c>
      <c r="Y1407" s="58" t="s">
        <v>105</v>
      </c>
      <c r="Z1407" s="58">
        <v>157</v>
      </c>
      <c r="AA1407" s="58">
        <v>224.51</v>
      </c>
    </row>
    <row r="1408" spans="16:27" ht="18" customHeight="1" x14ac:dyDescent="0.25">
      <c r="P1408" s="11"/>
      <c r="Q1408" s="57" t="s">
        <v>95</v>
      </c>
      <c r="R1408" s="57">
        <v>2021</v>
      </c>
      <c r="S1408" s="57" t="s">
        <v>0</v>
      </c>
      <c r="T1408" s="57" t="s">
        <v>89</v>
      </c>
      <c r="U1408" s="57" t="s">
        <v>103</v>
      </c>
      <c r="V1408" s="57" t="s">
        <v>104</v>
      </c>
      <c r="W1408" s="57" t="s">
        <v>100</v>
      </c>
      <c r="X1408" s="57" t="s">
        <v>93</v>
      </c>
      <c r="Y1408" s="57" t="s">
        <v>105</v>
      </c>
      <c r="Z1408" s="57">
        <v>331</v>
      </c>
      <c r="AA1408" s="57">
        <v>473.33</v>
      </c>
    </row>
    <row r="1409" spans="16:27" ht="18" customHeight="1" x14ac:dyDescent="0.25">
      <c r="P1409" s="11"/>
      <c r="Q1409" s="58" t="s">
        <v>95</v>
      </c>
      <c r="R1409" s="58">
        <v>2021</v>
      </c>
      <c r="S1409" s="58" t="s">
        <v>0</v>
      </c>
      <c r="T1409" s="58" t="s">
        <v>89</v>
      </c>
      <c r="U1409" s="58" t="s">
        <v>103</v>
      </c>
      <c r="V1409" s="58" t="s">
        <v>104</v>
      </c>
      <c r="W1409" s="58" t="s">
        <v>100</v>
      </c>
      <c r="X1409" s="58" t="s">
        <v>93</v>
      </c>
      <c r="Y1409" s="58" t="s">
        <v>105</v>
      </c>
      <c r="Z1409" s="58">
        <v>829</v>
      </c>
      <c r="AA1409" s="58">
        <v>1185.47</v>
      </c>
    </row>
    <row r="1410" spans="16:27" ht="18" customHeight="1" x14ac:dyDescent="0.25">
      <c r="P1410" s="11"/>
      <c r="Q1410" s="57" t="s">
        <v>95</v>
      </c>
      <c r="R1410" s="57">
        <v>2021</v>
      </c>
      <c r="S1410" s="57" t="s">
        <v>0</v>
      </c>
      <c r="T1410" s="57" t="s">
        <v>89</v>
      </c>
      <c r="U1410" s="57" t="s">
        <v>103</v>
      </c>
      <c r="V1410" s="57" t="s">
        <v>104</v>
      </c>
      <c r="W1410" s="57" t="s">
        <v>100</v>
      </c>
      <c r="X1410" s="57" t="s">
        <v>93</v>
      </c>
      <c r="Y1410" s="57" t="s">
        <v>105</v>
      </c>
      <c r="Z1410" s="57">
        <v>862</v>
      </c>
      <c r="AA1410" s="57">
        <v>1232.6600000000001</v>
      </c>
    </row>
    <row r="1411" spans="16:27" ht="18" customHeight="1" x14ac:dyDescent="0.25">
      <c r="P1411" s="11"/>
      <c r="Q1411" s="58" t="s">
        <v>95</v>
      </c>
      <c r="R1411" s="58">
        <v>2021</v>
      </c>
      <c r="S1411" s="58" t="s">
        <v>0</v>
      </c>
      <c r="T1411" s="58" t="s">
        <v>89</v>
      </c>
      <c r="U1411" s="58" t="s">
        <v>103</v>
      </c>
      <c r="V1411" s="58" t="s">
        <v>104</v>
      </c>
      <c r="W1411" s="58" t="s">
        <v>100</v>
      </c>
      <c r="X1411" s="58" t="s">
        <v>93</v>
      </c>
      <c r="Y1411" s="58" t="s">
        <v>105</v>
      </c>
      <c r="Z1411" s="58">
        <v>329</v>
      </c>
      <c r="AA1411" s="58">
        <v>470.47</v>
      </c>
    </row>
    <row r="1412" spans="16:27" ht="18" customHeight="1" x14ac:dyDescent="0.25">
      <c r="P1412" s="11"/>
      <c r="Q1412" s="57" t="s">
        <v>95</v>
      </c>
      <c r="R1412" s="57">
        <v>2021</v>
      </c>
      <c r="S1412" s="57" t="s">
        <v>6</v>
      </c>
      <c r="T1412" s="57" t="s">
        <v>89</v>
      </c>
      <c r="U1412" s="57" t="s">
        <v>103</v>
      </c>
      <c r="V1412" s="57" t="s">
        <v>104</v>
      </c>
      <c r="W1412" s="57" t="s">
        <v>100</v>
      </c>
      <c r="X1412" s="57" t="s">
        <v>93</v>
      </c>
      <c r="Y1412" s="57" t="s">
        <v>105</v>
      </c>
      <c r="Z1412" s="57">
        <v>326</v>
      </c>
      <c r="AA1412" s="57">
        <v>466.18</v>
      </c>
    </row>
    <row r="1413" spans="16:27" ht="18" customHeight="1" x14ac:dyDescent="0.25">
      <c r="P1413" s="11"/>
      <c r="Q1413" s="58" t="s">
        <v>95</v>
      </c>
      <c r="R1413" s="58">
        <v>2021</v>
      </c>
      <c r="S1413" s="58" t="s">
        <v>6</v>
      </c>
      <c r="T1413" s="58" t="s">
        <v>89</v>
      </c>
      <c r="U1413" s="58" t="s">
        <v>103</v>
      </c>
      <c r="V1413" s="58" t="s">
        <v>104</v>
      </c>
      <c r="W1413" s="58" t="s">
        <v>100</v>
      </c>
      <c r="X1413" s="58" t="s">
        <v>93</v>
      </c>
      <c r="Y1413" s="58" t="s">
        <v>105</v>
      </c>
      <c r="Z1413" s="58">
        <v>128</v>
      </c>
      <c r="AA1413" s="58">
        <v>183.04</v>
      </c>
    </row>
    <row r="1414" spans="16:27" ht="18" customHeight="1" x14ac:dyDescent="0.25">
      <c r="P1414" s="11"/>
      <c r="Q1414" s="57" t="s">
        <v>88</v>
      </c>
      <c r="R1414" s="57">
        <v>2021</v>
      </c>
      <c r="S1414" s="57" t="s">
        <v>6</v>
      </c>
      <c r="T1414" s="57" t="s">
        <v>89</v>
      </c>
      <c r="U1414" s="57" t="s">
        <v>103</v>
      </c>
      <c r="V1414" s="57" t="s">
        <v>104</v>
      </c>
      <c r="W1414" s="57" t="s">
        <v>100</v>
      </c>
      <c r="X1414" s="57" t="s">
        <v>93</v>
      </c>
      <c r="Y1414" s="57" t="s">
        <v>105</v>
      </c>
      <c r="Z1414" s="57">
        <v>302</v>
      </c>
      <c r="AA1414" s="57">
        <v>431.86</v>
      </c>
    </row>
    <row r="1415" spans="16:27" ht="18" customHeight="1" x14ac:dyDescent="0.25">
      <c r="P1415" s="11"/>
      <c r="Q1415" s="58" t="s">
        <v>95</v>
      </c>
      <c r="R1415" s="58">
        <v>2021</v>
      </c>
      <c r="S1415" s="58" t="s">
        <v>6</v>
      </c>
      <c r="T1415" s="58" t="s">
        <v>89</v>
      </c>
      <c r="U1415" s="58" t="s">
        <v>103</v>
      </c>
      <c r="V1415" s="58" t="s">
        <v>104</v>
      </c>
      <c r="W1415" s="58" t="s">
        <v>100</v>
      </c>
      <c r="X1415" s="58" t="s">
        <v>93</v>
      </c>
      <c r="Y1415" s="58" t="s">
        <v>105</v>
      </c>
      <c r="Z1415" s="58">
        <v>328</v>
      </c>
      <c r="AA1415" s="58">
        <v>469.04</v>
      </c>
    </row>
    <row r="1416" spans="16:27" ht="18" customHeight="1" x14ac:dyDescent="0.25">
      <c r="P1416" s="11"/>
      <c r="Q1416" s="57" t="s">
        <v>97</v>
      </c>
      <c r="R1416" s="57">
        <v>2021</v>
      </c>
      <c r="S1416" s="57" t="s">
        <v>6</v>
      </c>
      <c r="T1416" s="57" t="s">
        <v>89</v>
      </c>
      <c r="U1416" s="57" t="s">
        <v>103</v>
      </c>
      <c r="V1416" s="57" t="s">
        <v>104</v>
      </c>
      <c r="W1416" s="57" t="s">
        <v>100</v>
      </c>
      <c r="X1416" s="57" t="s">
        <v>93</v>
      </c>
      <c r="Y1416" s="57" t="s">
        <v>105</v>
      </c>
      <c r="Z1416" s="57">
        <v>298</v>
      </c>
      <c r="AA1416" s="57">
        <v>426.14</v>
      </c>
    </row>
    <row r="1417" spans="16:27" ht="18" customHeight="1" x14ac:dyDescent="0.25">
      <c r="P1417" s="11"/>
      <c r="Q1417" s="58" t="s">
        <v>95</v>
      </c>
      <c r="R1417" s="58">
        <v>2021</v>
      </c>
      <c r="S1417" s="58" t="s">
        <v>6</v>
      </c>
      <c r="T1417" s="58" t="s">
        <v>89</v>
      </c>
      <c r="U1417" s="58" t="s">
        <v>103</v>
      </c>
      <c r="V1417" s="58" t="s">
        <v>104</v>
      </c>
      <c r="W1417" s="58" t="s">
        <v>100</v>
      </c>
      <c r="X1417" s="58" t="s">
        <v>93</v>
      </c>
      <c r="Y1417" s="58" t="s">
        <v>105</v>
      </c>
      <c r="Z1417" s="58">
        <v>826</v>
      </c>
      <c r="AA1417" s="58">
        <v>1181.18</v>
      </c>
    </row>
    <row r="1418" spans="16:27" ht="18" customHeight="1" x14ac:dyDescent="0.25">
      <c r="P1418" s="11"/>
      <c r="Q1418" s="57" t="s">
        <v>97</v>
      </c>
      <c r="R1418" s="57">
        <v>2021</v>
      </c>
      <c r="S1418" s="57" t="s">
        <v>6</v>
      </c>
      <c r="T1418" s="57" t="s">
        <v>89</v>
      </c>
      <c r="U1418" s="57" t="s">
        <v>103</v>
      </c>
      <c r="V1418" s="57" t="s">
        <v>104</v>
      </c>
      <c r="W1418" s="57" t="s">
        <v>100</v>
      </c>
      <c r="X1418" s="57" t="s">
        <v>93</v>
      </c>
      <c r="Y1418" s="57" t="s">
        <v>105</v>
      </c>
      <c r="Z1418" s="57">
        <v>859</v>
      </c>
      <c r="AA1418" s="57">
        <v>1228.3699999999999</v>
      </c>
    </row>
    <row r="1419" spans="16:27" ht="18" customHeight="1" x14ac:dyDescent="0.25">
      <c r="P1419" s="11"/>
      <c r="Q1419" s="58" t="s">
        <v>97</v>
      </c>
      <c r="R1419" s="58">
        <v>2021</v>
      </c>
      <c r="S1419" s="58" t="s">
        <v>6</v>
      </c>
      <c r="T1419" s="58" t="s">
        <v>89</v>
      </c>
      <c r="U1419" s="58" t="s">
        <v>103</v>
      </c>
      <c r="V1419" s="58" t="s">
        <v>104</v>
      </c>
      <c r="W1419" s="58" t="s">
        <v>100</v>
      </c>
      <c r="X1419" s="58" t="s">
        <v>93</v>
      </c>
      <c r="Y1419" s="58" t="s">
        <v>105</v>
      </c>
      <c r="Z1419" s="58">
        <v>912</v>
      </c>
      <c r="AA1419" s="58">
        <v>1304.1600000000001</v>
      </c>
    </row>
    <row r="1420" spans="16:27" ht="18" customHeight="1" x14ac:dyDescent="0.25">
      <c r="P1420" s="11"/>
      <c r="Q1420" s="57" t="s">
        <v>97</v>
      </c>
      <c r="R1420" s="57">
        <v>2021</v>
      </c>
      <c r="S1420" s="57" t="s">
        <v>6</v>
      </c>
      <c r="T1420" s="57" t="s">
        <v>89</v>
      </c>
      <c r="U1420" s="57" t="s">
        <v>103</v>
      </c>
      <c r="V1420" s="57" t="s">
        <v>104</v>
      </c>
      <c r="W1420" s="57" t="s">
        <v>100</v>
      </c>
      <c r="X1420" s="57" t="s">
        <v>93</v>
      </c>
      <c r="Y1420" s="57" t="s">
        <v>105</v>
      </c>
      <c r="Z1420" s="57">
        <v>865</v>
      </c>
      <c r="AA1420" s="57">
        <v>526.24</v>
      </c>
    </row>
    <row r="1421" spans="16:27" ht="18" customHeight="1" x14ac:dyDescent="0.25">
      <c r="P1421" s="11"/>
      <c r="Q1421" s="58" t="s">
        <v>98</v>
      </c>
      <c r="R1421" s="58">
        <v>2021</v>
      </c>
      <c r="S1421" s="58" t="s">
        <v>6</v>
      </c>
      <c r="T1421" s="58" t="s">
        <v>89</v>
      </c>
      <c r="U1421" s="58" t="s">
        <v>103</v>
      </c>
      <c r="V1421" s="58" t="s">
        <v>104</v>
      </c>
      <c r="W1421" s="58" t="s">
        <v>100</v>
      </c>
      <c r="X1421" s="58" t="s">
        <v>93</v>
      </c>
      <c r="Y1421" s="58" t="s">
        <v>105</v>
      </c>
      <c r="Z1421" s="58">
        <v>129</v>
      </c>
      <c r="AA1421" s="58">
        <v>526.24</v>
      </c>
    </row>
    <row r="1422" spans="16:27" ht="18" customHeight="1" x14ac:dyDescent="0.25">
      <c r="P1422" s="11"/>
      <c r="Q1422" s="57" t="s">
        <v>95</v>
      </c>
      <c r="R1422" s="57">
        <v>2021</v>
      </c>
      <c r="S1422" s="57" t="s">
        <v>6</v>
      </c>
      <c r="T1422" s="57" t="s">
        <v>89</v>
      </c>
      <c r="U1422" s="57" t="s">
        <v>103</v>
      </c>
      <c r="V1422" s="57" t="s">
        <v>104</v>
      </c>
      <c r="W1422" s="57" t="s">
        <v>100</v>
      </c>
      <c r="X1422" s="57" t="s">
        <v>93</v>
      </c>
      <c r="Y1422" s="57" t="s">
        <v>105</v>
      </c>
      <c r="Z1422" s="57">
        <v>297</v>
      </c>
      <c r="AA1422" s="57">
        <v>424.71</v>
      </c>
    </row>
    <row r="1423" spans="16:27" ht="18" customHeight="1" x14ac:dyDescent="0.25">
      <c r="P1423" s="11"/>
      <c r="Q1423" s="58" t="s">
        <v>97</v>
      </c>
      <c r="R1423" s="58">
        <v>2021</v>
      </c>
      <c r="S1423" s="58" t="s">
        <v>6</v>
      </c>
      <c r="T1423" s="58" t="s">
        <v>89</v>
      </c>
      <c r="U1423" s="58" t="s">
        <v>103</v>
      </c>
      <c r="V1423" s="58" t="s">
        <v>104</v>
      </c>
      <c r="W1423" s="58" t="s">
        <v>100</v>
      </c>
      <c r="X1423" s="58" t="s">
        <v>93</v>
      </c>
      <c r="Y1423" s="58" t="s">
        <v>105</v>
      </c>
      <c r="Z1423" s="58">
        <v>325</v>
      </c>
      <c r="AA1423" s="58">
        <v>464.75</v>
      </c>
    </row>
    <row r="1424" spans="16:27" ht="18" customHeight="1" x14ac:dyDescent="0.25">
      <c r="P1424" s="11"/>
      <c r="Q1424" s="57" t="s">
        <v>88</v>
      </c>
      <c r="R1424" s="57">
        <v>2021</v>
      </c>
      <c r="S1424" s="57" t="s">
        <v>6</v>
      </c>
      <c r="T1424" s="57" t="s">
        <v>89</v>
      </c>
      <c r="U1424" s="57" t="s">
        <v>103</v>
      </c>
      <c r="V1424" s="57" t="s">
        <v>104</v>
      </c>
      <c r="W1424" s="57" t="s">
        <v>100</v>
      </c>
      <c r="X1424" s="57" t="s">
        <v>93</v>
      </c>
      <c r="Y1424" s="57" t="s">
        <v>105</v>
      </c>
      <c r="Z1424" s="57">
        <v>127</v>
      </c>
      <c r="AA1424" s="57">
        <v>181.61</v>
      </c>
    </row>
    <row r="1425" spans="16:27" ht="18" customHeight="1" x14ac:dyDescent="0.25">
      <c r="P1425" s="11"/>
      <c r="Q1425" s="58" t="s">
        <v>95</v>
      </c>
      <c r="R1425" s="58">
        <v>2021</v>
      </c>
      <c r="S1425" s="58" t="s">
        <v>6</v>
      </c>
      <c r="T1425" s="58" t="s">
        <v>89</v>
      </c>
      <c r="U1425" s="58" t="s">
        <v>103</v>
      </c>
      <c r="V1425" s="58" t="s">
        <v>104</v>
      </c>
      <c r="W1425" s="58" t="s">
        <v>100</v>
      </c>
      <c r="X1425" s="58" t="s">
        <v>93</v>
      </c>
      <c r="Y1425" s="58" t="s">
        <v>105</v>
      </c>
      <c r="Z1425" s="58">
        <v>301</v>
      </c>
      <c r="AA1425" s="58">
        <v>430.43</v>
      </c>
    </row>
    <row r="1426" spans="16:27" ht="18" customHeight="1" x14ac:dyDescent="0.25">
      <c r="P1426" s="11"/>
      <c r="Q1426" s="57" t="s">
        <v>88</v>
      </c>
      <c r="R1426" s="57">
        <v>2021</v>
      </c>
      <c r="S1426" s="57" t="s">
        <v>6</v>
      </c>
      <c r="T1426" s="57" t="s">
        <v>89</v>
      </c>
      <c r="U1426" s="57" t="s">
        <v>103</v>
      </c>
      <c r="V1426" s="57" t="s">
        <v>104</v>
      </c>
      <c r="W1426" s="57" t="s">
        <v>100</v>
      </c>
      <c r="X1426" s="57" t="s">
        <v>93</v>
      </c>
      <c r="Y1426" s="57" t="s">
        <v>105</v>
      </c>
      <c r="Z1426" s="57">
        <v>834</v>
      </c>
      <c r="AA1426" s="57">
        <v>1192.6199999999999</v>
      </c>
    </row>
    <row r="1427" spans="16:27" ht="18" customHeight="1" x14ac:dyDescent="0.25">
      <c r="P1427" s="11"/>
      <c r="Q1427" s="58" t="s">
        <v>95</v>
      </c>
      <c r="R1427" s="58">
        <v>2021</v>
      </c>
      <c r="S1427" s="58" t="s">
        <v>6</v>
      </c>
      <c r="T1427" s="58" t="s">
        <v>89</v>
      </c>
      <c r="U1427" s="58" t="s">
        <v>103</v>
      </c>
      <c r="V1427" s="58" t="s">
        <v>104</v>
      </c>
      <c r="W1427" s="58" t="s">
        <v>100</v>
      </c>
      <c r="X1427" s="58" t="s">
        <v>93</v>
      </c>
      <c r="Y1427" s="58" t="s">
        <v>105</v>
      </c>
      <c r="Z1427" s="58">
        <v>868</v>
      </c>
      <c r="AA1427" s="58">
        <v>1241.24</v>
      </c>
    </row>
    <row r="1428" spans="16:27" ht="18" customHeight="1" x14ac:dyDescent="0.25">
      <c r="P1428" s="11"/>
      <c r="Q1428" s="57" t="s">
        <v>95</v>
      </c>
      <c r="R1428" s="57">
        <v>2021</v>
      </c>
      <c r="S1428" s="57" t="s">
        <v>6</v>
      </c>
      <c r="T1428" s="57" t="s">
        <v>89</v>
      </c>
      <c r="U1428" s="57" t="s">
        <v>103</v>
      </c>
      <c r="V1428" s="57" t="s">
        <v>104</v>
      </c>
      <c r="W1428" s="57" t="s">
        <v>100</v>
      </c>
      <c r="X1428" s="57" t="s">
        <v>93</v>
      </c>
      <c r="Y1428" s="57" t="s">
        <v>105</v>
      </c>
      <c r="Z1428" s="57">
        <v>299</v>
      </c>
      <c r="AA1428" s="57">
        <v>427.57</v>
      </c>
    </row>
    <row r="1429" spans="16:27" ht="18" customHeight="1" x14ac:dyDescent="0.25">
      <c r="P1429" s="11"/>
      <c r="Q1429" s="58" t="s">
        <v>99</v>
      </c>
      <c r="R1429" s="58">
        <v>2021</v>
      </c>
      <c r="S1429" s="58" t="s">
        <v>5</v>
      </c>
      <c r="T1429" s="58" t="s">
        <v>89</v>
      </c>
      <c r="U1429" s="58" t="s">
        <v>103</v>
      </c>
      <c r="V1429" s="58" t="s">
        <v>104</v>
      </c>
      <c r="W1429" s="58" t="s">
        <v>100</v>
      </c>
      <c r="X1429" s="58" t="s">
        <v>93</v>
      </c>
      <c r="Y1429" s="58" t="s">
        <v>105</v>
      </c>
      <c r="Z1429" s="58">
        <v>332</v>
      </c>
      <c r="AA1429" s="58">
        <v>474.76</v>
      </c>
    </row>
    <row r="1430" spans="16:27" ht="18" customHeight="1" x14ac:dyDescent="0.25">
      <c r="P1430" s="11"/>
      <c r="Q1430" s="57" t="s">
        <v>88</v>
      </c>
      <c r="R1430" s="57">
        <v>2021</v>
      </c>
      <c r="S1430" s="57" t="s">
        <v>5</v>
      </c>
      <c r="T1430" s="57" t="s">
        <v>89</v>
      </c>
      <c r="U1430" s="57" t="s">
        <v>103</v>
      </c>
      <c r="V1430" s="57" t="s">
        <v>104</v>
      </c>
      <c r="W1430" s="57" t="s">
        <v>100</v>
      </c>
      <c r="X1430" s="57" t="s">
        <v>93</v>
      </c>
      <c r="Y1430" s="57" t="s">
        <v>105</v>
      </c>
      <c r="Z1430" s="57">
        <v>134</v>
      </c>
      <c r="AA1430" s="57">
        <v>191.62</v>
      </c>
    </row>
    <row r="1431" spans="16:27" ht="18" customHeight="1" x14ac:dyDescent="0.25">
      <c r="P1431" s="11"/>
      <c r="Q1431" s="58" t="s">
        <v>98</v>
      </c>
      <c r="R1431" s="58">
        <v>2021</v>
      </c>
      <c r="S1431" s="58" t="s">
        <v>5</v>
      </c>
      <c r="T1431" s="58" t="s">
        <v>89</v>
      </c>
      <c r="U1431" s="58" t="s">
        <v>103</v>
      </c>
      <c r="V1431" s="58" t="s">
        <v>104</v>
      </c>
      <c r="W1431" s="58" t="s">
        <v>100</v>
      </c>
      <c r="X1431" s="58" t="s">
        <v>93</v>
      </c>
      <c r="Y1431" s="58" t="s">
        <v>105</v>
      </c>
      <c r="Z1431" s="58">
        <v>334</v>
      </c>
      <c r="AA1431" s="58">
        <v>477.62</v>
      </c>
    </row>
    <row r="1432" spans="16:27" ht="18" customHeight="1" x14ac:dyDescent="0.25">
      <c r="P1432" s="11"/>
      <c r="Q1432" s="57" t="s">
        <v>88</v>
      </c>
      <c r="R1432" s="57">
        <v>2021</v>
      </c>
      <c r="S1432" s="57" t="s">
        <v>5</v>
      </c>
      <c r="T1432" s="57" t="s">
        <v>89</v>
      </c>
      <c r="U1432" s="57" t="s">
        <v>103</v>
      </c>
      <c r="V1432" s="57" t="s">
        <v>104</v>
      </c>
      <c r="W1432" s="57" t="s">
        <v>100</v>
      </c>
      <c r="X1432" s="57" t="s">
        <v>93</v>
      </c>
      <c r="Y1432" s="57" t="s">
        <v>105</v>
      </c>
      <c r="Z1432" s="57">
        <v>130</v>
      </c>
      <c r="AA1432" s="57">
        <v>185.9</v>
      </c>
    </row>
    <row r="1433" spans="16:27" ht="18" customHeight="1" x14ac:dyDescent="0.25">
      <c r="P1433" s="11"/>
      <c r="Q1433" s="58" t="s">
        <v>95</v>
      </c>
      <c r="R1433" s="58">
        <v>2021</v>
      </c>
      <c r="S1433" s="58" t="s">
        <v>5</v>
      </c>
      <c r="T1433" s="58" t="s">
        <v>89</v>
      </c>
      <c r="U1433" s="58" t="s">
        <v>103</v>
      </c>
      <c r="V1433" s="58" t="s">
        <v>104</v>
      </c>
      <c r="W1433" s="58" t="s">
        <v>100</v>
      </c>
      <c r="X1433" s="58" t="s">
        <v>93</v>
      </c>
      <c r="Y1433" s="58" t="s">
        <v>105</v>
      </c>
      <c r="Z1433" s="58">
        <v>304</v>
      </c>
      <c r="AA1433" s="58">
        <v>434.72</v>
      </c>
    </row>
    <row r="1434" spans="16:27" ht="18" customHeight="1" x14ac:dyDescent="0.25">
      <c r="P1434" s="11"/>
      <c r="Q1434" s="57" t="s">
        <v>97</v>
      </c>
      <c r="R1434" s="57">
        <v>2021</v>
      </c>
      <c r="S1434" s="57" t="s">
        <v>5</v>
      </c>
      <c r="T1434" s="57" t="s">
        <v>89</v>
      </c>
      <c r="U1434" s="57" t="s">
        <v>103</v>
      </c>
      <c r="V1434" s="57" t="s">
        <v>104</v>
      </c>
      <c r="W1434" s="57" t="s">
        <v>100</v>
      </c>
      <c r="X1434" s="57" t="s">
        <v>93</v>
      </c>
      <c r="Y1434" s="57" t="s">
        <v>105</v>
      </c>
      <c r="Z1434" s="57">
        <v>825</v>
      </c>
      <c r="AA1434" s="57">
        <v>1179.75</v>
      </c>
    </row>
    <row r="1435" spans="16:27" ht="18" customHeight="1" x14ac:dyDescent="0.25">
      <c r="P1435" s="11"/>
      <c r="Q1435" s="58" t="s">
        <v>95</v>
      </c>
      <c r="R1435" s="58">
        <v>2021</v>
      </c>
      <c r="S1435" s="58" t="s">
        <v>5</v>
      </c>
      <c r="T1435" s="58" t="s">
        <v>89</v>
      </c>
      <c r="U1435" s="58" t="s">
        <v>103</v>
      </c>
      <c r="V1435" s="58" t="s">
        <v>104</v>
      </c>
      <c r="W1435" s="58" t="s">
        <v>100</v>
      </c>
      <c r="X1435" s="58" t="s">
        <v>93</v>
      </c>
      <c r="Y1435" s="58" t="s">
        <v>105</v>
      </c>
      <c r="Z1435" s="58">
        <v>858</v>
      </c>
      <c r="AA1435" s="58">
        <v>1226.94</v>
      </c>
    </row>
    <row r="1436" spans="16:27" ht="18" customHeight="1" x14ac:dyDescent="0.25">
      <c r="P1436" s="11"/>
      <c r="Q1436" s="57" t="s">
        <v>88</v>
      </c>
      <c r="R1436" s="57">
        <v>2021</v>
      </c>
      <c r="S1436" s="57" t="s">
        <v>5</v>
      </c>
      <c r="T1436" s="57" t="s">
        <v>89</v>
      </c>
      <c r="U1436" s="57" t="s">
        <v>103</v>
      </c>
      <c r="V1436" s="57" t="s">
        <v>104</v>
      </c>
      <c r="W1436" s="57" t="s">
        <v>100</v>
      </c>
      <c r="X1436" s="57" t="s">
        <v>93</v>
      </c>
      <c r="Y1436" s="57" t="s">
        <v>105</v>
      </c>
      <c r="Z1436" s="57">
        <v>911</v>
      </c>
      <c r="AA1436" s="57">
        <v>1302.73</v>
      </c>
    </row>
    <row r="1437" spans="16:27" ht="18" customHeight="1" x14ac:dyDescent="0.25">
      <c r="P1437" s="11"/>
      <c r="Q1437" s="58" t="s">
        <v>88</v>
      </c>
      <c r="R1437" s="58">
        <v>2021</v>
      </c>
      <c r="S1437" s="58" t="s">
        <v>5</v>
      </c>
      <c r="T1437" s="58" t="s">
        <v>89</v>
      </c>
      <c r="U1437" s="58" t="s">
        <v>103</v>
      </c>
      <c r="V1437" s="58" t="s">
        <v>104</v>
      </c>
      <c r="W1437" s="58" t="s">
        <v>100</v>
      </c>
      <c r="X1437" s="58" t="s">
        <v>93</v>
      </c>
      <c r="Y1437" s="58" t="s">
        <v>105</v>
      </c>
      <c r="Z1437" s="58">
        <v>864</v>
      </c>
      <c r="AA1437" s="58">
        <v>526.24</v>
      </c>
    </row>
    <row r="1438" spans="16:27" ht="18" customHeight="1" x14ac:dyDescent="0.25">
      <c r="P1438" s="11"/>
      <c r="Q1438" s="57" t="s">
        <v>95</v>
      </c>
      <c r="R1438" s="57">
        <v>2021</v>
      </c>
      <c r="S1438" s="57" t="s">
        <v>5</v>
      </c>
      <c r="T1438" s="57" t="s">
        <v>89</v>
      </c>
      <c r="U1438" s="57" t="s">
        <v>103</v>
      </c>
      <c r="V1438" s="57" t="s">
        <v>104</v>
      </c>
      <c r="W1438" s="57" t="s">
        <v>100</v>
      </c>
      <c r="X1438" s="57" t="s">
        <v>93</v>
      </c>
      <c r="Y1438" s="57" t="s">
        <v>105</v>
      </c>
      <c r="Z1438" s="57">
        <v>135</v>
      </c>
      <c r="AA1438" s="57">
        <v>526.24</v>
      </c>
    </row>
    <row r="1439" spans="16:27" ht="18" customHeight="1" x14ac:dyDescent="0.25">
      <c r="P1439" s="11"/>
      <c r="Q1439" s="58" t="s">
        <v>97</v>
      </c>
      <c r="R1439" s="58">
        <v>2021</v>
      </c>
      <c r="S1439" s="58" t="s">
        <v>5</v>
      </c>
      <c r="T1439" s="58" t="s">
        <v>89</v>
      </c>
      <c r="U1439" s="58" t="s">
        <v>103</v>
      </c>
      <c r="V1439" s="58" t="s">
        <v>104</v>
      </c>
      <c r="W1439" s="58" t="s">
        <v>100</v>
      </c>
      <c r="X1439" s="58" t="s">
        <v>93</v>
      </c>
      <c r="Y1439" s="58" t="s">
        <v>105</v>
      </c>
      <c r="Z1439" s="58">
        <v>303</v>
      </c>
      <c r="AA1439" s="58">
        <v>433.29</v>
      </c>
    </row>
    <row r="1440" spans="16:27" ht="18" customHeight="1" x14ac:dyDescent="0.25">
      <c r="P1440" s="11"/>
      <c r="Q1440" s="57" t="s">
        <v>95</v>
      </c>
      <c r="R1440" s="57">
        <v>2021</v>
      </c>
      <c r="S1440" s="57" t="s">
        <v>5</v>
      </c>
      <c r="T1440" s="57" t="s">
        <v>89</v>
      </c>
      <c r="U1440" s="57" t="s">
        <v>103</v>
      </c>
      <c r="V1440" s="57" t="s">
        <v>104</v>
      </c>
      <c r="W1440" s="57" t="s">
        <v>100</v>
      </c>
      <c r="X1440" s="57" t="s">
        <v>93</v>
      </c>
      <c r="Y1440" s="57" t="s">
        <v>105</v>
      </c>
      <c r="Z1440" s="57">
        <v>331</v>
      </c>
      <c r="AA1440" s="57">
        <v>473.33</v>
      </c>
    </row>
    <row r="1441" spans="16:27" ht="18" customHeight="1" x14ac:dyDescent="0.25">
      <c r="P1441" s="11"/>
      <c r="Q1441" s="58" t="s">
        <v>95</v>
      </c>
      <c r="R1441" s="58">
        <v>2021</v>
      </c>
      <c r="S1441" s="58" t="s">
        <v>5</v>
      </c>
      <c r="T1441" s="58" t="s">
        <v>89</v>
      </c>
      <c r="U1441" s="58" t="s">
        <v>103</v>
      </c>
      <c r="V1441" s="58" t="s">
        <v>104</v>
      </c>
      <c r="W1441" s="58" t="s">
        <v>100</v>
      </c>
      <c r="X1441" s="58" t="s">
        <v>93</v>
      </c>
      <c r="Y1441" s="58" t="s">
        <v>105</v>
      </c>
      <c r="Z1441" s="58">
        <v>133</v>
      </c>
      <c r="AA1441" s="58">
        <v>190.19</v>
      </c>
    </row>
    <row r="1442" spans="16:27" ht="18" customHeight="1" x14ac:dyDescent="0.25">
      <c r="P1442" s="11"/>
      <c r="Q1442" s="57" t="s">
        <v>98</v>
      </c>
      <c r="R1442" s="57">
        <v>2021</v>
      </c>
      <c r="S1442" s="57" t="s">
        <v>5</v>
      </c>
      <c r="T1442" s="57" t="s">
        <v>89</v>
      </c>
      <c r="U1442" s="57" t="s">
        <v>103</v>
      </c>
      <c r="V1442" s="57" t="s">
        <v>104</v>
      </c>
      <c r="W1442" s="57" t="s">
        <v>100</v>
      </c>
      <c r="X1442" s="57" t="s">
        <v>93</v>
      </c>
      <c r="Y1442" s="57" t="s">
        <v>105</v>
      </c>
      <c r="Z1442" s="57">
        <v>307</v>
      </c>
      <c r="AA1442" s="57">
        <v>439.01</v>
      </c>
    </row>
    <row r="1443" spans="16:27" ht="18" customHeight="1" x14ac:dyDescent="0.25">
      <c r="P1443" s="11"/>
      <c r="Q1443" s="58" t="s">
        <v>88</v>
      </c>
      <c r="R1443" s="58">
        <v>2021</v>
      </c>
      <c r="S1443" s="58" t="s">
        <v>5</v>
      </c>
      <c r="T1443" s="58" t="s">
        <v>89</v>
      </c>
      <c r="U1443" s="58" t="s">
        <v>103</v>
      </c>
      <c r="V1443" s="58" t="s">
        <v>104</v>
      </c>
      <c r="W1443" s="58" t="s">
        <v>100</v>
      </c>
      <c r="X1443" s="58" t="s">
        <v>93</v>
      </c>
      <c r="Y1443" s="58" t="s">
        <v>105</v>
      </c>
      <c r="Z1443" s="58">
        <v>867</v>
      </c>
      <c r="AA1443" s="58">
        <v>1239.81</v>
      </c>
    </row>
    <row r="1444" spans="16:27" ht="18" customHeight="1" x14ac:dyDescent="0.25">
      <c r="P1444" s="11"/>
      <c r="Q1444" s="57" t="s">
        <v>99</v>
      </c>
      <c r="R1444" s="57">
        <v>2021</v>
      </c>
      <c r="S1444" s="57" t="s">
        <v>5</v>
      </c>
      <c r="T1444" s="57" t="s">
        <v>89</v>
      </c>
      <c r="U1444" s="57" t="s">
        <v>103</v>
      </c>
      <c r="V1444" s="57" t="s">
        <v>104</v>
      </c>
      <c r="W1444" s="57" t="s">
        <v>100</v>
      </c>
      <c r="X1444" s="57" t="s">
        <v>93</v>
      </c>
      <c r="Y1444" s="57" t="s">
        <v>105</v>
      </c>
      <c r="Z1444" s="57">
        <v>305</v>
      </c>
      <c r="AA1444" s="57">
        <v>436.15</v>
      </c>
    </row>
    <row r="1445" spans="16:27" ht="18" customHeight="1" x14ac:dyDescent="0.25">
      <c r="P1445" s="11"/>
      <c r="Q1445" s="58" t="s">
        <v>99</v>
      </c>
      <c r="R1445" s="58">
        <v>2021</v>
      </c>
      <c r="S1445" s="58" t="s">
        <v>2</v>
      </c>
      <c r="T1445" s="58" t="s">
        <v>89</v>
      </c>
      <c r="U1445" s="58" t="s">
        <v>103</v>
      </c>
      <c r="V1445" s="58" t="s">
        <v>104</v>
      </c>
      <c r="W1445" s="58" t="s">
        <v>100</v>
      </c>
      <c r="X1445" s="58" t="s">
        <v>93</v>
      </c>
      <c r="Y1445" s="58" t="s">
        <v>105</v>
      </c>
      <c r="Z1445" s="58">
        <v>350</v>
      </c>
      <c r="AA1445" s="58">
        <v>500.5</v>
      </c>
    </row>
    <row r="1446" spans="16:27" ht="18" customHeight="1" x14ac:dyDescent="0.25">
      <c r="P1446" s="11"/>
      <c r="Q1446" s="57" t="s">
        <v>95</v>
      </c>
      <c r="R1446" s="57">
        <v>2021</v>
      </c>
      <c r="S1446" s="57" t="s">
        <v>2</v>
      </c>
      <c r="T1446" s="57" t="s">
        <v>89</v>
      </c>
      <c r="U1446" s="57" t="s">
        <v>103</v>
      </c>
      <c r="V1446" s="57" t="s">
        <v>104</v>
      </c>
      <c r="W1446" s="57" t="s">
        <v>100</v>
      </c>
      <c r="X1446" s="57" t="s">
        <v>93</v>
      </c>
      <c r="Y1446" s="57" t="s">
        <v>105</v>
      </c>
      <c r="Z1446" s="57">
        <v>146</v>
      </c>
      <c r="AA1446" s="57">
        <v>208.78</v>
      </c>
    </row>
    <row r="1447" spans="16:27" ht="18" customHeight="1" x14ac:dyDescent="0.25">
      <c r="P1447" s="11"/>
      <c r="Q1447" s="58" t="s">
        <v>97</v>
      </c>
      <c r="R1447" s="58">
        <v>2021</v>
      </c>
      <c r="S1447" s="58" t="s">
        <v>2</v>
      </c>
      <c r="T1447" s="58" t="s">
        <v>89</v>
      </c>
      <c r="U1447" s="58" t="s">
        <v>103</v>
      </c>
      <c r="V1447" s="58" t="s">
        <v>104</v>
      </c>
      <c r="W1447" s="58" t="s">
        <v>100</v>
      </c>
      <c r="X1447" s="58" t="s">
        <v>93</v>
      </c>
      <c r="Y1447" s="58" t="s">
        <v>105</v>
      </c>
      <c r="Z1447" s="58">
        <v>320</v>
      </c>
      <c r="AA1447" s="58">
        <v>457.6</v>
      </c>
    </row>
    <row r="1448" spans="16:27" ht="18" customHeight="1" x14ac:dyDescent="0.25">
      <c r="P1448" s="11"/>
      <c r="Q1448" s="57" t="s">
        <v>88</v>
      </c>
      <c r="R1448" s="57">
        <v>2021</v>
      </c>
      <c r="S1448" s="57" t="s">
        <v>2</v>
      </c>
      <c r="T1448" s="57" t="s">
        <v>89</v>
      </c>
      <c r="U1448" s="57" t="s">
        <v>103</v>
      </c>
      <c r="V1448" s="57" t="s">
        <v>104</v>
      </c>
      <c r="W1448" s="57" t="s">
        <v>100</v>
      </c>
      <c r="X1448" s="57" t="s">
        <v>93</v>
      </c>
      <c r="Y1448" s="57" t="s">
        <v>105</v>
      </c>
      <c r="Z1448" s="57">
        <v>346</v>
      </c>
      <c r="AA1448" s="57">
        <v>494.78</v>
      </c>
    </row>
    <row r="1449" spans="16:27" ht="18" customHeight="1" x14ac:dyDescent="0.25">
      <c r="P1449" s="11"/>
      <c r="Q1449" s="58" t="s">
        <v>88</v>
      </c>
      <c r="R1449" s="58">
        <v>2021</v>
      </c>
      <c r="S1449" s="58" t="s">
        <v>2</v>
      </c>
      <c r="T1449" s="58" t="s">
        <v>89</v>
      </c>
      <c r="U1449" s="58" t="s">
        <v>103</v>
      </c>
      <c r="V1449" s="58" t="s">
        <v>104</v>
      </c>
      <c r="W1449" s="58" t="s">
        <v>100</v>
      </c>
      <c r="X1449" s="58" t="s">
        <v>93</v>
      </c>
      <c r="Y1449" s="58" t="s">
        <v>105</v>
      </c>
      <c r="Z1449" s="58">
        <v>148</v>
      </c>
      <c r="AA1449" s="58">
        <v>211.64</v>
      </c>
    </row>
    <row r="1450" spans="16:27" ht="18" customHeight="1" x14ac:dyDescent="0.25">
      <c r="P1450" s="11"/>
      <c r="Q1450" s="57" t="s">
        <v>95</v>
      </c>
      <c r="R1450" s="57">
        <v>2021</v>
      </c>
      <c r="S1450" s="57" t="s">
        <v>2</v>
      </c>
      <c r="T1450" s="57" t="s">
        <v>89</v>
      </c>
      <c r="U1450" s="57" t="s">
        <v>103</v>
      </c>
      <c r="V1450" s="57" t="s">
        <v>104</v>
      </c>
      <c r="W1450" s="57" t="s">
        <v>100</v>
      </c>
      <c r="X1450" s="57" t="s">
        <v>93</v>
      </c>
      <c r="Y1450" s="57" t="s">
        <v>105</v>
      </c>
      <c r="Z1450" s="57">
        <v>322</v>
      </c>
      <c r="AA1450" s="57">
        <v>460.46</v>
      </c>
    </row>
    <row r="1451" spans="16:27" ht="18" customHeight="1" x14ac:dyDescent="0.25">
      <c r="P1451" s="11"/>
      <c r="Q1451" s="58" t="s">
        <v>95</v>
      </c>
      <c r="R1451" s="58">
        <v>2021</v>
      </c>
      <c r="S1451" s="58" t="s">
        <v>2</v>
      </c>
      <c r="T1451" s="58" t="s">
        <v>89</v>
      </c>
      <c r="U1451" s="58" t="s">
        <v>103</v>
      </c>
      <c r="V1451" s="58" t="s">
        <v>104</v>
      </c>
      <c r="W1451" s="58" t="s">
        <v>100</v>
      </c>
      <c r="X1451" s="58" t="s">
        <v>102</v>
      </c>
      <c r="Y1451" s="58" t="s">
        <v>105</v>
      </c>
      <c r="Z1451" s="58">
        <v>822</v>
      </c>
      <c r="AA1451" s="58">
        <v>1175.46</v>
      </c>
    </row>
    <row r="1452" spans="16:27" ht="18" customHeight="1" x14ac:dyDescent="0.25">
      <c r="P1452" s="11"/>
      <c r="Q1452" s="57" t="s">
        <v>95</v>
      </c>
      <c r="R1452" s="57">
        <v>2021</v>
      </c>
      <c r="S1452" s="57" t="s">
        <v>2</v>
      </c>
      <c r="T1452" s="57" t="s">
        <v>89</v>
      </c>
      <c r="U1452" s="57" t="s">
        <v>103</v>
      </c>
      <c r="V1452" s="57" t="s">
        <v>104</v>
      </c>
      <c r="W1452" s="57" t="s">
        <v>100</v>
      </c>
      <c r="X1452" s="57" t="s">
        <v>102</v>
      </c>
      <c r="Y1452" s="57" t="s">
        <v>105</v>
      </c>
      <c r="Z1452" s="57">
        <v>855</v>
      </c>
      <c r="AA1452" s="57">
        <v>1222.6500000000001</v>
      </c>
    </row>
    <row r="1453" spans="16:27" ht="18" customHeight="1" x14ac:dyDescent="0.25">
      <c r="P1453" s="11"/>
      <c r="Q1453" s="58" t="s">
        <v>98</v>
      </c>
      <c r="R1453" s="58">
        <v>2021</v>
      </c>
      <c r="S1453" s="58" t="s">
        <v>2</v>
      </c>
      <c r="T1453" s="58" t="s">
        <v>89</v>
      </c>
      <c r="U1453" s="58" t="s">
        <v>103</v>
      </c>
      <c r="V1453" s="58" t="s">
        <v>104</v>
      </c>
      <c r="W1453" s="58" t="s">
        <v>100</v>
      </c>
      <c r="X1453" s="58" t="s">
        <v>102</v>
      </c>
      <c r="Y1453" s="58" t="s">
        <v>105</v>
      </c>
      <c r="Z1453" s="58">
        <v>147</v>
      </c>
      <c r="AA1453" s="58">
        <v>526.24</v>
      </c>
    </row>
    <row r="1454" spans="16:27" ht="18" customHeight="1" x14ac:dyDescent="0.25">
      <c r="P1454" s="11"/>
      <c r="Q1454" s="57" t="s">
        <v>95</v>
      </c>
      <c r="R1454" s="57">
        <v>2021</v>
      </c>
      <c r="S1454" s="57" t="s">
        <v>2</v>
      </c>
      <c r="T1454" s="57" t="s">
        <v>89</v>
      </c>
      <c r="U1454" s="57" t="s">
        <v>103</v>
      </c>
      <c r="V1454" s="57" t="s">
        <v>104</v>
      </c>
      <c r="W1454" s="57" t="s">
        <v>100</v>
      </c>
      <c r="X1454" s="57" t="s">
        <v>102</v>
      </c>
      <c r="Y1454" s="57" t="s">
        <v>105</v>
      </c>
      <c r="Z1454" s="57">
        <v>321</v>
      </c>
      <c r="AA1454" s="57">
        <v>459.03</v>
      </c>
    </row>
    <row r="1455" spans="16:27" ht="18" customHeight="1" x14ac:dyDescent="0.25">
      <c r="P1455" s="11"/>
      <c r="Q1455" s="58" t="s">
        <v>95</v>
      </c>
      <c r="R1455" s="58">
        <v>2021</v>
      </c>
      <c r="S1455" s="58" t="s">
        <v>2</v>
      </c>
      <c r="T1455" s="58" t="s">
        <v>89</v>
      </c>
      <c r="U1455" s="58" t="s">
        <v>103</v>
      </c>
      <c r="V1455" s="58" t="s">
        <v>104</v>
      </c>
      <c r="W1455" s="58" t="s">
        <v>100</v>
      </c>
      <c r="X1455" s="58" t="s">
        <v>102</v>
      </c>
      <c r="Y1455" s="58" t="s">
        <v>105</v>
      </c>
      <c r="Z1455" s="58">
        <v>349</v>
      </c>
      <c r="AA1455" s="58">
        <v>499.07</v>
      </c>
    </row>
    <row r="1456" spans="16:27" ht="18" customHeight="1" x14ac:dyDescent="0.25">
      <c r="P1456" s="11"/>
      <c r="Q1456" s="57" t="s">
        <v>95</v>
      </c>
      <c r="R1456" s="57">
        <v>2021</v>
      </c>
      <c r="S1456" s="57" t="s">
        <v>2</v>
      </c>
      <c r="T1456" s="57" t="s">
        <v>89</v>
      </c>
      <c r="U1456" s="57" t="s">
        <v>103</v>
      </c>
      <c r="V1456" s="57" t="s">
        <v>104</v>
      </c>
      <c r="W1456" s="57" t="s">
        <v>100</v>
      </c>
      <c r="X1456" s="57" t="s">
        <v>102</v>
      </c>
      <c r="Y1456" s="57" t="s">
        <v>105</v>
      </c>
      <c r="Z1456" s="57">
        <v>151</v>
      </c>
      <c r="AA1456" s="57">
        <v>215.93</v>
      </c>
    </row>
    <row r="1457" spans="16:27" ht="18" customHeight="1" x14ac:dyDescent="0.25">
      <c r="P1457" s="11"/>
      <c r="Q1457" s="58" t="s">
        <v>88</v>
      </c>
      <c r="R1457" s="58">
        <v>2021</v>
      </c>
      <c r="S1457" s="58" t="s">
        <v>2</v>
      </c>
      <c r="T1457" s="58" t="s">
        <v>89</v>
      </c>
      <c r="U1457" s="58" t="s">
        <v>103</v>
      </c>
      <c r="V1457" s="58" t="s">
        <v>104</v>
      </c>
      <c r="W1457" s="58" t="s">
        <v>100</v>
      </c>
      <c r="X1457" s="58" t="s">
        <v>102</v>
      </c>
      <c r="Y1457" s="58" t="s">
        <v>105</v>
      </c>
      <c r="Z1457" s="58">
        <v>319</v>
      </c>
      <c r="AA1457" s="58">
        <v>456.17</v>
      </c>
    </row>
    <row r="1458" spans="16:27" ht="18" customHeight="1" x14ac:dyDescent="0.25">
      <c r="P1458" s="11"/>
      <c r="Q1458" s="57" t="s">
        <v>97</v>
      </c>
      <c r="R1458" s="57">
        <v>2021</v>
      </c>
      <c r="S1458" s="57" t="s">
        <v>2</v>
      </c>
      <c r="T1458" s="57" t="s">
        <v>89</v>
      </c>
      <c r="U1458" s="57" t="s">
        <v>103</v>
      </c>
      <c r="V1458" s="57" t="s">
        <v>104</v>
      </c>
      <c r="W1458" s="57" t="s">
        <v>100</v>
      </c>
      <c r="X1458" s="57" t="s">
        <v>102</v>
      </c>
      <c r="Y1458" s="57" t="s">
        <v>105</v>
      </c>
      <c r="Z1458" s="57">
        <v>831</v>
      </c>
      <c r="AA1458" s="57">
        <v>1188.33</v>
      </c>
    </row>
    <row r="1459" spans="16:27" ht="18" customHeight="1" x14ac:dyDescent="0.25">
      <c r="P1459" s="11"/>
      <c r="Q1459" s="58" t="s">
        <v>95</v>
      </c>
      <c r="R1459" s="58">
        <v>2021</v>
      </c>
      <c r="S1459" s="58" t="s">
        <v>2</v>
      </c>
      <c r="T1459" s="58" t="s">
        <v>89</v>
      </c>
      <c r="U1459" s="58" t="s">
        <v>103</v>
      </c>
      <c r="V1459" s="58" t="s">
        <v>104</v>
      </c>
      <c r="W1459" s="58" t="s">
        <v>100</v>
      </c>
      <c r="X1459" s="58" t="s">
        <v>102</v>
      </c>
      <c r="Y1459" s="58" t="s">
        <v>105</v>
      </c>
      <c r="Z1459" s="58">
        <v>864</v>
      </c>
      <c r="AA1459" s="58">
        <v>1235.52</v>
      </c>
    </row>
    <row r="1460" spans="16:27" ht="18" customHeight="1" x14ac:dyDescent="0.25">
      <c r="P1460" s="11"/>
      <c r="Q1460" s="57" t="s">
        <v>99</v>
      </c>
      <c r="R1460" s="57">
        <v>2021</v>
      </c>
      <c r="S1460" s="57" t="s">
        <v>2</v>
      </c>
      <c r="T1460" s="57" t="s">
        <v>89</v>
      </c>
      <c r="U1460" s="57" t="s">
        <v>103</v>
      </c>
      <c r="V1460" s="57" t="s">
        <v>104</v>
      </c>
      <c r="W1460" s="57" t="s">
        <v>100</v>
      </c>
      <c r="X1460" s="57" t="s">
        <v>102</v>
      </c>
      <c r="Y1460" s="57" t="s">
        <v>105</v>
      </c>
      <c r="Z1460" s="57">
        <v>323</v>
      </c>
      <c r="AA1460" s="57">
        <v>461.89</v>
      </c>
    </row>
    <row r="1461" spans="16:27" ht="18" customHeight="1" x14ac:dyDescent="0.25">
      <c r="P1461" s="11"/>
      <c r="Q1461" s="58" t="s">
        <v>95</v>
      </c>
      <c r="R1461" s="58">
        <v>2021</v>
      </c>
      <c r="S1461" s="58" t="s">
        <v>4</v>
      </c>
      <c r="T1461" s="58" t="s">
        <v>89</v>
      </c>
      <c r="U1461" s="58" t="s">
        <v>103</v>
      </c>
      <c r="V1461" s="58" t="s">
        <v>104</v>
      </c>
      <c r="W1461" s="58" t="s">
        <v>100</v>
      </c>
      <c r="X1461" s="58" t="s">
        <v>102</v>
      </c>
      <c r="Y1461" s="58" t="s">
        <v>105</v>
      </c>
      <c r="Z1461" s="58">
        <v>338</v>
      </c>
      <c r="AA1461" s="58">
        <v>483.34</v>
      </c>
    </row>
    <row r="1462" spans="16:27" ht="18" customHeight="1" x14ac:dyDescent="0.25">
      <c r="P1462" s="11"/>
      <c r="Q1462" s="57" t="s">
        <v>88</v>
      </c>
      <c r="R1462" s="57">
        <v>2021</v>
      </c>
      <c r="S1462" s="57" t="s">
        <v>4</v>
      </c>
      <c r="T1462" s="57" t="s">
        <v>89</v>
      </c>
      <c r="U1462" s="57" t="s">
        <v>103</v>
      </c>
      <c r="V1462" s="57" t="s">
        <v>104</v>
      </c>
      <c r="W1462" s="57" t="s">
        <v>100</v>
      </c>
      <c r="X1462" s="57" t="s">
        <v>102</v>
      </c>
      <c r="Y1462" s="57" t="s">
        <v>105</v>
      </c>
      <c r="Z1462" s="57">
        <v>140</v>
      </c>
      <c r="AA1462" s="57">
        <v>200.2</v>
      </c>
    </row>
    <row r="1463" spans="16:27" ht="18" customHeight="1" x14ac:dyDescent="0.25">
      <c r="P1463" s="11"/>
      <c r="Q1463" s="58" t="s">
        <v>88</v>
      </c>
      <c r="R1463" s="58">
        <v>2021</v>
      </c>
      <c r="S1463" s="58" t="s">
        <v>4</v>
      </c>
      <c r="T1463" s="58" t="s">
        <v>89</v>
      </c>
      <c r="U1463" s="58" t="s">
        <v>103</v>
      </c>
      <c r="V1463" s="58" t="s">
        <v>104</v>
      </c>
      <c r="W1463" s="58" t="s">
        <v>100</v>
      </c>
      <c r="X1463" s="58" t="s">
        <v>102</v>
      </c>
      <c r="Y1463" s="58" t="s">
        <v>105</v>
      </c>
      <c r="Z1463" s="58">
        <v>308</v>
      </c>
      <c r="AA1463" s="58">
        <v>440.44</v>
      </c>
    </row>
    <row r="1464" spans="16:27" ht="18" customHeight="1" x14ac:dyDescent="0.25">
      <c r="P1464" s="11"/>
      <c r="Q1464" s="57" t="s">
        <v>88</v>
      </c>
      <c r="R1464" s="57">
        <v>2021</v>
      </c>
      <c r="S1464" s="57" t="s">
        <v>4</v>
      </c>
      <c r="T1464" s="57" t="s">
        <v>89</v>
      </c>
      <c r="U1464" s="57" t="s">
        <v>103</v>
      </c>
      <c r="V1464" s="57" t="s">
        <v>104</v>
      </c>
      <c r="W1464" s="57" t="s">
        <v>100</v>
      </c>
      <c r="X1464" s="57" t="s">
        <v>102</v>
      </c>
      <c r="Y1464" s="57" t="s">
        <v>105</v>
      </c>
      <c r="Z1464" s="57">
        <v>136</v>
      </c>
      <c r="AA1464" s="57">
        <v>194.48</v>
      </c>
    </row>
    <row r="1465" spans="16:27" ht="18" customHeight="1" x14ac:dyDescent="0.25">
      <c r="P1465" s="11"/>
      <c r="Q1465" s="58" t="s">
        <v>97</v>
      </c>
      <c r="R1465" s="58">
        <v>2021</v>
      </c>
      <c r="S1465" s="58" t="s">
        <v>4</v>
      </c>
      <c r="T1465" s="58" t="s">
        <v>89</v>
      </c>
      <c r="U1465" s="58" t="s">
        <v>103</v>
      </c>
      <c r="V1465" s="58" t="s">
        <v>104</v>
      </c>
      <c r="W1465" s="58" t="s">
        <v>100</v>
      </c>
      <c r="X1465" s="58" t="s">
        <v>102</v>
      </c>
      <c r="Y1465" s="58" t="s">
        <v>105</v>
      </c>
      <c r="Z1465" s="58">
        <v>310</v>
      </c>
      <c r="AA1465" s="58">
        <v>443.3</v>
      </c>
    </row>
    <row r="1466" spans="16:27" ht="18" customHeight="1" x14ac:dyDescent="0.25">
      <c r="P1466" s="11"/>
      <c r="Q1466" s="57" t="s">
        <v>97</v>
      </c>
      <c r="R1466" s="57">
        <v>2021</v>
      </c>
      <c r="S1466" s="57" t="s">
        <v>4</v>
      </c>
      <c r="T1466" s="57" t="s">
        <v>89</v>
      </c>
      <c r="U1466" s="57" t="s">
        <v>103</v>
      </c>
      <c r="V1466" s="57" t="s">
        <v>104</v>
      </c>
      <c r="W1466" s="57" t="s">
        <v>100</v>
      </c>
      <c r="X1466" s="57" t="s">
        <v>102</v>
      </c>
      <c r="Y1466" s="57" t="s">
        <v>105</v>
      </c>
      <c r="Z1466" s="57">
        <v>824</v>
      </c>
      <c r="AA1466" s="57">
        <v>1178.32</v>
      </c>
    </row>
    <row r="1467" spans="16:27" ht="18" customHeight="1" x14ac:dyDescent="0.25">
      <c r="P1467" s="11"/>
      <c r="Q1467" s="58" t="s">
        <v>88</v>
      </c>
      <c r="R1467" s="58">
        <v>2021</v>
      </c>
      <c r="S1467" s="58" t="s">
        <v>4</v>
      </c>
      <c r="T1467" s="58" t="s">
        <v>89</v>
      </c>
      <c r="U1467" s="58" t="s">
        <v>103</v>
      </c>
      <c r="V1467" s="58" t="s">
        <v>104</v>
      </c>
      <c r="W1467" s="58" t="s">
        <v>100</v>
      </c>
      <c r="X1467" s="58" t="s">
        <v>102</v>
      </c>
      <c r="Y1467" s="58" t="s">
        <v>105</v>
      </c>
      <c r="Z1467" s="58">
        <v>857</v>
      </c>
      <c r="AA1467" s="58">
        <v>1225.51</v>
      </c>
    </row>
    <row r="1468" spans="16:27" ht="18" customHeight="1" x14ac:dyDescent="0.25">
      <c r="P1468" s="11"/>
      <c r="Q1468" s="57" t="s">
        <v>95</v>
      </c>
      <c r="R1468" s="57">
        <v>2021</v>
      </c>
      <c r="S1468" s="57" t="s">
        <v>4</v>
      </c>
      <c r="T1468" s="57" t="s">
        <v>89</v>
      </c>
      <c r="U1468" s="57" t="s">
        <v>103</v>
      </c>
      <c r="V1468" s="57" t="s">
        <v>104</v>
      </c>
      <c r="W1468" s="57" t="s">
        <v>100</v>
      </c>
      <c r="X1468" s="57" t="s">
        <v>102</v>
      </c>
      <c r="Y1468" s="57" t="s">
        <v>105</v>
      </c>
      <c r="Z1468" s="57">
        <v>910</v>
      </c>
      <c r="AA1468" s="57">
        <v>1301.3</v>
      </c>
    </row>
    <row r="1469" spans="16:27" ht="18" customHeight="1" x14ac:dyDescent="0.25">
      <c r="P1469" s="11"/>
      <c r="Q1469" s="58" t="s">
        <v>95</v>
      </c>
      <c r="R1469" s="58">
        <v>2021</v>
      </c>
      <c r="S1469" s="58" t="s">
        <v>4</v>
      </c>
      <c r="T1469" s="58" t="s">
        <v>89</v>
      </c>
      <c r="U1469" s="58" t="s">
        <v>103</v>
      </c>
      <c r="V1469" s="58" t="s">
        <v>104</v>
      </c>
      <c r="W1469" s="58" t="s">
        <v>100</v>
      </c>
      <c r="X1469" s="58" t="s">
        <v>102</v>
      </c>
      <c r="Y1469" s="58" t="s">
        <v>105</v>
      </c>
      <c r="Z1469" s="58">
        <v>863</v>
      </c>
      <c r="AA1469" s="58">
        <v>526.24</v>
      </c>
    </row>
    <row r="1470" spans="16:27" ht="18" customHeight="1" x14ac:dyDescent="0.25">
      <c r="P1470" s="11"/>
      <c r="Q1470" s="57" t="s">
        <v>97</v>
      </c>
      <c r="R1470" s="57">
        <v>2021</v>
      </c>
      <c r="S1470" s="57" t="s">
        <v>4</v>
      </c>
      <c r="T1470" s="57" t="s">
        <v>89</v>
      </c>
      <c r="U1470" s="57" t="s">
        <v>103</v>
      </c>
      <c r="V1470" s="57" t="s">
        <v>104</v>
      </c>
      <c r="W1470" s="57" t="s">
        <v>100</v>
      </c>
      <c r="X1470" s="57" t="s">
        <v>102</v>
      </c>
      <c r="Y1470" s="57" t="s">
        <v>105</v>
      </c>
      <c r="Z1470" s="57">
        <v>309</v>
      </c>
      <c r="AA1470" s="57">
        <v>441.87</v>
      </c>
    </row>
    <row r="1471" spans="16:27" ht="18" customHeight="1" x14ac:dyDescent="0.25">
      <c r="P1471" s="11"/>
      <c r="Q1471" s="58" t="s">
        <v>97</v>
      </c>
      <c r="R1471" s="58">
        <v>2021</v>
      </c>
      <c r="S1471" s="58" t="s">
        <v>4</v>
      </c>
      <c r="T1471" s="58" t="s">
        <v>89</v>
      </c>
      <c r="U1471" s="58" t="s">
        <v>103</v>
      </c>
      <c r="V1471" s="58" t="s">
        <v>104</v>
      </c>
      <c r="W1471" s="58" t="s">
        <v>100</v>
      </c>
      <c r="X1471" s="58" t="s">
        <v>102</v>
      </c>
      <c r="Y1471" s="58" t="s">
        <v>105</v>
      </c>
      <c r="Z1471" s="58">
        <v>337</v>
      </c>
      <c r="AA1471" s="58">
        <v>481.91</v>
      </c>
    </row>
    <row r="1472" spans="16:27" ht="18" customHeight="1" x14ac:dyDescent="0.25">
      <c r="P1472" s="11"/>
      <c r="Q1472" s="57" t="s">
        <v>98</v>
      </c>
      <c r="R1472" s="57">
        <v>2021</v>
      </c>
      <c r="S1472" s="57" t="s">
        <v>4</v>
      </c>
      <c r="T1472" s="57" t="s">
        <v>89</v>
      </c>
      <c r="U1472" s="57" t="s">
        <v>103</v>
      </c>
      <c r="V1472" s="57" t="s">
        <v>104</v>
      </c>
      <c r="W1472" s="57" t="s">
        <v>100</v>
      </c>
      <c r="X1472" s="57" t="s">
        <v>102</v>
      </c>
      <c r="Y1472" s="57" t="s">
        <v>105</v>
      </c>
      <c r="Z1472" s="57">
        <v>139</v>
      </c>
      <c r="AA1472" s="57">
        <v>198.77</v>
      </c>
    </row>
    <row r="1473" spans="16:27" ht="18" customHeight="1" x14ac:dyDescent="0.25">
      <c r="P1473" s="11"/>
      <c r="Q1473" s="58" t="s">
        <v>88</v>
      </c>
      <c r="R1473" s="58">
        <v>2021</v>
      </c>
      <c r="S1473" s="58" t="s">
        <v>4</v>
      </c>
      <c r="T1473" s="58" t="s">
        <v>89</v>
      </c>
      <c r="U1473" s="58" t="s">
        <v>103</v>
      </c>
      <c r="V1473" s="58" t="s">
        <v>104</v>
      </c>
      <c r="W1473" s="58" t="s">
        <v>100</v>
      </c>
      <c r="X1473" s="58" t="s">
        <v>102</v>
      </c>
      <c r="Y1473" s="58" t="s">
        <v>105</v>
      </c>
      <c r="Z1473" s="58">
        <v>833</v>
      </c>
      <c r="AA1473" s="58">
        <v>1191.19</v>
      </c>
    </row>
    <row r="1474" spans="16:27" ht="18" customHeight="1" x14ac:dyDescent="0.25">
      <c r="P1474" s="11"/>
      <c r="Q1474" s="57" t="s">
        <v>95</v>
      </c>
      <c r="R1474" s="57">
        <v>2021</v>
      </c>
      <c r="S1474" s="57" t="s">
        <v>4</v>
      </c>
      <c r="T1474" s="57" t="s">
        <v>89</v>
      </c>
      <c r="U1474" s="57" t="s">
        <v>103</v>
      </c>
      <c r="V1474" s="57" t="s">
        <v>104</v>
      </c>
      <c r="W1474" s="57" t="s">
        <v>100</v>
      </c>
      <c r="X1474" s="57" t="s">
        <v>102</v>
      </c>
      <c r="Y1474" s="57" t="s">
        <v>105</v>
      </c>
      <c r="Z1474" s="57">
        <v>866</v>
      </c>
      <c r="AA1474" s="57">
        <v>1238.3800000000001</v>
      </c>
    </row>
    <row r="1475" spans="16:27" ht="18" customHeight="1" x14ac:dyDescent="0.25">
      <c r="P1475" s="11"/>
      <c r="Q1475" s="58" t="s">
        <v>95</v>
      </c>
      <c r="R1475" s="58">
        <v>2021</v>
      </c>
      <c r="S1475" s="58" t="s">
        <v>4</v>
      </c>
      <c r="T1475" s="58" t="s">
        <v>89</v>
      </c>
      <c r="U1475" s="58" t="s">
        <v>103</v>
      </c>
      <c r="V1475" s="58" t="s">
        <v>104</v>
      </c>
      <c r="W1475" s="58" t="s">
        <v>100</v>
      </c>
      <c r="X1475" s="58" t="s">
        <v>102</v>
      </c>
      <c r="Y1475" s="58" t="s">
        <v>105</v>
      </c>
      <c r="Z1475" s="58">
        <v>311</v>
      </c>
      <c r="AA1475" s="58">
        <v>444.73</v>
      </c>
    </row>
    <row r="1476" spans="16:27" ht="18" customHeight="1" x14ac:dyDescent="0.25">
      <c r="P1476" s="11"/>
      <c r="Q1476" s="57" t="s">
        <v>95</v>
      </c>
      <c r="R1476" s="57">
        <v>2021</v>
      </c>
      <c r="S1476" s="57" t="s">
        <v>10</v>
      </c>
      <c r="T1476" s="57" t="s">
        <v>101</v>
      </c>
      <c r="U1476" s="57" t="s">
        <v>103</v>
      </c>
      <c r="V1476" s="57" t="s">
        <v>104</v>
      </c>
      <c r="W1476" s="57" t="s">
        <v>100</v>
      </c>
      <c r="X1476" s="57" t="s">
        <v>102</v>
      </c>
      <c r="Y1476" s="57" t="s">
        <v>105</v>
      </c>
      <c r="Z1476" s="57">
        <v>350</v>
      </c>
      <c r="AA1476" s="57">
        <v>500.5</v>
      </c>
    </row>
    <row r="1477" spans="16:27" ht="18" customHeight="1" x14ac:dyDescent="0.25">
      <c r="P1477" s="11"/>
      <c r="Q1477" s="58" t="s">
        <v>88</v>
      </c>
      <c r="R1477" s="58">
        <v>2021</v>
      </c>
      <c r="S1477" s="58" t="s">
        <v>10</v>
      </c>
      <c r="T1477" s="58" t="s">
        <v>101</v>
      </c>
      <c r="U1477" s="58" t="s">
        <v>103</v>
      </c>
      <c r="V1477" s="58" t="s">
        <v>104</v>
      </c>
      <c r="W1477" s="58" t="s">
        <v>100</v>
      </c>
      <c r="X1477" s="58" t="s">
        <v>102</v>
      </c>
      <c r="Y1477" s="58" t="s">
        <v>105</v>
      </c>
      <c r="Z1477" s="58">
        <v>304</v>
      </c>
      <c r="AA1477" s="58">
        <v>434.72</v>
      </c>
    </row>
    <row r="1478" spans="16:27" ht="18" customHeight="1" x14ac:dyDescent="0.25">
      <c r="P1478" s="11"/>
      <c r="Q1478" s="57" t="s">
        <v>88</v>
      </c>
      <c r="R1478" s="57">
        <v>2021</v>
      </c>
      <c r="S1478" s="57" t="s">
        <v>10</v>
      </c>
      <c r="T1478" s="57" t="s">
        <v>101</v>
      </c>
      <c r="U1478" s="57" t="s">
        <v>103</v>
      </c>
      <c r="V1478" s="57" t="s">
        <v>104</v>
      </c>
      <c r="W1478" s="57" t="s">
        <v>100</v>
      </c>
      <c r="X1478" s="57" t="s">
        <v>102</v>
      </c>
      <c r="Y1478" s="57" t="s">
        <v>105</v>
      </c>
      <c r="Z1478" s="57">
        <v>352</v>
      </c>
      <c r="AA1478" s="57">
        <v>503.36</v>
      </c>
    </row>
    <row r="1479" spans="16:27" ht="18" customHeight="1" x14ac:dyDescent="0.25">
      <c r="P1479" s="11"/>
      <c r="Q1479" s="58" t="s">
        <v>88</v>
      </c>
      <c r="R1479" s="58">
        <v>2021</v>
      </c>
      <c r="S1479" s="58" t="s">
        <v>10</v>
      </c>
      <c r="T1479" s="58" t="s">
        <v>101</v>
      </c>
      <c r="U1479" s="58" t="s">
        <v>103</v>
      </c>
      <c r="V1479" s="58" t="s">
        <v>104</v>
      </c>
      <c r="W1479" s="58" t="s">
        <v>100</v>
      </c>
      <c r="X1479" s="58" t="s">
        <v>102</v>
      </c>
      <c r="Y1479" s="58" t="s">
        <v>105</v>
      </c>
      <c r="Z1479" s="58">
        <v>829</v>
      </c>
      <c r="AA1479" s="58">
        <v>1185.47</v>
      </c>
    </row>
    <row r="1480" spans="16:27" ht="18" customHeight="1" x14ac:dyDescent="0.25">
      <c r="P1480" s="11"/>
      <c r="Q1480" s="57" t="s">
        <v>95</v>
      </c>
      <c r="R1480" s="57">
        <v>2021</v>
      </c>
      <c r="S1480" s="57" t="s">
        <v>10</v>
      </c>
      <c r="T1480" s="57" t="s">
        <v>101</v>
      </c>
      <c r="U1480" s="57" t="s">
        <v>103</v>
      </c>
      <c r="V1480" s="57" t="s">
        <v>104</v>
      </c>
      <c r="W1480" s="57" t="s">
        <v>100</v>
      </c>
      <c r="X1480" s="57" t="s">
        <v>102</v>
      </c>
      <c r="Y1480" s="57" t="s">
        <v>105</v>
      </c>
      <c r="Z1480" s="57">
        <v>862</v>
      </c>
      <c r="AA1480" s="57">
        <v>1232.6600000000001</v>
      </c>
    </row>
    <row r="1481" spans="16:27" ht="18" customHeight="1" x14ac:dyDescent="0.25">
      <c r="P1481" s="11"/>
      <c r="Q1481" s="58" t="s">
        <v>88</v>
      </c>
      <c r="R1481" s="58">
        <v>2021</v>
      </c>
      <c r="S1481" s="58" t="s">
        <v>10</v>
      </c>
      <c r="T1481" s="58" t="s">
        <v>101</v>
      </c>
      <c r="U1481" s="58" t="s">
        <v>103</v>
      </c>
      <c r="V1481" s="58" t="s">
        <v>104</v>
      </c>
      <c r="W1481" s="58" t="s">
        <v>100</v>
      </c>
      <c r="X1481" s="58" t="s">
        <v>102</v>
      </c>
      <c r="Y1481" s="58" t="s">
        <v>105</v>
      </c>
      <c r="Z1481" s="58">
        <v>918</v>
      </c>
      <c r="AA1481" s="58">
        <v>1312.74</v>
      </c>
    </row>
    <row r="1482" spans="16:27" ht="18" customHeight="1" x14ac:dyDescent="0.25">
      <c r="P1482" s="11"/>
      <c r="Q1482" s="57" t="s">
        <v>88</v>
      </c>
      <c r="R1482" s="57">
        <v>2021</v>
      </c>
      <c r="S1482" s="57" t="s">
        <v>10</v>
      </c>
      <c r="T1482" s="57" t="s">
        <v>101</v>
      </c>
      <c r="U1482" s="57" t="s">
        <v>103</v>
      </c>
      <c r="V1482" s="57" t="s">
        <v>104</v>
      </c>
      <c r="W1482" s="57" t="s">
        <v>100</v>
      </c>
      <c r="X1482" s="57" t="s">
        <v>102</v>
      </c>
      <c r="Y1482" s="57" t="s">
        <v>105</v>
      </c>
      <c r="Z1482" s="57">
        <v>919</v>
      </c>
      <c r="AA1482" s="57">
        <v>1314.17</v>
      </c>
    </row>
    <row r="1483" spans="16:27" ht="18" customHeight="1" x14ac:dyDescent="0.25">
      <c r="P1483" s="11"/>
      <c r="Q1483" s="58" t="s">
        <v>95</v>
      </c>
      <c r="R1483" s="58">
        <v>2021</v>
      </c>
      <c r="S1483" s="58" t="s">
        <v>10</v>
      </c>
      <c r="T1483" s="58" t="s">
        <v>101</v>
      </c>
      <c r="U1483" s="58" t="s">
        <v>103</v>
      </c>
      <c r="V1483" s="58" t="s">
        <v>104</v>
      </c>
      <c r="W1483" s="58" t="s">
        <v>100</v>
      </c>
      <c r="X1483" s="58" t="s">
        <v>102</v>
      </c>
      <c r="Y1483" s="58" t="s">
        <v>105</v>
      </c>
      <c r="Z1483" s="58">
        <v>920</v>
      </c>
      <c r="AA1483" s="58">
        <v>1315.6</v>
      </c>
    </row>
    <row r="1484" spans="16:27" ht="18" customHeight="1" x14ac:dyDescent="0.25">
      <c r="P1484" s="11"/>
      <c r="Q1484" s="57" t="s">
        <v>95</v>
      </c>
      <c r="R1484" s="57">
        <v>2021</v>
      </c>
      <c r="S1484" s="57" t="s">
        <v>10</v>
      </c>
      <c r="T1484" s="57" t="s">
        <v>101</v>
      </c>
      <c r="U1484" s="57" t="s">
        <v>103</v>
      </c>
      <c r="V1484" s="57" t="s">
        <v>104</v>
      </c>
      <c r="W1484" s="57" t="s">
        <v>100</v>
      </c>
      <c r="X1484" s="57" t="s">
        <v>102</v>
      </c>
      <c r="Y1484" s="57" t="s">
        <v>105</v>
      </c>
      <c r="Z1484" s="57">
        <v>869</v>
      </c>
      <c r="AA1484" s="57">
        <v>526.24</v>
      </c>
    </row>
    <row r="1485" spans="16:27" ht="18" customHeight="1" x14ac:dyDescent="0.25">
      <c r="P1485" s="11"/>
      <c r="Q1485" s="58" t="s">
        <v>95</v>
      </c>
      <c r="R1485" s="58">
        <v>2021</v>
      </c>
      <c r="S1485" s="58" t="s">
        <v>10</v>
      </c>
      <c r="T1485" s="58" t="s">
        <v>101</v>
      </c>
      <c r="U1485" s="58" t="s">
        <v>103</v>
      </c>
      <c r="V1485" s="58" t="s">
        <v>104</v>
      </c>
      <c r="W1485" s="58" t="s">
        <v>100</v>
      </c>
      <c r="X1485" s="58" t="s">
        <v>102</v>
      </c>
      <c r="Y1485" s="58" t="s">
        <v>105</v>
      </c>
      <c r="Z1485" s="58">
        <v>351</v>
      </c>
      <c r="AA1485" s="58">
        <v>501.93</v>
      </c>
    </row>
    <row r="1486" spans="16:27" ht="18" customHeight="1" x14ac:dyDescent="0.25">
      <c r="P1486" s="11"/>
      <c r="Q1486" s="57" t="s">
        <v>88</v>
      </c>
      <c r="R1486" s="57">
        <v>2021</v>
      </c>
      <c r="S1486" s="57" t="s">
        <v>10</v>
      </c>
      <c r="T1486" s="57" t="s">
        <v>101</v>
      </c>
      <c r="U1486" s="57" t="s">
        <v>103</v>
      </c>
      <c r="V1486" s="57" t="s">
        <v>104</v>
      </c>
      <c r="W1486" s="57" t="s">
        <v>100</v>
      </c>
      <c r="X1486" s="57" t="s">
        <v>102</v>
      </c>
      <c r="Y1486" s="57" t="s">
        <v>105</v>
      </c>
      <c r="Z1486" s="57">
        <v>261</v>
      </c>
      <c r="AA1486" s="57">
        <v>373.23</v>
      </c>
    </row>
    <row r="1487" spans="16:27" ht="18" customHeight="1" x14ac:dyDescent="0.25">
      <c r="P1487" s="11"/>
      <c r="Q1487" s="58" t="s">
        <v>88</v>
      </c>
      <c r="R1487" s="58">
        <v>2021</v>
      </c>
      <c r="S1487" s="58" t="s">
        <v>10</v>
      </c>
      <c r="T1487" s="58" t="s">
        <v>101</v>
      </c>
      <c r="U1487" s="58" t="s">
        <v>103</v>
      </c>
      <c r="V1487" s="58" t="s">
        <v>104</v>
      </c>
      <c r="W1487" s="58" t="s">
        <v>100</v>
      </c>
      <c r="X1487" s="58" t="s">
        <v>102</v>
      </c>
      <c r="Y1487" s="58" t="s">
        <v>105</v>
      </c>
      <c r="Z1487" s="58">
        <v>255</v>
      </c>
      <c r="AA1487" s="58">
        <v>364.65</v>
      </c>
    </row>
    <row r="1488" spans="16:27" ht="18" customHeight="1" x14ac:dyDescent="0.25">
      <c r="P1488" s="11"/>
      <c r="Q1488" s="57" t="s">
        <v>88</v>
      </c>
      <c r="R1488" s="57">
        <v>2021</v>
      </c>
      <c r="S1488" s="57" t="s">
        <v>10</v>
      </c>
      <c r="T1488" s="57" t="s">
        <v>101</v>
      </c>
      <c r="U1488" s="57" t="s">
        <v>103</v>
      </c>
      <c r="V1488" s="57" t="s">
        <v>104</v>
      </c>
      <c r="W1488" s="57" t="s">
        <v>100</v>
      </c>
      <c r="X1488" s="57" t="s">
        <v>102</v>
      </c>
      <c r="Y1488" s="57" t="s">
        <v>105</v>
      </c>
      <c r="Z1488" s="57">
        <v>307</v>
      </c>
      <c r="AA1488" s="57">
        <v>439.01</v>
      </c>
    </row>
    <row r="1489" spans="16:27" ht="18" customHeight="1" x14ac:dyDescent="0.25">
      <c r="P1489" s="11"/>
      <c r="Q1489" s="58" t="s">
        <v>88</v>
      </c>
      <c r="R1489" s="58">
        <v>2021</v>
      </c>
      <c r="S1489" s="58" t="s">
        <v>10</v>
      </c>
      <c r="T1489" s="58" t="s">
        <v>101</v>
      </c>
      <c r="U1489" s="58" t="s">
        <v>103</v>
      </c>
      <c r="V1489" s="58" t="s">
        <v>104</v>
      </c>
      <c r="W1489" s="58" t="s">
        <v>100</v>
      </c>
      <c r="X1489" s="58" t="s">
        <v>102</v>
      </c>
      <c r="Y1489" s="58" t="s">
        <v>105</v>
      </c>
      <c r="Z1489" s="58">
        <v>838</v>
      </c>
      <c r="AA1489" s="58">
        <v>1198.3399999999999</v>
      </c>
    </row>
    <row r="1490" spans="16:27" ht="18" customHeight="1" x14ac:dyDescent="0.25">
      <c r="P1490" s="11"/>
      <c r="Q1490" s="57" t="s">
        <v>95</v>
      </c>
      <c r="R1490" s="57">
        <v>2021</v>
      </c>
      <c r="S1490" s="57" t="s">
        <v>10</v>
      </c>
      <c r="T1490" s="57" t="s">
        <v>101</v>
      </c>
      <c r="U1490" s="57" t="s">
        <v>103</v>
      </c>
      <c r="V1490" s="57" t="s">
        <v>104</v>
      </c>
      <c r="W1490" s="57" t="s">
        <v>100</v>
      </c>
      <c r="X1490" s="57" t="s">
        <v>102</v>
      </c>
      <c r="Y1490" s="57" t="s">
        <v>105</v>
      </c>
      <c r="Z1490" s="57">
        <v>871</v>
      </c>
      <c r="AA1490" s="57">
        <v>1245.53</v>
      </c>
    </row>
    <row r="1491" spans="16:27" ht="18" customHeight="1" x14ac:dyDescent="0.25">
      <c r="P1491" s="11"/>
      <c r="Q1491" s="58" t="s">
        <v>95</v>
      </c>
      <c r="R1491" s="58">
        <v>2021</v>
      </c>
      <c r="S1491" s="58" t="s">
        <v>9</v>
      </c>
      <c r="T1491" s="58" t="s">
        <v>101</v>
      </c>
      <c r="U1491" s="58" t="s">
        <v>103</v>
      </c>
      <c r="V1491" s="58" t="s">
        <v>104</v>
      </c>
      <c r="W1491" s="58" t="s">
        <v>100</v>
      </c>
      <c r="X1491" s="58" t="s">
        <v>102</v>
      </c>
      <c r="Y1491" s="58" t="s">
        <v>105</v>
      </c>
      <c r="Z1491" s="58">
        <v>308</v>
      </c>
      <c r="AA1491" s="58">
        <v>440.44</v>
      </c>
    </row>
    <row r="1492" spans="16:27" ht="18" customHeight="1" x14ac:dyDescent="0.25">
      <c r="P1492" s="11"/>
      <c r="Q1492" s="57" t="s">
        <v>99</v>
      </c>
      <c r="R1492" s="57">
        <v>2021</v>
      </c>
      <c r="S1492" s="57" t="s">
        <v>9</v>
      </c>
      <c r="T1492" s="57" t="s">
        <v>101</v>
      </c>
      <c r="U1492" s="57" t="s">
        <v>103</v>
      </c>
      <c r="V1492" s="57" t="s">
        <v>104</v>
      </c>
      <c r="W1492" s="57" t="s">
        <v>100</v>
      </c>
      <c r="X1492" s="57" t="s">
        <v>102</v>
      </c>
      <c r="Y1492" s="57" t="s">
        <v>105</v>
      </c>
      <c r="Z1492" s="57">
        <v>356</v>
      </c>
      <c r="AA1492" s="57">
        <v>509.08</v>
      </c>
    </row>
    <row r="1493" spans="16:27" ht="18" customHeight="1" x14ac:dyDescent="0.25">
      <c r="P1493" s="11"/>
      <c r="Q1493" s="58" t="s">
        <v>95</v>
      </c>
      <c r="R1493" s="58">
        <v>2021</v>
      </c>
      <c r="S1493" s="58" t="s">
        <v>9</v>
      </c>
      <c r="T1493" s="58" t="s">
        <v>101</v>
      </c>
      <c r="U1493" s="58" t="s">
        <v>103</v>
      </c>
      <c r="V1493" s="58" t="s">
        <v>104</v>
      </c>
      <c r="W1493" s="58" t="s">
        <v>100</v>
      </c>
      <c r="X1493" s="58" t="s">
        <v>102</v>
      </c>
      <c r="Y1493" s="58" t="s">
        <v>105</v>
      </c>
      <c r="Z1493" s="58">
        <v>310</v>
      </c>
      <c r="AA1493" s="58">
        <v>443.3</v>
      </c>
    </row>
    <row r="1494" spans="16:27" ht="18" customHeight="1" x14ac:dyDescent="0.25">
      <c r="P1494" s="11"/>
      <c r="Q1494" s="57" t="s">
        <v>88</v>
      </c>
      <c r="R1494" s="57">
        <v>2021</v>
      </c>
      <c r="S1494" s="57" t="s">
        <v>9</v>
      </c>
      <c r="T1494" s="57" t="s">
        <v>101</v>
      </c>
      <c r="U1494" s="57" t="s">
        <v>103</v>
      </c>
      <c r="V1494" s="57" t="s">
        <v>104</v>
      </c>
      <c r="W1494" s="57" t="s">
        <v>100</v>
      </c>
      <c r="X1494" s="57" t="s">
        <v>102</v>
      </c>
      <c r="Y1494" s="57" t="s">
        <v>105</v>
      </c>
      <c r="Z1494" s="57">
        <v>358</v>
      </c>
      <c r="AA1494" s="57">
        <v>511.94</v>
      </c>
    </row>
    <row r="1495" spans="16:27" ht="18" customHeight="1" x14ac:dyDescent="0.25">
      <c r="P1495" s="11"/>
      <c r="Q1495" s="58" t="s">
        <v>88</v>
      </c>
      <c r="R1495" s="58">
        <v>2021</v>
      </c>
      <c r="S1495" s="58" t="s">
        <v>9</v>
      </c>
      <c r="T1495" s="58" t="s">
        <v>101</v>
      </c>
      <c r="U1495" s="58" t="s">
        <v>103</v>
      </c>
      <c r="V1495" s="58" t="s">
        <v>104</v>
      </c>
      <c r="W1495" s="58" t="s">
        <v>100</v>
      </c>
      <c r="X1495" s="58" t="s">
        <v>102</v>
      </c>
      <c r="Y1495" s="58" t="s">
        <v>105</v>
      </c>
      <c r="Z1495" s="58">
        <v>828</v>
      </c>
      <c r="AA1495" s="58">
        <v>1184.04</v>
      </c>
    </row>
    <row r="1496" spans="16:27" ht="18" customHeight="1" x14ac:dyDescent="0.25">
      <c r="P1496" s="11"/>
      <c r="Q1496" s="57" t="s">
        <v>98</v>
      </c>
      <c r="R1496" s="57">
        <v>2021</v>
      </c>
      <c r="S1496" s="57" t="s">
        <v>9</v>
      </c>
      <c r="T1496" s="57" t="s">
        <v>101</v>
      </c>
      <c r="U1496" s="57" t="s">
        <v>103</v>
      </c>
      <c r="V1496" s="57" t="s">
        <v>104</v>
      </c>
      <c r="W1496" s="57" t="s">
        <v>100</v>
      </c>
      <c r="X1496" s="57" t="s">
        <v>102</v>
      </c>
      <c r="Y1496" s="57" t="s">
        <v>105</v>
      </c>
      <c r="Z1496" s="57">
        <v>915</v>
      </c>
      <c r="AA1496" s="57">
        <v>1308.45</v>
      </c>
    </row>
    <row r="1497" spans="16:27" ht="18" customHeight="1" x14ac:dyDescent="0.25">
      <c r="P1497" s="11"/>
      <c r="Q1497" s="58" t="s">
        <v>95</v>
      </c>
      <c r="R1497" s="58">
        <v>2021</v>
      </c>
      <c r="S1497" s="58" t="s">
        <v>9</v>
      </c>
      <c r="T1497" s="58" t="s">
        <v>101</v>
      </c>
      <c r="U1497" s="58" t="s">
        <v>103</v>
      </c>
      <c r="V1497" s="58" t="s">
        <v>104</v>
      </c>
      <c r="W1497" s="58" t="s">
        <v>100</v>
      </c>
      <c r="X1497" s="58" t="s">
        <v>102</v>
      </c>
      <c r="Y1497" s="58" t="s">
        <v>105</v>
      </c>
      <c r="Z1497" s="58">
        <v>916</v>
      </c>
      <c r="AA1497" s="58">
        <v>1309.8800000000001</v>
      </c>
    </row>
    <row r="1498" spans="16:27" ht="18" customHeight="1" x14ac:dyDescent="0.25">
      <c r="P1498" s="11"/>
      <c r="Q1498" s="57" t="s">
        <v>95</v>
      </c>
      <c r="R1498" s="57">
        <v>2021</v>
      </c>
      <c r="S1498" s="57" t="s">
        <v>9</v>
      </c>
      <c r="T1498" s="57" t="s">
        <v>101</v>
      </c>
      <c r="U1498" s="57" t="s">
        <v>103</v>
      </c>
      <c r="V1498" s="57" t="s">
        <v>104</v>
      </c>
      <c r="W1498" s="57" t="s">
        <v>100</v>
      </c>
      <c r="X1498" s="57" t="s">
        <v>102</v>
      </c>
      <c r="Y1498" s="57" t="s">
        <v>105</v>
      </c>
      <c r="Z1498" s="57">
        <v>917</v>
      </c>
      <c r="AA1498" s="57">
        <v>1311.31</v>
      </c>
    </row>
    <row r="1499" spans="16:27" ht="18" customHeight="1" x14ac:dyDescent="0.25">
      <c r="P1499" s="11"/>
      <c r="Q1499" s="58" t="s">
        <v>95</v>
      </c>
      <c r="R1499" s="58">
        <v>2021</v>
      </c>
      <c r="S1499" s="58" t="s">
        <v>9</v>
      </c>
      <c r="T1499" s="58" t="s">
        <v>101</v>
      </c>
      <c r="U1499" s="58" t="s">
        <v>103</v>
      </c>
      <c r="V1499" s="58" t="s">
        <v>104</v>
      </c>
      <c r="W1499" s="58" t="s">
        <v>100</v>
      </c>
      <c r="X1499" s="58" t="s">
        <v>102</v>
      </c>
      <c r="Y1499" s="58" t="s">
        <v>105</v>
      </c>
      <c r="Z1499" s="58">
        <v>868</v>
      </c>
      <c r="AA1499" s="58">
        <v>526.24</v>
      </c>
    </row>
    <row r="1500" spans="16:27" ht="18" customHeight="1" x14ac:dyDescent="0.25">
      <c r="P1500" s="11"/>
      <c r="Q1500" s="57" t="s">
        <v>97</v>
      </c>
      <c r="R1500" s="57">
        <v>2021</v>
      </c>
      <c r="S1500" s="57" t="s">
        <v>9</v>
      </c>
      <c r="T1500" s="57" t="s">
        <v>101</v>
      </c>
      <c r="U1500" s="57" t="s">
        <v>103</v>
      </c>
      <c r="V1500" s="57" t="s">
        <v>104</v>
      </c>
      <c r="W1500" s="57" t="s">
        <v>100</v>
      </c>
      <c r="X1500" s="57" t="s">
        <v>102</v>
      </c>
      <c r="Y1500" s="57" t="s">
        <v>105</v>
      </c>
      <c r="Z1500" s="57">
        <v>357</v>
      </c>
      <c r="AA1500" s="57">
        <v>526.24</v>
      </c>
    </row>
    <row r="1501" spans="16:27" ht="18" customHeight="1" x14ac:dyDescent="0.25">
      <c r="P1501" s="11"/>
      <c r="Q1501" s="58" t="s">
        <v>88</v>
      </c>
      <c r="R1501" s="58">
        <v>2021</v>
      </c>
      <c r="S1501" s="58" t="s">
        <v>9</v>
      </c>
      <c r="T1501" s="58" t="s">
        <v>101</v>
      </c>
      <c r="U1501" s="58" t="s">
        <v>103</v>
      </c>
      <c r="V1501" s="58" t="s">
        <v>104</v>
      </c>
      <c r="W1501" s="58" t="s">
        <v>100</v>
      </c>
      <c r="X1501" s="58" t="s">
        <v>102</v>
      </c>
      <c r="Y1501" s="58" t="s">
        <v>105</v>
      </c>
      <c r="Z1501" s="58">
        <v>279</v>
      </c>
      <c r="AA1501" s="58">
        <v>398.97</v>
      </c>
    </row>
    <row r="1502" spans="16:27" ht="18" customHeight="1" x14ac:dyDescent="0.25">
      <c r="P1502" s="11"/>
      <c r="Q1502" s="57" t="s">
        <v>95</v>
      </c>
      <c r="R1502" s="57">
        <v>2021</v>
      </c>
      <c r="S1502" s="57" t="s">
        <v>9</v>
      </c>
      <c r="T1502" s="57" t="s">
        <v>101</v>
      </c>
      <c r="U1502" s="57" t="s">
        <v>103</v>
      </c>
      <c r="V1502" s="57" t="s">
        <v>104</v>
      </c>
      <c r="W1502" s="57" t="s">
        <v>100</v>
      </c>
      <c r="X1502" s="57" t="s">
        <v>102</v>
      </c>
      <c r="Y1502" s="57" t="s">
        <v>105</v>
      </c>
      <c r="Z1502" s="57">
        <v>273</v>
      </c>
      <c r="AA1502" s="57">
        <v>390.39</v>
      </c>
    </row>
    <row r="1503" spans="16:27" ht="18" customHeight="1" x14ac:dyDescent="0.25">
      <c r="P1503" s="11"/>
      <c r="Q1503" s="58" t="s">
        <v>95</v>
      </c>
      <c r="R1503" s="58">
        <v>2021</v>
      </c>
      <c r="S1503" s="58" t="s">
        <v>9</v>
      </c>
      <c r="T1503" s="58" t="s">
        <v>101</v>
      </c>
      <c r="U1503" s="58" t="s">
        <v>103</v>
      </c>
      <c r="V1503" s="58" t="s">
        <v>104</v>
      </c>
      <c r="W1503" s="58" t="s">
        <v>100</v>
      </c>
      <c r="X1503" s="58" t="s">
        <v>102</v>
      </c>
      <c r="Y1503" s="58" t="s">
        <v>105</v>
      </c>
      <c r="Z1503" s="58">
        <v>267</v>
      </c>
      <c r="AA1503" s="58">
        <v>381.81</v>
      </c>
    </row>
    <row r="1504" spans="16:27" ht="18" customHeight="1" x14ac:dyDescent="0.25">
      <c r="P1504" s="11"/>
      <c r="Q1504" s="57" t="s">
        <v>98</v>
      </c>
      <c r="R1504" s="57">
        <v>2021</v>
      </c>
      <c r="S1504" s="57" t="s">
        <v>9</v>
      </c>
      <c r="T1504" s="57" t="s">
        <v>101</v>
      </c>
      <c r="U1504" s="57" t="s">
        <v>103</v>
      </c>
      <c r="V1504" s="57" t="s">
        <v>104</v>
      </c>
      <c r="W1504" s="57" t="s">
        <v>100</v>
      </c>
      <c r="X1504" s="57" t="s">
        <v>102</v>
      </c>
      <c r="Y1504" s="57" t="s">
        <v>105</v>
      </c>
      <c r="Z1504" s="57">
        <v>313</v>
      </c>
      <c r="AA1504" s="57">
        <v>447.59</v>
      </c>
    </row>
    <row r="1505" spans="16:27" ht="18" customHeight="1" x14ac:dyDescent="0.25">
      <c r="P1505" s="11"/>
      <c r="Q1505" s="58" t="s">
        <v>88</v>
      </c>
      <c r="R1505" s="58">
        <v>2021</v>
      </c>
      <c r="S1505" s="58" t="s">
        <v>9</v>
      </c>
      <c r="T1505" s="58" t="s">
        <v>101</v>
      </c>
      <c r="U1505" s="58" t="s">
        <v>103</v>
      </c>
      <c r="V1505" s="58" t="s">
        <v>104</v>
      </c>
      <c r="W1505" s="58" t="s">
        <v>100</v>
      </c>
      <c r="X1505" s="58" t="s">
        <v>102</v>
      </c>
      <c r="Y1505" s="58" t="s">
        <v>105</v>
      </c>
      <c r="Z1505" s="58">
        <v>355</v>
      </c>
      <c r="AA1505" s="58">
        <v>507.65</v>
      </c>
    </row>
    <row r="1506" spans="16:27" ht="18" customHeight="1" x14ac:dyDescent="0.25">
      <c r="P1506" s="11"/>
      <c r="Q1506" s="57" t="s">
        <v>95</v>
      </c>
      <c r="R1506" s="57">
        <v>2021</v>
      </c>
      <c r="S1506" s="57" t="s">
        <v>9</v>
      </c>
      <c r="T1506" s="57" t="s">
        <v>101</v>
      </c>
      <c r="U1506" s="57" t="s">
        <v>103</v>
      </c>
      <c r="V1506" s="57" t="s">
        <v>104</v>
      </c>
      <c r="W1506" s="57" t="s">
        <v>100</v>
      </c>
      <c r="X1506" s="57" t="s">
        <v>102</v>
      </c>
      <c r="Y1506" s="57" t="s">
        <v>105</v>
      </c>
      <c r="Z1506" s="57">
        <v>837</v>
      </c>
      <c r="AA1506" s="57">
        <v>1196.9100000000001</v>
      </c>
    </row>
    <row r="1507" spans="16:27" ht="18" customHeight="1" x14ac:dyDescent="0.25">
      <c r="P1507" s="11"/>
      <c r="Q1507" s="58" t="s">
        <v>95</v>
      </c>
      <c r="R1507" s="58">
        <v>2021</v>
      </c>
      <c r="S1507" s="58" t="s">
        <v>9</v>
      </c>
      <c r="T1507" s="58" t="s">
        <v>101</v>
      </c>
      <c r="U1507" s="58" t="s">
        <v>103</v>
      </c>
      <c r="V1507" s="58" t="s">
        <v>104</v>
      </c>
      <c r="W1507" s="58" t="s">
        <v>100</v>
      </c>
      <c r="X1507" s="58" t="s">
        <v>102</v>
      </c>
      <c r="Y1507" s="58" t="s">
        <v>105</v>
      </c>
      <c r="Z1507" s="58">
        <v>870</v>
      </c>
      <c r="AA1507" s="58">
        <v>1244.0999999999999</v>
      </c>
    </row>
    <row r="1508" spans="16:27" ht="18" customHeight="1" x14ac:dyDescent="0.25">
      <c r="P1508" s="11"/>
      <c r="Q1508" s="57" t="s">
        <v>88</v>
      </c>
      <c r="R1508" s="57">
        <v>2021</v>
      </c>
      <c r="S1508" s="57" t="s">
        <v>8</v>
      </c>
      <c r="T1508" s="57" t="s">
        <v>101</v>
      </c>
      <c r="U1508" s="57" t="s">
        <v>103</v>
      </c>
      <c r="V1508" s="57" t="s">
        <v>104</v>
      </c>
      <c r="W1508" s="57" t="s">
        <v>100</v>
      </c>
      <c r="X1508" s="57" t="s">
        <v>102</v>
      </c>
      <c r="Y1508" s="57" t="s">
        <v>105</v>
      </c>
      <c r="Z1508" s="57">
        <v>314</v>
      </c>
      <c r="AA1508" s="57">
        <v>449.02</v>
      </c>
    </row>
    <row r="1509" spans="16:27" ht="18" customHeight="1" x14ac:dyDescent="0.25">
      <c r="P1509" s="11"/>
      <c r="Q1509" s="58" t="s">
        <v>97</v>
      </c>
      <c r="R1509" s="58">
        <v>2021</v>
      </c>
      <c r="S1509" s="58" t="s">
        <v>8</v>
      </c>
      <c r="T1509" s="58" t="s">
        <v>101</v>
      </c>
      <c r="U1509" s="58" t="s">
        <v>103</v>
      </c>
      <c r="V1509" s="58" t="s">
        <v>104</v>
      </c>
      <c r="W1509" s="58" t="s">
        <v>100</v>
      </c>
      <c r="X1509" s="58" t="s">
        <v>102</v>
      </c>
      <c r="Y1509" s="58" t="s">
        <v>105</v>
      </c>
      <c r="Z1509" s="58">
        <v>362</v>
      </c>
      <c r="AA1509" s="58">
        <v>517.66</v>
      </c>
    </row>
    <row r="1510" spans="16:27" ht="18" customHeight="1" x14ac:dyDescent="0.25">
      <c r="P1510" s="11"/>
      <c r="Q1510" s="57" t="s">
        <v>88</v>
      </c>
      <c r="R1510" s="57">
        <v>2021</v>
      </c>
      <c r="S1510" s="57" t="s">
        <v>8</v>
      </c>
      <c r="T1510" s="57" t="s">
        <v>101</v>
      </c>
      <c r="U1510" s="57" t="s">
        <v>103</v>
      </c>
      <c r="V1510" s="57" t="s">
        <v>104</v>
      </c>
      <c r="W1510" s="57" t="s">
        <v>100</v>
      </c>
      <c r="X1510" s="57" t="s">
        <v>102</v>
      </c>
      <c r="Y1510" s="57" t="s">
        <v>105</v>
      </c>
      <c r="Z1510" s="57">
        <v>290</v>
      </c>
      <c r="AA1510" s="57">
        <v>414.7</v>
      </c>
    </row>
    <row r="1511" spans="16:27" ht="18" customHeight="1" x14ac:dyDescent="0.25">
      <c r="P1511" s="11"/>
      <c r="Q1511" s="58" t="s">
        <v>88</v>
      </c>
      <c r="R1511" s="58">
        <v>2021</v>
      </c>
      <c r="S1511" s="58" t="s">
        <v>8</v>
      </c>
      <c r="T1511" s="58" t="s">
        <v>101</v>
      </c>
      <c r="U1511" s="58" t="s">
        <v>103</v>
      </c>
      <c r="V1511" s="58" t="s">
        <v>104</v>
      </c>
      <c r="W1511" s="58" t="s">
        <v>100</v>
      </c>
      <c r="X1511" s="58" t="s">
        <v>102</v>
      </c>
      <c r="Y1511" s="58" t="s">
        <v>105</v>
      </c>
      <c r="Z1511" s="58">
        <v>316</v>
      </c>
      <c r="AA1511" s="58">
        <v>451.88</v>
      </c>
    </row>
    <row r="1512" spans="16:27" ht="18" customHeight="1" x14ac:dyDescent="0.25">
      <c r="P1512" s="11"/>
      <c r="Q1512" s="57" t="s">
        <v>95</v>
      </c>
      <c r="R1512" s="57">
        <v>2021</v>
      </c>
      <c r="S1512" s="57" t="s">
        <v>8</v>
      </c>
      <c r="T1512" s="57" t="s">
        <v>101</v>
      </c>
      <c r="U1512" s="57" t="s">
        <v>103</v>
      </c>
      <c r="V1512" s="57" t="s">
        <v>104</v>
      </c>
      <c r="W1512" s="57" t="s">
        <v>100</v>
      </c>
      <c r="X1512" s="57" t="s">
        <v>102</v>
      </c>
      <c r="Y1512" s="57" t="s">
        <v>105</v>
      </c>
      <c r="Z1512" s="57">
        <v>364</v>
      </c>
      <c r="AA1512" s="57">
        <v>520.52</v>
      </c>
    </row>
    <row r="1513" spans="16:27" ht="18" customHeight="1" x14ac:dyDescent="0.25">
      <c r="P1513" s="11"/>
      <c r="Q1513" s="58" t="s">
        <v>95</v>
      </c>
      <c r="R1513" s="58">
        <v>2021</v>
      </c>
      <c r="S1513" s="58" t="s">
        <v>8</v>
      </c>
      <c r="T1513" s="58" t="s">
        <v>101</v>
      </c>
      <c r="U1513" s="58" t="s">
        <v>103</v>
      </c>
      <c r="V1513" s="58" t="s">
        <v>104</v>
      </c>
      <c r="W1513" s="58" t="s">
        <v>100</v>
      </c>
      <c r="X1513" s="58" t="s">
        <v>102</v>
      </c>
      <c r="Y1513" s="58" t="s">
        <v>105</v>
      </c>
      <c r="Z1513" s="58">
        <v>827</v>
      </c>
      <c r="AA1513" s="58">
        <v>1182.6099999999999</v>
      </c>
    </row>
    <row r="1514" spans="16:27" ht="18" customHeight="1" x14ac:dyDescent="0.25">
      <c r="P1514" s="11"/>
      <c r="Q1514" s="57" t="s">
        <v>88</v>
      </c>
      <c r="R1514" s="57">
        <v>2021</v>
      </c>
      <c r="S1514" s="57" t="s">
        <v>8</v>
      </c>
      <c r="T1514" s="57" t="s">
        <v>101</v>
      </c>
      <c r="U1514" s="57" t="s">
        <v>103</v>
      </c>
      <c r="V1514" s="57" t="s">
        <v>104</v>
      </c>
      <c r="W1514" s="57" t="s">
        <v>100</v>
      </c>
      <c r="X1514" s="57" t="s">
        <v>102</v>
      </c>
      <c r="Y1514" s="57" t="s">
        <v>105</v>
      </c>
      <c r="Z1514" s="57">
        <v>861</v>
      </c>
      <c r="AA1514" s="57">
        <v>1231.23</v>
      </c>
    </row>
    <row r="1515" spans="16:27" ht="18" customHeight="1" x14ac:dyDescent="0.25">
      <c r="P1515" s="11"/>
      <c r="Q1515" s="58" t="s">
        <v>88</v>
      </c>
      <c r="R1515" s="58">
        <v>2021</v>
      </c>
      <c r="S1515" s="58" t="s">
        <v>8</v>
      </c>
      <c r="T1515" s="58" t="s">
        <v>101</v>
      </c>
      <c r="U1515" s="58" t="s">
        <v>103</v>
      </c>
      <c r="V1515" s="58" t="s">
        <v>104</v>
      </c>
      <c r="W1515" s="58" t="s">
        <v>100</v>
      </c>
      <c r="X1515" s="58" t="s">
        <v>102</v>
      </c>
      <c r="Y1515" s="58" t="s">
        <v>105</v>
      </c>
      <c r="Z1515" s="58">
        <v>914</v>
      </c>
      <c r="AA1515" s="58">
        <v>1307.02</v>
      </c>
    </row>
    <row r="1516" spans="16:27" ht="18" customHeight="1" x14ac:dyDescent="0.25">
      <c r="P1516" s="11"/>
      <c r="Q1516" s="57" t="s">
        <v>88</v>
      </c>
      <c r="R1516" s="57">
        <v>2021</v>
      </c>
      <c r="S1516" s="57" t="s">
        <v>8</v>
      </c>
      <c r="T1516" s="57" t="s">
        <v>101</v>
      </c>
      <c r="U1516" s="57" t="s">
        <v>103</v>
      </c>
      <c r="V1516" s="57" t="s">
        <v>104</v>
      </c>
      <c r="W1516" s="57" t="s">
        <v>100</v>
      </c>
      <c r="X1516" s="57" t="s">
        <v>102</v>
      </c>
      <c r="Y1516" s="57" t="s">
        <v>105</v>
      </c>
      <c r="Z1516" s="57">
        <v>867</v>
      </c>
      <c r="AA1516" s="57">
        <v>526.24</v>
      </c>
    </row>
    <row r="1517" spans="16:27" ht="18" customHeight="1" x14ac:dyDescent="0.25">
      <c r="P1517" s="11"/>
      <c r="Q1517" s="58" t="s">
        <v>95</v>
      </c>
      <c r="R1517" s="58">
        <v>2021</v>
      </c>
      <c r="S1517" s="58" t="s">
        <v>8</v>
      </c>
      <c r="T1517" s="58" t="s">
        <v>101</v>
      </c>
      <c r="U1517" s="58" t="s">
        <v>103</v>
      </c>
      <c r="V1517" s="58" t="s">
        <v>104</v>
      </c>
      <c r="W1517" s="58" t="s">
        <v>100</v>
      </c>
      <c r="X1517" s="58" t="s">
        <v>102</v>
      </c>
      <c r="Y1517" s="58" t="s">
        <v>105</v>
      </c>
      <c r="Z1517" s="58">
        <v>363</v>
      </c>
      <c r="AA1517" s="58">
        <v>526.24</v>
      </c>
    </row>
    <row r="1518" spans="16:27" ht="18" customHeight="1" x14ac:dyDescent="0.25">
      <c r="P1518" s="11"/>
      <c r="Q1518" s="57" t="s">
        <v>95</v>
      </c>
      <c r="R1518" s="57">
        <v>2021</v>
      </c>
      <c r="S1518" s="57" t="s">
        <v>8</v>
      </c>
      <c r="T1518" s="57" t="s">
        <v>101</v>
      </c>
      <c r="U1518" s="57" t="s">
        <v>103</v>
      </c>
      <c r="V1518" s="57" t="s">
        <v>104</v>
      </c>
      <c r="W1518" s="57" t="s">
        <v>100</v>
      </c>
      <c r="X1518" s="57" t="s">
        <v>102</v>
      </c>
      <c r="Y1518" s="57" t="s">
        <v>105</v>
      </c>
      <c r="Z1518" s="57">
        <v>291</v>
      </c>
      <c r="AA1518" s="57">
        <v>416.13</v>
      </c>
    </row>
    <row r="1519" spans="16:27" ht="18" customHeight="1" x14ac:dyDescent="0.25">
      <c r="P1519" s="11"/>
      <c r="Q1519" s="58" t="s">
        <v>88</v>
      </c>
      <c r="R1519" s="58">
        <v>2021</v>
      </c>
      <c r="S1519" s="58" t="s">
        <v>8</v>
      </c>
      <c r="T1519" s="58" t="s">
        <v>101</v>
      </c>
      <c r="U1519" s="58" t="s">
        <v>103</v>
      </c>
      <c r="V1519" s="58" t="s">
        <v>104</v>
      </c>
      <c r="W1519" s="58" t="s">
        <v>100</v>
      </c>
      <c r="X1519" s="58" t="s">
        <v>102</v>
      </c>
      <c r="Y1519" s="58" t="s">
        <v>105</v>
      </c>
      <c r="Z1519" s="58">
        <v>285</v>
      </c>
      <c r="AA1519" s="58">
        <v>407.55</v>
      </c>
    </row>
    <row r="1520" spans="16:27" ht="18" customHeight="1" x14ac:dyDescent="0.25">
      <c r="P1520" s="11"/>
      <c r="Q1520" s="57" t="s">
        <v>88</v>
      </c>
      <c r="R1520" s="57">
        <v>2021</v>
      </c>
      <c r="S1520" s="57" t="s">
        <v>8</v>
      </c>
      <c r="T1520" s="57" t="s">
        <v>101</v>
      </c>
      <c r="U1520" s="57" t="s">
        <v>103</v>
      </c>
      <c r="V1520" s="57" t="s">
        <v>104</v>
      </c>
      <c r="W1520" s="57" t="s">
        <v>100</v>
      </c>
      <c r="X1520" s="57" t="s">
        <v>102</v>
      </c>
      <c r="Y1520" s="57" t="s">
        <v>105</v>
      </c>
      <c r="Z1520" s="57">
        <v>361</v>
      </c>
      <c r="AA1520" s="57">
        <v>516.23</v>
      </c>
    </row>
    <row r="1521" spans="16:27" ht="18" customHeight="1" x14ac:dyDescent="0.25">
      <c r="P1521" s="11"/>
      <c r="Q1521" s="58" t="s">
        <v>88</v>
      </c>
      <c r="R1521" s="58">
        <v>2021</v>
      </c>
      <c r="S1521" s="58" t="s">
        <v>8</v>
      </c>
      <c r="T1521" s="58" t="s">
        <v>101</v>
      </c>
      <c r="U1521" s="58" t="s">
        <v>103</v>
      </c>
      <c r="V1521" s="58" t="s">
        <v>104</v>
      </c>
      <c r="W1521" s="58" t="s">
        <v>100</v>
      </c>
      <c r="X1521" s="58" t="s">
        <v>102</v>
      </c>
      <c r="Y1521" s="58" t="s">
        <v>105</v>
      </c>
      <c r="Z1521" s="58">
        <v>289</v>
      </c>
      <c r="AA1521" s="58">
        <v>413.27</v>
      </c>
    </row>
    <row r="1522" spans="16:27" ht="18" customHeight="1" x14ac:dyDescent="0.25">
      <c r="P1522" s="11"/>
      <c r="Q1522" s="57" t="s">
        <v>88</v>
      </c>
      <c r="R1522" s="57">
        <v>2021</v>
      </c>
      <c r="S1522" s="57" t="s">
        <v>8</v>
      </c>
      <c r="T1522" s="57" t="s">
        <v>101</v>
      </c>
      <c r="U1522" s="57" t="s">
        <v>103</v>
      </c>
      <c r="V1522" s="57" t="s">
        <v>104</v>
      </c>
      <c r="W1522" s="57" t="s">
        <v>100</v>
      </c>
      <c r="X1522" s="57" t="s">
        <v>102</v>
      </c>
      <c r="Y1522" s="57" t="s">
        <v>105</v>
      </c>
      <c r="Z1522" s="57">
        <v>836</v>
      </c>
      <c r="AA1522" s="57">
        <v>1195.48</v>
      </c>
    </row>
    <row r="1523" spans="16:27" ht="18" customHeight="1" x14ac:dyDescent="0.25">
      <c r="P1523" s="11"/>
      <c r="Q1523" s="58" t="s">
        <v>88</v>
      </c>
      <c r="R1523" s="58">
        <v>2021</v>
      </c>
      <c r="S1523" s="58" t="s">
        <v>8</v>
      </c>
      <c r="T1523" s="58" t="s">
        <v>101</v>
      </c>
      <c r="U1523" s="58" t="s">
        <v>103</v>
      </c>
      <c r="V1523" s="58" t="s">
        <v>104</v>
      </c>
      <c r="W1523" s="58" t="s">
        <v>100</v>
      </c>
      <c r="X1523" s="58" t="s">
        <v>102</v>
      </c>
      <c r="Y1523" s="58" t="s">
        <v>105</v>
      </c>
      <c r="Z1523" s="58">
        <v>869</v>
      </c>
      <c r="AA1523" s="58">
        <v>1242.67</v>
      </c>
    </row>
    <row r="1524" spans="16:27" ht="18" customHeight="1" x14ac:dyDescent="0.25">
      <c r="P1524" s="11"/>
      <c r="Q1524" s="57" t="s">
        <v>97</v>
      </c>
      <c r="R1524" s="57">
        <v>2021</v>
      </c>
      <c r="S1524" s="57" t="s">
        <v>7</v>
      </c>
      <c r="T1524" s="57" t="s">
        <v>89</v>
      </c>
      <c r="U1524" s="57" t="s">
        <v>103</v>
      </c>
      <c r="V1524" s="57" t="s">
        <v>104</v>
      </c>
      <c r="W1524" s="57" t="s">
        <v>92</v>
      </c>
      <c r="X1524" s="57" t="s">
        <v>102</v>
      </c>
      <c r="Y1524" s="57" t="s">
        <v>94</v>
      </c>
      <c r="Z1524" s="57">
        <v>340</v>
      </c>
      <c r="AA1524" s="57">
        <v>486.2</v>
      </c>
    </row>
    <row r="1525" spans="16:27" ht="18" customHeight="1" x14ac:dyDescent="0.25">
      <c r="P1525" s="11"/>
      <c r="Q1525" s="58" t="s">
        <v>95</v>
      </c>
      <c r="R1525" s="58">
        <v>2021</v>
      </c>
      <c r="S1525" s="58" t="s">
        <v>7</v>
      </c>
      <c r="T1525" s="58" t="s">
        <v>89</v>
      </c>
      <c r="U1525" s="58" t="s">
        <v>103</v>
      </c>
      <c r="V1525" s="58" t="s">
        <v>104</v>
      </c>
      <c r="W1525" s="58" t="s">
        <v>92</v>
      </c>
      <c r="X1525" s="58" t="s">
        <v>102</v>
      </c>
      <c r="Y1525" s="58" t="s">
        <v>94</v>
      </c>
      <c r="Z1525" s="58">
        <v>334</v>
      </c>
      <c r="AA1525" s="58">
        <v>477.62</v>
      </c>
    </row>
    <row r="1526" spans="16:27" ht="18" customHeight="1" x14ac:dyDescent="0.25">
      <c r="P1526" s="11"/>
      <c r="Q1526" s="57" t="s">
        <v>95</v>
      </c>
      <c r="R1526" s="57">
        <v>2021</v>
      </c>
      <c r="S1526" s="57" t="s">
        <v>7</v>
      </c>
      <c r="T1526" s="57" t="s">
        <v>89</v>
      </c>
      <c r="U1526" s="57" t="s">
        <v>103</v>
      </c>
      <c r="V1526" s="57" t="s">
        <v>104</v>
      </c>
      <c r="W1526" s="57" t="s">
        <v>92</v>
      </c>
      <c r="X1526" s="57" t="s">
        <v>102</v>
      </c>
      <c r="Y1526" s="57" t="s">
        <v>94</v>
      </c>
      <c r="Z1526" s="57">
        <v>337</v>
      </c>
      <c r="AA1526" s="57">
        <v>481.91</v>
      </c>
    </row>
    <row r="1527" spans="16:27" ht="18" customHeight="1" x14ac:dyDescent="0.25">
      <c r="P1527" s="11"/>
      <c r="Q1527" s="58" t="s">
        <v>97</v>
      </c>
      <c r="R1527" s="58">
        <v>2021</v>
      </c>
      <c r="S1527" s="58" t="s">
        <v>7</v>
      </c>
      <c r="T1527" s="58" t="s">
        <v>89</v>
      </c>
      <c r="U1527" s="58" t="s">
        <v>103</v>
      </c>
      <c r="V1527" s="58" t="s">
        <v>104</v>
      </c>
      <c r="W1527" s="58" t="s">
        <v>92</v>
      </c>
      <c r="X1527" s="58" t="s">
        <v>102</v>
      </c>
      <c r="Y1527" s="58" t="s">
        <v>94</v>
      </c>
      <c r="Z1527" s="58">
        <v>331</v>
      </c>
      <c r="AA1527" s="58">
        <v>473.33</v>
      </c>
    </row>
    <row r="1528" spans="16:27" ht="18" customHeight="1" x14ac:dyDescent="0.25">
      <c r="P1528" s="11"/>
      <c r="Q1528" s="57" t="s">
        <v>88</v>
      </c>
      <c r="R1528" s="57">
        <v>2021</v>
      </c>
      <c r="S1528" s="57" t="s">
        <v>8</v>
      </c>
      <c r="T1528" s="57" t="s">
        <v>89</v>
      </c>
      <c r="U1528" s="57" t="s">
        <v>103</v>
      </c>
      <c r="V1528" s="57" t="s">
        <v>104</v>
      </c>
      <c r="W1528" s="57" t="s">
        <v>92</v>
      </c>
      <c r="X1528" s="57" t="s">
        <v>102</v>
      </c>
      <c r="Y1528" s="57" t="s">
        <v>94</v>
      </c>
      <c r="Z1528" s="57">
        <v>328</v>
      </c>
      <c r="AA1528" s="57">
        <v>469.04</v>
      </c>
    </row>
    <row r="1529" spans="16:27" ht="18" customHeight="1" x14ac:dyDescent="0.25">
      <c r="P1529" s="11"/>
      <c r="Q1529" s="58" t="s">
        <v>95</v>
      </c>
      <c r="R1529" s="58">
        <v>2021</v>
      </c>
      <c r="S1529" s="58" t="s">
        <v>8</v>
      </c>
      <c r="T1529" s="58" t="s">
        <v>89</v>
      </c>
      <c r="U1529" s="58" t="s">
        <v>103</v>
      </c>
      <c r="V1529" s="58" t="s">
        <v>104</v>
      </c>
      <c r="W1529" s="58" t="s">
        <v>92</v>
      </c>
      <c r="X1529" s="58" t="s">
        <v>102</v>
      </c>
      <c r="Y1529" s="58" t="s">
        <v>94</v>
      </c>
      <c r="Z1529" s="58">
        <v>322</v>
      </c>
      <c r="AA1529" s="58">
        <v>460.46</v>
      </c>
    </row>
    <row r="1530" spans="16:27" ht="18" customHeight="1" x14ac:dyDescent="0.25">
      <c r="P1530" s="11"/>
      <c r="Q1530" s="57" t="s">
        <v>88</v>
      </c>
      <c r="R1530" s="57">
        <v>2021</v>
      </c>
      <c r="S1530" s="57" t="s">
        <v>8</v>
      </c>
      <c r="T1530" s="57" t="s">
        <v>89</v>
      </c>
      <c r="U1530" s="57" t="s">
        <v>103</v>
      </c>
      <c r="V1530" s="57" t="s">
        <v>104</v>
      </c>
      <c r="W1530" s="57" t="s">
        <v>92</v>
      </c>
      <c r="X1530" s="57" t="s">
        <v>102</v>
      </c>
      <c r="Y1530" s="57" t="s">
        <v>94</v>
      </c>
      <c r="Z1530" s="57">
        <v>316</v>
      </c>
      <c r="AA1530" s="57">
        <v>451.88</v>
      </c>
    </row>
    <row r="1531" spans="16:27" ht="18" customHeight="1" x14ac:dyDescent="0.25">
      <c r="P1531" s="11"/>
      <c r="Q1531" s="58" t="s">
        <v>95</v>
      </c>
      <c r="R1531" s="58">
        <v>2021</v>
      </c>
      <c r="S1531" s="58" t="s">
        <v>8</v>
      </c>
      <c r="T1531" s="58" t="s">
        <v>89</v>
      </c>
      <c r="U1531" s="58" t="s">
        <v>103</v>
      </c>
      <c r="V1531" s="58" t="s">
        <v>104</v>
      </c>
      <c r="W1531" s="58" t="s">
        <v>92</v>
      </c>
      <c r="X1531" s="58" t="s">
        <v>102</v>
      </c>
      <c r="Y1531" s="58" t="s">
        <v>94</v>
      </c>
      <c r="Z1531" s="58">
        <v>325</v>
      </c>
      <c r="AA1531" s="58">
        <v>464.75</v>
      </c>
    </row>
    <row r="1532" spans="16:27" ht="18" customHeight="1" x14ac:dyDescent="0.25">
      <c r="P1532" s="11"/>
      <c r="Q1532" s="57" t="s">
        <v>97</v>
      </c>
      <c r="R1532" s="57">
        <v>2021</v>
      </c>
      <c r="S1532" s="57" t="s">
        <v>8</v>
      </c>
      <c r="T1532" s="57" t="s">
        <v>89</v>
      </c>
      <c r="U1532" s="57" t="s">
        <v>103</v>
      </c>
      <c r="V1532" s="57" t="s">
        <v>104</v>
      </c>
      <c r="W1532" s="57" t="s">
        <v>92</v>
      </c>
      <c r="X1532" s="57" t="s">
        <v>102</v>
      </c>
      <c r="Y1532" s="57" t="s">
        <v>94</v>
      </c>
      <c r="Z1532" s="57">
        <v>319</v>
      </c>
      <c r="AA1532" s="57">
        <v>456.17</v>
      </c>
    </row>
    <row r="1533" spans="16:27" ht="18" customHeight="1" x14ac:dyDescent="0.25">
      <c r="P1533" s="11"/>
      <c r="Q1533" s="58" t="s">
        <v>88</v>
      </c>
      <c r="R1533" s="58">
        <v>2021</v>
      </c>
      <c r="S1533" s="58" t="s">
        <v>8</v>
      </c>
      <c r="T1533" s="58" t="s">
        <v>89</v>
      </c>
      <c r="U1533" s="58" t="s">
        <v>103</v>
      </c>
      <c r="V1533" s="58" t="s">
        <v>104</v>
      </c>
      <c r="W1533" s="58" t="s">
        <v>92</v>
      </c>
      <c r="X1533" s="58" t="s">
        <v>102</v>
      </c>
      <c r="Y1533" s="58" t="s">
        <v>94</v>
      </c>
      <c r="Z1533" s="58">
        <v>313</v>
      </c>
      <c r="AA1533" s="58">
        <v>447.59</v>
      </c>
    </row>
    <row r="1534" spans="16:27" ht="18" customHeight="1" x14ac:dyDescent="0.25">
      <c r="P1534" s="11"/>
      <c r="Q1534" s="57" t="s">
        <v>97</v>
      </c>
      <c r="R1534" s="57">
        <v>2022</v>
      </c>
      <c r="S1534" s="57" t="s">
        <v>3</v>
      </c>
      <c r="T1534" s="57" t="s">
        <v>89</v>
      </c>
      <c r="U1534" s="57" t="s">
        <v>90</v>
      </c>
      <c r="V1534" s="57" t="s">
        <v>91</v>
      </c>
      <c r="W1534" s="57" t="s">
        <v>100</v>
      </c>
      <c r="X1534" s="57" t="s">
        <v>93</v>
      </c>
      <c r="Y1534" s="57" t="s">
        <v>94</v>
      </c>
      <c r="Z1534" s="57">
        <v>212</v>
      </c>
      <c r="AA1534" s="57">
        <v>303.16000000000003</v>
      </c>
    </row>
    <row r="1535" spans="16:27" ht="18" customHeight="1" x14ac:dyDescent="0.25">
      <c r="P1535" s="11"/>
      <c r="Q1535" s="58" t="s">
        <v>95</v>
      </c>
      <c r="R1535" s="58">
        <v>2022</v>
      </c>
      <c r="S1535" s="58" t="s">
        <v>3</v>
      </c>
      <c r="T1535" s="58" t="s">
        <v>89</v>
      </c>
      <c r="U1535" s="58" t="s">
        <v>90</v>
      </c>
      <c r="V1535" s="58" t="s">
        <v>91</v>
      </c>
      <c r="W1535" s="58" t="s">
        <v>100</v>
      </c>
      <c r="X1535" s="58" t="s">
        <v>93</v>
      </c>
      <c r="Y1535" s="58" t="s">
        <v>94</v>
      </c>
      <c r="Z1535" s="58">
        <v>206</v>
      </c>
      <c r="AA1535" s="58">
        <v>294.58</v>
      </c>
    </row>
    <row r="1536" spans="16:27" ht="18" customHeight="1" x14ac:dyDescent="0.25">
      <c r="P1536" s="11"/>
      <c r="Q1536" s="57" t="s">
        <v>97</v>
      </c>
      <c r="R1536" s="57">
        <v>2022</v>
      </c>
      <c r="S1536" s="57" t="s">
        <v>3</v>
      </c>
      <c r="T1536" s="57" t="s">
        <v>89</v>
      </c>
      <c r="U1536" s="57" t="s">
        <v>90</v>
      </c>
      <c r="V1536" s="57" t="s">
        <v>91</v>
      </c>
      <c r="W1536" s="57" t="s">
        <v>100</v>
      </c>
      <c r="X1536" s="57" t="s">
        <v>93</v>
      </c>
      <c r="Y1536" s="57" t="s">
        <v>96</v>
      </c>
      <c r="Z1536" s="57">
        <v>216</v>
      </c>
      <c r="AA1536" s="57">
        <v>308.88</v>
      </c>
    </row>
    <row r="1537" spans="16:27" ht="18" customHeight="1" x14ac:dyDescent="0.25">
      <c r="P1537" s="11"/>
      <c r="Q1537" s="58" t="s">
        <v>95</v>
      </c>
      <c r="R1537" s="58">
        <v>2022</v>
      </c>
      <c r="S1537" s="58" t="s">
        <v>3</v>
      </c>
      <c r="T1537" s="58" t="s">
        <v>89</v>
      </c>
      <c r="U1537" s="58" t="s">
        <v>90</v>
      </c>
      <c r="V1537" s="58" t="s">
        <v>91</v>
      </c>
      <c r="W1537" s="58" t="s">
        <v>100</v>
      </c>
      <c r="X1537" s="58" t="s">
        <v>93</v>
      </c>
      <c r="Y1537" s="58" t="s">
        <v>96</v>
      </c>
      <c r="Z1537" s="58">
        <v>210</v>
      </c>
      <c r="AA1537" s="58">
        <v>300.3</v>
      </c>
    </row>
    <row r="1538" spans="16:27" ht="18" customHeight="1" x14ac:dyDescent="0.25">
      <c r="P1538" s="11"/>
      <c r="Q1538" s="57" t="s">
        <v>97</v>
      </c>
      <c r="R1538" s="57">
        <v>2022</v>
      </c>
      <c r="S1538" s="57" t="s">
        <v>3</v>
      </c>
      <c r="T1538" s="57" t="s">
        <v>89</v>
      </c>
      <c r="U1538" s="57" t="s">
        <v>90</v>
      </c>
      <c r="V1538" s="57" t="s">
        <v>91</v>
      </c>
      <c r="W1538" s="57" t="s">
        <v>100</v>
      </c>
      <c r="X1538" s="57" t="s">
        <v>93</v>
      </c>
      <c r="Y1538" s="57" t="s">
        <v>96</v>
      </c>
      <c r="Z1538" s="57">
        <v>204</v>
      </c>
      <c r="AA1538" s="57">
        <v>291.72000000000003</v>
      </c>
    </row>
    <row r="1539" spans="16:27" ht="18" customHeight="1" x14ac:dyDescent="0.25">
      <c r="P1539" s="11"/>
      <c r="Q1539" s="58" t="s">
        <v>97</v>
      </c>
      <c r="R1539" s="58">
        <v>2022</v>
      </c>
      <c r="S1539" s="58" t="s">
        <v>3</v>
      </c>
      <c r="T1539" s="58" t="s">
        <v>89</v>
      </c>
      <c r="U1539" s="58" t="s">
        <v>90</v>
      </c>
      <c r="V1539" s="58" t="s">
        <v>91</v>
      </c>
      <c r="W1539" s="58" t="s">
        <v>100</v>
      </c>
      <c r="X1539" s="58" t="s">
        <v>93</v>
      </c>
      <c r="Y1539" s="58" t="s">
        <v>96</v>
      </c>
      <c r="Z1539" s="58">
        <v>213</v>
      </c>
      <c r="AA1539" s="58">
        <v>304.58999999999997</v>
      </c>
    </row>
    <row r="1540" spans="16:27" ht="18" customHeight="1" x14ac:dyDescent="0.25">
      <c r="P1540" s="11"/>
      <c r="Q1540" s="57" t="s">
        <v>88</v>
      </c>
      <c r="R1540" s="57">
        <v>2022</v>
      </c>
      <c r="S1540" s="57" t="s">
        <v>3</v>
      </c>
      <c r="T1540" s="57" t="s">
        <v>89</v>
      </c>
      <c r="U1540" s="57" t="s">
        <v>90</v>
      </c>
      <c r="V1540" s="57" t="s">
        <v>91</v>
      </c>
      <c r="W1540" s="57" t="s">
        <v>100</v>
      </c>
      <c r="X1540" s="57" t="s">
        <v>93</v>
      </c>
      <c r="Y1540" s="57" t="s">
        <v>96</v>
      </c>
      <c r="Z1540" s="57">
        <v>207</v>
      </c>
      <c r="AA1540" s="57">
        <v>296.01</v>
      </c>
    </row>
    <row r="1541" spans="16:27" ht="18" customHeight="1" x14ac:dyDescent="0.25">
      <c r="P1541" s="11"/>
      <c r="Q1541" s="58" t="s">
        <v>95</v>
      </c>
      <c r="R1541" s="58">
        <v>2022</v>
      </c>
      <c r="S1541" s="58" t="s">
        <v>3</v>
      </c>
      <c r="T1541" s="58" t="s">
        <v>89</v>
      </c>
      <c r="U1541" s="58" t="s">
        <v>90</v>
      </c>
      <c r="V1541" s="58" t="s">
        <v>91</v>
      </c>
      <c r="W1541" s="58" t="s">
        <v>100</v>
      </c>
      <c r="X1541" s="58" t="s">
        <v>93</v>
      </c>
      <c r="Y1541" s="58" t="s">
        <v>96</v>
      </c>
      <c r="Z1541" s="58">
        <v>201</v>
      </c>
      <c r="AA1541" s="58">
        <v>287.43</v>
      </c>
    </row>
    <row r="1542" spans="16:27" ht="18" customHeight="1" x14ac:dyDescent="0.25">
      <c r="P1542" s="11"/>
      <c r="Q1542" s="57" t="s">
        <v>95</v>
      </c>
      <c r="R1542" s="57">
        <v>2022</v>
      </c>
      <c r="S1542" s="57" t="s">
        <v>3</v>
      </c>
      <c r="T1542" s="57" t="s">
        <v>89</v>
      </c>
      <c r="U1542" s="57" t="s">
        <v>90</v>
      </c>
      <c r="V1542" s="57" t="s">
        <v>91</v>
      </c>
      <c r="W1542" s="57" t="s">
        <v>100</v>
      </c>
      <c r="X1542" s="57" t="s">
        <v>93</v>
      </c>
      <c r="Y1542" s="57" t="s">
        <v>94</v>
      </c>
      <c r="Z1542" s="57">
        <v>215</v>
      </c>
      <c r="AA1542" s="57">
        <v>307.45</v>
      </c>
    </row>
    <row r="1543" spans="16:27" ht="18" customHeight="1" x14ac:dyDescent="0.25">
      <c r="P1543" s="11"/>
      <c r="Q1543" s="58" t="s">
        <v>95</v>
      </c>
      <c r="R1543" s="58">
        <v>2022</v>
      </c>
      <c r="S1543" s="58" t="s">
        <v>3</v>
      </c>
      <c r="T1543" s="58" t="s">
        <v>89</v>
      </c>
      <c r="U1543" s="58" t="s">
        <v>90</v>
      </c>
      <c r="V1543" s="58" t="s">
        <v>91</v>
      </c>
      <c r="W1543" s="58" t="s">
        <v>100</v>
      </c>
      <c r="X1543" s="58" t="s">
        <v>93</v>
      </c>
      <c r="Y1543" s="58" t="s">
        <v>94</v>
      </c>
      <c r="Z1543" s="58">
        <v>209</v>
      </c>
      <c r="AA1543" s="58">
        <v>298.87</v>
      </c>
    </row>
    <row r="1544" spans="16:27" ht="18" customHeight="1" x14ac:dyDescent="0.25">
      <c r="P1544" s="11"/>
      <c r="Q1544" s="57" t="s">
        <v>98</v>
      </c>
      <c r="R1544" s="57">
        <v>2022</v>
      </c>
      <c r="S1544" s="57" t="s">
        <v>3</v>
      </c>
      <c r="T1544" s="57" t="s">
        <v>89</v>
      </c>
      <c r="U1544" s="57" t="s">
        <v>90</v>
      </c>
      <c r="V1544" s="57" t="s">
        <v>91</v>
      </c>
      <c r="W1544" s="57" t="s">
        <v>100</v>
      </c>
      <c r="X1544" s="57" t="s">
        <v>93</v>
      </c>
      <c r="Y1544" s="57" t="s">
        <v>94</v>
      </c>
      <c r="Z1544" s="57">
        <v>203</v>
      </c>
      <c r="AA1544" s="57">
        <v>290.29000000000002</v>
      </c>
    </row>
    <row r="1545" spans="16:27" ht="18" customHeight="1" x14ac:dyDescent="0.25">
      <c r="P1545" s="11"/>
      <c r="Q1545" s="58" t="s">
        <v>95</v>
      </c>
      <c r="R1545" s="58">
        <v>2022</v>
      </c>
      <c r="S1545" s="58" t="s">
        <v>7</v>
      </c>
      <c r="T1545" s="58" t="s">
        <v>89</v>
      </c>
      <c r="U1545" s="58" t="s">
        <v>90</v>
      </c>
      <c r="V1545" s="58" t="s">
        <v>91</v>
      </c>
      <c r="W1545" s="58" t="s">
        <v>100</v>
      </c>
      <c r="X1545" s="58" t="s">
        <v>93</v>
      </c>
      <c r="Y1545" s="58" t="s">
        <v>96</v>
      </c>
      <c r="Z1545" s="58">
        <v>158</v>
      </c>
      <c r="AA1545" s="58">
        <v>225.94</v>
      </c>
    </row>
    <row r="1546" spans="16:27" ht="18" customHeight="1" x14ac:dyDescent="0.25">
      <c r="P1546" s="11"/>
      <c r="Q1546" s="57" t="s">
        <v>95</v>
      </c>
      <c r="R1546" s="57">
        <v>2022</v>
      </c>
      <c r="S1546" s="57" t="s">
        <v>7</v>
      </c>
      <c r="T1546" s="57" t="s">
        <v>89</v>
      </c>
      <c r="U1546" s="57" t="s">
        <v>90</v>
      </c>
      <c r="V1546" s="57" t="s">
        <v>91</v>
      </c>
      <c r="W1546" s="57" t="s">
        <v>100</v>
      </c>
      <c r="X1546" s="57" t="s">
        <v>93</v>
      </c>
      <c r="Y1546" s="57" t="s">
        <v>96</v>
      </c>
      <c r="Z1546" s="57">
        <v>160</v>
      </c>
      <c r="AA1546" s="57">
        <v>228.8</v>
      </c>
    </row>
    <row r="1547" spans="16:27" ht="18" customHeight="1" x14ac:dyDescent="0.25">
      <c r="P1547" s="11"/>
      <c r="Q1547" s="58" t="s">
        <v>99</v>
      </c>
      <c r="R1547" s="58">
        <v>2022</v>
      </c>
      <c r="S1547" s="58" t="s">
        <v>7</v>
      </c>
      <c r="T1547" s="58" t="s">
        <v>89</v>
      </c>
      <c r="U1547" s="58" t="s">
        <v>90</v>
      </c>
      <c r="V1547" s="58" t="s">
        <v>91</v>
      </c>
      <c r="W1547" s="58" t="s">
        <v>100</v>
      </c>
      <c r="X1547" s="58" t="s">
        <v>93</v>
      </c>
      <c r="Y1547" s="58" t="s">
        <v>96</v>
      </c>
      <c r="Z1547" s="58">
        <v>162</v>
      </c>
      <c r="AA1547" s="58">
        <v>231.66</v>
      </c>
    </row>
    <row r="1548" spans="16:27" ht="18" customHeight="1" x14ac:dyDescent="0.25">
      <c r="P1548" s="11"/>
      <c r="Q1548" s="57" t="s">
        <v>88</v>
      </c>
      <c r="R1548" s="57">
        <v>2022</v>
      </c>
      <c r="S1548" s="57" t="s">
        <v>7</v>
      </c>
      <c r="T1548" s="57" t="s">
        <v>89</v>
      </c>
      <c r="U1548" s="57" t="s">
        <v>90</v>
      </c>
      <c r="V1548" s="57" t="s">
        <v>91</v>
      </c>
      <c r="W1548" s="57" t="s">
        <v>100</v>
      </c>
      <c r="X1548" s="57" t="s">
        <v>93</v>
      </c>
      <c r="Y1548" s="57" t="s">
        <v>96</v>
      </c>
      <c r="Z1548" s="57">
        <v>159</v>
      </c>
      <c r="AA1548" s="57">
        <v>227.37</v>
      </c>
    </row>
    <row r="1549" spans="16:27" ht="18" customHeight="1" x14ac:dyDescent="0.25">
      <c r="P1549" s="11"/>
      <c r="Q1549" s="58" t="s">
        <v>95</v>
      </c>
      <c r="R1549" s="58">
        <v>2022</v>
      </c>
      <c r="S1549" s="58" t="s">
        <v>7</v>
      </c>
      <c r="T1549" s="58" t="s">
        <v>89</v>
      </c>
      <c r="U1549" s="58" t="s">
        <v>90</v>
      </c>
      <c r="V1549" s="58" t="s">
        <v>91</v>
      </c>
      <c r="W1549" s="58" t="s">
        <v>100</v>
      </c>
      <c r="X1549" s="58" t="s">
        <v>93</v>
      </c>
      <c r="Y1549" s="58" t="s">
        <v>96</v>
      </c>
      <c r="Z1549" s="58">
        <v>161</v>
      </c>
      <c r="AA1549" s="58">
        <v>230.23</v>
      </c>
    </row>
    <row r="1550" spans="16:27" ht="18" customHeight="1" x14ac:dyDescent="0.25">
      <c r="P1550" s="11"/>
      <c r="Q1550" s="57" t="s">
        <v>98</v>
      </c>
      <c r="R1550" s="57">
        <v>2022</v>
      </c>
      <c r="S1550" s="57" t="s">
        <v>1</v>
      </c>
      <c r="T1550" s="57" t="s">
        <v>89</v>
      </c>
      <c r="U1550" s="57" t="s">
        <v>90</v>
      </c>
      <c r="V1550" s="57" t="s">
        <v>91</v>
      </c>
      <c r="W1550" s="57" t="s">
        <v>100</v>
      </c>
      <c r="X1550" s="57" t="s">
        <v>93</v>
      </c>
      <c r="Y1550" s="57" t="s">
        <v>94</v>
      </c>
      <c r="Z1550" s="57">
        <v>248</v>
      </c>
      <c r="AA1550" s="57">
        <v>354.64</v>
      </c>
    </row>
    <row r="1551" spans="16:27" ht="18" customHeight="1" x14ac:dyDescent="0.25">
      <c r="P1551" s="11"/>
      <c r="Q1551" s="58" t="s">
        <v>95</v>
      </c>
      <c r="R1551" s="58">
        <v>2022</v>
      </c>
      <c r="S1551" s="58" t="s">
        <v>1</v>
      </c>
      <c r="T1551" s="58" t="s">
        <v>89</v>
      </c>
      <c r="U1551" s="58" t="s">
        <v>90</v>
      </c>
      <c r="V1551" s="58" t="s">
        <v>91</v>
      </c>
      <c r="W1551" s="58" t="s">
        <v>100</v>
      </c>
      <c r="X1551" s="58" t="s">
        <v>93</v>
      </c>
      <c r="Y1551" s="58" t="s">
        <v>94</v>
      </c>
      <c r="Z1551" s="58">
        <v>242</v>
      </c>
      <c r="AA1551" s="58">
        <v>346.06</v>
      </c>
    </row>
    <row r="1552" spans="16:27" ht="18" customHeight="1" x14ac:dyDescent="0.25">
      <c r="P1552" s="11"/>
      <c r="Q1552" s="57" t="s">
        <v>97</v>
      </c>
      <c r="R1552" s="57">
        <v>2022</v>
      </c>
      <c r="S1552" s="57" t="s">
        <v>1</v>
      </c>
      <c r="T1552" s="57" t="s">
        <v>89</v>
      </c>
      <c r="U1552" s="57" t="s">
        <v>90</v>
      </c>
      <c r="V1552" s="57" t="s">
        <v>91</v>
      </c>
      <c r="W1552" s="57" t="s">
        <v>100</v>
      </c>
      <c r="X1552" s="57" t="s">
        <v>93</v>
      </c>
      <c r="Y1552" s="57" t="s">
        <v>94</v>
      </c>
      <c r="Z1552" s="57">
        <v>236</v>
      </c>
      <c r="AA1552" s="57">
        <v>337.48</v>
      </c>
    </row>
    <row r="1553" spans="16:27" ht="18" customHeight="1" x14ac:dyDescent="0.25">
      <c r="P1553" s="11"/>
      <c r="Q1553" s="58" t="s">
        <v>97</v>
      </c>
      <c r="R1553" s="58">
        <v>2022</v>
      </c>
      <c r="S1553" s="58" t="s">
        <v>1</v>
      </c>
      <c r="T1553" s="58" t="s">
        <v>89</v>
      </c>
      <c r="U1553" s="58" t="s">
        <v>90</v>
      </c>
      <c r="V1553" s="58" t="s">
        <v>91</v>
      </c>
      <c r="W1553" s="58" t="s">
        <v>100</v>
      </c>
      <c r="X1553" s="58" t="s">
        <v>93</v>
      </c>
      <c r="Y1553" s="58" t="s">
        <v>96</v>
      </c>
      <c r="Z1553" s="58">
        <v>246</v>
      </c>
      <c r="AA1553" s="58">
        <v>351.78</v>
      </c>
    </row>
    <row r="1554" spans="16:27" ht="18" customHeight="1" x14ac:dyDescent="0.25">
      <c r="P1554" s="11"/>
      <c r="Q1554" s="57" t="s">
        <v>88</v>
      </c>
      <c r="R1554" s="57">
        <v>2022</v>
      </c>
      <c r="S1554" s="57" t="s">
        <v>1</v>
      </c>
      <c r="T1554" s="57" t="s">
        <v>89</v>
      </c>
      <c r="U1554" s="57" t="s">
        <v>90</v>
      </c>
      <c r="V1554" s="57" t="s">
        <v>91</v>
      </c>
      <c r="W1554" s="57" t="s">
        <v>100</v>
      </c>
      <c r="X1554" s="57" t="s">
        <v>93</v>
      </c>
      <c r="Y1554" s="57" t="s">
        <v>96</v>
      </c>
      <c r="Z1554" s="57">
        <v>240</v>
      </c>
      <c r="AA1554" s="57">
        <v>343.2</v>
      </c>
    </row>
    <row r="1555" spans="16:27" ht="18" customHeight="1" x14ac:dyDescent="0.25">
      <c r="P1555" s="11"/>
      <c r="Q1555" s="58" t="s">
        <v>97</v>
      </c>
      <c r="R1555" s="58">
        <v>2022</v>
      </c>
      <c r="S1555" s="58" t="s">
        <v>1</v>
      </c>
      <c r="T1555" s="58" t="s">
        <v>89</v>
      </c>
      <c r="U1555" s="58" t="s">
        <v>90</v>
      </c>
      <c r="V1555" s="58" t="s">
        <v>91</v>
      </c>
      <c r="W1555" s="58" t="s">
        <v>100</v>
      </c>
      <c r="X1555" s="58" t="s">
        <v>93</v>
      </c>
      <c r="Y1555" s="58" t="s">
        <v>96</v>
      </c>
      <c r="Z1555" s="58">
        <v>234</v>
      </c>
      <c r="AA1555" s="58">
        <v>334.62</v>
      </c>
    </row>
    <row r="1556" spans="16:27" ht="18" customHeight="1" x14ac:dyDescent="0.25">
      <c r="P1556" s="11"/>
      <c r="Q1556" s="57" t="s">
        <v>88</v>
      </c>
      <c r="R1556" s="57">
        <v>2022</v>
      </c>
      <c r="S1556" s="57" t="s">
        <v>1</v>
      </c>
      <c r="T1556" s="57" t="s">
        <v>89</v>
      </c>
      <c r="U1556" s="57" t="s">
        <v>90</v>
      </c>
      <c r="V1556" s="57" t="s">
        <v>91</v>
      </c>
      <c r="W1556" s="57" t="s">
        <v>100</v>
      </c>
      <c r="X1556" s="57" t="s">
        <v>93</v>
      </c>
      <c r="Y1556" s="57" t="s">
        <v>96</v>
      </c>
      <c r="Z1556" s="57">
        <v>243</v>
      </c>
      <c r="AA1556" s="57">
        <v>347.49</v>
      </c>
    </row>
    <row r="1557" spans="16:27" ht="18" customHeight="1" x14ac:dyDescent="0.25">
      <c r="P1557" s="11"/>
      <c r="Q1557" s="58" t="s">
        <v>95</v>
      </c>
      <c r="R1557" s="58">
        <v>2022</v>
      </c>
      <c r="S1557" s="58" t="s">
        <v>1</v>
      </c>
      <c r="T1557" s="58" t="s">
        <v>89</v>
      </c>
      <c r="U1557" s="58" t="s">
        <v>90</v>
      </c>
      <c r="V1557" s="58" t="s">
        <v>91</v>
      </c>
      <c r="W1557" s="58" t="s">
        <v>100</v>
      </c>
      <c r="X1557" s="58" t="s">
        <v>93</v>
      </c>
      <c r="Y1557" s="58" t="s">
        <v>96</v>
      </c>
      <c r="Z1557" s="58">
        <v>237</v>
      </c>
      <c r="AA1557" s="58">
        <v>338.91</v>
      </c>
    </row>
    <row r="1558" spans="16:27" ht="18" customHeight="1" x14ac:dyDescent="0.25">
      <c r="P1558" s="11"/>
      <c r="Q1558" s="57" t="s">
        <v>97</v>
      </c>
      <c r="R1558" s="57">
        <v>2022</v>
      </c>
      <c r="S1558" s="57" t="s">
        <v>1</v>
      </c>
      <c r="T1558" s="57" t="s">
        <v>89</v>
      </c>
      <c r="U1558" s="57" t="s">
        <v>90</v>
      </c>
      <c r="V1558" s="57" t="s">
        <v>91</v>
      </c>
      <c r="W1558" s="57" t="s">
        <v>100</v>
      </c>
      <c r="X1558" s="57" t="s">
        <v>93</v>
      </c>
      <c r="Y1558" s="57" t="s">
        <v>94</v>
      </c>
      <c r="Z1558" s="57">
        <v>245</v>
      </c>
      <c r="AA1558" s="57">
        <v>350.35</v>
      </c>
    </row>
    <row r="1559" spans="16:27" ht="18" customHeight="1" x14ac:dyDescent="0.25">
      <c r="P1559" s="11"/>
      <c r="Q1559" s="58" t="s">
        <v>95</v>
      </c>
      <c r="R1559" s="58">
        <v>2022</v>
      </c>
      <c r="S1559" s="58" t="s">
        <v>1</v>
      </c>
      <c r="T1559" s="58" t="s">
        <v>89</v>
      </c>
      <c r="U1559" s="58" t="s">
        <v>90</v>
      </c>
      <c r="V1559" s="58" t="s">
        <v>91</v>
      </c>
      <c r="W1559" s="58" t="s">
        <v>100</v>
      </c>
      <c r="X1559" s="58" t="s">
        <v>93</v>
      </c>
      <c r="Y1559" s="58" t="s">
        <v>94</v>
      </c>
      <c r="Z1559" s="58">
        <v>239</v>
      </c>
      <c r="AA1559" s="58">
        <v>341.77</v>
      </c>
    </row>
    <row r="1560" spans="16:27" ht="18" customHeight="1" x14ac:dyDescent="0.25">
      <c r="P1560" s="11"/>
      <c r="Q1560" s="57" t="s">
        <v>95</v>
      </c>
      <c r="R1560" s="57">
        <v>2022</v>
      </c>
      <c r="S1560" s="57" t="s">
        <v>1</v>
      </c>
      <c r="T1560" s="57" t="s">
        <v>89</v>
      </c>
      <c r="U1560" s="57" t="s">
        <v>90</v>
      </c>
      <c r="V1560" s="57" t="s">
        <v>91</v>
      </c>
      <c r="W1560" s="57" t="s">
        <v>100</v>
      </c>
      <c r="X1560" s="57" t="s">
        <v>93</v>
      </c>
      <c r="Y1560" s="57" t="s">
        <v>94</v>
      </c>
      <c r="Z1560" s="57">
        <v>233</v>
      </c>
      <c r="AA1560" s="57">
        <v>333.19</v>
      </c>
    </row>
    <row r="1561" spans="16:27" ht="18" customHeight="1" x14ac:dyDescent="0.25">
      <c r="P1561" s="11"/>
      <c r="Q1561" s="58" t="s">
        <v>95</v>
      </c>
      <c r="R1561" s="58">
        <v>2022</v>
      </c>
      <c r="S1561" s="58" t="s">
        <v>0</v>
      </c>
      <c r="T1561" s="58" t="s">
        <v>89</v>
      </c>
      <c r="U1561" s="58" t="s">
        <v>90</v>
      </c>
      <c r="V1561" s="58" t="s">
        <v>91</v>
      </c>
      <c r="W1561" s="58" t="s">
        <v>100</v>
      </c>
      <c r="X1561" s="58" t="s">
        <v>93</v>
      </c>
      <c r="Y1561" s="58" t="s">
        <v>94</v>
      </c>
      <c r="Z1561" s="58">
        <v>260</v>
      </c>
      <c r="AA1561" s="58">
        <v>371.8</v>
      </c>
    </row>
    <row r="1562" spans="16:27" ht="18" customHeight="1" x14ac:dyDescent="0.25">
      <c r="P1562" s="11"/>
      <c r="Q1562" s="57" t="s">
        <v>97</v>
      </c>
      <c r="R1562" s="57">
        <v>2022</v>
      </c>
      <c r="S1562" s="57" t="s">
        <v>0</v>
      </c>
      <c r="T1562" s="57" t="s">
        <v>89</v>
      </c>
      <c r="U1562" s="57" t="s">
        <v>90</v>
      </c>
      <c r="V1562" s="57" t="s">
        <v>91</v>
      </c>
      <c r="W1562" s="57" t="s">
        <v>100</v>
      </c>
      <c r="X1562" s="57" t="s">
        <v>93</v>
      </c>
      <c r="Y1562" s="57" t="s">
        <v>94</v>
      </c>
      <c r="Z1562" s="57">
        <v>254</v>
      </c>
      <c r="AA1562" s="57">
        <v>363.22</v>
      </c>
    </row>
    <row r="1563" spans="16:27" ht="18" customHeight="1" x14ac:dyDescent="0.25">
      <c r="P1563" s="11"/>
      <c r="Q1563" s="58" t="s">
        <v>88</v>
      </c>
      <c r="R1563" s="58">
        <v>2022</v>
      </c>
      <c r="S1563" s="58" t="s">
        <v>0</v>
      </c>
      <c r="T1563" s="58" t="s">
        <v>89</v>
      </c>
      <c r="U1563" s="58" t="s">
        <v>90</v>
      </c>
      <c r="V1563" s="58" t="s">
        <v>91</v>
      </c>
      <c r="W1563" s="58" t="s">
        <v>100</v>
      </c>
      <c r="X1563" s="58" t="s">
        <v>93</v>
      </c>
      <c r="Y1563" s="58" t="s">
        <v>94</v>
      </c>
      <c r="Z1563" s="58">
        <v>264</v>
      </c>
      <c r="AA1563" s="58">
        <v>526.24</v>
      </c>
    </row>
    <row r="1564" spans="16:27" ht="18" customHeight="1" x14ac:dyDescent="0.25">
      <c r="P1564" s="11"/>
      <c r="Q1564" s="57" t="s">
        <v>97</v>
      </c>
      <c r="R1564" s="57">
        <v>2022</v>
      </c>
      <c r="S1564" s="57" t="s">
        <v>0</v>
      </c>
      <c r="T1564" s="57" t="s">
        <v>89</v>
      </c>
      <c r="U1564" s="57" t="s">
        <v>90</v>
      </c>
      <c r="V1564" s="57" t="s">
        <v>91</v>
      </c>
      <c r="W1564" s="57" t="s">
        <v>100</v>
      </c>
      <c r="X1564" s="57" t="s">
        <v>93</v>
      </c>
      <c r="Y1564" s="57" t="s">
        <v>96</v>
      </c>
      <c r="Z1564" s="57">
        <v>258</v>
      </c>
      <c r="AA1564" s="57">
        <v>526.24</v>
      </c>
    </row>
    <row r="1565" spans="16:27" ht="18" customHeight="1" x14ac:dyDescent="0.25">
      <c r="P1565" s="11"/>
      <c r="Q1565" s="58" t="s">
        <v>95</v>
      </c>
      <c r="R1565" s="58">
        <v>2022</v>
      </c>
      <c r="S1565" s="58" t="s">
        <v>0</v>
      </c>
      <c r="T1565" s="58" t="s">
        <v>89</v>
      </c>
      <c r="U1565" s="58" t="s">
        <v>90</v>
      </c>
      <c r="V1565" s="58" t="s">
        <v>91</v>
      </c>
      <c r="W1565" s="58" t="s">
        <v>100</v>
      </c>
      <c r="X1565" s="58" t="s">
        <v>93</v>
      </c>
      <c r="Y1565" s="58" t="s">
        <v>96</v>
      </c>
      <c r="Z1565" s="58">
        <v>252</v>
      </c>
      <c r="AA1565" s="58">
        <v>360.36</v>
      </c>
    </row>
    <row r="1566" spans="16:27" ht="18" customHeight="1" x14ac:dyDescent="0.25">
      <c r="P1566" s="11"/>
      <c r="Q1566" s="57" t="s">
        <v>88</v>
      </c>
      <c r="R1566" s="57">
        <v>2022</v>
      </c>
      <c r="S1566" s="57" t="s">
        <v>0</v>
      </c>
      <c r="T1566" s="57" t="s">
        <v>89</v>
      </c>
      <c r="U1566" s="57" t="s">
        <v>90</v>
      </c>
      <c r="V1566" s="57" t="s">
        <v>91</v>
      </c>
      <c r="W1566" s="57" t="s">
        <v>100</v>
      </c>
      <c r="X1566" s="57" t="s">
        <v>93</v>
      </c>
      <c r="Y1566" s="57" t="s">
        <v>94</v>
      </c>
      <c r="Z1566" s="57">
        <v>261</v>
      </c>
      <c r="AA1566" s="57">
        <v>373.23</v>
      </c>
    </row>
    <row r="1567" spans="16:27" ht="18" customHeight="1" x14ac:dyDescent="0.25">
      <c r="P1567" s="11"/>
      <c r="Q1567" s="58" t="s">
        <v>95</v>
      </c>
      <c r="R1567" s="58">
        <v>2022</v>
      </c>
      <c r="S1567" s="58" t="s">
        <v>0</v>
      </c>
      <c r="T1567" s="58" t="s">
        <v>89</v>
      </c>
      <c r="U1567" s="58" t="s">
        <v>90</v>
      </c>
      <c r="V1567" s="58" t="s">
        <v>91</v>
      </c>
      <c r="W1567" s="58" t="s">
        <v>100</v>
      </c>
      <c r="X1567" s="58" t="s">
        <v>93</v>
      </c>
      <c r="Y1567" s="58" t="s">
        <v>96</v>
      </c>
      <c r="Z1567" s="58">
        <v>255</v>
      </c>
      <c r="AA1567" s="58">
        <v>364.65</v>
      </c>
    </row>
    <row r="1568" spans="16:27" ht="18" customHeight="1" x14ac:dyDescent="0.25">
      <c r="P1568" s="11"/>
      <c r="Q1568" s="57" t="s">
        <v>88</v>
      </c>
      <c r="R1568" s="57">
        <v>2022</v>
      </c>
      <c r="S1568" s="57" t="s">
        <v>0</v>
      </c>
      <c r="T1568" s="57" t="s">
        <v>89</v>
      </c>
      <c r="U1568" s="57" t="s">
        <v>90</v>
      </c>
      <c r="V1568" s="57" t="s">
        <v>91</v>
      </c>
      <c r="W1568" s="57" t="s">
        <v>100</v>
      </c>
      <c r="X1568" s="57" t="s">
        <v>93</v>
      </c>
      <c r="Y1568" s="57" t="s">
        <v>96</v>
      </c>
      <c r="Z1568" s="57">
        <v>249</v>
      </c>
      <c r="AA1568" s="57">
        <v>356.07</v>
      </c>
    </row>
    <row r="1569" spans="16:27" ht="18" customHeight="1" x14ac:dyDescent="0.25">
      <c r="P1569" s="11"/>
      <c r="Q1569" s="58" t="s">
        <v>98</v>
      </c>
      <c r="R1569" s="58">
        <v>2022</v>
      </c>
      <c r="S1569" s="58" t="s">
        <v>0</v>
      </c>
      <c r="T1569" s="58" t="s">
        <v>89</v>
      </c>
      <c r="U1569" s="58" t="s">
        <v>90</v>
      </c>
      <c r="V1569" s="58" t="s">
        <v>91</v>
      </c>
      <c r="W1569" s="58" t="s">
        <v>100</v>
      </c>
      <c r="X1569" s="58" t="s">
        <v>93</v>
      </c>
      <c r="Y1569" s="58" t="s">
        <v>94</v>
      </c>
      <c r="Z1569" s="58">
        <v>263</v>
      </c>
      <c r="AA1569" s="58">
        <v>376.09</v>
      </c>
    </row>
    <row r="1570" spans="16:27" ht="18" customHeight="1" x14ac:dyDescent="0.25">
      <c r="P1570" s="11"/>
      <c r="Q1570" s="57" t="s">
        <v>95</v>
      </c>
      <c r="R1570" s="57">
        <v>2022</v>
      </c>
      <c r="S1570" s="57" t="s">
        <v>0</v>
      </c>
      <c r="T1570" s="57" t="s">
        <v>89</v>
      </c>
      <c r="U1570" s="57" t="s">
        <v>90</v>
      </c>
      <c r="V1570" s="57" t="s">
        <v>91</v>
      </c>
      <c r="W1570" s="57" t="s">
        <v>100</v>
      </c>
      <c r="X1570" s="57" t="s">
        <v>93</v>
      </c>
      <c r="Y1570" s="57" t="s">
        <v>94</v>
      </c>
      <c r="Z1570" s="57">
        <v>257</v>
      </c>
      <c r="AA1570" s="57">
        <v>367.51</v>
      </c>
    </row>
    <row r="1571" spans="16:27" ht="18" customHeight="1" x14ac:dyDescent="0.25">
      <c r="P1571" s="11"/>
      <c r="Q1571" s="58" t="s">
        <v>88</v>
      </c>
      <c r="R1571" s="58">
        <v>2022</v>
      </c>
      <c r="S1571" s="58" t="s">
        <v>0</v>
      </c>
      <c r="T1571" s="58" t="s">
        <v>89</v>
      </c>
      <c r="U1571" s="58" t="s">
        <v>90</v>
      </c>
      <c r="V1571" s="58" t="s">
        <v>91</v>
      </c>
      <c r="W1571" s="58" t="s">
        <v>100</v>
      </c>
      <c r="X1571" s="58" t="s">
        <v>93</v>
      </c>
      <c r="Y1571" s="58" t="s">
        <v>94</v>
      </c>
      <c r="Z1571" s="58">
        <v>251</v>
      </c>
      <c r="AA1571" s="58">
        <v>358.93</v>
      </c>
    </row>
    <row r="1572" spans="16:27" ht="18" customHeight="1" x14ac:dyDescent="0.25">
      <c r="P1572" s="11"/>
      <c r="Q1572" s="57" t="s">
        <v>99</v>
      </c>
      <c r="R1572" s="57">
        <v>2022</v>
      </c>
      <c r="S1572" s="57" t="s">
        <v>6</v>
      </c>
      <c r="T1572" s="57" t="s">
        <v>89</v>
      </c>
      <c r="U1572" s="57" t="s">
        <v>90</v>
      </c>
      <c r="V1572" s="57" t="s">
        <v>91</v>
      </c>
      <c r="W1572" s="57" t="s">
        <v>100</v>
      </c>
      <c r="X1572" s="57" t="s">
        <v>93</v>
      </c>
      <c r="Y1572" s="57" t="s">
        <v>96</v>
      </c>
      <c r="Z1572" s="57">
        <v>164</v>
      </c>
      <c r="AA1572" s="57">
        <v>234.52</v>
      </c>
    </row>
    <row r="1573" spans="16:27" ht="18" customHeight="1" x14ac:dyDescent="0.25">
      <c r="P1573" s="11"/>
      <c r="Q1573" s="58" t="s">
        <v>95</v>
      </c>
      <c r="R1573" s="58">
        <v>2022</v>
      </c>
      <c r="S1573" s="58" t="s">
        <v>6</v>
      </c>
      <c r="T1573" s="58" t="s">
        <v>89</v>
      </c>
      <c r="U1573" s="58" t="s">
        <v>90</v>
      </c>
      <c r="V1573" s="58" t="s">
        <v>91</v>
      </c>
      <c r="W1573" s="58" t="s">
        <v>100</v>
      </c>
      <c r="X1573" s="58" t="s">
        <v>93</v>
      </c>
      <c r="Y1573" s="58" t="s">
        <v>96</v>
      </c>
      <c r="Z1573" s="58">
        <v>166</v>
      </c>
      <c r="AA1573" s="58">
        <v>237.38</v>
      </c>
    </row>
    <row r="1574" spans="16:27" ht="18" customHeight="1" x14ac:dyDescent="0.25">
      <c r="P1574" s="11"/>
      <c r="Q1574" s="57" t="s">
        <v>95</v>
      </c>
      <c r="R1574" s="57">
        <v>2022</v>
      </c>
      <c r="S1574" s="57" t="s">
        <v>6</v>
      </c>
      <c r="T1574" s="57" t="s">
        <v>89</v>
      </c>
      <c r="U1574" s="57" t="s">
        <v>90</v>
      </c>
      <c r="V1574" s="57" t="s">
        <v>91</v>
      </c>
      <c r="W1574" s="57" t="s">
        <v>100</v>
      </c>
      <c r="X1574" s="57" t="s">
        <v>93</v>
      </c>
      <c r="Y1574" s="57" t="s">
        <v>96</v>
      </c>
      <c r="Z1574" s="57">
        <v>168</v>
      </c>
      <c r="AA1574" s="57">
        <v>240.24</v>
      </c>
    </row>
    <row r="1575" spans="16:27" ht="18" customHeight="1" x14ac:dyDescent="0.25">
      <c r="P1575" s="11"/>
      <c r="Q1575" s="58" t="s">
        <v>97</v>
      </c>
      <c r="R1575" s="58">
        <v>2022</v>
      </c>
      <c r="S1575" s="58" t="s">
        <v>6</v>
      </c>
      <c r="T1575" s="58" t="s">
        <v>89</v>
      </c>
      <c r="U1575" s="58" t="s">
        <v>90</v>
      </c>
      <c r="V1575" s="58" t="s">
        <v>91</v>
      </c>
      <c r="W1575" s="58" t="s">
        <v>100</v>
      </c>
      <c r="X1575" s="58" t="s">
        <v>93</v>
      </c>
      <c r="Y1575" s="58" t="s">
        <v>96</v>
      </c>
      <c r="Z1575" s="58">
        <v>165</v>
      </c>
      <c r="AA1575" s="58">
        <v>235.95</v>
      </c>
    </row>
    <row r="1576" spans="16:27" ht="18" customHeight="1" x14ac:dyDescent="0.25">
      <c r="P1576" s="11"/>
      <c r="Q1576" s="57" t="s">
        <v>95</v>
      </c>
      <c r="R1576" s="57">
        <v>2022</v>
      </c>
      <c r="S1576" s="57" t="s">
        <v>6</v>
      </c>
      <c r="T1576" s="57" t="s">
        <v>89</v>
      </c>
      <c r="U1576" s="57" t="s">
        <v>90</v>
      </c>
      <c r="V1576" s="57" t="s">
        <v>91</v>
      </c>
      <c r="W1576" s="57" t="s">
        <v>100</v>
      </c>
      <c r="X1576" s="57" t="s">
        <v>93</v>
      </c>
      <c r="Y1576" s="57" t="s">
        <v>96</v>
      </c>
      <c r="Z1576" s="57">
        <v>163</v>
      </c>
      <c r="AA1576" s="57">
        <v>233.09</v>
      </c>
    </row>
    <row r="1577" spans="16:27" ht="18" customHeight="1" x14ac:dyDescent="0.25">
      <c r="P1577" s="11"/>
      <c r="Q1577" s="58" t="s">
        <v>99</v>
      </c>
      <c r="R1577" s="58">
        <v>2022</v>
      </c>
      <c r="S1577" s="58" t="s">
        <v>6</v>
      </c>
      <c r="T1577" s="58" t="s">
        <v>89</v>
      </c>
      <c r="U1577" s="58" t="s">
        <v>90</v>
      </c>
      <c r="V1577" s="58" t="s">
        <v>91</v>
      </c>
      <c r="W1577" s="58" t="s">
        <v>100</v>
      </c>
      <c r="X1577" s="58" t="s">
        <v>93</v>
      </c>
      <c r="Y1577" s="58" t="s">
        <v>96</v>
      </c>
      <c r="Z1577" s="58">
        <v>167</v>
      </c>
      <c r="AA1577" s="58">
        <v>238.81</v>
      </c>
    </row>
    <row r="1578" spans="16:27" ht="18" customHeight="1" x14ac:dyDescent="0.25">
      <c r="P1578" s="11"/>
      <c r="Q1578" s="57" t="s">
        <v>95</v>
      </c>
      <c r="R1578" s="57">
        <v>2022</v>
      </c>
      <c r="S1578" s="57" t="s">
        <v>5</v>
      </c>
      <c r="T1578" s="57" t="s">
        <v>89</v>
      </c>
      <c r="U1578" s="57" t="s">
        <v>90</v>
      </c>
      <c r="V1578" s="57" t="s">
        <v>91</v>
      </c>
      <c r="W1578" s="57" t="s">
        <v>100</v>
      </c>
      <c r="X1578" s="57" t="s">
        <v>93</v>
      </c>
      <c r="Y1578" s="57" t="s">
        <v>94</v>
      </c>
      <c r="Z1578" s="57">
        <v>182</v>
      </c>
      <c r="AA1578" s="57">
        <v>260.26</v>
      </c>
    </row>
    <row r="1579" spans="16:27" ht="18" customHeight="1" x14ac:dyDescent="0.25">
      <c r="P1579" s="11"/>
      <c r="Q1579" s="58" t="s">
        <v>95</v>
      </c>
      <c r="R1579" s="58">
        <v>2022</v>
      </c>
      <c r="S1579" s="58" t="s">
        <v>5</v>
      </c>
      <c r="T1579" s="58" t="s">
        <v>89</v>
      </c>
      <c r="U1579" s="58" t="s">
        <v>90</v>
      </c>
      <c r="V1579" s="58" t="s">
        <v>91</v>
      </c>
      <c r="W1579" s="58" t="s">
        <v>100</v>
      </c>
      <c r="X1579" s="58" t="s">
        <v>93</v>
      </c>
      <c r="Y1579" s="58" t="s">
        <v>94</v>
      </c>
      <c r="Z1579" s="58">
        <v>176</v>
      </c>
      <c r="AA1579" s="58">
        <v>251.68</v>
      </c>
    </row>
    <row r="1580" spans="16:27" ht="18" customHeight="1" x14ac:dyDescent="0.25">
      <c r="P1580" s="11"/>
      <c r="Q1580" s="57" t="s">
        <v>95</v>
      </c>
      <c r="R1580" s="57">
        <v>2022</v>
      </c>
      <c r="S1580" s="57" t="s">
        <v>5</v>
      </c>
      <c r="T1580" s="57" t="s">
        <v>89</v>
      </c>
      <c r="U1580" s="57" t="s">
        <v>90</v>
      </c>
      <c r="V1580" s="57" t="s">
        <v>91</v>
      </c>
      <c r="W1580" s="57" t="s">
        <v>100</v>
      </c>
      <c r="X1580" s="57" t="s">
        <v>93</v>
      </c>
      <c r="Y1580" s="57" t="s">
        <v>94</v>
      </c>
      <c r="Z1580" s="57">
        <v>170</v>
      </c>
      <c r="AA1580" s="57">
        <v>243.1</v>
      </c>
    </row>
    <row r="1581" spans="16:27" ht="18" customHeight="1" x14ac:dyDescent="0.25">
      <c r="P1581" s="11"/>
      <c r="Q1581" s="58" t="s">
        <v>95</v>
      </c>
      <c r="R1581" s="58">
        <v>2022</v>
      </c>
      <c r="S1581" s="58" t="s">
        <v>5</v>
      </c>
      <c r="T1581" s="58" t="s">
        <v>89</v>
      </c>
      <c r="U1581" s="58" t="s">
        <v>90</v>
      </c>
      <c r="V1581" s="58" t="s">
        <v>91</v>
      </c>
      <c r="W1581" s="58" t="s">
        <v>100</v>
      </c>
      <c r="X1581" s="58" t="s">
        <v>93</v>
      </c>
      <c r="Y1581" s="58" t="s">
        <v>96</v>
      </c>
      <c r="Z1581" s="58">
        <v>180</v>
      </c>
      <c r="AA1581" s="58">
        <v>257.39999999999998</v>
      </c>
    </row>
    <row r="1582" spans="16:27" ht="18" customHeight="1" x14ac:dyDescent="0.25">
      <c r="P1582" s="11"/>
      <c r="Q1582" s="57" t="s">
        <v>88</v>
      </c>
      <c r="R1582" s="57">
        <v>2022</v>
      </c>
      <c r="S1582" s="57" t="s">
        <v>5</v>
      </c>
      <c r="T1582" s="57" t="s">
        <v>89</v>
      </c>
      <c r="U1582" s="57" t="s">
        <v>90</v>
      </c>
      <c r="V1582" s="57" t="s">
        <v>91</v>
      </c>
      <c r="W1582" s="57" t="s">
        <v>100</v>
      </c>
      <c r="X1582" s="57" t="s">
        <v>93</v>
      </c>
      <c r="Y1582" s="57" t="s">
        <v>96</v>
      </c>
      <c r="Z1582" s="57">
        <v>174</v>
      </c>
      <c r="AA1582" s="57">
        <v>248.82</v>
      </c>
    </row>
    <row r="1583" spans="16:27" ht="18" customHeight="1" x14ac:dyDescent="0.25">
      <c r="P1583" s="11"/>
      <c r="Q1583" s="58" t="s">
        <v>88</v>
      </c>
      <c r="R1583" s="58">
        <v>2022</v>
      </c>
      <c r="S1583" s="58" t="s">
        <v>5</v>
      </c>
      <c r="T1583" s="58" t="s">
        <v>89</v>
      </c>
      <c r="U1583" s="58" t="s">
        <v>90</v>
      </c>
      <c r="V1583" s="58" t="s">
        <v>91</v>
      </c>
      <c r="W1583" s="58" t="s">
        <v>100</v>
      </c>
      <c r="X1583" s="58" t="s">
        <v>93</v>
      </c>
      <c r="Y1583" s="58" t="s">
        <v>96</v>
      </c>
      <c r="Z1583" s="58">
        <v>183</v>
      </c>
      <c r="AA1583" s="58">
        <v>261.69</v>
      </c>
    </row>
    <row r="1584" spans="16:27" ht="18" customHeight="1" x14ac:dyDescent="0.25">
      <c r="P1584" s="11"/>
      <c r="Q1584" s="57" t="s">
        <v>95</v>
      </c>
      <c r="R1584" s="57">
        <v>2022</v>
      </c>
      <c r="S1584" s="57" t="s">
        <v>5</v>
      </c>
      <c r="T1584" s="57" t="s">
        <v>89</v>
      </c>
      <c r="U1584" s="57" t="s">
        <v>90</v>
      </c>
      <c r="V1584" s="57" t="s">
        <v>91</v>
      </c>
      <c r="W1584" s="57" t="s">
        <v>100</v>
      </c>
      <c r="X1584" s="57" t="s">
        <v>93</v>
      </c>
      <c r="Y1584" s="57" t="s">
        <v>96</v>
      </c>
      <c r="Z1584" s="57">
        <v>177</v>
      </c>
      <c r="AA1584" s="57">
        <v>253.11</v>
      </c>
    </row>
    <row r="1585" spans="16:27" ht="18" customHeight="1" x14ac:dyDescent="0.25">
      <c r="P1585" s="11"/>
      <c r="Q1585" s="58" t="s">
        <v>95</v>
      </c>
      <c r="R1585" s="58">
        <v>2022</v>
      </c>
      <c r="S1585" s="58" t="s">
        <v>5</v>
      </c>
      <c r="T1585" s="58" t="s">
        <v>89</v>
      </c>
      <c r="U1585" s="58" t="s">
        <v>90</v>
      </c>
      <c r="V1585" s="58" t="s">
        <v>91</v>
      </c>
      <c r="W1585" s="58" t="s">
        <v>100</v>
      </c>
      <c r="X1585" s="58" t="s">
        <v>93</v>
      </c>
      <c r="Y1585" s="58" t="s">
        <v>96</v>
      </c>
      <c r="Z1585" s="58">
        <v>171</v>
      </c>
      <c r="AA1585" s="58">
        <v>244.53</v>
      </c>
    </row>
    <row r="1586" spans="16:27" ht="18" customHeight="1" x14ac:dyDescent="0.25">
      <c r="P1586" s="11"/>
      <c r="Q1586" s="57" t="s">
        <v>98</v>
      </c>
      <c r="R1586" s="57">
        <v>2022</v>
      </c>
      <c r="S1586" s="57" t="s">
        <v>5</v>
      </c>
      <c r="T1586" s="57" t="s">
        <v>89</v>
      </c>
      <c r="U1586" s="57" t="s">
        <v>90</v>
      </c>
      <c r="V1586" s="57" t="s">
        <v>91</v>
      </c>
      <c r="W1586" s="57" t="s">
        <v>100</v>
      </c>
      <c r="X1586" s="57" t="s">
        <v>93</v>
      </c>
      <c r="Y1586" s="57" t="s">
        <v>94</v>
      </c>
      <c r="Z1586" s="57">
        <v>179</v>
      </c>
      <c r="AA1586" s="57">
        <v>255.97</v>
      </c>
    </row>
    <row r="1587" spans="16:27" ht="18" customHeight="1" x14ac:dyDescent="0.25">
      <c r="P1587" s="11"/>
      <c r="Q1587" s="58" t="s">
        <v>88</v>
      </c>
      <c r="R1587" s="58">
        <v>2022</v>
      </c>
      <c r="S1587" s="58" t="s">
        <v>5</v>
      </c>
      <c r="T1587" s="58" t="s">
        <v>89</v>
      </c>
      <c r="U1587" s="58" t="s">
        <v>90</v>
      </c>
      <c r="V1587" s="58" t="s">
        <v>91</v>
      </c>
      <c r="W1587" s="58" t="s">
        <v>100</v>
      </c>
      <c r="X1587" s="58" t="s">
        <v>93</v>
      </c>
      <c r="Y1587" s="58" t="s">
        <v>94</v>
      </c>
      <c r="Z1587" s="58">
        <v>173</v>
      </c>
      <c r="AA1587" s="58">
        <v>247.39</v>
      </c>
    </row>
    <row r="1588" spans="16:27" ht="18" customHeight="1" x14ac:dyDescent="0.25">
      <c r="P1588" s="11"/>
      <c r="Q1588" s="57" t="s">
        <v>88</v>
      </c>
      <c r="R1588" s="57">
        <v>2022</v>
      </c>
      <c r="S1588" s="57" t="s">
        <v>2</v>
      </c>
      <c r="T1588" s="57" t="s">
        <v>89</v>
      </c>
      <c r="U1588" s="57" t="s">
        <v>90</v>
      </c>
      <c r="V1588" s="57" t="s">
        <v>91</v>
      </c>
      <c r="W1588" s="57" t="s">
        <v>100</v>
      </c>
      <c r="X1588" s="57" t="s">
        <v>93</v>
      </c>
      <c r="Y1588" s="57" t="s">
        <v>94</v>
      </c>
      <c r="Z1588" s="57">
        <v>230</v>
      </c>
      <c r="AA1588" s="57">
        <v>328.9</v>
      </c>
    </row>
    <row r="1589" spans="16:27" ht="18" customHeight="1" x14ac:dyDescent="0.25">
      <c r="P1589" s="11"/>
      <c r="Q1589" s="58" t="s">
        <v>95</v>
      </c>
      <c r="R1589" s="58">
        <v>2022</v>
      </c>
      <c r="S1589" s="58" t="s">
        <v>2</v>
      </c>
      <c r="T1589" s="58" t="s">
        <v>89</v>
      </c>
      <c r="U1589" s="58" t="s">
        <v>90</v>
      </c>
      <c r="V1589" s="58" t="s">
        <v>91</v>
      </c>
      <c r="W1589" s="58" t="s">
        <v>100</v>
      </c>
      <c r="X1589" s="58" t="s">
        <v>93</v>
      </c>
      <c r="Y1589" s="58" t="s">
        <v>94</v>
      </c>
      <c r="Z1589" s="58">
        <v>224</v>
      </c>
      <c r="AA1589" s="58">
        <v>320.32</v>
      </c>
    </row>
    <row r="1590" spans="16:27" ht="18" customHeight="1" x14ac:dyDescent="0.25">
      <c r="P1590" s="11"/>
      <c r="Q1590" s="57" t="s">
        <v>98</v>
      </c>
      <c r="R1590" s="57">
        <v>2022</v>
      </c>
      <c r="S1590" s="57" t="s">
        <v>2</v>
      </c>
      <c r="T1590" s="57" t="s">
        <v>89</v>
      </c>
      <c r="U1590" s="57" t="s">
        <v>90</v>
      </c>
      <c r="V1590" s="57" t="s">
        <v>91</v>
      </c>
      <c r="W1590" s="57" t="s">
        <v>100</v>
      </c>
      <c r="X1590" s="57" t="s">
        <v>93</v>
      </c>
      <c r="Y1590" s="57" t="s">
        <v>94</v>
      </c>
      <c r="Z1590" s="57">
        <v>218</v>
      </c>
      <c r="AA1590" s="57">
        <v>311.74</v>
      </c>
    </row>
    <row r="1591" spans="16:27" ht="18" customHeight="1" x14ac:dyDescent="0.25">
      <c r="P1591" s="11"/>
      <c r="Q1591" s="58" t="s">
        <v>95</v>
      </c>
      <c r="R1591" s="58">
        <v>2022</v>
      </c>
      <c r="S1591" s="58" t="s">
        <v>2</v>
      </c>
      <c r="T1591" s="58" t="s">
        <v>89</v>
      </c>
      <c r="U1591" s="58" t="s">
        <v>90</v>
      </c>
      <c r="V1591" s="58" t="s">
        <v>91</v>
      </c>
      <c r="W1591" s="58" t="s">
        <v>100</v>
      </c>
      <c r="X1591" s="58" t="s">
        <v>93</v>
      </c>
      <c r="Y1591" s="58" t="s">
        <v>96</v>
      </c>
      <c r="Z1591" s="58">
        <v>228</v>
      </c>
      <c r="AA1591" s="58">
        <v>326.04000000000002</v>
      </c>
    </row>
    <row r="1592" spans="16:27" ht="18" customHeight="1" x14ac:dyDescent="0.25">
      <c r="P1592" s="11"/>
      <c r="Q1592" s="57" t="s">
        <v>95</v>
      </c>
      <c r="R1592" s="57">
        <v>2022</v>
      </c>
      <c r="S1592" s="57" t="s">
        <v>2</v>
      </c>
      <c r="T1592" s="57" t="s">
        <v>89</v>
      </c>
      <c r="U1592" s="57" t="s">
        <v>90</v>
      </c>
      <c r="V1592" s="57" t="s">
        <v>91</v>
      </c>
      <c r="W1592" s="57" t="s">
        <v>100</v>
      </c>
      <c r="X1592" s="57" t="s">
        <v>93</v>
      </c>
      <c r="Y1592" s="57" t="s">
        <v>96</v>
      </c>
      <c r="Z1592" s="57">
        <v>222</v>
      </c>
      <c r="AA1592" s="57">
        <v>317.45999999999998</v>
      </c>
    </row>
    <row r="1593" spans="16:27" ht="18" customHeight="1" x14ac:dyDescent="0.25">
      <c r="P1593" s="11"/>
      <c r="Q1593" s="58" t="s">
        <v>98</v>
      </c>
      <c r="R1593" s="58">
        <v>2022</v>
      </c>
      <c r="S1593" s="58" t="s">
        <v>2</v>
      </c>
      <c r="T1593" s="58" t="s">
        <v>89</v>
      </c>
      <c r="U1593" s="58" t="s">
        <v>90</v>
      </c>
      <c r="V1593" s="58" t="s">
        <v>91</v>
      </c>
      <c r="W1593" s="58" t="s">
        <v>100</v>
      </c>
      <c r="X1593" s="58" t="s">
        <v>93</v>
      </c>
      <c r="Y1593" s="58" t="s">
        <v>96</v>
      </c>
      <c r="Z1593" s="58">
        <v>231</v>
      </c>
      <c r="AA1593" s="58">
        <v>330.33</v>
      </c>
    </row>
    <row r="1594" spans="16:27" ht="18" customHeight="1" x14ac:dyDescent="0.25">
      <c r="P1594" s="11"/>
      <c r="Q1594" s="57" t="s">
        <v>97</v>
      </c>
      <c r="R1594" s="57">
        <v>2022</v>
      </c>
      <c r="S1594" s="57" t="s">
        <v>2</v>
      </c>
      <c r="T1594" s="57" t="s">
        <v>89</v>
      </c>
      <c r="U1594" s="57" t="s">
        <v>90</v>
      </c>
      <c r="V1594" s="57" t="s">
        <v>91</v>
      </c>
      <c r="W1594" s="57" t="s">
        <v>100</v>
      </c>
      <c r="X1594" s="57" t="s">
        <v>93</v>
      </c>
      <c r="Y1594" s="57" t="s">
        <v>96</v>
      </c>
      <c r="Z1594" s="57">
        <v>225</v>
      </c>
      <c r="AA1594" s="57">
        <v>321.75</v>
      </c>
    </row>
    <row r="1595" spans="16:27" ht="18" customHeight="1" x14ac:dyDescent="0.25">
      <c r="P1595" s="11"/>
      <c r="Q1595" s="58" t="s">
        <v>99</v>
      </c>
      <c r="R1595" s="58">
        <v>2022</v>
      </c>
      <c r="S1595" s="58" t="s">
        <v>2</v>
      </c>
      <c r="T1595" s="58" t="s">
        <v>89</v>
      </c>
      <c r="U1595" s="58" t="s">
        <v>90</v>
      </c>
      <c r="V1595" s="58" t="s">
        <v>91</v>
      </c>
      <c r="W1595" s="58" t="s">
        <v>100</v>
      </c>
      <c r="X1595" s="58" t="s">
        <v>93</v>
      </c>
      <c r="Y1595" s="58" t="s">
        <v>96</v>
      </c>
      <c r="Z1595" s="58">
        <v>219</v>
      </c>
      <c r="AA1595" s="58">
        <v>526.24</v>
      </c>
    </row>
    <row r="1596" spans="16:27" ht="18" customHeight="1" x14ac:dyDescent="0.25">
      <c r="P1596" s="11"/>
      <c r="Q1596" s="57" t="s">
        <v>88</v>
      </c>
      <c r="R1596" s="57">
        <v>2022</v>
      </c>
      <c r="S1596" s="57" t="s">
        <v>2</v>
      </c>
      <c r="T1596" s="57" t="s">
        <v>89</v>
      </c>
      <c r="U1596" s="57" t="s">
        <v>90</v>
      </c>
      <c r="V1596" s="57" t="s">
        <v>91</v>
      </c>
      <c r="W1596" s="57" t="s">
        <v>100</v>
      </c>
      <c r="X1596" s="57" t="s">
        <v>93</v>
      </c>
      <c r="Y1596" s="57" t="s">
        <v>94</v>
      </c>
      <c r="Z1596" s="57">
        <v>227</v>
      </c>
      <c r="AA1596" s="57">
        <v>324.61</v>
      </c>
    </row>
    <row r="1597" spans="16:27" ht="18" customHeight="1" x14ac:dyDescent="0.25">
      <c r="P1597" s="11"/>
      <c r="Q1597" s="58" t="s">
        <v>88</v>
      </c>
      <c r="R1597" s="58">
        <v>2022</v>
      </c>
      <c r="S1597" s="58" t="s">
        <v>2</v>
      </c>
      <c r="T1597" s="58" t="s">
        <v>89</v>
      </c>
      <c r="U1597" s="58" t="s">
        <v>90</v>
      </c>
      <c r="V1597" s="58" t="s">
        <v>91</v>
      </c>
      <c r="W1597" s="58" t="s">
        <v>100</v>
      </c>
      <c r="X1597" s="58" t="s">
        <v>93</v>
      </c>
      <c r="Y1597" s="58" t="s">
        <v>94</v>
      </c>
      <c r="Z1597" s="58">
        <v>221</v>
      </c>
      <c r="AA1597" s="58">
        <v>316.02999999999997</v>
      </c>
    </row>
    <row r="1598" spans="16:27" ht="18" customHeight="1" x14ac:dyDescent="0.25">
      <c r="P1598" s="11"/>
      <c r="Q1598" s="57" t="s">
        <v>88</v>
      </c>
      <c r="R1598" s="57">
        <v>2022</v>
      </c>
      <c r="S1598" s="57" t="s">
        <v>4</v>
      </c>
      <c r="T1598" s="57" t="s">
        <v>89</v>
      </c>
      <c r="U1598" s="57" t="s">
        <v>90</v>
      </c>
      <c r="V1598" s="57" t="s">
        <v>91</v>
      </c>
      <c r="W1598" s="57" t="s">
        <v>100</v>
      </c>
      <c r="X1598" s="57" t="s">
        <v>93</v>
      </c>
      <c r="Y1598" s="57" t="s">
        <v>94</v>
      </c>
      <c r="Z1598" s="57">
        <v>200</v>
      </c>
      <c r="AA1598" s="57">
        <v>286</v>
      </c>
    </row>
    <row r="1599" spans="16:27" ht="18" customHeight="1" x14ac:dyDescent="0.25">
      <c r="P1599" s="11"/>
      <c r="Q1599" s="58" t="s">
        <v>95</v>
      </c>
      <c r="R1599" s="58">
        <v>2022</v>
      </c>
      <c r="S1599" s="58" t="s">
        <v>4</v>
      </c>
      <c r="T1599" s="58" t="s">
        <v>89</v>
      </c>
      <c r="U1599" s="58" t="s">
        <v>90</v>
      </c>
      <c r="V1599" s="58" t="s">
        <v>91</v>
      </c>
      <c r="W1599" s="58" t="s">
        <v>100</v>
      </c>
      <c r="X1599" s="58" t="s">
        <v>93</v>
      </c>
      <c r="Y1599" s="58" t="s">
        <v>94</v>
      </c>
      <c r="Z1599" s="58">
        <v>194</v>
      </c>
      <c r="AA1599" s="58">
        <v>277.42</v>
      </c>
    </row>
    <row r="1600" spans="16:27" ht="18" customHeight="1" x14ac:dyDescent="0.25">
      <c r="P1600" s="11"/>
      <c r="Q1600" s="57" t="s">
        <v>95</v>
      </c>
      <c r="R1600" s="57">
        <v>2022</v>
      </c>
      <c r="S1600" s="57" t="s">
        <v>4</v>
      </c>
      <c r="T1600" s="57" t="s">
        <v>89</v>
      </c>
      <c r="U1600" s="57" t="s">
        <v>90</v>
      </c>
      <c r="V1600" s="57" t="s">
        <v>91</v>
      </c>
      <c r="W1600" s="57" t="s">
        <v>100</v>
      </c>
      <c r="X1600" s="57" t="s">
        <v>93</v>
      </c>
      <c r="Y1600" s="57" t="s">
        <v>94</v>
      </c>
      <c r="Z1600" s="57">
        <v>188</v>
      </c>
      <c r="AA1600" s="57">
        <v>268.83999999999997</v>
      </c>
    </row>
    <row r="1601" spans="16:27" ht="18" customHeight="1" x14ac:dyDescent="0.25">
      <c r="P1601" s="11"/>
      <c r="Q1601" s="58" t="s">
        <v>95</v>
      </c>
      <c r="R1601" s="58">
        <v>2022</v>
      </c>
      <c r="S1601" s="58" t="s">
        <v>4</v>
      </c>
      <c r="T1601" s="58" t="s">
        <v>89</v>
      </c>
      <c r="U1601" s="58" t="s">
        <v>90</v>
      </c>
      <c r="V1601" s="58" t="s">
        <v>91</v>
      </c>
      <c r="W1601" s="58" t="s">
        <v>100</v>
      </c>
      <c r="X1601" s="58" t="s">
        <v>93</v>
      </c>
      <c r="Y1601" s="58" t="s">
        <v>96</v>
      </c>
      <c r="Z1601" s="58">
        <v>198</v>
      </c>
      <c r="AA1601" s="58">
        <v>283.14</v>
      </c>
    </row>
    <row r="1602" spans="16:27" ht="18" customHeight="1" x14ac:dyDescent="0.25">
      <c r="P1602" s="11"/>
      <c r="Q1602" s="57" t="s">
        <v>95</v>
      </c>
      <c r="R1602" s="57">
        <v>2022</v>
      </c>
      <c r="S1602" s="57" t="s">
        <v>4</v>
      </c>
      <c r="T1602" s="57" t="s">
        <v>89</v>
      </c>
      <c r="U1602" s="57" t="s">
        <v>90</v>
      </c>
      <c r="V1602" s="57" t="s">
        <v>91</v>
      </c>
      <c r="W1602" s="57" t="s">
        <v>100</v>
      </c>
      <c r="X1602" s="57" t="s">
        <v>93</v>
      </c>
      <c r="Y1602" s="57" t="s">
        <v>96</v>
      </c>
      <c r="Z1602" s="57">
        <v>192</v>
      </c>
      <c r="AA1602" s="57">
        <v>274.56</v>
      </c>
    </row>
    <row r="1603" spans="16:27" ht="18" customHeight="1" x14ac:dyDescent="0.25">
      <c r="P1603" s="11"/>
      <c r="Q1603" s="58" t="s">
        <v>95</v>
      </c>
      <c r="R1603" s="58">
        <v>2022</v>
      </c>
      <c r="S1603" s="58" t="s">
        <v>4</v>
      </c>
      <c r="T1603" s="58" t="s">
        <v>89</v>
      </c>
      <c r="U1603" s="58" t="s">
        <v>90</v>
      </c>
      <c r="V1603" s="58" t="s">
        <v>91</v>
      </c>
      <c r="W1603" s="58" t="s">
        <v>100</v>
      </c>
      <c r="X1603" s="58" t="s">
        <v>93</v>
      </c>
      <c r="Y1603" s="58" t="s">
        <v>96</v>
      </c>
      <c r="Z1603" s="58">
        <v>186</v>
      </c>
      <c r="AA1603" s="58">
        <v>265.98</v>
      </c>
    </row>
    <row r="1604" spans="16:27" ht="18" customHeight="1" x14ac:dyDescent="0.25">
      <c r="P1604" s="11"/>
      <c r="Q1604" s="57" t="s">
        <v>88</v>
      </c>
      <c r="R1604" s="57">
        <v>2022</v>
      </c>
      <c r="S1604" s="57" t="s">
        <v>4</v>
      </c>
      <c r="T1604" s="57" t="s">
        <v>89</v>
      </c>
      <c r="U1604" s="57" t="s">
        <v>90</v>
      </c>
      <c r="V1604" s="57" t="s">
        <v>91</v>
      </c>
      <c r="W1604" s="57" t="s">
        <v>100</v>
      </c>
      <c r="X1604" s="57" t="s">
        <v>93</v>
      </c>
      <c r="Y1604" s="57" t="s">
        <v>96</v>
      </c>
      <c r="Z1604" s="57">
        <v>195</v>
      </c>
      <c r="AA1604" s="57">
        <v>278.85000000000002</v>
      </c>
    </row>
    <row r="1605" spans="16:27" ht="18" customHeight="1" x14ac:dyDescent="0.25">
      <c r="P1605" s="11"/>
      <c r="Q1605" s="58" t="s">
        <v>97</v>
      </c>
      <c r="R1605" s="58">
        <v>2022</v>
      </c>
      <c r="S1605" s="58" t="s">
        <v>4</v>
      </c>
      <c r="T1605" s="58" t="s">
        <v>89</v>
      </c>
      <c r="U1605" s="58" t="s">
        <v>90</v>
      </c>
      <c r="V1605" s="58" t="s">
        <v>91</v>
      </c>
      <c r="W1605" s="58" t="s">
        <v>100</v>
      </c>
      <c r="X1605" s="58" t="s">
        <v>93</v>
      </c>
      <c r="Y1605" s="58" t="s">
        <v>96</v>
      </c>
      <c r="Z1605" s="58">
        <v>189</v>
      </c>
      <c r="AA1605" s="58">
        <v>270.27</v>
      </c>
    </row>
    <row r="1606" spans="16:27" ht="18" customHeight="1" x14ac:dyDescent="0.25">
      <c r="P1606" s="11"/>
      <c r="Q1606" s="57" t="s">
        <v>97</v>
      </c>
      <c r="R1606" s="57">
        <v>2022</v>
      </c>
      <c r="S1606" s="57" t="s">
        <v>4</v>
      </c>
      <c r="T1606" s="57" t="s">
        <v>89</v>
      </c>
      <c r="U1606" s="57" t="s">
        <v>90</v>
      </c>
      <c r="V1606" s="57" t="s">
        <v>91</v>
      </c>
      <c r="W1606" s="57" t="s">
        <v>100</v>
      </c>
      <c r="X1606" s="57" t="s">
        <v>93</v>
      </c>
      <c r="Y1606" s="57" t="s">
        <v>94</v>
      </c>
      <c r="Z1606" s="57">
        <v>197</v>
      </c>
      <c r="AA1606" s="57">
        <v>281.70999999999998</v>
      </c>
    </row>
    <row r="1607" spans="16:27" ht="18" customHeight="1" x14ac:dyDescent="0.25">
      <c r="P1607" s="11"/>
      <c r="Q1607" s="58" t="s">
        <v>97</v>
      </c>
      <c r="R1607" s="58">
        <v>2022</v>
      </c>
      <c r="S1607" s="58" t="s">
        <v>4</v>
      </c>
      <c r="T1607" s="58" t="s">
        <v>89</v>
      </c>
      <c r="U1607" s="58" t="s">
        <v>90</v>
      </c>
      <c r="V1607" s="58" t="s">
        <v>91</v>
      </c>
      <c r="W1607" s="58" t="s">
        <v>100</v>
      </c>
      <c r="X1607" s="58" t="s">
        <v>93</v>
      </c>
      <c r="Y1607" s="58" t="s">
        <v>94</v>
      </c>
      <c r="Z1607" s="58">
        <v>191</v>
      </c>
      <c r="AA1607" s="58">
        <v>273.13</v>
      </c>
    </row>
    <row r="1608" spans="16:27" ht="18" customHeight="1" x14ac:dyDescent="0.25">
      <c r="P1608" s="11"/>
      <c r="Q1608" s="57" t="s">
        <v>97</v>
      </c>
      <c r="R1608" s="57">
        <v>2022</v>
      </c>
      <c r="S1608" s="57" t="s">
        <v>4</v>
      </c>
      <c r="T1608" s="57" t="s">
        <v>89</v>
      </c>
      <c r="U1608" s="57" t="s">
        <v>90</v>
      </c>
      <c r="V1608" s="57" t="s">
        <v>91</v>
      </c>
      <c r="W1608" s="57" t="s">
        <v>100</v>
      </c>
      <c r="X1608" s="57" t="s">
        <v>93</v>
      </c>
      <c r="Y1608" s="57" t="s">
        <v>94</v>
      </c>
      <c r="Z1608" s="57">
        <v>185</v>
      </c>
      <c r="AA1608" s="57">
        <v>264.55</v>
      </c>
    </row>
    <row r="1609" spans="16:27" ht="18" customHeight="1" x14ac:dyDescent="0.25">
      <c r="P1609" s="11"/>
      <c r="Q1609" s="58" t="s">
        <v>88</v>
      </c>
      <c r="R1609" s="58">
        <v>2022</v>
      </c>
      <c r="S1609" s="58" t="s">
        <v>8</v>
      </c>
      <c r="T1609" s="58" t="s">
        <v>89</v>
      </c>
      <c r="U1609" s="58" t="s">
        <v>90</v>
      </c>
      <c r="V1609" s="58" t="s">
        <v>91</v>
      </c>
      <c r="W1609" s="58" t="s">
        <v>100</v>
      </c>
      <c r="X1609" s="58" t="s">
        <v>93</v>
      </c>
      <c r="Y1609" s="58" t="s">
        <v>96</v>
      </c>
      <c r="Z1609" s="58">
        <v>154</v>
      </c>
      <c r="AA1609" s="58">
        <v>220.22</v>
      </c>
    </row>
    <row r="1610" spans="16:27" ht="18" customHeight="1" x14ac:dyDescent="0.25">
      <c r="P1610" s="11"/>
      <c r="Q1610" s="57" t="s">
        <v>95</v>
      </c>
      <c r="R1610" s="57">
        <v>2022</v>
      </c>
      <c r="S1610" s="57" t="s">
        <v>8</v>
      </c>
      <c r="T1610" s="57" t="s">
        <v>89</v>
      </c>
      <c r="U1610" s="57" t="s">
        <v>90</v>
      </c>
      <c r="V1610" s="57" t="s">
        <v>91</v>
      </c>
      <c r="W1610" s="57" t="s">
        <v>100</v>
      </c>
      <c r="X1610" s="57" t="s">
        <v>93</v>
      </c>
      <c r="Y1610" s="57" t="s">
        <v>96</v>
      </c>
      <c r="Z1610" s="57">
        <v>156</v>
      </c>
      <c r="AA1610" s="57">
        <v>223.08</v>
      </c>
    </row>
    <row r="1611" spans="16:27" ht="18" customHeight="1" x14ac:dyDescent="0.25">
      <c r="P1611" s="11"/>
      <c r="Q1611" s="58" t="s">
        <v>95</v>
      </c>
      <c r="R1611" s="58">
        <v>2022</v>
      </c>
      <c r="S1611" s="58" t="s">
        <v>8</v>
      </c>
      <c r="T1611" s="58" t="s">
        <v>89</v>
      </c>
      <c r="U1611" s="58" t="s">
        <v>90</v>
      </c>
      <c r="V1611" s="58" t="s">
        <v>91</v>
      </c>
      <c r="W1611" s="58" t="s">
        <v>100</v>
      </c>
      <c r="X1611" s="58" t="s">
        <v>93</v>
      </c>
      <c r="Y1611" s="58" t="s">
        <v>96</v>
      </c>
      <c r="Z1611" s="58">
        <v>153</v>
      </c>
      <c r="AA1611" s="58">
        <v>218.79</v>
      </c>
    </row>
    <row r="1612" spans="16:27" ht="18" customHeight="1" x14ac:dyDescent="0.25">
      <c r="P1612" s="11"/>
      <c r="Q1612" s="57" t="s">
        <v>88</v>
      </c>
      <c r="R1612" s="57">
        <v>2022</v>
      </c>
      <c r="S1612" s="57" t="s">
        <v>8</v>
      </c>
      <c r="T1612" s="57" t="s">
        <v>89</v>
      </c>
      <c r="U1612" s="57" t="s">
        <v>90</v>
      </c>
      <c r="V1612" s="57" t="s">
        <v>91</v>
      </c>
      <c r="W1612" s="57" t="s">
        <v>100</v>
      </c>
      <c r="X1612" s="57" t="s">
        <v>93</v>
      </c>
      <c r="Y1612" s="57" t="s">
        <v>96</v>
      </c>
      <c r="Z1612" s="57">
        <v>157</v>
      </c>
      <c r="AA1612" s="57">
        <v>224.51</v>
      </c>
    </row>
    <row r="1613" spans="16:27" ht="18" customHeight="1" x14ac:dyDescent="0.25">
      <c r="P1613" s="11"/>
      <c r="Q1613" s="58" t="s">
        <v>98</v>
      </c>
      <c r="R1613" s="58">
        <v>2022</v>
      </c>
      <c r="S1613" s="58" t="s">
        <v>8</v>
      </c>
      <c r="T1613" s="58" t="s">
        <v>89</v>
      </c>
      <c r="U1613" s="58" t="s">
        <v>90</v>
      </c>
      <c r="V1613" s="58" t="s">
        <v>91</v>
      </c>
      <c r="W1613" s="58" t="s">
        <v>100</v>
      </c>
      <c r="X1613" s="58" t="s">
        <v>93</v>
      </c>
      <c r="Y1613" s="58" t="s">
        <v>96</v>
      </c>
      <c r="Z1613" s="58">
        <v>155</v>
      </c>
      <c r="AA1613" s="58">
        <v>221.65</v>
      </c>
    </row>
    <row r="1614" spans="16:27" ht="18" customHeight="1" x14ac:dyDescent="0.25">
      <c r="P1614" s="11"/>
      <c r="Q1614" s="57" t="s">
        <v>88</v>
      </c>
      <c r="R1614" s="57">
        <v>2022</v>
      </c>
      <c r="S1614" s="57" t="s">
        <v>8</v>
      </c>
      <c r="T1614" s="57" t="s">
        <v>89</v>
      </c>
      <c r="U1614" s="57" t="s">
        <v>90</v>
      </c>
      <c r="V1614" s="57" t="s">
        <v>91</v>
      </c>
      <c r="W1614" s="57" t="s">
        <v>100</v>
      </c>
      <c r="X1614" s="57" t="s">
        <v>93</v>
      </c>
      <c r="Y1614" s="57" t="s">
        <v>94</v>
      </c>
      <c r="Z1614" s="57">
        <v>341</v>
      </c>
      <c r="AA1614" s="57">
        <v>487.63</v>
      </c>
    </row>
    <row r="1615" spans="16:27" ht="18" customHeight="1" x14ac:dyDescent="0.25">
      <c r="P1615" s="11"/>
      <c r="Q1615" s="58" t="s">
        <v>88</v>
      </c>
      <c r="R1615" s="58">
        <v>2022</v>
      </c>
      <c r="S1615" s="58" t="s">
        <v>7</v>
      </c>
      <c r="T1615" s="58" t="s">
        <v>101</v>
      </c>
      <c r="U1615" s="58" t="s">
        <v>90</v>
      </c>
      <c r="V1615" s="58" t="s">
        <v>91</v>
      </c>
      <c r="W1615" s="58" t="s">
        <v>100</v>
      </c>
      <c r="X1615" s="58" t="s">
        <v>93</v>
      </c>
      <c r="Y1615" s="58" t="s">
        <v>94</v>
      </c>
      <c r="Z1615" s="58">
        <v>254</v>
      </c>
      <c r="AA1615" s="58">
        <v>363.22</v>
      </c>
    </row>
    <row r="1616" spans="16:27" ht="18" customHeight="1" x14ac:dyDescent="0.25">
      <c r="P1616" s="11"/>
      <c r="Q1616" s="57" t="s">
        <v>95</v>
      </c>
      <c r="R1616" s="57">
        <v>2022</v>
      </c>
      <c r="S1616" s="57" t="s">
        <v>7</v>
      </c>
      <c r="T1616" s="57" t="s">
        <v>101</v>
      </c>
      <c r="U1616" s="57" t="s">
        <v>90</v>
      </c>
      <c r="V1616" s="57" t="s">
        <v>91</v>
      </c>
      <c r="W1616" s="57" t="s">
        <v>100</v>
      </c>
      <c r="X1616" s="57" t="s">
        <v>93</v>
      </c>
      <c r="Y1616" s="57" t="s">
        <v>94</v>
      </c>
      <c r="Z1616" s="57">
        <v>256</v>
      </c>
      <c r="AA1616" s="57">
        <v>366.08</v>
      </c>
    </row>
    <row r="1617" spans="16:27" ht="18" customHeight="1" x14ac:dyDescent="0.25">
      <c r="P1617" s="11"/>
      <c r="Q1617" s="58" t="s">
        <v>95</v>
      </c>
      <c r="R1617" s="58">
        <v>2022</v>
      </c>
      <c r="S1617" s="58" t="s">
        <v>7</v>
      </c>
      <c r="T1617" s="58" t="s">
        <v>101</v>
      </c>
      <c r="U1617" s="58" t="s">
        <v>90</v>
      </c>
      <c r="V1617" s="58" t="s">
        <v>91</v>
      </c>
      <c r="W1617" s="58" t="s">
        <v>100</v>
      </c>
      <c r="X1617" s="58" t="s">
        <v>93</v>
      </c>
      <c r="Y1617" s="58" t="s">
        <v>94</v>
      </c>
      <c r="Z1617" s="58">
        <v>961</v>
      </c>
      <c r="AA1617" s="58">
        <v>1374.23</v>
      </c>
    </row>
    <row r="1618" spans="16:27" ht="18" customHeight="1" x14ac:dyDescent="0.25">
      <c r="P1618" s="11"/>
      <c r="Q1618" s="57" t="s">
        <v>95</v>
      </c>
      <c r="R1618" s="57">
        <v>2022</v>
      </c>
      <c r="S1618" s="57" t="s">
        <v>7</v>
      </c>
      <c r="T1618" s="57" t="s">
        <v>101</v>
      </c>
      <c r="U1618" s="57" t="s">
        <v>90</v>
      </c>
      <c r="V1618" s="57" t="s">
        <v>91</v>
      </c>
      <c r="W1618" s="57" t="s">
        <v>100</v>
      </c>
      <c r="X1618" s="57" t="s">
        <v>93</v>
      </c>
      <c r="Y1618" s="57" t="s">
        <v>94</v>
      </c>
      <c r="Z1618" s="57">
        <v>255</v>
      </c>
      <c r="AA1618" s="57">
        <v>364.65</v>
      </c>
    </row>
    <row r="1619" spans="16:27" ht="18" customHeight="1" x14ac:dyDescent="0.25">
      <c r="P1619" s="11"/>
      <c r="Q1619" s="58" t="s">
        <v>97</v>
      </c>
      <c r="R1619" s="58">
        <v>2022</v>
      </c>
      <c r="S1619" s="58" t="s">
        <v>7</v>
      </c>
      <c r="T1619" s="58" t="s">
        <v>101</v>
      </c>
      <c r="U1619" s="58" t="s">
        <v>90</v>
      </c>
      <c r="V1619" s="58" t="s">
        <v>91</v>
      </c>
      <c r="W1619" s="58" t="s">
        <v>100</v>
      </c>
      <c r="X1619" s="58" t="s">
        <v>93</v>
      </c>
      <c r="Y1619" s="58" t="s">
        <v>94</v>
      </c>
      <c r="Z1619" s="58">
        <v>253</v>
      </c>
      <c r="AA1619" s="58">
        <v>361.79</v>
      </c>
    </row>
    <row r="1620" spans="16:27" ht="18" customHeight="1" x14ac:dyDescent="0.25">
      <c r="P1620" s="11"/>
      <c r="Q1620" s="57" t="s">
        <v>97</v>
      </c>
      <c r="R1620" s="57">
        <v>2022</v>
      </c>
      <c r="S1620" s="57" t="s">
        <v>7</v>
      </c>
      <c r="T1620" s="57" t="s">
        <v>101</v>
      </c>
      <c r="U1620" s="57" t="s">
        <v>90</v>
      </c>
      <c r="V1620" s="57" t="s">
        <v>91</v>
      </c>
      <c r="W1620" s="57" t="s">
        <v>100</v>
      </c>
      <c r="X1620" s="57" t="s">
        <v>93</v>
      </c>
      <c r="Y1620" s="57" t="s">
        <v>94</v>
      </c>
      <c r="Z1620" s="57">
        <v>251</v>
      </c>
      <c r="AA1620" s="57">
        <v>358.93</v>
      </c>
    </row>
    <row r="1621" spans="16:27" ht="18" customHeight="1" x14ac:dyDescent="0.25">
      <c r="P1621" s="11"/>
      <c r="Q1621" s="58" t="s">
        <v>95</v>
      </c>
      <c r="R1621" s="58">
        <v>2022</v>
      </c>
      <c r="S1621" s="58" t="s">
        <v>6</v>
      </c>
      <c r="T1621" s="58" t="s">
        <v>101</v>
      </c>
      <c r="U1621" s="58" t="s">
        <v>90</v>
      </c>
      <c r="V1621" s="58" t="s">
        <v>91</v>
      </c>
      <c r="W1621" s="58" t="s">
        <v>100</v>
      </c>
      <c r="X1621" s="58" t="s">
        <v>93</v>
      </c>
      <c r="Y1621" s="58" t="s">
        <v>94</v>
      </c>
      <c r="Z1621" s="58">
        <v>260</v>
      </c>
      <c r="AA1621" s="58">
        <v>371.8</v>
      </c>
    </row>
    <row r="1622" spans="16:27" ht="18" customHeight="1" x14ac:dyDescent="0.25">
      <c r="P1622" s="11"/>
      <c r="Q1622" s="57" t="s">
        <v>95</v>
      </c>
      <c r="R1622" s="57">
        <v>2022</v>
      </c>
      <c r="S1622" s="57" t="s">
        <v>6</v>
      </c>
      <c r="T1622" s="57" t="s">
        <v>101</v>
      </c>
      <c r="U1622" s="57" t="s">
        <v>90</v>
      </c>
      <c r="V1622" s="57" t="s">
        <v>91</v>
      </c>
      <c r="W1622" s="57" t="s">
        <v>100</v>
      </c>
      <c r="X1622" s="57" t="s">
        <v>93</v>
      </c>
      <c r="Y1622" s="57" t="s">
        <v>94</v>
      </c>
      <c r="Z1622" s="57">
        <v>960</v>
      </c>
      <c r="AA1622" s="57">
        <v>1372.8</v>
      </c>
    </row>
    <row r="1623" spans="16:27" ht="18" customHeight="1" x14ac:dyDescent="0.25">
      <c r="P1623" s="11"/>
      <c r="Q1623" s="58" t="s">
        <v>98</v>
      </c>
      <c r="R1623" s="58">
        <v>2022</v>
      </c>
      <c r="S1623" s="58" t="s">
        <v>6</v>
      </c>
      <c r="T1623" s="58" t="s">
        <v>101</v>
      </c>
      <c r="U1623" s="58" t="s">
        <v>90</v>
      </c>
      <c r="V1623" s="58" t="s">
        <v>91</v>
      </c>
      <c r="W1623" s="58" t="s">
        <v>100</v>
      </c>
      <c r="X1623" s="58" t="s">
        <v>93</v>
      </c>
      <c r="Y1623" s="58" t="s">
        <v>94</v>
      </c>
      <c r="Z1623" s="58">
        <v>261</v>
      </c>
      <c r="AA1623" s="58">
        <v>373.23</v>
      </c>
    </row>
    <row r="1624" spans="16:27" ht="18" customHeight="1" x14ac:dyDescent="0.25">
      <c r="P1624" s="11"/>
      <c r="Q1624" s="57" t="s">
        <v>95</v>
      </c>
      <c r="R1624" s="57">
        <v>2022</v>
      </c>
      <c r="S1624" s="57" t="s">
        <v>6</v>
      </c>
      <c r="T1624" s="57" t="s">
        <v>101</v>
      </c>
      <c r="U1624" s="57" t="s">
        <v>90</v>
      </c>
      <c r="V1624" s="57" t="s">
        <v>91</v>
      </c>
      <c r="W1624" s="57" t="s">
        <v>100</v>
      </c>
      <c r="X1624" s="57" t="s">
        <v>93</v>
      </c>
      <c r="Y1624" s="57" t="s">
        <v>94</v>
      </c>
      <c r="Z1624" s="57">
        <v>259</v>
      </c>
      <c r="AA1624" s="57">
        <v>370.37</v>
      </c>
    </row>
    <row r="1625" spans="16:27" ht="18" customHeight="1" x14ac:dyDescent="0.25">
      <c r="P1625" s="11"/>
      <c r="Q1625" s="58" t="s">
        <v>95</v>
      </c>
      <c r="R1625" s="58">
        <v>2022</v>
      </c>
      <c r="S1625" s="58" t="s">
        <v>6</v>
      </c>
      <c r="T1625" s="58" t="s">
        <v>101</v>
      </c>
      <c r="U1625" s="58" t="s">
        <v>90</v>
      </c>
      <c r="V1625" s="58" t="s">
        <v>91</v>
      </c>
      <c r="W1625" s="58" t="s">
        <v>100</v>
      </c>
      <c r="X1625" s="58" t="s">
        <v>93</v>
      </c>
      <c r="Y1625" s="58" t="s">
        <v>94</v>
      </c>
      <c r="Z1625" s="58">
        <v>257</v>
      </c>
      <c r="AA1625" s="58">
        <v>367.51</v>
      </c>
    </row>
    <row r="1626" spans="16:27" ht="18" customHeight="1" x14ac:dyDescent="0.25">
      <c r="P1626" s="11"/>
      <c r="Q1626" s="57" t="s">
        <v>88</v>
      </c>
      <c r="R1626" s="57">
        <v>2022</v>
      </c>
      <c r="S1626" s="57" t="s">
        <v>8</v>
      </c>
      <c r="T1626" s="57" t="s">
        <v>101</v>
      </c>
      <c r="U1626" s="57" t="s">
        <v>90</v>
      </c>
      <c r="V1626" s="57" t="s">
        <v>91</v>
      </c>
      <c r="W1626" s="57" t="s">
        <v>100</v>
      </c>
      <c r="X1626" s="57" t="s">
        <v>93</v>
      </c>
      <c r="Y1626" s="57" t="s">
        <v>94</v>
      </c>
      <c r="Z1626" s="57">
        <v>248</v>
      </c>
      <c r="AA1626" s="57">
        <v>354.64</v>
      </c>
    </row>
    <row r="1627" spans="16:27" ht="18" customHeight="1" x14ac:dyDescent="0.25">
      <c r="P1627" s="11"/>
      <c r="Q1627" s="58" t="s">
        <v>97</v>
      </c>
      <c r="R1627" s="58">
        <v>2022</v>
      </c>
      <c r="S1627" s="58" t="s">
        <v>8</v>
      </c>
      <c r="T1627" s="58" t="s">
        <v>101</v>
      </c>
      <c r="U1627" s="58" t="s">
        <v>90</v>
      </c>
      <c r="V1627" s="58" t="s">
        <v>91</v>
      </c>
      <c r="W1627" s="58" t="s">
        <v>100</v>
      </c>
      <c r="X1627" s="58" t="s">
        <v>93</v>
      </c>
      <c r="Y1627" s="58" t="s">
        <v>94</v>
      </c>
      <c r="Z1627" s="58">
        <v>250</v>
      </c>
      <c r="AA1627" s="58">
        <v>526.24</v>
      </c>
    </row>
    <row r="1628" spans="16:27" ht="18" customHeight="1" x14ac:dyDescent="0.25">
      <c r="P1628" s="11"/>
      <c r="Q1628" s="57" t="s">
        <v>95</v>
      </c>
      <c r="R1628" s="57">
        <v>2022</v>
      </c>
      <c r="S1628" s="57" t="s">
        <v>8</v>
      </c>
      <c r="T1628" s="57" t="s">
        <v>101</v>
      </c>
      <c r="U1628" s="57" t="s">
        <v>90</v>
      </c>
      <c r="V1628" s="57" t="s">
        <v>91</v>
      </c>
      <c r="W1628" s="57" t="s">
        <v>100</v>
      </c>
      <c r="X1628" s="57" t="s">
        <v>93</v>
      </c>
      <c r="Y1628" s="57" t="s">
        <v>94</v>
      </c>
      <c r="Z1628" s="57">
        <v>249</v>
      </c>
      <c r="AA1628" s="57">
        <v>356.07</v>
      </c>
    </row>
    <row r="1629" spans="16:27" ht="18" customHeight="1" x14ac:dyDescent="0.25">
      <c r="P1629" s="11"/>
      <c r="Q1629" s="58" t="s">
        <v>88</v>
      </c>
      <c r="R1629" s="58">
        <v>2022</v>
      </c>
      <c r="S1629" s="58" t="s">
        <v>8</v>
      </c>
      <c r="T1629" s="58" t="s">
        <v>101</v>
      </c>
      <c r="U1629" s="58" t="s">
        <v>90</v>
      </c>
      <c r="V1629" s="58" t="s">
        <v>91</v>
      </c>
      <c r="W1629" s="58" t="s">
        <v>100</v>
      </c>
      <c r="X1629" s="58" t="s">
        <v>93</v>
      </c>
      <c r="Y1629" s="58" t="s">
        <v>94</v>
      </c>
      <c r="Z1629" s="58">
        <v>247</v>
      </c>
      <c r="AA1629" s="58">
        <v>353.21</v>
      </c>
    </row>
    <row r="1630" spans="16:27" ht="18" customHeight="1" x14ac:dyDescent="0.25">
      <c r="P1630" s="11"/>
      <c r="Q1630" s="57" t="s">
        <v>88</v>
      </c>
      <c r="R1630" s="57">
        <v>2022</v>
      </c>
      <c r="S1630" s="57" t="s">
        <v>3</v>
      </c>
      <c r="T1630" s="57" t="s">
        <v>89</v>
      </c>
      <c r="U1630" s="57" t="s">
        <v>90</v>
      </c>
      <c r="V1630" s="57" t="s">
        <v>91</v>
      </c>
      <c r="W1630" s="57" t="s">
        <v>92</v>
      </c>
      <c r="X1630" s="57" t="s">
        <v>93</v>
      </c>
      <c r="Y1630" s="57" t="s">
        <v>96</v>
      </c>
      <c r="Z1630" s="57">
        <v>356</v>
      </c>
      <c r="AA1630" s="57">
        <v>484.16</v>
      </c>
    </row>
    <row r="1631" spans="16:27" ht="18" customHeight="1" x14ac:dyDescent="0.25">
      <c r="P1631" s="11"/>
      <c r="Q1631" s="58" t="s">
        <v>95</v>
      </c>
      <c r="R1631" s="58">
        <v>2022</v>
      </c>
      <c r="S1631" s="58" t="s">
        <v>3</v>
      </c>
      <c r="T1631" s="58" t="s">
        <v>89</v>
      </c>
      <c r="U1631" s="58" t="s">
        <v>90</v>
      </c>
      <c r="V1631" s="58" t="s">
        <v>91</v>
      </c>
      <c r="W1631" s="58" t="s">
        <v>92</v>
      </c>
      <c r="X1631" s="58" t="s">
        <v>93</v>
      </c>
      <c r="Y1631" s="58" t="s">
        <v>96</v>
      </c>
      <c r="Z1631" s="58">
        <v>152</v>
      </c>
      <c r="AA1631" s="58">
        <v>217.36</v>
      </c>
    </row>
    <row r="1632" spans="16:27" ht="18" customHeight="1" x14ac:dyDescent="0.25">
      <c r="P1632" s="11"/>
      <c r="Q1632" s="57" t="s">
        <v>97</v>
      </c>
      <c r="R1632" s="57">
        <v>2022</v>
      </c>
      <c r="S1632" s="57" t="s">
        <v>3</v>
      </c>
      <c r="T1632" s="57" t="s">
        <v>89</v>
      </c>
      <c r="U1632" s="57" t="s">
        <v>103</v>
      </c>
      <c r="V1632" s="57" t="s">
        <v>91</v>
      </c>
      <c r="W1632" s="57" t="s">
        <v>92</v>
      </c>
      <c r="X1632" s="57" t="s">
        <v>93</v>
      </c>
      <c r="Y1632" s="57" t="s">
        <v>96</v>
      </c>
      <c r="Z1632" s="57">
        <v>352</v>
      </c>
      <c r="AA1632" s="57">
        <v>503.36</v>
      </c>
    </row>
    <row r="1633" spans="16:27" ht="18" customHeight="1" x14ac:dyDescent="0.25">
      <c r="P1633" s="11"/>
      <c r="Q1633" s="58" t="s">
        <v>88</v>
      </c>
      <c r="R1633" s="58">
        <v>2022</v>
      </c>
      <c r="S1633" s="58" t="s">
        <v>3</v>
      </c>
      <c r="T1633" s="58" t="s">
        <v>89</v>
      </c>
      <c r="U1633" s="58" t="s">
        <v>103</v>
      </c>
      <c r="V1633" s="58" t="s">
        <v>91</v>
      </c>
      <c r="W1633" s="58" t="s">
        <v>92</v>
      </c>
      <c r="X1633" s="58" t="s">
        <v>93</v>
      </c>
      <c r="Y1633" s="58" t="s">
        <v>96</v>
      </c>
      <c r="Z1633" s="58">
        <v>154</v>
      </c>
      <c r="AA1633" s="58">
        <v>220.22</v>
      </c>
    </row>
    <row r="1634" spans="16:27" ht="18" customHeight="1" x14ac:dyDescent="0.25">
      <c r="P1634" s="11"/>
      <c r="Q1634" s="57" t="s">
        <v>99</v>
      </c>
      <c r="R1634" s="57">
        <v>2022</v>
      </c>
      <c r="S1634" s="57" t="s">
        <v>3</v>
      </c>
      <c r="T1634" s="57" t="s">
        <v>89</v>
      </c>
      <c r="U1634" s="57" t="s">
        <v>103</v>
      </c>
      <c r="V1634" s="57" t="s">
        <v>91</v>
      </c>
      <c r="W1634" s="57" t="s">
        <v>92</v>
      </c>
      <c r="X1634" s="57" t="s">
        <v>93</v>
      </c>
      <c r="Y1634" s="57" t="s">
        <v>96</v>
      </c>
      <c r="Z1634" s="57">
        <v>698</v>
      </c>
      <c r="AA1634" s="57">
        <v>998.14</v>
      </c>
    </row>
    <row r="1635" spans="16:27" ht="18" customHeight="1" x14ac:dyDescent="0.25">
      <c r="P1635" s="11"/>
      <c r="Q1635" s="58" t="s">
        <v>97</v>
      </c>
      <c r="R1635" s="58">
        <v>2022</v>
      </c>
      <c r="S1635" s="58" t="s">
        <v>3</v>
      </c>
      <c r="T1635" s="58" t="s">
        <v>89</v>
      </c>
      <c r="U1635" s="58" t="s">
        <v>103</v>
      </c>
      <c r="V1635" s="58" t="s">
        <v>91</v>
      </c>
      <c r="W1635" s="58" t="s">
        <v>92</v>
      </c>
      <c r="X1635" s="58" t="s">
        <v>93</v>
      </c>
      <c r="Y1635" s="58" t="s">
        <v>96</v>
      </c>
      <c r="Z1635" s="58">
        <v>731</v>
      </c>
      <c r="AA1635" s="58">
        <v>1045.33</v>
      </c>
    </row>
    <row r="1636" spans="16:27" ht="18" customHeight="1" x14ac:dyDescent="0.25">
      <c r="P1636" s="11"/>
      <c r="Q1636" s="57" t="s">
        <v>97</v>
      </c>
      <c r="R1636" s="57">
        <v>2022</v>
      </c>
      <c r="S1636" s="57" t="s">
        <v>3</v>
      </c>
      <c r="T1636" s="57" t="s">
        <v>89</v>
      </c>
      <c r="U1636" s="57" t="s">
        <v>103</v>
      </c>
      <c r="V1636" s="57" t="s">
        <v>91</v>
      </c>
      <c r="W1636" s="57" t="s">
        <v>92</v>
      </c>
      <c r="X1636" s="57" t="s">
        <v>93</v>
      </c>
      <c r="Y1636" s="57" t="s">
        <v>96</v>
      </c>
      <c r="Z1636" s="57">
        <v>771</v>
      </c>
      <c r="AA1636" s="57">
        <v>526.24</v>
      </c>
    </row>
    <row r="1637" spans="16:27" ht="18" customHeight="1" x14ac:dyDescent="0.25">
      <c r="P1637" s="11"/>
      <c r="Q1637" s="58" t="s">
        <v>97</v>
      </c>
      <c r="R1637" s="58">
        <v>2022</v>
      </c>
      <c r="S1637" s="58" t="s">
        <v>3</v>
      </c>
      <c r="T1637" s="58" t="s">
        <v>89</v>
      </c>
      <c r="U1637" s="58" t="s">
        <v>103</v>
      </c>
      <c r="V1637" s="58" t="s">
        <v>91</v>
      </c>
      <c r="W1637" s="58" t="s">
        <v>92</v>
      </c>
      <c r="X1637" s="58" t="s">
        <v>93</v>
      </c>
      <c r="Y1637" s="58" t="s">
        <v>96</v>
      </c>
      <c r="Z1637" s="58">
        <v>355</v>
      </c>
      <c r="AA1637" s="58">
        <v>507.65</v>
      </c>
    </row>
    <row r="1638" spans="16:27" ht="18" customHeight="1" x14ac:dyDescent="0.25">
      <c r="P1638" s="11"/>
      <c r="Q1638" s="57" t="s">
        <v>97</v>
      </c>
      <c r="R1638" s="57">
        <v>2022</v>
      </c>
      <c r="S1638" s="57" t="s">
        <v>3</v>
      </c>
      <c r="T1638" s="57" t="s">
        <v>89</v>
      </c>
      <c r="U1638" s="57" t="s">
        <v>103</v>
      </c>
      <c r="V1638" s="57" t="s">
        <v>91</v>
      </c>
      <c r="W1638" s="57" t="s">
        <v>92</v>
      </c>
      <c r="X1638" s="57" t="s">
        <v>93</v>
      </c>
      <c r="Y1638" s="57" t="s">
        <v>96</v>
      </c>
      <c r="Z1638" s="57">
        <v>157</v>
      </c>
      <c r="AA1638" s="57">
        <v>224.51</v>
      </c>
    </row>
    <row r="1639" spans="16:27" ht="18" customHeight="1" x14ac:dyDescent="0.25">
      <c r="P1639" s="11"/>
      <c r="Q1639" s="58" t="s">
        <v>95</v>
      </c>
      <c r="R1639" s="58">
        <v>2022</v>
      </c>
      <c r="S1639" s="58" t="s">
        <v>3</v>
      </c>
      <c r="T1639" s="58" t="s">
        <v>89</v>
      </c>
      <c r="U1639" s="58" t="s">
        <v>103</v>
      </c>
      <c r="V1639" s="58" t="s">
        <v>91</v>
      </c>
      <c r="W1639" s="58" t="s">
        <v>92</v>
      </c>
      <c r="X1639" s="58" t="s">
        <v>93</v>
      </c>
      <c r="Y1639" s="58" t="s">
        <v>96</v>
      </c>
      <c r="Z1639" s="58">
        <v>353</v>
      </c>
      <c r="AA1639" s="58">
        <v>504.79</v>
      </c>
    </row>
    <row r="1640" spans="16:27" ht="18" customHeight="1" x14ac:dyDescent="0.25">
      <c r="P1640" s="11"/>
      <c r="Q1640" s="57" t="s">
        <v>95</v>
      </c>
      <c r="R1640" s="57">
        <v>2022</v>
      </c>
      <c r="S1640" s="57" t="s">
        <v>3</v>
      </c>
      <c r="T1640" s="57" t="s">
        <v>89</v>
      </c>
      <c r="U1640" s="57" t="s">
        <v>103</v>
      </c>
      <c r="V1640" s="57" t="s">
        <v>91</v>
      </c>
      <c r="W1640" s="57" t="s">
        <v>92</v>
      </c>
      <c r="X1640" s="57" t="s">
        <v>93</v>
      </c>
      <c r="Y1640" s="57" t="s">
        <v>96</v>
      </c>
      <c r="Z1640" s="57">
        <v>155</v>
      </c>
      <c r="AA1640" s="57">
        <v>221.65</v>
      </c>
    </row>
    <row r="1641" spans="16:27" ht="18" customHeight="1" x14ac:dyDescent="0.25">
      <c r="P1641" s="11"/>
      <c r="Q1641" s="58" t="s">
        <v>95</v>
      </c>
      <c r="R1641" s="58">
        <v>2022</v>
      </c>
      <c r="S1641" s="58" t="s">
        <v>7</v>
      </c>
      <c r="T1641" s="58" t="s">
        <v>89</v>
      </c>
      <c r="U1641" s="58" t="s">
        <v>103</v>
      </c>
      <c r="V1641" s="58" t="s">
        <v>91</v>
      </c>
      <c r="W1641" s="58" t="s">
        <v>92</v>
      </c>
      <c r="X1641" s="58" t="s">
        <v>93</v>
      </c>
      <c r="Y1641" s="58" t="s">
        <v>96</v>
      </c>
      <c r="Z1641" s="58">
        <v>332</v>
      </c>
      <c r="AA1641" s="58">
        <v>451.52</v>
      </c>
    </row>
    <row r="1642" spans="16:27" ht="18" customHeight="1" x14ac:dyDescent="0.25">
      <c r="P1642" s="11"/>
      <c r="Q1642" s="57" t="s">
        <v>95</v>
      </c>
      <c r="R1642" s="57">
        <v>2022</v>
      </c>
      <c r="S1642" s="57" t="s">
        <v>7</v>
      </c>
      <c r="T1642" s="57" t="s">
        <v>89</v>
      </c>
      <c r="U1642" s="57" t="s">
        <v>103</v>
      </c>
      <c r="V1642" s="57" t="s">
        <v>91</v>
      </c>
      <c r="W1642" s="57" t="s">
        <v>92</v>
      </c>
      <c r="X1642" s="57" t="s">
        <v>93</v>
      </c>
      <c r="Y1642" s="57" t="s">
        <v>96</v>
      </c>
      <c r="Z1642" s="57">
        <v>134</v>
      </c>
      <c r="AA1642" s="57">
        <v>191.62</v>
      </c>
    </row>
    <row r="1643" spans="16:27" ht="18" customHeight="1" x14ac:dyDescent="0.25">
      <c r="P1643" s="11"/>
      <c r="Q1643" s="58" t="s">
        <v>88</v>
      </c>
      <c r="R1643" s="58">
        <v>2022</v>
      </c>
      <c r="S1643" s="58" t="s">
        <v>7</v>
      </c>
      <c r="T1643" s="58" t="s">
        <v>89</v>
      </c>
      <c r="U1643" s="58" t="s">
        <v>103</v>
      </c>
      <c r="V1643" s="58" t="s">
        <v>91</v>
      </c>
      <c r="W1643" s="58" t="s">
        <v>92</v>
      </c>
      <c r="X1643" s="58" t="s">
        <v>93</v>
      </c>
      <c r="Y1643" s="58" t="s">
        <v>96</v>
      </c>
      <c r="Z1643" s="58">
        <v>334</v>
      </c>
      <c r="AA1643" s="58">
        <v>477.62</v>
      </c>
    </row>
    <row r="1644" spans="16:27" ht="18" customHeight="1" x14ac:dyDescent="0.25">
      <c r="P1644" s="11"/>
      <c r="Q1644" s="57" t="s">
        <v>95</v>
      </c>
      <c r="R1644" s="57">
        <v>2022</v>
      </c>
      <c r="S1644" s="57" t="s">
        <v>7</v>
      </c>
      <c r="T1644" s="57" t="s">
        <v>89</v>
      </c>
      <c r="U1644" s="57" t="s">
        <v>103</v>
      </c>
      <c r="V1644" s="57" t="s">
        <v>91</v>
      </c>
      <c r="W1644" s="57" t="s">
        <v>92</v>
      </c>
      <c r="X1644" s="57" t="s">
        <v>93</v>
      </c>
      <c r="Y1644" s="57" t="s">
        <v>96</v>
      </c>
      <c r="Z1644" s="57">
        <v>702</v>
      </c>
      <c r="AA1644" s="57">
        <v>1003.86</v>
      </c>
    </row>
    <row r="1645" spans="16:27" ht="18" customHeight="1" x14ac:dyDescent="0.25">
      <c r="P1645" s="11"/>
      <c r="Q1645" s="58" t="s">
        <v>88</v>
      </c>
      <c r="R1645" s="58">
        <v>2022</v>
      </c>
      <c r="S1645" s="58" t="s">
        <v>7</v>
      </c>
      <c r="T1645" s="58" t="s">
        <v>89</v>
      </c>
      <c r="U1645" s="58" t="s">
        <v>103</v>
      </c>
      <c r="V1645" s="58" t="s">
        <v>91</v>
      </c>
      <c r="W1645" s="58" t="s">
        <v>92</v>
      </c>
      <c r="X1645" s="58" t="s">
        <v>93</v>
      </c>
      <c r="Y1645" s="58" t="s">
        <v>96</v>
      </c>
      <c r="Z1645" s="58">
        <v>735</v>
      </c>
      <c r="AA1645" s="58">
        <v>1051.05</v>
      </c>
    </row>
    <row r="1646" spans="16:27" ht="18" customHeight="1" x14ac:dyDescent="0.25">
      <c r="P1646" s="11"/>
      <c r="Q1646" s="57" t="s">
        <v>95</v>
      </c>
      <c r="R1646" s="57">
        <v>2022</v>
      </c>
      <c r="S1646" s="57" t="s">
        <v>7</v>
      </c>
      <c r="T1646" s="57" t="s">
        <v>89</v>
      </c>
      <c r="U1646" s="57" t="s">
        <v>103</v>
      </c>
      <c r="V1646" s="57" t="s">
        <v>91</v>
      </c>
      <c r="W1646" s="57" t="s">
        <v>92</v>
      </c>
      <c r="X1646" s="57" t="s">
        <v>93</v>
      </c>
      <c r="Y1646" s="57" t="s">
        <v>96</v>
      </c>
      <c r="Z1646" s="57">
        <v>333</v>
      </c>
      <c r="AA1646" s="57">
        <v>526.24</v>
      </c>
    </row>
    <row r="1647" spans="16:27" ht="18" customHeight="1" x14ac:dyDescent="0.25">
      <c r="P1647" s="11"/>
      <c r="Q1647" s="58" t="s">
        <v>99</v>
      </c>
      <c r="R1647" s="58">
        <v>2022</v>
      </c>
      <c r="S1647" s="58" t="s">
        <v>7</v>
      </c>
      <c r="T1647" s="58" t="s">
        <v>89</v>
      </c>
      <c r="U1647" s="58" t="s">
        <v>103</v>
      </c>
      <c r="V1647" s="58" t="s">
        <v>91</v>
      </c>
      <c r="W1647" s="58" t="s">
        <v>92</v>
      </c>
      <c r="X1647" s="58" t="s">
        <v>93</v>
      </c>
      <c r="Y1647" s="58" t="s">
        <v>96</v>
      </c>
      <c r="Z1647" s="58">
        <v>774</v>
      </c>
      <c r="AA1647" s="58">
        <v>526.24</v>
      </c>
    </row>
    <row r="1648" spans="16:27" ht="18" customHeight="1" x14ac:dyDescent="0.25">
      <c r="P1648" s="11"/>
      <c r="Q1648" s="57" t="s">
        <v>95</v>
      </c>
      <c r="R1648" s="57">
        <v>2022</v>
      </c>
      <c r="S1648" s="57" t="s">
        <v>7</v>
      </c>
      <c r="T1648" s="57" t="s">
        <v>89</v>
      </c>
      <c r="U1648" s="57" t="s">
        <v>103</v>
      </c>
      <c r="V1648" s="57" t="s">
        <v>91</v>
      </c>
      <c r="W1648" s="57" t="s">
        <v>92</v>
      </c>
      <c r="X1648" s="57" t="s">
        <v>93</v>
      </c>
      <c r="Y1648" s="57" t="s">
        <v>96</v>
      </c>
      <c r="Z1648" s="57">
        <v>331</v>
      </c>
      <c r="AA1648" s="57">
        <v>473.33</v>
      </c>
    </row>
    <row r="1649" spans="16:27" ht="18" customHeight="1" x14ac:dyDescent="0.25">
      <c r="P1649" s="11"/>
      <c r="Q1649" s="58" t="s">
        <v>95</v>
      </c>
      <c r="R1649" s="58">
        <v>2022</v>
      </c>
      <c r="S1649" s="58" t="s">
        <v>7</v>
      </c>
      <c r="T1649" s="58" t="s">
        <v>89</v>
      </c>
      <c r="U1649" s="58" t="s">
        <v>103</v>
      </c>
      <c r="V1649" s="58" t="s">
        <v>91</v>
      </c>
      <c r="W1649" s="58" t="s">
        <v>92</v>
      </c>
      <c r="X1649" s="58" t="s">
        <v>93</v>
      </c>
      <c r="Y1649" s="58" t="s">
        <v>96</v>
      </c>
      <c r="Z1649" s="58">
        <v>133</v>
      </c>
      <c r="AA1649" s="58">
        <v>190.19</v>
      </c>
    </row>
    <row r="1650" spans="16:27" ht="18" customHeight="1" x14ac:dyDescent="0.25">
      <c r="P1650" s="11"/>
      <c r="Q1650" s="57" t="s">
        <v>98</v>
      </c>
      <c r="R1650" s="57">
        <v>2022</v>
      </c>
      <c r="S1650" s="57" t="s">
        <v>7</v>
      </c>
      <c r="T1650" s="57" t="s">
        <v>89</v>
      </c>
      <c r="U1650" s="57" t="s">
        <v>103</v>
      </c>
      <c r="V1650" s="57" t="s">
        <v>91</v>
      </c>
      <c r="W1650" s="57" t="s">
        <v>92</v>
      </c>
      <c r="X1650" s="57" t="s">
        <v>93</v>
      </c>
      <c r="Y1650" s="57" t="s">
        <v>96</v>
      </c>
      <c r="Z1650" s="57">
        <v>335</v>
      </c>
      <c r="AA1650" s="57">
        <v>479.05</v>
      </c>
    </row>
    <row r="1651" spans="16:27" ht="18" customHeight="1" x14ac:dyDescent="0.25">
      <c r="P1651" s="11"/>
      <c r="Q1651" s="58" t="s">
        <v>95</v>
      </c>
      <c r="R1651" s="58">
        <v>2022</v>
      </c>
      <c r="S1651" s="58" t="s">
        <v>7</v>
      </c>
      <c r="T1651" s="58" t="s">
        <v>89</v>
      </c>
      <c r="U1651" s="58" t="s">
        <v>103</v>
      </c>
      <c r="V1651" s="58" t="s">
        <v>91</v>
      </c>
      <c r="W1651" s="58" t="s">
        <v>92</v>
      </c>
      <c r="X1651" s="58" t="s">
        <v>93</v>
      </c>
      <c r="Y1651" s="58" t="s">
        <v>96</v>
      </c>
      <c r="Z1651" s="58">
        <v>131</v>
      </c>
      <c r="AA1651" s="58">
        <v>187.33</v>
      </c>
    </row>
    <row r="1652" spans="16:27" ht="18" customHeight="1" x14ac:dyDescent="0.25">
      <c r="P1652" s="11"/>
      <c r="Q1652" s="57" t="s">
        <v>98</v>
      </c>
      <c r="R1652" s="57">
        <v>2022</v>
      </c>
      <c r="S1652" s="57" t="s">
        <v>11</v>
      </c>
      <c r="T1652" s="57" t="s">
        <v>89</v>
      </c>
      <c r="U1652" s="57" t="s">
        <v>103</v>
      </c>
      <c r="V1652" s="57" t="s">
        <v>91</v>
      </c>
      <c r="W1652" s="57" t="s">
        <v>92</v>
      </c>
      <c r="X1652" s="57" t="s">
        <v>93</v>
      </c>
      <c r="Y1652" s="57" t="s">
        <v>96</v>
      </c>
      <c r="Z1652" s="57">
        <v>140</v>
      </c>
      <c r="AA1652" s="57">
        <v>200.2</v>
      </c>
    </row>
    <row r="1653" spans="16:27" ht="18" customHeight="1" x14ac:dyDescent="0.25">
      <c r="P1653" s="11"/>
      <c r="Q1653" s="58" t="s">
        <v>95</v>
      </c>
      <c r="R1653" s="58">
        <v>2022</v>
      </c>
      <c r="S1653" s="58" t="s">
        <v>11</v>
      </c>
      <c r="T1653" s="58" t="s">
        <v>89</v>
      </c>
      <c r="U1653" s="58" t="s">
        <v>103</v>
      </c>
      <c r="V1653" s="58" t="s">
        <v>91</v>
      </c>
      <c r="W1653" s="58" t="s">
        <v>92</v>
      </c>
      <c r="X1653" s="58" t="s">
        <v>93</v>
      </c>
      <c r="Y1653" s="58" t="s">
        <v>96</v>
      </c>
      <c r="Z1653" s="58">
        <v>356</v>
      </c>
      <c r="AA1653" s="58">
        <v>509.08</v>
      </c>
    </row>
    <row r="1654" spans="16:27" ht="18" customHeight="1" x14ac:dyDescent="0.25">
      <c r="P1654" s="11"/>
      <c r="Q1654" s="57" t="s">
        <v>95</v>
      </c>
      <c r="R1654" s="57">
        <v>2022</v>
      </c>
      <c r="S1654" s="57" t="s">
        <v>11</v>
      </c>
      <c r="T1654" s="57" t="s">
        <v>89</v>
      </c>
      <c r="U1654" s="57" t="s">
        <v>103</v>
      </c>
      <c r="V1654" s="57" t="s">
        <v>91</v>
      </c>
      <c r="W1654" s="57" t="s">
        <v>92</v>
      </c>
      <c r="X1654" s="57" t="s">
        <v>93</v>
      </c>
      <c r="Y1654" s="57" t="s">
        <v>96</v>
      </c>
      <c r="Z1654" s="57">
        <v>310</v>
      </c>
      <c r="AA1654" s="57">
        <v>443.3</v>
      </c>
    </row>
    <row r="1655" spans="16:27" ht="18" customHeight="1" x14ac:dyDescent="0.25">
      <c r="P1655" s="11"/>
      <c r="Q1655" s="58" t="s">
        <v>88</v>
      </c>
      <c r="R1655" s="58">
        <v>2022</v>
      </c>
      <c r="S1655" s="58" t="s">
        <v>11</v>
      </c>
      <c r="T1655" s="58" t="s">
        <v>89</v>
      </c>
      <c r="U1655" s="58" t="s">
        <v>103</v>
      </c>
      <c r="V1655" s="58" t="s">
        <v>91</v>
      </c>
      <c r="W1655" s="58" t="s">
        <v>92</v>
      </c>
      <c r="X1655" s="58" t="s">
        <v>93</v>
      </c>
      <c r="Y1655" s="58" t="s">
        <v>96</v>
      </c>
      <c r="Z1655" s="58">
        <v>358</v>
      </c>
      <c r="AA1655" s="58">
        <v>511.94</v>
      </c>
    </row>
    <row r="1656" spans="16:27" ht="18" customHeight="1" x14ac:dyDescent="0.25">
      <c r="P1656" s="11"/>
      <c r="Q1656" s="57" t="s">
        <v>99</v>
      </c>
      <c r="R1656" s="57">
        <v>2022</v>
      </c>
      <c r="S1656" s="57" t="s">
        <v>11</v>
      </c>
      <c r="T1656" s="57" t="s">
        <v>89</v>
      </c>
      <c r="U1656" s="57" t="s">
        <v>103</v>
      </c>
      <c r="V1656" s="57" t="s">
        <v>91</v>
      </c>
      <c r="W1656" s="57" t="s">
        <v>92</v>
      </c>
      <c r="X1656" s="57" t="s">
        <v>93</v>
      </c>
      <c r="Y1656" s="57" t="s">
        <v>96</v>
      </c>
      <c r="Z1656" s="57">
        <v>138</v>
      </c>
      <c r="AA1656" s="57">
        <v>197.34</v>
      </c>
    </row>
    <row r="1657" spans="16:27" ht="18" customHeight="1" x14ac:dyDescent="0.25">
      <c r="P1657" s="11"/>
      <c r="Q1657" s="58" t="s">
        <v>97</v>
      </c>
      <c r="R1657" s="58">
        <v>2022</v>
      </c>
      <c r="S1657" s="58" t="s">
        <v>11</v>
      </c>
      <c r="T1657" s="58" t="s">
        <v>89</v>
      </c>
      <c r="U1657" s="58" t="s">
        <v>103</v>
      </c>
      <c r="V1657" s="58" t="s">
        <v>91</v>
      </c>
      <c r="W1657" s="58" t="s">
        <v>92</v>
      </c>
      <c r="X1657" s="58" t="s">
        <v>93</v>
      </c>
      <c r="Y1657" s="58" t="s">
        <v>96</v>
      </c>
      <c r="Z1657" s="58">
        <v>705</v>
      </c>
      <c r="AA1657" s="58">
        <v>1008.15</v>
      </c>
    </row>
    <row r="1658" spans="16:27" ht="18" customHeight="1" x14ac:dyDescent="0.25">
      <c r="P1658" s="11"/>
      <c r="Q1658" s="57" t="s">
        <v>88</v>
      </c>
      <c r="R1658" s="57">
        <v>2022</v>
      </c>
      <c r="S1658" s="57" t="s">
        <v>11</v>
      </c>
      <c r="T1658" s="57" t="s">
        <v>89</v>
      </c>
      <c r="U1658" s="57" t="s">
        <v>103</v>
      </c>
      <c r="V1658" s="57" t="s">
        <v>91</v>
      </c>
      <c r="W1658" s="57" t="s">
        <v>92</v>
      </c>
      <c r="X1658" s="57" t="s">
        <v>93</v>
      </c>
      <c r="Y1658" s="57" t="s">
        <v>96</v>
      </c>
      <c r="Z1658" s="57">
        <v>738</v>
      </c>
      <c r="AA1658" s="57">
        <v>1055.3399999999999</v>
      </c>
    </row>
    <row r="1659" spans="16:27" ht="18" customHeight="1" x14ac:dyDescent="0.25">
      <c r="P1659" s="11"/>
      <c r="Q1659" s="58" t="s">
        <v>88</v>
      </c>
      <c r="R1659" s="58">
        <v>2022</v>
      </c>
      <c r="S1659" s="58" t="s">
        <v>11</v>
      </c>
      <c r="T1659" s="58" t="s">
        <v>89</v>
      </c>
      <c r="U1659" s="58" t="s">
        <v>103</v>
      </c>
      <c r="V1659" s="58" t="s">
        <v>91</v>
      </c>
      <c r="W1659" s="58" t="s">
        <v>92</v>
      </c>
      <c r="X1659" s="58" t="s">
        <v>93</v>
      </c>
      <c r="Y1659" s="58" t="s">
        <v>96</v>
      </c>
      <c r="Z1659" s="58">
        <v>141</v>
      </c>
      <c r="AA1659" s="58">
        <v>201.63</v>
      </c>
    </row>
    <row r="1660" spans="16:27" ht="18" customHeight="1" x14ac:dyDescent="0.25">
      <c r="P1660" s="11"/>
      <c r="Q1660" s="57" t="s">
        <v>97</v>
      </c>
      <c r="R1660" s="57">
        <v>2022</v>
      </c>
      <c r="S1660" s="57" t="s">
        <v>11</v>
      </c>
      <c r="T1660" s="57" t="s">
        <v>89</v>
      </c>
      <c r="U1660" s="57" t="s">
        <v>103</v>
      </c>
      <c r="V1660" s="57" t="s">
        <v>91</v>
      </c>
      <c r="W1660" s="57" t="s">
        <v>92</v>
      </c>
      <c r="X1660" s="57" t="s">
        <v>93</v>
      </c>
      <c r="Y1660" s="57" t="s">
        <v>96</v>
      </c>
      <c r="Z1660" s="57">
        <v>309</v>
      </c>
      <c r="AA1660" s="57">
        <v>526.24</v>
      </c>
    </row>
    <row r="1661" spans="16:27" ht="18" customHeight="1" x14ac:dyDescent="0.25">
      <c r="P1661" s="11"/>
      <c r="Q1661" s="58" t="s">
        <v>99</v>
      </c>
      <c r="R1661" s="58">
        <v>2022</v>
      </c>
      <c r="S1661" s="58" t="s">
        <v>11</v>
      </c>
      <c r="T1661" s="58" t="s">
        <v>89</v>
      </c>
      <c r="U1661" s="58" t="s">
        <v>103</v>
      </c>
      <c r="V1661" s="58" t="s">
        <v>91</v>
      </c>
      <c r="W1661" s="58" t="s">
        <v>92</v>
      </c>
      <c r="X1661" s="58" t="s">
        <v>93</v>
      </c>
      <c r="Y1661" s="58" t="s">
        <v>96</v>
      </c>
      <c r="Z1661" s="58">
        <v>778</v>
      </c>
      <c r="AA1661" s="58">
        <v>526.24</v>
      </c>
    </row>
    <row r="1662" spans="16:27" ht="18" customHeight="1" x14ac:dyDescent="0.25">
      <c r="P1662" s="11"/>
      <c r="Q1662" s="57" t="s">
        <v>88</v>
      </c>
      <c r="R1662" s="57">
        <v>2022</v>
      </c>
      <c r="S1662" s="57" t="s">
        <v>11</v>
      </c>
      <c r="T1662" s="57" t="s">
        <v>89</v>
      </c>
      <c r="U1662" s="57" t="s">
        <v>103</v>
      </c>
      <c r="V1662" s="57" t="s">
        <v>91</v>
      </c>
      <c r="W1662" s="57" t="s">
        <v>92</v>
      </c>
      <c r="X1662" s="57" t="s">
        <v>93</v>
      </c>
      <c r="Y1662" s="57" t="s">
        <v>96</v>
      </c>
      <c r="Z1662" s="57">
        <v>139</v>
      </c>
      <c r="AA1662" s="57">
        <v>198.77</v>
      </c>
    </row>
    <row r="1663" spans="16:27" ht="18" customHeight="1" x14ac:dyDescent="0.25">
      <c r="P1663" s="11"/>
      <c r="Q1663" s="58" t="s">
        <v>95</v>
      </c>
      <c r="R1663" s="58">
        <v>2022</v>
      </c>
      <c r="S1663" s="58" t="s">
        <v>11</v>
      </c>
      <c r="T1663" s="58" t="s">
        <v>89</v>
      </c>
      <c r="U1663" s="58" t="s">
        <v>103</v>
      </c>
      <c r="V1663" s="58" t="s">
        <v>91</v>
      </c>
      <c r="W1663" s="58" t="s">
        <v>92</v>
      </c>
      <c r="X1663" s="58" t="s">
        <v>93</v>
      </c>
      <c r="Y1663" s="58" t="s">
        <v>96</v>
      </c>
      <c r="Z1663" s="58">
        <v>313</v>
      </c>
      <c r="AA1663" s="58">
        <v>447.59</v>
      </c>
    </row>
    <row r="1664" spans="16:27" ht="18" customHeight="1" x14ac:dyDescent="0.25">
      <c r="P1664" s="11"/>
      <c r="Q1664" s="57" t="s">
        <v>95</v>
      </c>
      <c r="R1664" s="57">
        <v>2022</v>
      </c>
      <c r="S1664" s="57" t="s">
        <v>11</v>
      </c>
      <c r="T1664" s="57" t="s">
        <v>89</v>
      </c>
      <c r="U1664" s="57" t="s">
        <v>103</v>
      </c>
      <c r="V1664" s="57" t="s">
        <v>91</v>
      </c>
      <c r="W1664" s="57" t="s">
        <v>92</v>
      </c>
      <c r="X1664" s="57" t="s">
        <v>93</v>
      </c>
      <c r="Y1664" s="57" t="s">
        <v>96</v>
      </c>
      <c r="Z1664" s="57">
        <v>137</v>
      </c>
      <c r="AA1664" s="57">
        <v>195.91</v>
      </c>
    </row>
    <row r="1665" spans="16:27" ht="18" customHeight="1" x14ac:dyDescent="0.25">
      <c r="P1665" s="11"/>
      <c r="Q1665" s="58" t="s">
        <v>88</v>
      </c>
      <c r="R1665" s="58">
        <v>2022</v>
      </c>
      <c r="S1665" s="58" t="s">
        <v>11</v>
      </c>
      <c r="T1665" s="58" t="s">
        <v>89</v>
      </c>
      <c r="U1665" s="58" t="s">
        <v>103</v>
      </c>
      <c r="V1665" s="58" t="s">
        <v>91</v>
      </c>
      <c r="W1665" s="58" t="s">
        <v>92</v>
      </c>
      <c r="X1665" s="58" t="s">
        <v>93</v>
      </c>
      <c r="Y1665" s="58" t="s">
        <v>96</v>
      </c>
      <c r="Z1665" s="58">
        <v>311</v>
      </c>
      <c r="AA1665" s="58">
        <v>444.73</v>
      </c>
    </row>
    <row r="1666" spans="16:27" ht="18" customHeight="1" x14ac:dyDescent="0.25">
      <c r="P1666" s="11"/>
      <c r="Q1666" s="57" t="s">
        <v>98</v>
      </c>
      <c r="R1666" s="57">
        <v>2022</v>
      </c>
      <c r="S1666" s="57" t="s">
        <v>11</v>
      </c>
      <c r="T1666" s="57" t="s">
        <v>89</v>
      </c>
      <c r="U1666" s="57" t="s">
        <v>103</v>
      </c>
      <c r="V1666" s="57" t="s">
        <v>91</v>
      </c>
      <c r="W1666" s="57" t="s">
        <v>92</v>
      </c>
      <c r="X1666" s="57" t="s">
        <v>93</v>
      </c>
      <c r="Y1666" s="57" t="s">
        <v>96</v>
      </c>
      <c r="Z1666" s="57">
        <v>747</v>
      </c>
      <c r="AA1666" s="57">
        <v>1068.21</v>
      </c>
    </row>
    <row r="1667" spans="16:27" ht="18" customHeight="1" x14ac:dyDescent="0.25">
      <c r="P1667" s="11"/>
      <c r="Q1667" s="58" t="s">
        <v>88</v>
      </c>
      <c r="R1667" s="58">
        <v>2022</v>
      </c>
      <c r="S1667" s="58" t="s">
        <v>1</v>
      </c>
      <c r="T1667" s="58" t="s">
        <v>89</v>
      </c>
      <c r="U1667" s="58" t="s">
        <v>103</v>
      </c>
      <c r="V1667" s="58" t="s">
        <v>91</v>
      </c>
      <c r="W1667" s="58" t="s">
        <v>92</v>
      </c>
      <c r="X1667" s="58" t="s">
        <v>93</v>
      </c>
      <c r="Y1667" s="58" t="s">
        <v>96</v>
      </c>
      <c r="Z1667" s="58">
        <v>362</v>
      </c>
      <c r="AA1667" s="58">
        <v>492.32</v>
      </c>
    </row>
    <row r="1668" spans="16:27" ht="18" customHeight="1" x14ac:dyDescent="0.25">
      <c r="P1668" s="11"/>
      <c r="Q1668" s="57" t="s">
        <v>95</v>
      </c>
      <c r="R1668" s="57">
        <v>2022</v>
      </c>
      <c r="S1668" s="57" t="s">
        <v>1</v>
      </c>
      <c r="T1668" s="57" t="s">
        <v>89</v>
      </c>
      <c r="U1668" s="57" t="s">
        <v>103</v>
      </c>
      <c r="V1668" s="57" t="s">
        <v>91</v>
      </c>
      <c r="W1668" s="57" t="s">
        <v>92</v>
      </c>
      <c r="X1668" s="57" t="s">
        <v>93</v>
      </c>
      <c r="Y1668" s="57" t="s">
        <v>96</v>
      </c>
      <c r="Z1668" s="57">
        <v>164</v>
      </c>
      <c r="AA1668" s="57">
        <v>234.52</v>
      </c>
    </row>
    <row r="1669" spans="16:27" ht="18" customHeight="1" x14ac:dyDescent="0.25">
      <c r="P1669" s="11"/>
      <c r="Q1669" s="58" t="s">
        <v>97</v>
      </c>
      <c r="R1669" s="58">
        <v>2022</v>
      </c>
      <c r="S1669" s="58" t="s">
        <v>1</v>
      </c>
      <c r="T1669" s="58" t="s">
        <v>89</v>
      </c>
      <c r="U1669" s="58" t="s">
        <v>103</v>
      </c>
      <c r="V1669" s="58" t="s">
        <v>91</v>
      </c>
      <c r="W1669" s="58" t="s">
        <v>92</v>
      </c>
      <c r="X1669" s="58" t="s">
        <v>93</v>
      </c>
      <c r="Y1669" s="58" t="s">
        <v>96</v>
      </c>
      <c r="Z1669" s="58">
        <v>364</v>
      </c>
      <c r="AA1669" s="58">
        <v>520.52</v>
      </c>
    </row>
    <row r="1670" spans="16:27" ht="18" customHeight="1" x14ac:dyDescent="0.25">
      <c r="P1670" s="11"/>
      <c r="Q1670" s="57" t="s">
        <v>88</v>
      </c>
      <c r="R1670" s="57">
        <v>2022</v>
      </c>
      <c r="S1670" s="57" t="s">
        <v>1</v>
      </c>
      <c r="T1670" s="57" t="s">
        <v>89</v>
      </c>
      <c r="U1670" s="57" t="s">
        <v>103</v>
      </c>
      <c r="V1670" s="57" t="s">
        <v>91</v>
      </c>
      <c r="W1670" s="57" t="s">
        <v>92</v>
      </c>
      <c r="X1670" s="57" t="s">
        <v>93</v>
      </c>
      <c r="Y1670" s="57" t="s">
        <v>96</v>
      </c>
      <c r="Z1670" s="57">
        <v>166</v>
      </c>
      <c r="AA1670" s="57">
        <v>237.38</v>
      </c>
    </row>
    <row r="1671" spans="16:27" ht="18" customHeight="1" x14ac:dyDescent="0.25">
      <c r="P1671" s="11"/>
      <c r="Q1671" s="58" t="s">
        <v>88</v>
      </c>
      <c r="R1671" s="58">
        <v>2022</v>
      </c>
      <c r="S1671" s="58" t="s">
        <v>1</v>
      </c>
      <c r="T1671" s="58" t="s">
        <v>89</v>
      </c>
      <c r="U1671" s="58" t="s">
        <v>103</v>
      </c>
      <c r="V1671" s="58" t="s">
        <v>91</v>
      </c>
      <c r="W1671" s="58" t="s">
        <v>92</v>
      </c>
      <c r="X1671" s="58" t="s">
        <v>93</v>
      </c>
      <c r="Y1671" s="58" t="s">
        <v>96</v>
      </c>
      <c r="Z1671" s="58">
        <v>696</v>
      </c>
      <c r="AA1671" s="58">
        <v>995.28</v>
      </c>
    </row>
    <row r="1672" spans="16:27" ht="18" customHeight="1" x14ac:dyDescent="0.25">
      <c r="P1672" s="11"/>
      <c r="Q1672" s="57" t="s">
        <v>97</v>
      </c>
      <c r="R1672" s="57">
        <v>2022</v>
      </c>
      <c r="S1672" s="57" t="s">
        <v>1</v>
      </c>
      <c r="T1672" s="57" t="s">
        <v>89</v>
      </c>
      <c r="U1672" s="57" t="s">
        <v>103</v>
      </c>
      <c r="V1672" s="57" t="s">
        <v>91</v>
      </c>
      <c r="W1672" s="57" t="s">
        <v>92</v>
      </c>
      <c r="X1672" s="57" t="s">
        <v>93</v>
      </c>
      <c r="Y1672" s="57" t="s">
        <v>96</v>
      </c>
      <c r="Z1672" s="57">
        <v>363</v>
      </c>
      <c r="AA1672" s="57">
        <v>519.09</v>
      </c>
    </row>
    <row r="1673" spans="16:27" ht="18" customHeight="1" x14ac:dyDescent="0.25">
      <c r="P1673" s="11"/>
      <c r="Q1673" s="58" t="s">
        <v>88</v>
      </c>
      <c r="R1673" s="58">
        <v>2022</v>
      </c>
      <c r="S1673" s="58" t="s">
        <v>1</v>
      </c>
      <c r="T1673" s="58" t="s">
        <v>89</v>
      </c>
      <c r="U1673" s="58" t="s">
        <v>103</v>
      </c>
      <c r="V1673" s="58" t="s">
        <v>91</v>
      </c>
      <c r="W1673" s="58" t="s">
        <v>92</v>
      </c>
      <c r="X1673" s="58" t="s">
        <v>93</v>
      </c>
      <c r="Y1673" s="58" t="s">
        <v>96</v>
      </c>
      <c r="Z1673" s="58">
        <v>769</v>
      </c>
      <c r="AA1673" s="58">
        <v>526.24</v>
      </c>
    </row>
    <row r="1674" spans="16:27" ht="18" customHeight="1" x14ac:dyDescent="0.25">
      <c r="P1674" s="11"/>
      <c r="Q1674" s="57" t="s">
        <v>88</v>
      </c>
      <c r="R1674" s="57">
        <v>2022</v>
      </c>
      <c r="S1674" s="57" t="s">
        <v>1</v>
      </c>
      <c r="T1674" s="57" t="s">
        <v>89</v>
      </c>
      <c r="U1674" s="57" t="s">
        <v>103</v>
      </c>
      <c r="V1674" s="57" t="s">
        <v>91</v>
      </c>
      <c r="W1674" s="57" t="s">
        <v>92</v>
      </c>
      <c r="X1674" s="57" t="s">
        <v>93</v>
      </c>
      <c r="Y1674" s="57" t="s">
        <v>96</v>
      </c>
      <c r="Z1674" s="57">
        <v>367</v>
      </c>
      <c r="AA1674" s="57">
        <v>524.80999999999995</v>
      </c>
    </row>
    <row r="1675" spans="16:27" ht="18" customHeight="1" x14ac:dyDescent="0.25">
      <c r="P1675" s="11"/>
      <c r="Q1675" s="58" t="s">
        <v>97</v>
      </c>
      <c r="R1675" s="58">
        <v>2022</v>
      </c>
      <c r="S1675" s="58" t="s">
        <v>1</v>
      </c>
      <c r="T1675" s="58" t="s">
        <v>89</v>
      </c>
      <c r="U1675" s="58" t="s">
        <v>103</v>
      </c>
      <c r="V1675" s="58" t="s">
        <v>91</v>
      </c>
      <c r="W1675" s="58" t="s">
        <v>92</v>
      </c>
      <c r="X1675" s="58" t="s">
        <v>93</v>
      </c>
      <c r="Y1675" s="58" t="s">
        <v>96</v>
      </c>
      <c r="Z1675" s="58">
        <v>163</v>
      </c>
      <c r="AA1675" s="58">
        <v>233.09</v>
      </c>
    </row>
    <row r="1676" spans="16:27" ht="18" customHeight="1" x14ac:dyDescent="0.25">
      <c r="P1676" s="11"/>
      <c r="Q1676" s="57" t="s">
        <v>95</v>
      </c>
      <c r="R1676" s="57">
        <v>2022</v>
      </c>
      <c r="S1676" s="57" t="s">
        <v>1</v>
      </c>
      <c r="T1676" s="57" t="s">
        <v>89</v>
      </c>
      <c r="U1676" s="57" t="s">
        <v>103</v>
      </c>
      <c r="V1676" s="57" t="s">
        <v>91</v>
      </c>
      <c r="W1676" s="57" t="s">
        <v>92</v>
      </c>
      <c r="X1676" s="57" t="s">
        <v>93</v>
      </c>
      <c r="Y1676" s="57" t="s">
        <v>96</v>
      </c>
      <c r="Z1676" s="57">
        <v>365</v>
      </c>
      <c r="AA1676" s="57">
        <v>521.95000000000005</v>
      </c>
    </row>
    <row r="1677" spans="16:27" ht="18" customHeight="1" x14ac:dyDescent="0.25">
      <c r="P1677" s="11"/>
      <c r="Q1677" s="58" t="s">
        <v>97</v>
      </c>
      <c r="R1677" s="58">
        <v>2022</v>
      </c>
      <c r="S1677" s="58" t="s">
        <v>1</v>
      </c>
      <c r="T1677" s="58" t="s">
        <v>89</v>
      </c>
      <c r="U1677" s="58" t="s">
        <v>103</v>
      </c>
      <c r="V1677" s="58" t="s">
        <v>91</v>
      </c>
      <c r="W1677" s="58" t="s">
        <v>92</v>
      </c>
      <c r="X1677" s="58" t="s">
        <v>93</v>
      </c>
      <c r="Y1677" s="58" t="s">
        <v>96</v>
      </c>
      <c r="Z1677" s="58">
        <v>167</v>
      </c>
      <c r="AA1677" s="58">
        <v>238.81</v>
      </c>
    </row>
    <row r="1678" spans="16:27" ht="18" customHeight="1" x14ac:dyDescent="0.25">
      <c r="P1678" s="11"/>
      <c r="Q1678" s="57" t="s">
        <v>88</v>
      </c>
      <c r="R1678" s="57">
        <v>2022</v>
      </c>
      <c r="S1678" s="57" t="s">
        <v>0</v>
      </c>
      <c r="T1678" s="57" t="s">
        <v>89</v>
      </c>
      <c r="U1678" s="57" t="s">
        <v>103</v>
      </c>
      <c r="V1678" s="57" t="s">
        <v>91</v>
      </c>
      <c r="W1678" s="57" t="s">
        <v>92</v>
      </c>
      <c r="X1678" s="57" t="s">
        <v>93</v>
      </c>
      <c r="Y1678" s="57" t="s">
        <v>96</v>
      </c>
      <c r="Z1678" s="57">
        <v>368</v>
      </c>
      <c r="AA1678" s="57">
        <v>500.48</v>
      </c>
    </row>
    <row r="1679" spans="16:27" ht="18" customHeight="1" x14ac:dyDescent="0.25">
      <c r="P1679" s="11"/>
      <c r="Q1679" s="58" t="s">
        <v>95</v>
      </c>
      <c r="R1679" s="58">
        <v>2022</v>
      </c>
      <c r="S1679" s="58" t="s">
        <v>0</v>
      </c>
      <c r="T1679" s="58" t="s">
        <v>89</v>
      </c>
      <c r="U1679" s="58" t="s">
        <v>103</v>
      </c>
      <c r="V1679" s="58" t="s">
        <v>91</v>
      </c>
      <c r="W1679" s="58" t="s">
        <v>92</v>
      </c>
      <c r="X1679" s="58" t="s">
        <v>93</v>
      </c>
      <c r="Y1679" s="58" t="s">
        <v>96</v>
      </c>
      <c r="Z1679" s="58">
        <v>170</v>
      </c>
      <c r="AA1679" s="58">
        <v>243.1</v>
      </c>
    </row>
    <row r="1680" spans="16:27" ht="18" customHeight="1" x14ac:dyDescent="0.25">
      <c r="P1680" s="11"/>
      <c r="Q1680" s="57" t="s">
        <v>95</v>
      </c>
      <c r="R1680" s="57">
        <v>2022</v>
      </c>
      <c r="S1680" s="57" t="s">
        <v>0</v>
      </c>
      <c r="T1680" s="57" t="s">
        <v>89</v>
      </c>
      <c r="U1680" s="57" t="s">
        <v>103</v>
      </c>
      <c r="V1680" s="57" t="s">
        <v>91</v>
      </c>
      <c r="W1680" s="57" t="s">
        <v>92</v>
      </c>
      <c r="X1680" s="57" t="s">
        <v>93</v>
      </c>
      <c r="Y1680" s="57" t="s">
        <v>96</v>
      </c>
      <c r="Z1680" s="57">
        <v>370</v>
      </c>
      <c r="AA1680" s="57">
        <v>529.1</v>
      </c>
    </row>
    <row r="1681" spans="16:27" ht="18" customHeight="1" x14ac:dyDescent="0.25">
      <c r="P1681" s="11"/>
      <c r="Q1681" s="58" t="s">
        <v>88</v>
      </c>
      <c r="R1681" s="58">
        <v>2022</v>
      </c>
      <c r="S1681" s="58" t="s">
        <v>0</v>
      </c>
      <c r="T1681" s="58" t="s">
        <v>89</v>
      </c>
      <c r="U1681" s="58" t="s">
        <v>103</v>
      </c>
      <c r="V1681" s="58" t="s">
        <v>91</v>
      </c>
      <c r="W1681" s="58" t="s">
        <v>92</v>
      </c>
      <c r="X1681" s="58" t="s">
        <v>93</v>
      </c>
      <c r="Y1681" s="58" t="s">
        <v>96</v>
      </c>
      <c r="Z1681" s="58">
        <v>172</v>
      </c>
      <c r="AA1681" s="58">
        <v>245.96</v>
      </c>
    </row>
    <row r="1682" spans="16:27" ht="18" customHeight="1" x14ac:dyDescent="0.25">
      <c r="P1682" s="11"/>
      <c r="Q1682" s="57" t="s">
        <v>95</v>
      </c>
      <c r="R1682" s="57">
        <v>2022</v>
      </c>
      <c r="S1682" s="57" t="s">
        <v>0</v>
      </c>
      <c r="T1682" s="57" t="s">
        <v>89</v>
      </c>
      <c r="U1682" s="57" t="s">
        <v>103</v>
      </c>
      <c r="V1682" s="57" t="s">
        <v>91</v>
      </c>
      <c r="W1682" s="57" t="s">
        <v>92</v>
      </c>
      <c r="X1682" s="57" t="s">
        <v>93</v>
      </c>
      <c r="Y1682" s="57" t="s">
        <v>96</v>
      </c>
      <c r="Z1682" s="57">
        <v>695</v>
      </c>
      <c r="AA1682" s="57">
        <v>993.85</v>
      </c>
    </row>
    <row r="1683" spans="16:27" ht="18" customHeight="1" x14ac:dyDescent="0.25">
      <c r="P1683" s="11"/>
      <c r="Q1683" s="58" t="s">
        <v>88</v>
      </c>
      <c r="R1683" s="58">
        <v>2022</v>
      </c>
      <c r="S1683" s="58" t="s">
        <v>0</v>
      </c>
      <c r="T1683" s="58" t="s">
        <v>89</v>
      </c>
      <c r="U1683" s="58" t="s">
        <v>103</v>
      </c>
      <c r="V1683" s="58" t="s">
        <v>91</v>
      </c>
      <c r="W1683" s="58" t="s">
        <v>92</v>
      </c>
      <c r="X1683" s="58" t="s">
        <v>93</v>
      </c>
      <c r="Y1683" s="58" t="s">
        <v>96</v>
      </c>
      <c r="Z1683" s="58">
        <v>729</v>
      </c>
      <c r="AA1683" s="58">
        <v>1042.47</v>
      </c>
    </row>
    <row r="1684" spans="16:27" ht="18" customHeight="1" x14ac:dyDescent="0.25">
      <c r="P1684" s="11"/>
      <c r="Q1684" s="57" t="s">
        <v>88</v>
      </c>
      <c r="R1684" s="57">
        <v>2022</v>
      </c>
      <c r="S1684" s="57" t="s">
        <v>0</v>
      </c>
      <c r="T1684" s="57" t="s">
        <v>89</v>
      </c>
      <c r="U1684" s="57" t="s">
        <v>103</v>
      </c>
      <c r="V1684" s="57" t="s">
        <v>91</v>
      </c>
      <c r="W1684" s="57" t="s">
        <v>92</v>
      </c>
      <c r="X1684" s="57" t="s">
        <v>93</v>
      </c>
      <c r="Y1684" s="57" t="s">
        <v>96</v>
      </c>
      <c r="Z1684" s="57">
        <v>369</v>
      </c>
      <c r="AA1684" s="57">
        <v>527.66999999999996</v>
      </c>
    </row>
    <row r="1685" spans="16:27" ht="18" customHeight="1" x14ac:dyDescent="0.25">
      <c r="P1685" s="11"/>
      <c r="Q1685" s="58" t="s">
        <v>97</v>
      </c>
      <c r="R1685" s="58">
        <v>2022</v>
      </c>
      <c r="S1685" s="58" t="s">
        <v>0</v>
      </c>
      <c r="T1685" s="58" t="s">
        <v>89</v>
      </c>
      <c r="U1685" s="58" t="s">
        <v>103</v>
      </c>
      <c r="V1685" s="58" t="s">
        <v>91</v>
      </c>
      <c r="W1685" s="58" t="s">
        <v>92</v>
      </c>
      <c r="X1685" s="58" t="s">
        <v>93</v>
      </c>
      <c r="Y1685" s="58" t="s">
        <v>96</v>
      </c>
      <c r="Z1685" s="58">
        <v>768</v>
      </c>
      <c r="AA1685" s="58">
        <v>526.24</v>
      </c>
    </row>
    <row r="1686" spans="16:27" ht="18" customHeight="1" x14ac:dyDescent="0.25">
      <c r="P1686" s="11"/>
      <c r="Q1686" s="57" t="s">
        <v>95</v>
      </c>
      <c r="R1686" s="57">
        <v>2022</v>
      </c>
      <c r="S1686" s="57" t="s">
        <v>0</v>
      </c>
      <c r="T1686" s="57" t="s">
        <v>89</v>
      </c>
      <c r="U1686" s="57" t="s">
        <v>103</v>
      </c>
      <c r="V1686" s="57" t="s">
        <v>91</v>
      </c>
      <c r="W1686" s="57" t="s">
        <v>92</v>
      </c>
      <c r="X1686" s="57" t="s">
        <v>93</v>
      </c>
      <c r="Y1686" s="57" t="s">
        <v>96</v>
      </c>
      <c r="Z1686" s="57">
        <v>169</v>
      </c>
      <c r="AA1686" s="57">
        <v>241.67</v>
      </c>
    </row>
    <row r="1687" spans="16:27" ht="18" customHeight="1" x14ac:dyDescent="0.25">
      <c r="P1687" s="11"/>
      <c r="Q1687" s="58" t="s">
        <v>95</v>
      </c>
      <c r="R1687" s="58">
        <v>2022</v>
      </c>
      <c r="S1687" s="58" t="s">
        <v>0</v>
      </c>
      <c r="T1687" s="58" t="s">
        <v>89</v>
      </c>
      <c r="U1687" s="58" t="s">
        <v>103</v>
      </c>
      <c r="V1687" s="58" t="s">
        <v>91</v>
      </c>
      <c r="W1687" s="58" t="s">
        <v>92</v>
      </c>
      <c r="X1687" s="58" t="s">
        <v>93</v>
      </c>
      <c r="Y1687" s="58" t="s">
        <v>96</v>
      </c>
      <c r="Z1687" s="58">
        <v>371</v>
      </c>
      <c r="AA1687" s="58">
        <v>530.53</v>
      </c>
    </row>
    <row r="1688" spans="16:27" ht="18" customHeight="1" x14ac:dyDescent="0.25">
      <c r="P1688" s="11"/>
      <c r="Q1688" s="57" t="s">
        <v>88</v>
      </c>
      <c r="R1688" s="57">
        <v>2022</v>
      </c>
      <c r="S1688" s="57" t="s">
        <v>0</v>
      </c>
      <c r="T1688" s="57" t="s">
        <v>89</v>
      </c>
      <c r="U1688" s="57" t="s">
        <v>103</v>
      </c>
      <c r="V1688" s="57" t="s">
        <v>91</v>
      </c>
      <c r="W1688" s="57" t="s">
        <v>92</v>
      </c>
      <c r="X1688" s="57" t="s">
        <v>93</v>
      </c>
      <c r="Y1688" s="57" t="s">
        <v>96</v>
      </c>
      <c r="Z1688" s="57">
        <v>173</v>
      </c>
      <c r="AA1688" s="57">
        <v>247.39</v>
      </c>
    </row>
    <row r="1689" spans="16:27" ht="18" customHeight="1" x14ac:dyDescent="0.25">
      <c r="P1689" s="11"/>
      <c r="Q1689" s="58" t="s">
        <v>88</v>
      </c>
      <c r="R1689" s="58">
        <v>2022</v>
      </c>
      <c r="S1689" s="58" t="s">
        <v>6</v>
      </c>
      <c r="T1689" s="58" t="s">
        <v>89</v>
      </c>
      <c r="U1689" s="58" t="s">
        <v>103</v>
      </c>
      <c r="V1689" s="58" t="s">
        <v>91</v>
      </c>
      <c r="W1689" s="58" t="s">
        <v>92</v>
      </c>
      <c r="X1689" s="58" t="s">
        <v>93</v>
      </c>
      <c r="Y1689" s="58" t="s">
        <v>96</v>
      </c>
      <c r="Z1689" s="58">
        <v>338</v>
      </c>
      <c r="AA1689" s="58">
        <v>459.68</v>
      </c>
    </row>
    <row r="1690" spans="16:27" ht="18" customHeight="1" x14ac:dyDescent="0.25">
      <c r="P1690" s="11"/>
      <c r="Q1690" s="57" t="s">
        <v>99</v>
      </c>
      <c r="R1690" s="57">
        <v>2022</v>
      </c>
      <c r="S1690" s="57" t="s">
        <v>6</v>
      </c>
      <c r="T1690" s="57" t="s">
        <v>89</v>
      </c>
      <c r="U1690" s="57" t="s">
        <v>103</v>
      </c>
      <c r="V1690" s="57" t="s">
        <v>91</v>
      </c>
      <c r="W1690" s="57" t="s">
        <v>92</v>
      </c>
      <c r="X1690" s="57" t="s">
        <v>93</v>
      </c>
      <c r="Y1690" s="57" t="s">
        <v>96</v>
      </c>
      <c r="Z1690" s="57">
        <v>140</v>
      </c>
      <c r="AA1690" s="57">
        <v>200.2</v>
      </c>
    </row>
    <row r="1691" spans="16:27" ht="18" customHeight="1" x14ac:dyDescent="0.25">
      <c r="P1691" s="11"/>
      <c r="Q1691" s="58" t="s">
        <v>95</v>
      </c>
      <c r="R1691" s="58">
        <v>2022</v>
      </c>
      <c r="S1691" s="58" t="s">
        <v>6</v>
      </c>
      <c r="T1691" s="58" t="s">
        <v>89</v>
      </c>
      <c r="U1691" s="58" t="s">
        <v>103</v>
      </c>
      <c r="V1691" s="58" t="s">
        <v>91</v>
      </c>
      <c r="W1691" s="58" t="s">
        <v>92</v>
      </c>
      <c r="X1691" s="58" t="s">
        <v>93</v>
      </c>
      <c r="Y1691" s="58" t="s">
        <v>96</v>
      </c>
      <c r="Z1691" s="58">
        <v>340</v>
      </c>
      <c r="AA1691" s="58">
        <v>486.2</v>
      </c>
    </row>
    <row r="1692" spans="16:27" ht="18" customHeight="1" x14ac:dyDescent="0.25">
      <c r="P1692" s="11"/>
      <c r="Q1692" s="57" t="s">
        <v>95</v>
      </c>
      <c r="R1692" s="57">
        <v>2022</v>
      </c>
      <c r="S1692" s="57" t="s">
        <v>6</v>
      </c>
      <c r="T1692" s="57" t="s">
        <v>89</v>
      </c>
      <c r="U1692" s="57" t="s">
        <v>103</v>
      </c>
      <c r="V1692" s="57" t="s">
        <v>91</v>
      </c>
      <c r="W1692" s="57" t="s">
        <v>92</v>
      </c>
      <c r="X1692" s="57" t="s">
        <v>93</v>
      </c>
      <c r="Y1692" s="57" t="s">
        <v>96</v>
      </c>
      <c r="Z1692" s="57">
        <v>136</v>
      </c>
      <c r="AA1692" s="57">
        <v>194.48</v>
      </c>
    </row>
    <row r="1693" spans="16:27" ht="18" customHeight="1" x14ac:dyDescent="0.25">
      <c r="P1693" s="11"/>
      <c r="Q1693" s="58" t="s">
        <v>88</v>
      </c>
      <c r="R1693" s="58">
        <v>2022</v>
      </c>
      <c r="S1693" s="58" t="s">
        <v>6</v>
      </c>
      <c r="T1693" s="58" t="s">
        <v>89</v>
      </c>
      <c r="U1693" s="58" t="s">
        <v>103</v>
      </c>
      <c r="V1693" s="58" t="s">
        <v>91</v>
      </c>
      <c r="W1693" s="58" t="s">
        <v>92</v>
      </c>
      <c r="X1693" s="58" t="s">
        <v>93</v>
      </c>
      <c r="Y1693" s="58" t="s">
        <v>96</v>
      </c>
      <c r="Z1693" s="58">
        <v>701</v>
      </c>
      <c r="AA1693" s="58">
        <v>1002.43</v>
      </c>
    </row>
    <row r="1694" spans="16:27" ht="18" customHeight="1" x14ac:dyDescent="0.25">
      <c r="P1694" s="11"/>
      <c r="Q1694" s="57" t="s">
        <v>97</v>
      </c>
      <c r="R1694" s="57">
        <v>2022</v>
      </c>
      <c r="S1694" s="57" t="s">
        <v>6</v>
      </c>
      <c r="T1694" s="57" t="s">
        <v>89</v>
      </c>
      <c r="U1694" s="57" t="s">
        <v>103</v>
      </c>
      <c r="V1694" s="57" t="s">
        <v>91</v>
      </c>
      <c r="W1694" s="57" t="s">
        <v>92</v>
      </c>
      <c r="X1694" s="57" t="s">
        <v>93</v>
      </c>
      <c r="Y1694" s="57" t="s">
        <v>96</v>
      </c>
      <c r="Z1694" s="57">
        <v>734</v>
      </c>
      <c r="AA1694" s="57">
        <v>1049.6199999999999</v>
      </c>
    </row>
    <row r="1695" spans="16:27" ht="18" customHeight="1" x14ac:dyDescent="0.25">
      <c r="P1695" s="11"/>
      <c r="Q1695" s="58" t="s">
        <v>88</v>
      </c>
      <c r="R1695" s="58">
        <v>2022</v>
      </c>
      <c r="S1695" s="58" t="s">
        <v>6</v>
      </c>
      <c r="T1695" s="58" t="s">
        <v>89</v>
      </c>
      <c r="U1695" s="58" t="s">
        <v>103</v>
      </c>
      <c r="V1695" s="58" t="s">
        <v>91</v>
      </c>
      <c r="W1695" s="58" t="s">
        <v>92</v>
      </c>
      <c r="X1695" s="58" t="s">
        <v>93</v>
      </c>
      <c r="Y1695" s="58" t="s">
        <v>96</v>
      </c>
      <c r="Z1695" s="58">
        <v>339</v>
      </c>
      <c r="AA1695" s="58">
        <v>526.24</v>
      </c>
    </row>
    <row r="1696" spans="16:27" ht="18" customHeight="1" x14ac:dyDescent="0.25">
      <c r="P1696" s="11"/>
      <c r="Q1696" s="57" t="s">
        <v>95</v>
      </c>
      <c r="R1696" s="57">
        <v>2022</v>
      </c>
      <c r="S1696" s="57" t="s">
        <v>6</v>
      </c>
      <c r="T1696" s="57" t="s">
        <v>89</v>
      </c>
      <c r="U1696" s="57" t="s">
        <v>103</v>
      </c>
      <c r="V1696" s="57" t="s">
        <v>91</v>
      </c>
      <c r="W1696" s="57" t="s">
        <v>92</v>
      </c>
      <c r="X1696" s="57" t="s">
        <v>93</v>
      </c>
      <c r="Y1696" s="57" t="s">
        <v>96</v>
      </c>
      <c r="Z1696" s="57">
        <v>773</v>
      </c>
      <c r="AA1696" s="57">
        <v>526.24</v>
      </c>
    </row>
    <row r="1697" spans="16:27" ht="18" customHeight="1" x14ac:dyDescent="0.25">
      <c r="P1697" s="11"/>
      <c r="Q1697" s="58" t="s">
        <v>88</v>
      </c>
      <c r="R1697" s="58">
        <v>2022</v>
      </c>
      <c r="S1697" s="58" t="s">
        <v>6</v>
      </c>
      <c r="T1697" s="58" t="s">
        <v>89</v>
      </c>
      <c r="U1697" s="58" t="s">
        <v>103</v>
      </c>
      <c r="V1697" s="58" t="s">
        <v>91</v>
      </c>
      <c r="W1697" s="58" t="s">
        <v>92</v>
      </c>
      <c r="X1697" s="58" t="s">
        <v>93</v>
      </c>
      <c r="Y1697" s="58" t="s">
        <v>96</v>
      </c>
      <c r="Z1697" s="58">
        <v>337</v>
      </c>
      <c r="AA1697" s="58">
        <v>481.91</v>
      </c>
    </row>
    <row r="1698" spans="16:27" ht="18" customHeight="1" x14ac:dyDescent="0.25">
      <c r="P1698" s="11"/>
      <c r="Q1698" s="57" t="s">
        <v>95</v>
      </c>
      <c r="R1698" s="57">
        <v>2022</v>
      </c>
      <c r="S1698" s="57" t="s">
        <v>6</v>
      </c>
      <c r="T1698" s="57" t="s">
        <v>89</v>
      </c>
      <c r="U1698" s="57" t="s">
        <v>103</v>
      </c>
      <c r="V1698" s="57" t="s">
        <v>91</v>
      </c>
      <c r="W1698" s="57" t="s">
        <v>92</v>
      </c>
      <c r="X1698" s="57" t="s">
        <v>93</v>
      </c>
      <c r="Y1698" s="57" t="s">
        <v>96</v>
      </c>
      <c r="Z1698" s="57">
        <v>139</v>
      </c>
      <c r="AA1698" s="57">
        <v>198.77</v>
      </c>
    </row>
    <row r="1699" spans="16:27" ht="18" customHeight="1" x14ac:dyDescent="0.25">
      <c r="P1699" s="11"/>
      <c r="Q1699" s="58" t="s">
        <v>99</v>
      </c>
      <c r="R1699" s="58">
        <v>2022</v>
      </c>
      <c r="S1699" s="58" t="s">
        <v>6</v>
      </c>
      <c r="T1699" s="58" t="s">
        <v>89</v>
      </c>
      <c r="U1699" s="58" t="s">
        <v>103</v>
      </c>
      <c r="V1699" s="58" t="s">
        <v>91</v>
      </c>
      <c r="W1699" s="58" t="s">
        <v>92</v>
      </c>
      <c r="X1699" s="58" t="s">
        <v>93</v>
      </c>
      <c r="Y1699" s="58" t="s">
        <v>96</v>
      </c>
      <c r="Z1699" s="58">
        <v>137</v>
      </c>
      <c r="AA1699" s="58">
        <v>195.91</v>
      </c>
    </row>
    <row r="1700" spans="16:27" ht="18" customHeight="1" x14ac:dyDescent="0.25">
      <c r="P1700" s="11"/>
      <c r="Q1700" s="57" t="s">
        <v>99</v>
      </c>
      <c r="R1700" s="57">
        <v>2022</v>
      </c>
      <c r="S1700" s="57" t="s">
        <v>5</v>
      </c>
      <c r="T1700" s="57" t="s">
        <v>89</v>
      </c>
      <c r="U1700" s="57" t="s">
        <v>103</v>
      </c>
      <c r="V1700" s="57" t="s">
        <v>91</v>
      </c>
      <c r="W1700" s="57" t="s">
        <v>92</v>
      </c>
      <c r="X1700" s="57" t="s">
        <v>93</v>
      </c>
      <c r="Y1700" s="57" t="s">
        <v>96</v>
      </c>
      <c r="Z1700" s="57">
        <v>344</v>
      </c>
      <c r="AA1700" s="57">
        <v>467.84</v>
      </c>
    </row>
    <row r="1701" spans="16:27" ht="18" customHeight="1" x14ac:dyDescent="0.25">
      <c r="P1701" s="11"/>
      <c r="Q1701" s="58" t="s">
        <v>88</v>
      </c>
      <c r="R1701" s="58">
        <v>2022</v>
      </c>
      <c r="S1701" s="58" t="s">
        <v>5</v>
      </c>
      <c r="T1701" s="58" t="s">
        <v>89</v>
      </c>
      <c r="U1701" s="58" t="s">
        <v>103</v>
      </c>
      <c r="V1701" s="58" t="s">
        <v>91</v>
      </c>
      <c r="W1701" s="58" t="s">
        <v>92</v>
      </c>
      <c r="X1701" s="58" t="s">
        <v>93</v>
      </c>
      <c r="Y1701" s="58" t="s">
        <v>96</v>
      </c>
      <c r="Z1701" s="58">
        <v>146</v>
      </c>
      <c r="AA1701" s="58">
        <v>208.78</v>
      </c>
    </row>
    <row r="1702" spans="16:27" ht="18" customHeight="1" x14ac:dyDescent="0.25">
      <c r="P1702" s="11"/>
      <c r="Q1702" s="57" t="s">
        <v>95</v>
      </c>
      <c r="R1702" s="57">
        <v>2022</v>
      </c>
      <c r="S1702" s="57" t="s">
        <v>5</v>
      </c>
      <c r="T1702" s="57" t="s">
        <v>89</v>
      </c>
      <c r="U1702" s="57" t="s">
        <v>103</v>
      </c>
      <c r="V1702" s="57" t="s">
        <v>91</v>
      </c>
      <c r="W1702" s="57" t="s">
        <v>92</v>
      </c>
      <c r="X1702" s="57" t="s">
        <v>93</v>
      </c>
      <c r="Y1702" s="57" t="s">
        <v>96</v>
      </c>
      <c r="Z1702" s="57">
        <v>142</v>
      </c>
      <c r="AA1702" s="57">
        <v>203.06</v>
      </c>
    </row>
    <row r="1703" spans="16:27" ht="18" customHeight="1" x14ac:dyDescent="0.25">
      <c r="P1703" s="11"/>
      <c r="Q1703" s="58" t="s">
        <v>88</v>
      </c>
      <c r="R1703" s="58">
        <v>2022</v>
      </c>
      <c r="S1703" s="58" t="s">
        <v>5</v>
      </c>
      <c r="T1703" s="58" t="s">
        <v>89</v>
      </c>
      <c r="U1703" s="58" t="s">
        <v>103</v>
      </c>
      <c r="V1703" s="58" t="s">
        <v>91</v>
      </c>
      <c r="W1703" s="58" t="s">
        <v>92</v>
      </c>
      <c r="X1703" s="58" t="s">
        <v>93</v>
      </c>
      <c r="Y1703" s="58" t="s">
        <v>96</v>
      </c>
      <c r="Z1703" s="58">
        <v>700</v>
      </c>
      <c r="AA1703" s="58">
        <v>1001</v>
      </c>
    </row>
    <row r="1704" spans="16:27" ht="18" customHeight="1" x14ac:dyDescent="0.25">
      <c r="P1704" s="11"/>
      <c r="Q1704" s="57" t="s">
        <v>95</v>
      </c>
      <c r="R1704" s="57">
        <v>2022</v>
      </c>
      <c r="S1704" s="57" t="s">
        <v>5</v>
      </c>
      <c r="T1704" s="57" t="s">
        <v>89</v>
      </c>
      <c r="U1704" s="57" t="s">
        <v>103</v>
      </c>
      <c r="V1704" s="57" t="s">
        <v>91</v>
      </c>
      <c r="W1704" s="57" t="s">
        <v>92</v>
      </c>
      <c r="X1704" s="57" t="s">
        <v>93</v>
      </c>
      <c r="Y1704" s="57" t="s">
        <v>96</v>
      </c>
      <c r="Z1704" s="57">
        <v>733</v>
      </c>
      <c r="AA1704" s="57">
        <v>1048.19</v>
      </c>
    </row>
    <row r="1705" spans="16:27" ht="18" customHeight="1" x14ac:dyDescent="0.25">
      <c r="P1705" s="11"/>
      <c r="Q1705" s="58" t="s">
        <v>95</v>
      </c>
      <c r="R1705" s="58">
        <v>2022</v>
      </c>
      <c r="S1705" s="58" t="s">
        <v>5</v>
      </c>
      <c r="T1705" s="58" t="s">
        <v>89</v>
      </c>
      <c r="U1705" s="58" t="s">
        <v>103</v>
      </c>
      <c r="V1705" s="58" t="s">
        <v>91</v>
      </c>
      <c r="W1705" s="58" t="s">
        <v>92</v>
      </c>
      <c r="X1705" s="58" t="s">
        <v>93</v>
      </c>
      <c r="Y1705" s="58" t="s">
        <v>96</v>
      </c>
      <c r="Z1705" s="58">
        <v>345</v>
      </c>
      <c r="AA1705" s="58">
        <v>526.24</v>
      </c>
    </row>
    <row r="1706" spans="16:27" ht="18" customHeight="1" x14ac:dyDescent="0.25">
      <c r="P1706" s="11"/>
      <c r="Q1706" s="57" t="s">
        <v>95</v>
      </c>
      <c r="R1706" s="57">
        <v>2022</v>
      </c>
      <c r="S1706" s="57" t="s">
        <v>5</v>
      </c>
      <c r="T1706" s="57" t="s">
        <v>89</v>
      </c>
      <c r="U1706" s="57" t="s">
        <v>103</v>
      </c>
      <c r="V1706" s="57" t="s">
        <v>91</v>
      </c>
      <c r="W1706" s="57" t="s">
        <v>92</v>
      </c>
      <c r="X1706" s="57" t="s">
        <v>93</v>
      </c>
      <c r="Y1706" s="57" t="s">
        <v>96</v>
      </c>
      <c r="Z1706" s="57">
        <v>343</v>
      </c>
      <c r="AA1706" s="57">
        <v>490.49</v>
      </c>
    </row>
    <row r="1707" spans="16:27" ht="18" customHeight="1" x14ac:dyDescent="0.25">
      <c r="P1707" s="11"/>
      <c r="Q1707" s="58" t="s">
        <v>95</v>
      </c>
      <c r="R1707" s="58">
        <v>2022</v>
      </c>
      <c r="S1707" s="58" t="s">
        <v>5</v>
      </c>
      <c r="T1707" s="58" t="s">
        <v>89</v>
      </c>
      <c r="U1707" s="58" t="s">
        <v>103</v>
      </c>
      <c r="V1707" s="58" t="s">
        <v>91</v>
      </c>
      <c r="W1707" s="58" t="s">
        <v>92</v>
      </c>
      <c r="X1707" s="58" t="s">
        <v>93</v>
      </c>
      <c r="Y1707" s="58" t="s">
        <v>96</v>
      </c>
      <c r="Z1707" s="58">
        <v>145</v>
      </c>
      <c r="AA1707" s="58">
        <v>207.35</v>
      </c>
    </row>
    <row r="1708" spans="16:27" ht="18" customHeight="1" x14ac:dyDescent="0.25">
      <c r="P1708" s="11"/>
      <c r="Q1708" s="57" t="s">
        <v>95</v>
      </c>
      <c r="R1708" s="57">
        <v>2022</v>
      </c>
      <c r="S1708" s="57" t="s">
        <v>5</v>
      </c>
      <c r="T1708" s="57" t="s">
        <v>89</v>
      </c>
      <c r="U1708" s="57" t="s">
        <v>103</v>
      </c>
      <c r="V1708" s="57" t="s">
        <v>91</v>
      </c>
      <c r="W1708" s="57" t="s">
        <v>92</v>
      </c>
      <c r="X1708" s="57" t="s">
        <v>93</v>
      </c>
      <c r="Y1708" s="57" t="s">
        <v>96</v>
      </c>
      <c r="Z1708" s="57">
        <v>341</v>
      </c>
      <c r="AA1708" s="57">
        <v>487.63</v>
      </c>
    </row>
    <row r="1709" spans="16:27" ht="18" customHeight="1" x14ac:dyDescent="0.25">
      <c r="P1709" s="11"/>
      <c r="Q1709" s="58" t="s">
        <v>88</v>
      </c>
      <c r="R1709" s="58">
        <v>2022</v>
      </c>
      <c r="S1709" s="58" t="s">
        <v>5</v>
      </c>
      <c r="T1709" s="58" t="s">
        <v>89</v>
      </c>
      <c r="U1709" s="58" t="s">
        <v>103</v>
      </c>
      <c r="V1709" s="58" t="s">
        <v>91</v>
      </c>
      <c r="W1709" s="58" t="s">
        <v>92</v>
      </c>
      <c r="X1709" s="58" t="s">
        <v>93</v>
      </c>
      <c r="Y1709" s="58" t="s">
        <v>96</v>
      </c>
      <c r="Z1709" s="58">
        <v>143</v>
      </c>
      <c r="AA1709" s="58">
        <v>204.49</v>
      </c>
    </row>
    <row r="1710" spans="16:27" ht="18" customHeight="1" x14ac:dyDescent="0.25">
      <c r="P1710" s="11"/>
      <c r="Q1710" s="57" t="s">
        <v>99</v>
      </c>
      <c r="R1710" s="57">
        <v>2022</v>
      </c>
      <c r="S1710" s="57" t="s">
        <v>2</v>
      </c>
      <c r="T1710" s="57" t="s">
        <v>89</v>
      </c>
      <c r="U1710" s="57" t="s">
        <v>103</v>
      </c>
      <c r="V1710" s="57" t="s">
        <v>91</v>
      </c>
      <c r="W1710" s="57" t="s">
        <v>92</v>
      </c>
      <c r="X1710" s="57" t="s">
        <v>93</v>
      </c>
      <c r="Y1710" s="57" t="s">
        <v>96</v>
      </c>
      <c r="Z1710" s="57">
        <v>158</v>
      </c>
      <c r="AA1710" s="57">
        <v>225.94</v>
      </c>
    </row>
    <row r="1711" spans="16:27" ht="18" customHeight="1" x14ac:dyDescent="0.25">
      <c r="P1711" s="11"/>
      <c r="Q1711" s="58" t="s">
        <v>97</v>
      </c>
      <c r="R1711" s="58">
        <v>2022</v>
      </c>
      <c r="S1711" s="58" t="s">
        <v>2</v>
      </c>
      <c r="T1711" s="58" t="s">
        <v>89</v>
      </c>
      <c r="U1711" s="58" t="s">
        <v>103</v>
      </c>
      <c r="V1711" s="58" t="s">
        <v>91</v>
      </c>
      <c r="W1711" s="58" t="s">
        <v>92</v>
      </c>
      <c r="X1711" s="58" t="s">
        <v>93</v>
      </c>
      <c r="Y1711" s="58" t="s">
        <v>96</v>
      </c>
      <c r="Z1711" s="58">
        <v>358</v>
      </c>
      <c r="AA1711" s="58">
        <v>511.94</v>
      </c>
    </row>
    <row r="1712" spans="16:27" ht="18" customHeight="1" x14ac:dyDescent="0.25">
      <c r="P1712" s="11"/>
      <c r="Q1712" s="57" t="s">
        <v>97</v>
      </c>
      <c r="R1712" s="57">
        <v>2022</v>
      </c>
      <c r="S1712" s="57" t="s">
        <v>2</v>
      </c>
      <c r="T1712" s="57" t="s">
        <v>89</v>
      </c>
      <c r="U1712" s="57" t="s">
        <v>103</v>
      </c>
      <c r="V1712" s="57" t="s">
        <v>91</v>
      </c>
      <c r="W1712" s="57" t="s">
        <v>92</v>
      </c>
      <c r="X1712" s="57" t="s">
        <v>93</v>
      </c>
      <c r="Y1712" s="57" t="s">
        <v>96</v>
      </c>
      <c r="Z1712" s="57">
        <v>160</v>
      </c>
      <c r="AA1712" s="57">
        <v>228.8</v>
      </c>
    </row>
    <row r="1713" spans="16:27" ht="18" customHeight="1" x14ac:dyDescent="0.25">
      <c r="P1713" s="11"/>
      <c r="Q1713" s="58" t="s">
        <v>98</v>
      </c>
      <c r="R1713" s="58">
        <v>2022</v>
      </c>
      <c r="S1713" s="58" t="s">
        <v>2</v>
      </c>
      <c r="T1713" s="58" t="s">
        <v>89</v>
      </c>
      <c r="U1713" s="58" t="s">
        <v>103</v>
      </c>
      <c r="V1713" s="58" t="s">
        <v>91</v>
      </c>
      <c r="W1713" s="58" t="s">
        <v>92</v>
      </c>
      <c r="X1713" s="58" t="s">
        <v>93</v>
      </c>
      <c r="Y1713" s="58" t="s">
        <v>96</v>
      </c>
      <c r="Z1713" s="58">
        <v>697</v>
      </c>
      <c r="AA1713" s="58">
        <v>996.71</v>
      </c>
    </row>
    <row r="1714" spans="16:27" ht="18" customHeight="1" x14ac:dyDescent="0.25">
      <c r="P1714" s="11"/>
      <c r="Q1714" s="57" t="s">
        <v>98</v>
      </c>
      <c r="R1714" s="57">
        <v>2022</v>
      </c>
      <c r="S1714" s="57" t="s">
        <v>2</v>
      </c>
      <c r="T1714" s="57" t="s">
        <v>89</v>
      </c>
      <c r="U1714" s="57" t="s">
        <v>103</v>
      </c>
      <c r="V1714" s="57" t="s">
        <v>91</v>
      </c>
      <c r="W1714" s="57" t="s">
        <v>92</v>
      </c>
      <c r="X1714" s="57" t="s">
        <v>93</v>
      </c>
      <c r="Y1714" s="57" t="s">
        <v>96</v>
      </c>
      <c r="Z1714" s="57">
        <v>730</v>
      </c>
      <c r="AA1714" s="57">
        <v>1043.9000000000001</v>
      </c>
    </row>
    <row r="1715" spans="16:27" ht="18" customHeight="1" x14ac:dyDescent="0.25">
      <c r="P1715" s="11"/>
      <c r="Q1715" s="58" t="s">
        <v>88</v>
      </c>
      <c r="R1715" s="58">
        <v>2022</v>
      </c>
      <c r="S1715" s="58" t="s">
        <v>2</v>
      </c>
      <c r="T1715" s="58" t="s">
        <v>89</v>
      </c>
      <c r="U1715" s="58" t="s">
        <v>103</v>
      </c>
      <c r="V1715" s="58" t="s">
        <v>91</v>
      </c>
      <c r="W1715" s="58" t="s">
        <v>92</v>
      </c>
      <c r="X1715" s="58" t="s">
        <v>93</v>
      </c>
      <c r="Y1715" s="58" t="s">
        <v>96</v>
      </c>
      <c r="Z1715" s="58">
        <v>357</v>
      </c>
      <c r="AA1715" s="58">
        <v>510.51</v>
      </c>
    </row>
    <row r="1716" spans="16:27" ht="18" customHeight="1" x14ac:dyDescent="0.25">
      <c r="P1716" s="11"/>
      <c r="Q1716" s="57" t="s">
        <v>95</v>
      </c>
      <c r="R1716" s="57">
        <v>2022</v>
      </c>
      <c r="S1716" s="57" t="s">
        <v>2</v>
      </c>
      <c r="T1716" s="57" t="s">
        <v>89</v>
      </c>
      <c r="U1716" s="57" t="s">
        <v>103</v>
      </c>
      <c r="V1716" s="57" t="s">
        <v>91</v>
      </c>
      <c r="W1716" s="57" t="s">
        <v>92</v>
      </c>
      <c r="X1716" s="57" t="s">
        <v>93</v>
      </c>
      <c r="Y1716" s="57" t="s">
        <v>96</v>
      </c>
      <c r="Z1716" s="57">
        <v>770</v>
      </c>
      <c r="AA1716" s="57">
        <v>526.24</v>
      </c>
    </row>
    <row r="1717" spans="16:27" ht="18" customHeight="1" x14ac:dyDescent="0.25">
      <c r="P1717" s="11"/>
      <c r="Q1717" s="58" t="s">
        <v>95</v>
      </c>
      <c r="R1717" s="58">
        <v>2022</v>
      </c>
      <c r="S1717" s="58" t="s">
        <v>2</v>
      </c>
      <c r="T1717" s="58" t="s">
        <v>89</v>
      </c>
      <c r="U1717" s="58" t="s">
        <v>103</v>
      </c>
      <c r="V1717" s="58" t="s">
        <v>91</v>
      </c>
      <c r="W1717" s="58" t="s">
        <v>92</v>
      </c>
      <c r="X1717" s="58" t="s">
        <v>93</v>
      </c>
      <c r="Y1717" s="58" t="s">
        <v>96</v>
      </c>
      <c r="Z1717" s="58">
        <v>361</v>
      </c>
      <c r="AA1717" s="58">
        <v>516.23</v>
      </c>
    </row>
    <row r="1718" spans="16:27" ht="18" customHeight="1" x14ac:dyDescent="0.25">
      <c r="P1718" s="11"/>
      <c r="Q1718" s="57" t="s">
        <v>95</v>
      </c>
      <c r="R1718" s="57">
        <v>2022</v>
      </c>
      <c r="S1718" s="57" t="s">
        <v>2</v>
      </c>
      <c r="T1718" s="57" t="s">
        <v>89</v>
      </c>
      <c r="U1718" s="57" t="s">
        <v>103</v>
      </c>
      <c r="V1718" s="57" t="s">
        <v>91</v>
      </c>
      <c r="W1718" s="57" t="s">
        <v>92</v>
      </c>
      <c r="X1718" s="57" t="s">
        <v>93</v>
      </c>
      <c r="Y1718" s="57" t="s">
        <v>96</v>
      </c>
      <c r="Z1718" s="57">
        <v>359</v>
      </c>
      <c r="AA1718" s="57">
        <v>513.37</v>
      </c>
    </row>
    <row r="1719" spans="16:27" ht="18" customHeight="1" x14ac:dyDescent="0.25">
      <c r="P1719" s="11"/>
      <c r="Q1719" s="58" t="s">
        <v>95</v>
      </c>
      <c r="R1719" s="58">
        <v>2022</v>
      </c>
      <c r="S1719" s="58" t="s">
        <v>2</v>
      </c>
      <c r="T1719" s="58" t="s">
        <v>89</v>
      </c>
      <c r="U1719" s="58" t="s">
        <v>103</v>
      </c>
      <c r="V1719" s="58" t="s">
        <v>91</v>
      </c>
      <c r="W1719" s="58" t="s">
        <v>92</v>
      </c>
      <c r="X1719" s="58" t="s">
        <v>93</v>
      </c>
      <c r="Y1719" s="58" t="s">
        <v>96</v>
      </c>
      <c r="Z1719" s="58">
        <v>161</v>
      </c>
      <c r="AA1719" s="58">
        <v>230.23</v>
      </c>
    </row>
    <row r="1720" spans="16:27" ht="18" customHeight="1" x14ac:dyDescent="0.25">
      <c r="P1720" s="11"/>
      <c r="Q1720" s="57" t="s">
        <v>95</v>
      </c>
      <c r="R1720" s="57">
        <v>2022</v>
      </c>
      <c r="S1720" s="57" t="s">
        <v>4</v>
      </c>
      <c r="T1720" s="57" t="s">
        <v>89</v>
      </c>
      <c r="U1720" s="57" t="s">
        <v>103</v>
      </c>
      <c r="V1720" s="57" t="s">
        <v>91</v>
      </c>
      <c r="W1720" s="57" t="s">
        <v>92</v>
      </c>
      <c r="X1720" s="57" t="s">
        <v>93</v>
      </c>
      <c r="Y1720" s="57" t="s">
        <v>96</v>
      </c>
      <c r="Z1720" s="57">
        <v>350</v>
      </c>
      <c r="AA1720" s="57">
        <v>476</v>
      </c>
    </row>
    <row r="1721" spans="16:27" ht="18" customHeight="1" x14ac:dyDescent="0.25">
      <c r="P1721" s="11"/>
      <c r="Q1721" s="58" t="s">
        <v>95</v>
      </c>
      <c r="R1721" s="58">
        <v>2022</v>
      </c>
      <c r="S1721" s="58" t="s">
        <v>4</v>
      </c>
      <c r="T1721" s="58" t="s">
        <v>89</v>
      </c>
      <c r="U1721" s="58" t="s">
        <v>103</v>
      </c>
      <c r="V1721" s="58" t="s">
        <v>91</v>
      </c>
      <c r="W1721" s="58" t="s">
        <v>92</v>
      </c>
      <c r="X1721" s="58" t="s">
        <v>93</v>
      </c>
      <c r="Y1721" s="58" t="s">
        <v>96</v>
      </c>
      <c r="Z1721" s="58">
        <v>346</v>
      </c>
      <c r="AA1721" s="58">
        <v>494.78</v>
      </c>
    </row>
    <row r="1722" spans="16:27" ht="18" customHeight="1" x14ac:dyDescent="0.25">
      <c r="P1722" s="11"/>
      <c r="Q1722" s="57" t="s">
        <v>97</v>
      </c>
      <c r="R1722" s="57">
        <v>2022</v>
      </c>
      <c r="S1722" s="57" t="s">
        <v>4</v>
      </c>
      <c r="T1722" s="57" t="s">
        <v>89</v>
      </c>
      <c r="U1722" s="57" t="s">
        <v>103</v>
      </c>
      <c r="V1722" s="57" t="s">
        <v>91</v>
      </c>
      <c r="W1722" s="57" t="s">
        <v>92</v>
      </c>
      <c r="X1722" s="57" t="s">
        <v>93</v>
      </c>
      <c r="Y1722" s="57" t="s">
        <v>96</v>
      </c>
      <c r="Z1722" s="57">
        <v>148</v>
      </c>
      <c r="AA1722" s="57">
        <v>211.64</v>
      </c>
    </row>
    <row r="1723" spans="16:27" ht="18" customHeight="1" x14ac:dyDescent="0.25">
      <c r="P1723" s="11"/>
      <c r="Q1723" s="58" t="s">
        <v>95</v>
      </c>
      <c r="R1723" s="58">
        <v>2022</v>
      </c>
      <c r="S1723" s="58" t="s">
        <v>4</v>
      </c>
      <c r="T1723" s="58" t="s">
        <v>89</v>
      </c>
      <c r="U1723" s="58" t="s">
        <v>103</v>
      </c>
      <c r="V1723" s="58" t="s">
        <v>91</v>
      </c>
      <c r="W1723" s="58" t="s">
        <v>92</v>
      </c>
      <c r="X1723" s="58" t="s">
        <v>93</v>
      </c>
      <c r="Y1723" s="58" t="s">
        <v>96</v>
      </c>
      <c r="Z1723" s="58">
        <v>699</v>
      </c>
      <c r="AA1723" s="58">
        <v>999.57</v>
      </c>
    </row>
    <row r="1724" spans="16:27" ht="18" customHeight="1" x14ac:dyDescent="0.25">
      <c r="P1724" s="11"/>
      <c r="Q1724" s="57" t="s">
        <v>88</v>
      </c>
      <c r="R1724" s="57">
        <v>2022</v>
      </c>
      <c r="S1724" s="57" t="s">
        <v>4</v>
      </c>
      <c r="T1724" s="57" t="s">
        <v>89</v>
      </c>
      <c r="U1724" s="57" t="s">
        <v>103</v>
      </c>
      <c r="V1724" s="57" t="s">
        <v>91</v>
      </c>
      <c r="W1724" s="57" t="s">
        <v>92</v>
      </c>
      <c r="X1724" s="57" t="s">
        <v>93</v>
      </c>
      <c r="Y1724" s="57" t="s">
        <v>96</v>
      </c>
      <c r="Z1724" s="57">
        <v>732</v>
      </c>
      <c r="AA1724" s="57">
        <v>1046.76</v>
      </c>
    </row>
    <row r="1725" spans="16:27" ht="18" customHeight="1" x14ac:dyDescent="0.25">
      <c r="P1725" s="11"/>
      <c r="Q1725" s="58" t="s">
        <v>88</v>
      </c>
      <c r="R1725" s="58">
        <v>2022</v>
      </c>
      <c r="S1725" s="58" t="s">
        <v>4</v>
      </c>
      <c r="T1725" s="58" t="s">
        <v>89</v>
      </c>
      <c r="U1725" s="58" t="s">
        <v>103</v>
      </c>
      <c r="V1725" s="58" t="s">
        <v>91</v>
      </c>
      <c r="W1725" s="58" t="s">
        <v>92</v>
      </c>
      <c r="X1725" s="58" t="s">
        <v>93</v>
      </c>
      <c r="Y1725" s="58" t="s">
        <v>96</v>
      </c>
      <c r="Z1725" s="58">
        <v>351</v>
      </c>
      <c r="AA1725" s="58">
        <v>526.24</v>
      </c>
    </row>
    <row r="1726" spans="16:27" ht="18" customHeight="1" x14ac:dyDescent="0.25">
      <c r="P1726" s="11"/>
      <c r="Q1726" s="57" t="s">
        <v>95</v>
      </c>
      <c r="R1726" s="57">
        <v>2022</v>
      </c>
      <c r="S1726" s="57" t="s">
        <v>4</v>
      </c>
      <c r="T1726" s="57" t="s">
        <v>89</v>
      </c>
      <c r="U1726" s="57" t="s">
        <v>103</v>
      </c>
      <c r="V1726" s="57" t="s">
        <v>91</v>
      </c>
      <c r="W1726" s="57" t="s">
        <v>92</v>
      </c>
      <c r="X1726" s="57" t="s">
        <v>93</v>
      </c>
      <c r="Y1726" s="57" t="s">
        <v>96</v>
      </c>
      <c r="Z1726" s="57">
        <v>772</v>
      </c>
      <c r="AA1726" s="57">
        <v>526.24</v>
      </c>
    </row>
    <row r="1727" spans="16:27" ht="18" customHeight="1" x14ac:dyDescent="0.25">
      <c r="P1727" s="11"/>
      <c r="Q1727" s="58" t="s">
        <v>97</v>
      </c>
      <c r="R1727" s="58">
        <v>2022</v>
      </c>
      <c r="S1727" s="58" t="s">
        <v>4</v>
      </c>
      <c r="T1727" s="58" t="s">
        <v>89</v>
      </c>
      <c r="U1727" s="58" t="s">
        <v>103</v>
      </c>
      <c r="V1727" s="58" t="s">
        <v>91</v>
      </c>
      <c r="W1727" s="58" t="s">
        <v>92</v>
      </c>
      <c r="X1727" s="58" t="s">
        <v>93</v>
      </c>
      <c r="Y1727" s="58" t="s">
        <v>96</v>
      </c>
      <c r="Z1727" s="58">
        <v>349</v>
      </c>
      <c r="AA1727" s="58">
        <v>499.07</v>
      </c>
    </row>
    <row r="1728" spans="16:27" ht="18" customHeight="1" x14ac:dyDescent="0.25">
      <c r="P1728" s="11"/>
      <c r="Q1728" s="57" t="s">
        <v>95</v>
      </c>
      <c r="R1728" s="57">
        <v>2022</v>
      </c>
      <c r="S1728" s="57" t="s">
        <v>4</v>
      </c>
      <c r="T1728" s="57" t="s">
        <v>89</v>
      </c>
      <c r="U1728" s="57" t="s">
        <v>103</v>
      </c>
      <c r="V1728" s="57" t="s">
        <v>91</v>
      </c>
      <c r="W1728" s="57" t="s">
        <v>92</v>
      </c>
      <c r="X1728" s="57" t="s">
        <v>93</v>
      </c>
      <c r="Y1728" s="57" t="s">
        <v>96</v>
      </c>
      <c r="Z1728" s="57">
        <v>151</v>
      </c>
      <c r="AA1728" s="57">
        <v>215.93</v>
      </c>
    </row>
    <row r="1729" spans="16:27" ht="18" customHeight="1" x14ac:dyDescent="0.25">
      <c r="P1729" s="11"/>
      <c r="Q1729" s="58" t="s">
        <v>97</v>
      </c>
      <c r="R1729" s="58">
        <v>2022</v>
      </c>
      <c r="S1729" s="58" t="s">
        <v>4</v>
      </c>
      <c r="T1729" s="58" t="s">
        <v>89</v>
      </c>
      <c r="U1729" s="58" t="s">
        <v>103</v>
      </c>
      <c r="V1729" s="58" t="s">
        <v>91</v>
      </c>
      <c r="W1729" s="58" t="s">
        <v>92</v>
      </c>
      <c r="X1729" s="58" t="s">
        <v>93</v>
      </c>
      <c r="Y1729" s="58" t="s">
        <v>96</v>
      </c>
      <c r="Z1729" s="58">
        <v>347</v>
      </c>
      <c r="AA1729" s="58">
        <v>496.21</v>
      </c>
    </row>
    <row r="1730" spans="16:27" ht="18" customHeight="1" x14ac:dyDescent="0.25">
      <c r="P1730" s="11"/>
      <c r="Q1730" s="57" t="s">
        <v>95</v>
      </c>
      <c r="R1730" s="57">
        <v>2022</v>
      </c>
      <c r="S1730" s="57" t="s">
        <v>4</v>
      </c>
      <c r="T1730" s="57" t="s">
        <v>89</v>
      </c>
      <c r="U1730" s="57" t="s">
        <v>103</v>
      </c>
      <c r="V1730" s="57" t="s">
        <v>91</v>
      </c>
      <c r="W1730" s="57" t="s">
        <v>92</v>
      </c>
      <c r="X1730" s="57" t="s">
        <v>93</v>
      </c>
      <c r="Y1730" s="57" t="s">
        <v>96</v>
      </c>
      <c r="Z1730" s="57">
        <v>149</v>
      </c>
      <c r="AA1730" s="57">
        <v>213.07</v>
      </c>
    </row>
    <row r="1731" spans="16:27" ht="18" customHeight="1" x14ac:dyDescent="0.25">
      <c r="P1731" s="11"/>
      <c r="Q1731" s="58" t="s">
        <v>97</v>
      </c>
      <c r="R1731" s="58">
        <v>2022</v>
      </c>
      <c r="S1731" s="58" t="s">
        <v>10</v>
      </c>
      <c r="T1731" s="58" t="s">
        <v>89</v>
      </c>
      <c r="U1731" s="58" t="s">
        <v>103</v>
      </c>
      <c r="V1731" s="58" t="s">
        <v>91</v>
      </c>
      <c r="W1731" s="58" t="s">
        <v>92</v>
      </c>
      <c r="X1731" s="58" t="s">
        <v>93</v>
      </c>
      <c r="Y1731" s="58" t="s">
        <v>96</v>
      </c>
      <c r="Z1731" s="58">
        <v>146</v>
      </c>
      <c r="AA1731" s="58">
        <v>208.78</v>
      </c>
    </row>
    <row r="1732" spans="16:27" ht="18" customHeight="1" x14ac:dyDescent="0.25">
      <c r="P1732" s="11"/>
      <c r="Q1732" s="57" t="s">
        <v>99</v>
      </c>
      <c r="R1732" s="57">
        <v>2022</v>
      </c>
      <c r="S1732" s="57" t="s">
        <v>10</v>
      </c>
      <c r="T1732" s="57" t="s">
        <v>89</v>
      </c>
      <c r="U1732" s="57" t="s">
        <v>103</v>
      </c>
      <c r="V1732" s="57" t="s">
        <v>91</v>
      </c>
      <c r="W1732" s="57" t="s">
        <v>92</v>
      </c>
      <c r="X1732" s="57" t="s">
        <v>93</v>
      </c>
      <c r="Y1732" s="57" t="s">
        <v>96</v>
      </c>
      <c r="Z1732" s="57">
        <v>314</v>
      </c>
      <c r="AA1732" s="57">
        <v>449.02</v>
      </c>
    </row>
    <row r="1733" spans="16:27" ht="18" customHeight="1" x14ac:dyDescent="0.25">
      <c r="P1733" s="11"/>
      <c r="Q1733" s="58" t="s">
        <v>88</v>
      </c>
      <c r="R1733" s="58">
        <v>2022</v>
      </c>
      <c r="S1733" s="58" t="s">
        <v>10</v>
      </c>
      <c r="T1733" s="58" t="s">
        <v>89</v>
      </c>
      <c r="U1733" s="58" t="s">
        <v>103</v>
      </c>
      <c r="V1733" s="58" t="s">
        <v>91</v>
      </c>
      <c r="W1733" s="58" t="s">
        <v>92</v>
      </c>
      <c r="X1733" s="58" t="s">
        <v>93</v>
      </c>
      <c r="Y1733" s="58" t="s">
        <v>96</v>
      </c>
      <c r="Z1733" s="58">
        <v>362</v>
      </c>
      <c r="AA1733" s="58">
        <v>517.66</v>
      </c>
    </row>
    <row r="1734" spans="16:27" ht="18" customHeight="1" x14ac:dyDescent="0.25">
      <c r="P1734" s="11"/>
      <c r="Q1734" s="57" t="s">
        <v>97</v>
      </c>
      <c r="R1734" s="57">
        <v>2022</v>
      </c>
      <c r="S1734" s="57" t="s">
        <v>10</v>
      </c>
      <c r="T1734" s="57" t="s">
        <v>89</v>
      </c>
      <c r="U1734" s="57" t="s">
        <v>103</v>
      </c>
      <c r="V1734" s="57" t="s">
        <v>91</v>
      </c>
      <c r="W1734" s="57" t="s">
        <v>92</v>
      </c>
      <c r="X1734" s="57" t="s">
        <v>93</v>
      </c>
      <c r="Y1734" s="57" t="s">
        <v>96</v>
      </c>
      <c r="Z1734" s="57">
        <v>142</v>
      </c>
      <c r="AA1734" s="57">
        <v>203.06</v>
      </c>
    </row>
    <row r="1735" spans="16:27" ht="18" customHeight="1" x14ac:dyDescent="0.25">
      <c r="P1735" s="11"/>
      <c r="Q1735" s="58" t="s">
        <v>88</v>
      </c>
      <c r="R1735" s="58">
        <v>2022</v>
      </c>
      <c r="S1735" s="58" t="s">
        <v>10</v>
      </c>
      <c r="T1735" s="58" t="s">
        <v>89</v>
      </c>
      <c r="U1735" s="58" t="s">
        <v>103</v>
      </c>
      <c r="V1735" s="58" t="s">
        <v>91</v>
      </c>
      <c r="W1735" s="58" t="s">
        <v>92</v>
      </c>
      <c r="X1735" s="58" t="s">
        <v>93</v>
      </c>
      <c r="Y1735" s="58" t="s">
        <v>96</v>
      </c>
      <c r="Z1735" s="58">
        <v>316</v>
      </c>
      <c r="AA1735" s="58">
        <v>451.88</v>
      </c>
    </row>
    <row r="1736" spans="16:27" ht="18" customHeight="1" x14ac:dyDescent="0.25">
      <c r="P1736" s="11"/>
      <c r="Q1736" s="57" t="s">
        <v>95</v>
      </c>
      <c r="R1736" s="57">
        <v>2022</v>
      </c>
      <c r="S1736" s="57" t="s">
        <v>10</v>
      </c>
      <c r="T1736" s="57" t="s">
        <v>89</v>
      </c>
      <c r="U1736" s="57" t="s">
        <v>103</v>
      </c>
      <c r="V1736" s="57" t="s">
        <v>91</v>
      </c>
      <c r="W1736" s="57" t="s">
        <v>92</v>
      </c>
      <c r="X1736" s="57" t="s">
        <v>93</v>
      </c>
      <c r="Y1736" s="57" t="s">
        <v>96</v>
      </c>
      <c r="Z1736" s="57">
        <v>364</v>
      </c>
      <c r="AA1736" s="57">
        <v>520.52</v>
      </c>
    </row>
    <row r="1737" spans="16:27" ht="18" customHeight="1" x14ac:dyDescent="0.25">
      <c r="P1737" s="11"/>
      <c r="Q1737" s="58" t="s">
        <v>88</v>
      </c>
      <c r="R1737" s="58">
        <v>2022</v>
      </c>
      <c r="S1737" s="58" t="s">
        <v>10</v>
      </c>
      <c r="T1737" s="58" t="s">
        <v>89</v>
      </c>
      <c r="U1737" s="58" t="s">
        <v>103</v>
      </c>
      <c r="V1737" s="58" t="s">
        <v>91</v>
      </c>
      <c r="W1737" s="58" t="s">
        <v>92</v>
      </c>
      <c r="X1737" s="58" t="s">
        <v>93</v>
      </c>
      <c r="Y1737" s="58" t="s">
        <v>96</v>
      </c>
      <c r="Z1737" s="58">
        <v>144</v>
      </c>
      <c r="AA1737" s="58">
        <v>205.92</v>
      </c>
    </row>
    <row r="1738" spans="16:27" ht="18" customHeight="1" x14ac:dyDescent="0.25">
      <c r="P1738" s="11"/>
      <c r="Q1738" s="57" t="s">
        <v>97</v>
      </c>
      <c r="R1738" s="57">
        <v>2022</v>
      </c>
      <c r="S1738" s="57" t="s">
        <v>10</v>
      </c>
      <c r="T1738" s="57" t="s">
        <v>89</v>
      </c>
      <c r="U1738" s="57" t="s">
        <v>103</v>
      </c>
      <c r="V1738" s="57" t="s">
        <v>91</v>
      </c>
      <c r="W1738" s="57" t="s">
        <v>92</v>
      </c>
      <c r="X1738" s="57" t="s">
        <v>93</v>
      </c>
      <c r="Y1738" s="57" t="s">
        <v>96</v>
      </c>
      <c r="Z1738" s="57">
        <v>704</v>
      </c>
      <c r="AA1738" s="57">
        <v>1006.72</v>
      </c>
    </row>
    <row r="1739" spans="16:27" ht="18" customHeight="1" x14ac:dyDescent="0.25">
      <c r="P1739" s="11"/>
      <c r="Q1739" s="58" t="s">
        <v>97</v>
      </c>
      <c r="R1739" s="58">
        <v>2022</v>
      </c>
      <c r="S1739" s="58" t="s">
        <v>10</v>
      </c>
      <c r="T1739" s="58" t="s">
        <v>89</v>
      </c>
      <c r="U1739" s="58" t="s">
        <v>103</v>
      </c>
      <c r="V1739" s="58" t="s">
        <v>91</v>
      </c>
      <c r="W1739" s="58" t="s">
        <v>92</v>
      </c>
      <c r="X1739" s="58" t="s">
        <v>93</v>
      </c>
      <c r="Y1739" s="58" t="s">
        <v>96</v>
      </c>
      <c r="Z1739" s="58">
        <v>315</v>
      </c>
      <c r="AA1739" s="58">
        <v>526.24</v>
      </c>
    </row>
    <row r="1740" spans="16:27" ht="18" customHeight="1" x14ac:dyDescent="0.25">
      <c r="P1740" s="11"/>
      <c r="Q1740" s="57" t="s">
        <v>88</v>
      </c>
      <c r="R1740" s="57">
        <v>2022</v>
      </c>
      <c r="S1740" s="57" t="s">
        <v>10</v>
      </c>
      <c r="T1740" s="57" t="s">
        <v>89</v>
      </c>
      <c r="U1740" s="57" t="s">
        <v>103</v>
      </c>
      <c r="V1740" s="57" t="s">
        <v>91</v>
      </c>
      <c r="W1740" s="57" t="s">
        <v>92</v>
      </c>
      <c r="X1740" s="57" t="s">
        <v>93</v>
      </c>
      <c r="Y1740" s="57" t="s">
        <v>96</v>
      </c>
      <c r="Z1740" s="57">
        <v>777</v>
      </c>
      <c r="AA1740" s="57">
        <v>526.24</v>
      </c>
    </row>
    <row r="1741" spans="16:27" ht="18" customHeight="1" x14ac:dyDescent="0.25">
      <c r="P1741" s="11"/>
      <c r="Q1741" s="58" t="s">
        <v>95</v>
      </c>
      <c r="R1741" s="58">
        <v>2022</v>
      </c>
      <c r="S1741" s="58" t="s">
        <v>10</v>
      </c>
      <c r="T1741" s="58" t="s">
        <v>89</v>
      </c>
      <c r="U1741" s="58" t="s">
        <v>103</v>
      </c>
      <c r="V1741" s="58" t="s">
        <v>91</v>
      </c>
      <c r="W1741" s="58" t="s">
        <v>92</v>
      </c>
      <c r="X1741" s="58" t="s">
        <v>93</v>
      </c>
      <c r="Y1741" s="58" t="s">
        <v>96</v>
      </c>
      <c r="Z1741" s="58">
        <v>145</v>
      </c>
      <c r="AA1741" s="58">
        <v>207.35</v>
      </c>
    </row>
    <row r="1742" spans="16:27" ht="18" customHeight="1" x14ac:dyDescent="0.25">
      <c r="P1742" s="11"/>
      <c r="Q1742" s="57" t="s">
        <v>95</v>
      </c>
      <c r="R1742" s="57">
        <v>2022</v>
      </c>
      <c r="S1742" s="57" t="s">
        <v>10</v>
      </c>
      <c r="T1742" s="57" t="s">
        <v>89</v>
      </c>
      <c r="U1742" s="57" t="s">
        <v>103</v>
      </c>
      <c r="V1742" s="57" t="s">
        <v>91</v>
      </c>
      <c r="W1742" s="57" t="s">
        <v>92</v>
      </c>
      <c r="X1742" s="57" t="s">
        <v>93</v>
      </c>
      <c r="Y1742" s="57" t="s">
        <v>96</v>
      </c>
      <c r="Z1742" s="57">
        <v>319</v>
      </c>
      <c r="AA1742" s="57">
        <v>456.17</v>
      </c>
    </row>
    <row r="1743" spans="16:27" ht="18" customHeight="1" x14ac:dyDescent="0.25">
      <c r="P1743" s="11"/>
      <c r="Q1743" s="58" t="s">
        <v>97</v>
      </c>
      <c r="R1743" s="58">
        <v>2022</v>
      </c>
      <c r="S1743" s="58" t="s">
        <v>10</v>
      </c>
      <c r="T1743" s="58" t="s">
        <v>89</v>
      </c>
      <c r="U1743" s="58" t="s">
        <v>103</v>
      </c>
      <c r="V1743" s="58" t="s">
        <v>91</v>
      </c>
      <c r="W1743" s="58" t="s">
        <v>92</v>
      </c>
      <c r="X1743" s="58" t="s">
        <v>93</v>
      </c>
      <c r="Y1743" s="58" t="s">
        <v>96</v>
      </c>
      <c r="Z1743" s="58">
        <v>361</v>
      </c>
      <c r="AA1743" s="58">
        <v>516.23</v>
      </c>
    </row>
    <row r="1744" spans="16:27" ht="18" customHeight="1" x14ac:dyDescent="0.25">
      <c r="P1744" s="11"/>
      <c r="Q1744" s="57" t="s">
        <v>88</v>
      </c>
      <c r="R1744" s="57">
        <v>2022</v>
      </c>
      <c r="S1744" s="57" t="s">
        <v>10</v>
      </c>
      <c r="T1744" s="57" t="s">
        <v>89</v>
      </c>
      <c r="U1744" s="57" t="s">
        <v>103</v>
      </c>
      <c r="V1744" s="57" t="s">
        <v>91</v>
      </c>
      <c r="W1744" s="57" t="s">
        <v>92</v>
      </c>
      <c r="X1744" s="57" t="s">
        <v>93</v>
      </c>
      <c r="Y1744" s="57" t="s">
        <v>96</v>
      </c>
      <c r="Z1744" s="57">
        <v>143</v>
      </c>
      <c r="AA1744" s="57">
        <v>204.49</v>
      </c>
    </row>
    <row r="1745" spans="16:27" ht="18" customHeight="1" x14ac:dyDescent="0.25">
      <c r="P1745" s="11"/>
      <c r="Q1745" s="58" t="s">
        <v>88</v>
      </c>
      <c r="R1745" s="58">
        <v>2022</v>
      </c>
      <c r="S1745" s="58" t="s">
        <v>10</v>
      </c>
      <c r="T1745" s="58" t="s">
        <v>89</v>
      </c>
      <c r="U1745" s="58" t="s">
        <v>103</v>
      </c>
      <c r="V1745" s="58" t="s">
        <v>91</v>
      </c>
      <c r="W1745" s="58" t="s">
        <v>92</v>
      </c>
      <c r="X1745" s="58" t="s">
        <v>93</v>
      </c>
      <c r="Y1745" s="58" t="s">
        <v>96</v>
      </c>
      <c r="Z1745" s="58">
        <v>317</v>
      </c>
      <c r="AA1745" s="58">
        <v>453.31</v>
      </c>
    </row>
    <row r="1746" spans="16:27" ht="18" customHeight="1" x14ac:dyDescent="0.25">
      <c r="P1746" s="11"/>
      <c r="Q1746" s="57" t="s">
        <v>97</v>
      </c>
      <c r="R1746" s="57">
        <v>2022</v>
      </c>
      <c r="S1746" s="57" t="s">
        <v>10</v>
      </c>
      <c r="T1746" s="57" t="s">
        <v>89</v>
      </c>
      <c r="U1746" s="57" t="s">
        <v>103</v>
      </c>
      <c r="V1746" s="57" t="s">
        <v>91</v>
      </c>
      <c r="W1746" s="57" t="s">
        <v>92</v>
      </c>
      <c r="X1746" s="57" t="s">
        <v>93</v>
      </c>
      <c r="Y1746" s="57" t="s">
        <v>96</v>
      </c>
      <c r="Z1746" s="57">
        <v>746</v>
      </c>
      <c r="AA1746" s="57">
        <v>1066.78</v>
      </c>
    </row>
    <row r="1747" spans="16:27" ht="18" customHeight="1" x14ac:dyDescent="0.25">
      <c r="P1747" s="11"/>
      <c r="Q1747" s="58" t="s">
        <v>95</v>
      </c>
      <c r="R1747" s="58">
        <v>2022</v>
      </c>
      <c r="S1747" s="58" t="s">
        <v>9</v>
      </c>
      <c r="T1747" s="58" t="s">
        <v>89</v>
      </c>
      <c r="U1747" s="58" t="s">
        <v>103</v>
      </c>
      <c r="V1747" s="58" t="s">
        <v>91</v>
      </c>
      <c r="W1747" s="58" t="s">
        <v>92</v>
      </c>
      <c r="X1747" s="58" t="s">
        <v>93</v>
      </c>
      <c r="Y1747" s="58" t="s">
        <v>96</v>
      </c>
      <c r="Z1747" s="58">
        <v>152</v>
      </c>
      <c r="AA1747" s="58">
        <v>217.36</v>
      </c>
    </row>
    <row r="1748" spans="16:27" ht="18" customHeight="1" x14ac:dyDescent="0.25">
      <c r="P1748" s="11"/>
      <c r="Q1748" s="57" t="s">
        <v>98</v>
      </c>
      <c r="R1748" s="57">
        <v>2022</v>
      </c>
      <c r="S1748" s="57" t="s">
        <v>9</v>
      </c>
      <c r="T1748" s="57" t="s">
        <v>89</v>
      </c>
      <c r="U1748" s="57" t="s">
        <v>103</v>
      </c>
      <c r="V1748" s="57" t="s">
        <v>91</v>
      </c>
      <c r="W1748" s="57" t="s">
        <v>92</v>
      </c>
      <c r="X1748" s="57" t="s">
        <v>93</v>
      </c>
      <c r="Y1748" s="57" t="s">
        <v>96</v>
      </c>
      <c r="Z1748" s="57">
        <v>320</v>
      </c>
      <c r="AA1748" s="57">
        <v>457.6</v>
      </c>
    </row>
    <row r="1749" spans="16:27" ht="18" customHeight="1" x14ac:dyDescent="0.25">
      <c r="P1749" s="11"/>
      <c r="Q1749" s="58" t="s">
        <v>97</v>
      </c>
      <c r="R1749" s="58">
        <v>2022</v>
      </c>
      <c r="S1749" s="58" t="s">
        <v>9</v>
      </c>
      <c r="T1749" s="58" t="s">
        <v>89</v>
      </c>
      <c r="U1749" s="58" t="s">
        <v>103</v>
      </c>
      <c r="V1749" s="58" t="s">
        <v>91</v>
      </c>
      <c r="W1749" s="58" t="s">
        <v>92</v>
      </c>
      <c r="X1749" s="58" t="s">
        <v>93</v>
      </c>
      <c r="Y1749" s="58" t="s">
        <v>96</v>
      </c>
      <c r="Z1749" s="58">
        <v>368</v>
      </c>
      <c r="AA1749" s="58">
        <v>526.24</v>
      </c>
    </row>
    <row r="1750" spans="16:27" ht="18" customHeight="1" x14ac:dyDescent="0.25">
      <c r="P1750" s="11"/>
      <c r="Q1750" s="57" t="s">
        <v>88</v>
      </c>
      <c r="R1750" s="57">
        <v>2022</v>
      </c>
      <c r="S1750" s="57" t="s">
        <v>9</v>
      </c>
      <c r="T1750" s="57" t="s">
        <v>89</v>
      </c>
      <c r="U1750" s="57" t="s">
        <v>103</v>
      </c>
      <c r="V1750" s="57" t="s">
        <v>91</v>
      </c>
      <c r="W1750" s="57" t="s">
        <v>92</v>
      </c>
      <c r="X1750" s="57" t="s">
        <v>93</v>
      </c>
      <c r="Y1750" s="57" t="s">
        <v>96</v>
      </c>
      <c r="Z1750" s="57">
        <v>148</v>
      </c>
      <c r="AA1750" s="57">
        <v>211.64</v>
      </c>
    </row>
    <row r="1751" spans="16:27" ht="18" customHeight="1" x14ac:dyDescent="0.25">
      <c r="P1751" s="11"/>
      <c r="Q1751" s="58" t="s">
        <v>88</v>
      </c>
      <c r="R1751" s="58">
        <v>2022</v>
      </c>
      <c r="S1751" s="58" t="s">
        <v>9</v>
      </c>
      <c r="T1751" s="58" t="s">
        <v>89</v>
      </c>
      <c r="U1751" s="58" t="s">
        <v>103</v>
      </c>
      <c r="V1751" s="58" t="s">
        <v>91</v>
      </c>
      <c r="W1751" s="58" t="s">
        <v>92</v>
      </c>
      <c r="X1751" s="58" t="s">
        <v>93</v>
      </c>
      <c r="Y1751" s="58" t="s">
        <v>96</v>
      </c>
      <c r="Z1751" s="58">
        <v>322</v>
      </c>
      <c r="AA1751" s="58">
        <v>460.46</v>
      </c>
    </row>
    <row r="1752" spans="16:27" ht="18" customHeight="1" x14ac:dyDescent="0.25">
      <c r="P1752" s="11"/>
      <c r="Q1752" s="57" t="s">
        <v>95</v>
      </c>
      <c r="R1752" s="57">
        <v>2022</v>
      </c>
      <c r="S1752" s="57" t="s">
        <v>9</v>
      </c>
      <c r="T1752" s="57" t="s">
        <v>89</v>
      </c>
      <c r="U1752" s="57" t="s">
        <v>103</v>
      </c>
      <c r="V1752" s="57" t="s">
        <v>91</v>
      </c>
      <c r="W1752" s="57" t="s">
        <v>92</v>
      </c>
      <c r="X1752" s="57" t="s">
        <v>93</v>
      </c>
      <c r="Y1752" s="57" t="s">
        <v>96</v>
      </c>
      <c r="Z1752" s="57">
        <v>370</v>
      </c>
      <c r="AA1752" s="57">
        <v>529.1</v>
      </c>
    </row>
    <row r="1753" spans="16:27" ht="18" customHeight="1" x14ac:dyDescent="0.25">
      <c r="P1753" s="11"/>
      <c r="Q1753" s="58" t="s">
        <v>88</v>
      </c>
      <c r="R1753" s="58">
        <v>2022</v>
      </c>
      <c r="S1753" s="58" t="s">
        <v>9</v>
      </c>
      <c r="T1753" s="58" t="s">
        <v>89</v>
      </c>
      <c r="U1753" s="58" t="s">
        <v>103</v>
      </c>
      <c r="V1753" s="58" t="s">
        <v>91</v>
      </c>
      <c r="W1753" s="58" t="s">
        <v>92</v>
      </c>
      <c r="X1753" s="58" t="s">
        <v>93</v>
      </c>
      <c r="Y1753" s="58" t="s">
        <v>96</v>
      </c>
      <c r="Z1753" s="58">
        <v>150</v>
      </c>
      <c r="AA1753" s="58">
        <v>214.5</v>
      </c>
    </row>
    <row r="1754" spans="16:27" ht="18" customHeight="1" x14ac:dyDescent="0.25">
      <c r="P1754" s="11"/>
      <c r="Q1754" s="57" t="s">
        <v>97</v>
      </c>
      <c r="R1754" s="57">
        <v>2022</v>
      </c>
      <c r="S1754" s="57" t="s">
        <v>9</v>
      </c>
      <c r="T1754" s="57" t="s">
        <v>89</v>
      </c>
      <c r="U1754" s="57" t="s">
        <v>103</v>
      </c>
      <c r="V1754" s="57" t="s">
        <v>91</v>
      </c>
      <c r="W1754" s="57" t="s">
        <v>92</v>
      </c>
      <c r="X1754" s="57" t="s">
        <v>93</v>
      </c>
      <c r="Y1754" s="57" t="s">
        <v>96</v>
      </c>
      <c r="Z1754" s="57">
        <v>703</v>
      </c>
      <c r="AA1754" s="57">
        <v>1005.29</v>
      </c>
    </row>
    <row r="1755" spans="16:27" ht="18" customHeight="1" x14ac:dyDescent="0.25">
      <c r="P1755" s="11"/>
      <c r="Q1755" s="58" t="s">
        <v>99</v>
      </c>
      <c r="R1755" s="58">
        <v>2022</v>
      </c>
      <c r="S1755" s="58" t="s">
        <v>9</v>
      </c>
      <c r="T1755" s="58" t="s">
        <v>89</v>
      </c>
      <c r="U1755" s="58" t="s">
        <v>103</v>
      </c>
      <c r="V1755" s="58" t="s">
        <v>91</v>
      </c>
      <c r="W1755" s="58" t="s">
        <v>92</v>
      </c>
      <c r="X1755" s="58" t="s">
        <v>93</v>
      </c>
      <c r="Y1755" s="58" t="s">
        <v>96</v>
      </c>
      <c r="Z1755" s="58">
        <v>737</v>
      </c>
      <c r="AA1755" s="58">
        <v>1053.9100000000001</v>
      </c>
    </row>
    <row r="1756" spans="16:27" ht="18" customHeight="1" x14ac:dyDescent="0.25">
      <c r="P1756" s="11"/>
      <c r="Q1756" s="57" t="s">
        <v>99</v>
      </c>
      <c r="R1756" s="57">
        <v>2022</v>
      </c>
      <c r="S1756" s="57" t="s">
        <v>9</v>
      </c>
      <c r="T1756" s="57" t="s">
        <v>89</v>
      </c>
      <c r="U1756" s="57" t="s">
        <v>103</v>
      </c>
      <c r="V1756" s="57" t="s">
        <v>91</v>
      </c>
      <c r="W1756" s="57" t="s">
        <v>92</v>
      </c>
      <c r="X1756" s="57" t="s">
        <v>93</v>
      </c>
      <c r="Y1756" s="57" t="s">
        <v>96</v>
      </c>
      <c r="Z1756" s="57">
        <v>147</v>
      </c>
      <c r="AA1756" s="57">
        <v>210.21</v>
      </c>
    </row>
    <row r="1757" spans="16:27" ht="18" customHeight="1" x14ac:dyDescent="0.25">
      <c r="P1757" s="11"/>
      <c r="Q1757" s="58" t="s">
        <v>95</v>
      </c>
      <c r="R1757" s="58">
        <v>2022</v>
      </c>
      <c r="S1757" s="58" t="s">
        <v>9</v>
      </c>
      <c r="T1757" s="58" t="s">
        <v>89</v>
      </c>
      <c r="U1757" s="58" t="s">
        <v>103</v>
      </c>
      <c r="V1757" s="58" t="s">
        <v>91</v>
      </c>
      <c r="W1757" s="58" t="s">
        <v>92</v>
      </c>
      <c r="X1757" s="58" t="s">
        <v>93</v>
      </c>
      <c r="Y1757" s="58" t="s">
        <v>96</v>
      </c>
      <c r="Z1757" s="58">
        <v>321</v>
      </c>
      <c r="AA1757" s="58">
        <v>526.24</v>
      </c>
    </row>
    <row r="1758" spans="16:27" ht="18" customHeight="1" x14ac:dyDescent="0.25">
      <c r="P1758" s="11"/>
      <c r="Q1758" s="57" t="s">
        <v>88</v>
      </c>
      <c r="R1758" s="57">
        <v>2022</v>
      </c>
      <c r="S1758" s="57" t="s">
        <v>9</v>
      </c>
      <c r="T1758" s="57" t="s">
        <v>89</v>
      </c>
      <c r="U1758" s="57" t="s">
        <v>103</v>
      </c>
      <c r="V1758" s="57" t="s">
        <v>91</v>
      </c>
      <c r="W1758" s="57" t="s">
        <v>92</v>
      </c>
      <c r="X1758" s="57" t="s">
        <v>93</v>
      </c>
      <c r="Y1758" s="57" t="s">
        <v>96</v>
      </c>
      <c r="Z1758" s="57">
        <v>776</v>
      </c>
      <c r="AA1758" s="57">
        <v>526.24</v>
      </c>
    </row>
    <row r="1759" spans="16:27" ht="18" customHeight="1" x14ac:dyDescent="0.25">
      <c r="P1759" s="11"/>
      <c r="Q1759" s="58" t="s">
        <v>95</v>
      </c>
      <c r="R1759" s="58">
        <v>2022</v>
      </c>
      <c r="S1759" s="58" t="s">
        <v>9</v>
      </c>
      <c r="T1759" s="58" t="s">
        <v>89</v>
      </c>
      <c r="U1759" s="58" t="s">
        <v>103</v>
      </c>
      <c r="V1759" s="58" t="s">
        <v>91</v>
      </c>
      <c r="W1759" s="58" t="s">
        <v>92</v>
      </c>
      <c r="X1759" s="58" t="s">
        <v>93</v>
      </c>
      <c r="Y1759" s="58" t="s">
        <v>96</v>
      </c>
      <c r="Z1759" s="58">
        <v>151</v>
      </c>
      <c r="AA1759" s="58">
        <v>215.93</v>
      </c>
    </row>
    <row r="1760" spans="16:27" ht="18" customHeight="1" x14ac:dyDescent="0.25">
      <c r="P1760" s="11"/>
      <c r="Q1760" s="57" t="s">
        <v>88</v>
      </c>
      <c r="R1760" s="57">
        <v>2022</v>
      </c>
      <c r="S1760" s="57" t="s">
        <v>9</v>
      </c>
      <c r="T1760" s="57" t="s">
        <v>89</v>
      </c>
      <c r="U1760" s="57" t="s">
        <v>103</v>
      </c>
      <c r="V1760" s="57" t="s">
        <v>91</v>
      </c>
      <c r="W1760" s="57" t="s">
        <v>92</v>
      </c>
      <c r="X1760" s="57" t="s">
        <v>93</v>
      </c>
      <c r="Y1760" s="57" t="s">
        <v>96</v>
      </c>
      <c r="Z1760" s="57">
        <v>367</v>
      </c>
      <c r="AA1760" s="57">
        <v>524.80999999999995</v>
      </c>
    </row>
    <row r="1761" spans="16:27" ht="18" customHeight="1" x14ac:dyDescent="0.25">
      <c r="P1761" s="11"/>
      <c r="Q1761" s="58" t="s">
        <v>97</v>
      </c>
      <c r="R1761" s="58">
        <v>2022</v>
      </c>
      <c r="S1761" s="58" t="s">
        <v>9</v>
      </c>
      <c r="T1761" s="58" t="s">
        <v>89</v>
      </c>
      <c r="U1761" s="58" t="s">
        <v>103</v>
      </c>
      <c r="V1761" s="58" t="s">
        <v>91</v>
      </c>
      <c r="W1761" s="58" t="s">
        <v>92</v>
      </c>
      <c r="X1761" s="58" t="s">
        <v>93</v>
      </c>
      <c r="Y1761" s="58" t="s">
        <v>96</v>
      </c>
      <c r="Z1761" s="58">
        <v>149</v>
      </c>
      <c r="AA1761" s="58">
        <v>213.07</v>
      </c>
    </row>
    <row r="1762" spans="16:27" ht="18" customHeight="1" x14ac:dyDescent="0.25">
      <c r="P1762" s="11"/>
      <c r="Q1762" s="57" t="s">
        <v>97</v>
      </c>
      <c r="R1762" s="57">
        <v>2022</v>
      </c>
      <c r="S1762" s="57" t="s">
        <v>9</v>
      </c>
      <c r="T1762" s="57" t="s">
        <v>89</v>
      </c>
      <c r="U1762" s="57" t="s">
        <v>103</v>
      </c>
      <c r="V1762" s="57" t="s">
        <v>91</v>
      </c>
      <c r="W1762" s="57" t="s">
        <v>92</v>
      </c>
      <c r="X1762" s="57" t="s">
        <v>93</v>
      </c>
      <c r="Y1762" s="57" t="s">
        <v>96</v>
      </c>
      <c r="Z1762" s="57">
        <v>323</v>
      </c>
      <c r="AA1762" s="57">
        <v>461.89</v>
      </c>
    </row>
    <row r="1763" spans="16:27" ht="18" customHeight="1" x14ac:dyDescent="0.25">
      <c r="P1763" s="11"/>
      <c r="Q1763" s="58" t="s">
        <v>95</v>
      </c>
      <c r="R1763" s="58">
        <v>2022</v>
      </c>
      <c r="S1763" s="58" t="s">
        <v>9</v>
      </c>
      <c r="T1763" s="58" t="s">
        <v>89</v>
      </c>
      <c r="U1763" s="58" t="s">
        <v>103</v>
      </c>
      <c r="V1763" s="58" t="s">
        <v>91</v>
      </c>
      <c r="W1763" s="58" t="s">
        <v>92</v>
      </c>
      <c r="X1763" s="58" t="s">
        <v>93</v>
      </c>
      <c r="Y1763" s="58" t="s">
        <v>96</v>
      </c>
      <c r="Z1763" s="58">
        <v>371</v>
      </c>
      <c r="AA1763" s="58">
        <v>530.53</v>
      </c>
    </row>
    <row r="1764" spans="16:27" ht="18" customHeight="1" x14ac:dyDescent="0.25">
      <c r="P1764" s="11"/>
      <c r="Q1764" s="57" t="s">
        <v>88</v>
      </c>
      <c r="R1764" s="57">
        <v>2022</v>
      </c>
      <c r="S1764" s="57" t="s">
        <v>8</v>
      </c>
      <c r="T1764" s="57" t="s">
        <v>89</v>
      </c>
      <c r="U1764" s="57" t="s">
        <v>103</v>
      </c>
      <c r="V1764" s="57" t="s">
        <v>91</v>
      </c>
      <c r="W1764" s="57" t="s">
        <v>92</v>
      </c>
      <c r="X1764" s="57" t="s">
        <v>93</v>
      </c>
      <c r="Y1764" s="57" t="s">
        <v>96</v>
      </c>
      <c r="Z1764" s="57">
        <v>326</v>
      </c>
      <c r="AA1764" s="57">
        <v>443.36</v>
      </c>
    </row>
    <row r="1765" spans="16:27" ht="18" customHeight="1" x14ac:dyDescent="0.25">
      <c r="P1765" s="11"/>
      <c r="Q1765" s="58" t="s">
        <v>98</v>
      </c>
      <c r="R1765" s="58">
        <v>2022</v>
      </c>
      <c r="S1765" s="58" t="s">
        <v>8</v>
      </c>
      <c r="T1765" s="58" t="s">
        <v>89</v>
      </c>
      <c r="U1765" s="58" t="s">
        <v>103</v>
      </c>
      <c r="V1765" s="58" t="s">
        <v>91</v>
      </c>
      <c r="W1765" s="58" t="s">
        <v>92</v>
      </c>
      <c r="X1765" s="58" t="s">
        <v>93</v>
      </c>
      <c r="Y1765" s="58" t="s">
        <v>96</v>
      </c>
      <c r="Z1765" s="58">
        <v>128</v>
      </c>
      <c r="AA1765" s="58">
        <v>183.04</v>
      </c>
    </row>
    <row r="1766" spans="16:27" ht="18" customHeight="1" x14ac:dyDescent="0.25">
      <c r="P1766" s="11"/>
      <c r="Q1766" s="57" t="s">
        <v>88</v>
      </c>
      <c r="R1766" s="57">
        <v>2022</v>
      </c>
      <c r="S1766" s="57" t="s">
        <v>8</v>
      </c>
      <c r="T1766" s="57" t="s">
        <v>89</v>
      </c>
      <c r="U1766" s="57" t="s">
        <v>103</v>
      </c>
      <c r="V1766" s="57" t="s">
        <v>91</v>
      </c>
      <c r="W1766" s="57" t="s">
        <v>92</v>
      </c>
      <c r="X1766" s="57" t="s">
        <v>93</v>
      </c>
      <c r="Y1766" s="57" t="s">
        <v>96</v>
      </c>
      <c r="Z1766" s="57">
        <v>328</v>
      </c>
      <c r="AA1766" s="57">
        <v>469.04</v>
      </c>
    </row>
    <row r="1767" spans="16:27" ht="18" customHeight="1" x14ac:dyDescent="0.25">
      <c r="P1767" s="11"/>
      <c r="Q1767" s="58" t="s">
        <v>88</v>
      </c>
      <c r="R1767" s="58">
        <v>2022</v>
      </c>
      <c r="S1767" s="58" t="s">
        <v>8</v>
      </c>
      <c r="T1767" s="58" t="s">
        <v>89</v>
      </c>
      <c r="U1767" s="58" t="s">
        <v>103</v>
      </c>
      <c r="V1767" s="58" t="s">
        <v>91</v>
      </c>
      <c r="W1767" s="58" t="s">
        <v>92</v>
      </c>
      <c r="X1767" s="58" t="s">
        <v>93</v>
      </c>
      <c r="Y1767" s="58" t="s">
        <v>96</v>
      </c>
      <c r="Z1767" s="58">
        <v>130</v>
      </c>
      <c r="AA1767" s="58">
        <v>185.9</v>
      </c>
    </row>
    <row r="1768" spans="16:27" ht="18" customHeight="1" x14ac:dyDescent="0.25">
      <c r="P1768" s="11"/>
      <c r="Q1768" s="57" t="s">
        <v>95</v>
      </c>
      <c r="R1768" s="57">
        <v>2022</v>
      </c>
      <c r="S1768" s="57" t="s">
        <v>8</v>
      </c>
      <c r="T1768" s="57" t="s">
        <v>89</v>
      </c>
      <c r="U1768" s="57" t="s">
        <v>103</v>
      </c>
      <c r="V1768" s="57" t="s">
        <v>91</v>
      </c>
      <c r="W1768" s="57" t="s">
        <v>92</v>
      </c>
      <c r="X1768" s="57" t="s">
        <v>93</v>
      </c>
      <c r="Y1768" s="57" t="s">
        <v>96</v>
      </c>
      <c r="Z1768" s="57">
        <v>736</v>
      </c>
      <c r="AA1768" s="57">
        <v>1052.48</v>
      </c>
    </row>
    <row r="1769" spans="16:27" ht="18" customHeight="1" x14ac:dyDescent="0.25">
      <c r="P1769" s="11"/>
      <c r="Q1769" s="58" t="s">
        <v>88</v>
      </c>
      <c r="R1769" s="58">
        <v>2022</v>
      </c>
      <c r="S1769" s="58" t="s">
        <v>8</v>
      </c>
      <c r="T1769" s="58" t="s">
        <v>89</v>
      </c>
      <c r="U1769" s="58" t="s">
        <v>103</v>
      </c>
      <c r="V1769" s="58" t="s">
        <v>91</v>
      </c>
      <c r="W1769" s="58" t="s">
        <v>92</v>
      </c>
      <c r="X1769" s="58" t="s">
        <v>93</v>
      </c>
      <c r="Y1769" s="58" t="s">
        <v>96</v>
      </c>
      <c r="Z1769" s="58">
        <v>327</v>
      </c>
      <c r="AA1769" s="58">
        <v>526.24</v>
      </c>
    </row>
    <row r="1770" spans="16:27" ht="18" customHeight="1" x14ac:dyDescent="0.25">
      <c r="P1770" s="11"/>
      <c r="Q1770" s="57" t="s">
        <v>95</v>
      </c>
      <c r="R1770" s="57">
        <v>2022</v>
      </c>
      <c r="S1770" s="57" t="s">
        <v>8</v>
      </c>
      <c r="T1770" s="57" t="s">
        <v>89</v>
      </c>
      <c r="U1770" s="57" t="s">
        <v>103</v>
      </c>
      <c r="V1770" s="57" t="s">
        <v>91</v>
      </c>
      <c r="W1770" s="57" t="s">
        <v>92</v>
      </c>
      <c r="X1770" s="57" t="s">
        <v>93</v>
      </c>
      <c r="Y1770" s="57" t="s">
        <v>96</v>
      </c>
      <c r="Z1770" s="57">
        <v>775</v>
      </c>
      <c r="AA1770" s="57">
        <v>526.24</v>
      </c>
    </row>
    <row r="1771" spans="16:27" ht="18" customHeight="1" x14ac:dyDescent="0.25">
      <c r="P1771" s="11"/>
      <c r="Q1771" s="58" t="s">
        <v>95</v>
      </c>
      <c r="R1771" s="58">
        <v>2022</v>
      </c>
      <c r="S1771" s="58" t="s">
        <v>8</v>
      </c>
      <c r="T1771" s="58" t="s">
        <v>89</v>
      </c>
      <c r="U1771" s="58" t="s">
        <v>103</v>
      </c>
      <c r="V1771" s="58" t="s">
        <v>91</v>
      </c>
      <c r="W1771" s="58" t="s">
        <v>92</v>
      </c>
      <c r="X1771" s="58" t="s">
        <v>93</v>
      </c>
      <c r="Y1771" s="58" t="s">
        <v>96</v>
      </c>
      <c r="Z1771" s="58">
        <v>325</v>
      </c>
      <c r="AA1771" s="58">
        <v>464.75</v>
      </c>
    </row>
    <row r="1772" spans="16:27" ht="18" customHeight="1" x14ac:dyDescent="0.25">
      <c r="P1772" s="11"/>
      <c r="Q1772" s="57" t="s">
        <v>88</v>
      </c>
      <c r="R1772" s="57">
        <v>2022</v>
      </c>
      <c r="S1772" s="57" t="s">
        <v>8</v>
      </c>
      <c r="T1772" s="57" t="s">
        <v>89</v>
      </c>
      <c r="U1772" s="57" t="s">
        <v>103</v>
      </c>
      <c r="V1772" s="57" t="s">
        <v>91</v>
      </c>
      <c r="W1772" s="57" t="s">
        <v>92</v>
      </c>
      <c r="X1772" s="57" t="s">
        <v>93</v>
      </c>
      <c r="Y1772" s="57" t="s">
        <v>96</v>
      </c>
      <c r="Z1772" s="57">
        <v>127</v>
      </c>
      <c r="AA1772" s="57">
        <v>181.61</v>
      </c>
    </row>
    <row r="1773" spans="16:27" ht="18" customHeight="1" x14ac:dyDescent="0.25">
      <c r="P1773" s="11"/>
      <c r="Q1773" s="58" t="s">
        <v>88</v>
      </c>
      <c r="R1773" s="58">
        <v>2022</v>
      </c>
      <c r="S1773" s="58" t="s">
        <v>8</v>
      </c>
      <c r="T1773" s="58" t="s">
        <v>89</v>
      </c>
      <c r="U1773" s="58" t="s">
        <v>103</v>
      </c>
      <c r="V1773" s="58" t="s">
        <v>91</v>
      </c>
      <c r="W1773" s="58" t="s">
        <v>92</v>
      </c>
      <c r="X1773" s="58" t="s">
        <v>93</v>
      </c>
      <c r="Y1773" s="58" t="s">
        <v>96</v>
      </c>
      <c r="Z1773" s="58">
        <v>329</v>
      </c>
      <c r="AA1773" s="58">
        <v>470.47</v>
      </c>
    </row>
    <row r="1774" spans="16:27" ht="18" customHeight="1" x14ac:dyDescent="0.25">
      <c r="P1774" s="11"/>
      <c r="Q1774" s="57" t="s">
        <v>97</v>
      </c>
      <c r="R1774" s="57">
        <v>2022</v>
      </c>
      <c r="S1774" s="57" t="s">
        <v>3</v>
      </c>
      <c r="T1774" s="57" t="s">
        <v>101</v>
      </c>
      <c r="U1774" s="57" t="s">
        <v>90</v>
      </c>
      <c r="V1774" s="57" t="s">
        <v>91</v>
      </c>
      <c r="W1774" s="57" t="s">
        <v>92</v>
      </c>
      <c r="X1774" s="57" t="s">
        <v>93</v>
      </c>
      <c r="Y1774" s="57" t="s">
        <v>96</v>
      </c>
      <c r="Z1774" s="57">
        <v>182</v>
      </c>
      <c r="AA1774" s="57">
        <v>260.26</v>
      </c>
    </row>
    <row r="1775" spans="16:27" ht="18" customHeight="1" x14ac:dyDescent="0.25">
      <c r="P1775" s="11"/>
      <c r="Q1775" s="58" t="s">
        <v>95</v>
      </c>
      <c r="R1775" s="58">
        <v>2022</v>
      </c>
      <c r="S1775" s="58" t="s">
        <v>3</v>
      </c>
      <c r="T1775" s="58" t="s">
        <v>101</v>
      </c>
      <c r="U1775" s="58" t="s">
        <v>90</v>
      </c>
      <c r="V1775" s="58" t="s">
        <v>91</v>
      </c>
      <c r="W1775" s="58" t="s">
        <v>92</v>
      </c>
      <c r="X1775" s="58" t="s">
        <v>93</v>
      </c>
      <c r="Y1775" s="58" t="s">
        <v>96</v>
      </c>
      <c r="Z1775" s="58">
        <v>176</v>
      </c>
      <c r="AA1775" s="58">
        <v>251.68</v>
      </c>
    </row>
    <row r="1776" spans="16:27" ht="18" customHeight="1" x14ac:dyDescent="0.25">
      <c r="P1776" s="11"/>
      <c r="Q1776" s="57" t="s">
        <v>88</v>
      </c>
      <c r="R1776" s="57">
        <v>2022</v>
      </c>
      <c r="S1776" s="57" t="s">
        <v>3</v>
      </c>
      <c r="T1776" s="57" t="s">
        <v>101</v>
      </c>
      <c r="U1776" s="57" t="s">
        <v>90</v>
      </c>
      <c r="V1776" s="57" t="s">
        <v>91</v>
      </c>
      <c r="W1776" s="57" t="s">
        <v>92</v>
      </c>
      <c r="X1776" s="57" t="s">
        <v>93</v>
      </c>
      <c r="Y1776" s="57" t="s">
        <v>94</v>
      </c>
      <c r="Z1776" s="57">
        <v>200</v>
      </c>
      <c r="AA1776" s="57">
        <v>286</v>
      </c>
    </row>
    <row r="1777" spans="16:27" ht="18" customHeight="1" x14ac:dyDescent="0.25">
      <c r="P1777" s="11"/>
      <c r="Q1777" s="58" t="s">
        <v>95</v>
      </c>
      <c r="R1777" s="58">
        <v>2022</v>
      </c>
      <c r="S1777" s="58" t="s">
        <v>3</v>
      </c>
      <c r="T1777" s="58" t="s">
        <v>101</v>
      </c>
      <c r="U1777" s="58" t="s">
        <v>90</v>
      </c>
      <c r="V1777" s="58" t="s">
        <v>91</v>
      </c>
      <c r="W1777" s="58" t="s">
        <v>92</v>
      </c>
      <c r="X1777" s="58" t="s">
        <v>93</v>
      </c>
      <c r="Y1777" s="58" t="s">
        <v>94</v>
      </c>
      <c r="Z1777" s="58">
        <v>248</v>
      </c>
      <c r="AA1777" s="58">
        <v>354.64</v>
      </c>
    </row>
    <row r="1778" spans="16:27" ht="18" customHeight="1" x14ac:dyDescent="0.25">
      <c r="P1778" s="11"/>
      <c r="Q1778" s="57" t="s">
        <v>88</v>
      </c>
      <c r="R1778" s="57">
        <v>2022</v>
      </c>
      <c r="S1778" s="57" t="s">
        <v>3</v>
      </c>
      <c r="T1778" s="57" t="s">
        <v>101</v>
      </c>
      <c r="U1778" s="57" t="s">
        <v>90</v>
      </c>
      <c r="V1778" s="57" t="s">
        <v>91</v>
      </c>
      <c r="W1778" s="57" t="s">
        <v>92</v>
      </c>
      <c r="X1778" s="57" t="s">
        <v>93</v>
      </c>
      <c r="Y1778" s="57" t="s">
        <v>94</v>
      </c>
      <c r="Z1778" s="57">
        <v>184</v>
      </c>
      <c r="AA1778" s="57">
        <v>263.12</v>
      </c>
    </row>
    <row r="1779" spans="16:27" ht="18" customHeight="1" x14ac:dyDescent="0.25">
      <c r="P1779" s="11"/>
      <c r="Q1779" s="58" t="s">
        <v>88</v>
      </c>
      <c r="R1779" s="58">
        <v>2022</v>
      </c>
      <c r="S1779" s="58" t="s">
        <v>3</v>
      </c>
      <c r="T1779" s="58" t="s">
        <v>101</v>
      </c>
      <c r="U1779" s="58" t="s">
        <v>90</v>
      </c>
      <c r="V1779" s="58" t="s">
        <v>91</v>
      </c>
      <c r="W1779" s="58" t="s">
        <v>92</v>
      </c>
      <c r="X1779" s="58" t="s">
        <v>93</v>
      </c>
      <c r="Y1779" s="58" t="s">
        <v>94</v>
      </c>
      <c r="Z1779" s="58">
        <v>178</v>
      </c>
      <c r="AA1779" s="58">
        <v>254.54</v>
      </c>
    </row>
    <row r="1780" spans="16:27" ht="18" customHeight="1" x14ac:dyDescent="0.25">
      <c r="P1780" s="11"/>
      <c r="Q1780" s="57" t="s">
        <v>95</v>
      </c>
      <c r="R1780" s="57">
        <v>2022</v>
      </c>
      <c r="S1780" s="57" t="s">
        <v>3</v>
      </c>
      <c r="T1780" s="57" t="s">
        <v>101</v>
      </c>
      <c r="U1780" s="57" t="s">
        <v>90</v>
      </c>
      <c r="V1780" s="57" t="s">
        <v>91</v>
      </c>
      <c r="W1780" s="57" t="s">
        <v>92</v>
      </c>
      <c r="X1780" s="57" t="s">
        <v>93</v>
      </c>
      <c r="Y1780" s="57" t="s">
        <v>94</v>
      </c>
      <c r="Z1780" s="57">
        <v>172</v>
      </c>
      <c r="AA1780" s="57">
        <v>245.96</v>
      </c>
    </row>
    <row r="1781" spans="16:27" ht="18" customHeight="1" x14ac:dyDescent="0.25">
      <c r="P1781" s="11"/>
      <c r="Q1781" s="58" t="s">
        <v>88</v>
      </c>
      <c r="R1781" s="58">
        <v>2022</v>
      </c>
      <c r="S1781" s="58" t="s">
        <v>3</v>
      </c>
      <c r="T1781" s="58" t="s">
        <v>101</v>
      </c>
      <c r="U1781" s="58" t="s">
        <v>90</v>
      </c>
      <c r="V1781" s="58" t="s">
        <v>91</v>
      </c>
      <c r="W1781" s="58" t="s">
        <v>92</v>
      </c>
      <c r="X1781" s="58" t="s">
        <v>93</v>
      </c>
      <c r="Y1781" s="58" t="s">
        <v>94</v>
      </c>
      <c r="Z1781" s="58">
        <v>202</v>
      </c>
      <c r="AA1781" s="58">
        <v>526.24</v>
      </c>
    </row>
    <row r="1782" spans="16:27" ht="18" customHeight="1" x14ac:dyDescent="0.25">
      <c r="P1782" s="11"/>
      <c r="Q1782" s="57" t="s">
        <v>95</v>
      </c>
      <c r="R1782" s="57">
        <v>2022</v>
      </c>
      <c r="S1782" s="57" t="s">
        <v>3</v>
      </c>
      <c r="T1782" s="57" t="s">
        <v>101</v>
      </c>
      <c r="U1782" s="57" t="s">
        <v>90</v>
      </c>
      <c r="V1782" s="57" t="s">
        <v>91</v>
      </c>
      <c r="W1782" s="57" t="s">
        <v>92</v>
      </c>
      <c r="X1782" s="57" t="s">
        <v>93</v>
      </c>
      <c r="Y1782" s="57" t="s">
        <v>94</v>
      </c>
      <c r="Z1782" s="57">
        <v>250</v>
      </c>
      <c r="AA1782" s="57">
        <v>526.24</v>
      </c>
    </row>
    <row r="1783" spans="16:27" ht="18" customHeight="1" x14ac:dyDescent="0.25">
      <c r="P1783" s="11"/>
      <c r="Q1783" s="58" t="s">
        <v>98</v>
      </c>
      <c r="R1783" s="58">
        <v>2022</v>
      </c>
      <c r="S1783" s="58" t="s">
        <v>3</v>
      </c>
      <c r="T1783" s="58" t="s">
        <v>101</v>
      </c>
      <c r="U1783" s="58" t="s">
        <v>90</v>
      </c>
      <c r="V1783" s="58" t="s">
        <v>91</v>
      </c>
      <c r="W1783" s="58" t="s">
        <v>92</v>
      </c>
      <c r="X1783" s="58" t="s">
        <v>93</v>
      </c>
      <c r="Y1783" s="58" t="s">
        <v>94</v>
      </c>
      <c r="Z1783" s="58">
        <v>246</v>
      </c>
      <c r="AA1783" s="58">
        <v>351.78</v>
      </c>
    </row>
    <row r="1784" spans="16:27" ht="18" customHeight="1" x14ac:dyDescent="0.25">
      <c r="P1784" s="11"/>
      <c r="Q1784" s="57" t="s">
        <v>88</v>
      </c>
      <c r="R1784" s="57">
        <v>2022</v>
      </c>
      <c r="S1784" s="57" t="s">
        <v>3</v>
      </c>
      <c r="T1784" s="57" t="s">
        <v>101</v>
      </c>
      <c r="U1784" s="57" t="s">
        <v>90</v>
      </c>
      <c r="V1784" s="57" t="s">
        <v>91</v>
      </c>
      <c r="W1784" s="57" t="s">
        <v>92</v>
      </c>
      <c r="X1784" s="57" t="s">
        <v>93</v>
      </c>
      <c r="Y1784" s="57" t="s">
        <v>94</v>
      </c>
      <c r="Z1784" s="57">
        <v>201</v>
      </c>
      <c r="AA1784" s="57">
        <v>287.43</v>
      </c>
    </row>
    <row r="1785" spans="16:27" ht="18" customHeight="1" x14ac:dyDescent="0.25">
      <c r="P1785" s="11"/>
      <c r="Q1785" s="58" t="s">
        <v>97</v>
      </c>
      <c r="R1785" s="58">
        <v>2022</v>
      </c>
      <c r="S1785" s="58" t="s">
        <v>3</v>
      </c>
      <c r="T1785" s="58" t="s">
        <v>101</v>
      </c>
      <c r="U1785" s="58" t="s">
        <v>90</v>
      </c>
      <c r="V1785" s="58" t="s">
        <v>91</v>
      </c>
      <c r="W1785" s="58" t="s">
        <v>92</v>
      </c>
      <c r="X1785" s="58" t="s">
        <v>93</v>
      </c>
      <c r="Y1785" s="58" t="s">
        <v>94</v>
      </c>
      <c r="Z1785" s="58">
        <v>249</v>
      </c>
      <c r="AA1785" s="58">
        <v>356.07</v>
      </c>
    </row>
    <row r="1786" spans="16:27" ht="18" customHeight="1" x14ac:dyDescent="0.25">
      <c r="P1786" s="11"/>
      <c r="Q1786" s="57" t="s">
        <v>88</v>
      </c>
      <c r="R1786" s="57">
        <v>2022</v>
      </c>
      <c r="S1786" s="57" t="s">
        <v>3</v>
      </c>
      <c r="T1786" s="57" t="s">
        <v>101</v>
      </c>
      <c r="U1786" s="57" t="s">
        <v>90</v>
      </c>
      <c r="V1786" s="57" t="s">
        <v>91</v>
      </c>
      <c r="W1786" s="57" t="s">
        <v>92</v>
      </c>
      <c r="X1786" s="57" t="s">
        <v>93</v>
      </c>
      <c r="Y1786" s="57" t="s">
        <v>94</v>
      </c>
      <c r="Z1786" s="57">
        <v>181</v>
      </c>
      <c r="AA1786" s="57">
        <v>258.83</v>
      </c>
    </row>
    <row r="1787" spans="16:27" ht="18" customHeight="1" x14ac:dyDescent="0.25">
      <c r="P1787" s="11"/>
      <c r="Q1787" s="58" t="s">
        <v>88</v>
      </c>
      <c r="R1787" s="58">
        <v>2022</v>
      </c>
      <c r="S1787" s="58" t="s">
        <v>3</v>
      </c>
      <c r="T1787" s="58" t="s">
        <v>101</v>
      </c>
      <c r="U1787" s="58" t="s">
        <v>90</v>
      </c>
      <c r="V1787" s="58" t="s">
        <v>91</v>
      </c>
      <c r="W1787" s="58" t="s">
        <v>92</v>
      </c>
      <c r="X1787" s="58" t="s">
        <v>93</v>
      </c>
      <c r="Y1787" s="58" t="s">
        <v>94</v>
      </c>
      <c r="Z1787" s="58">
        <v>175</v>
      </c>
      <c r="AA1787" s="58">
        <v>250.25</v>
      </c>
    </row>
    <row r="1788" spans="16:27" ht="18" customHeight="1" x14ac:dyDescent="0.25">
      <c r="P1788" s="11"/>
      <c r="Q1788" s="57" t="s">
        <v>95</v>
      </c>
      <c r="R1788" s="57">
        <v>2022</v>
      </c>
      <c r="S1788" s="57" t="s">
        <v>3</v>
      </c>
      <c r="T1788" s="57" t="s">
        <v>101</v>
      </c>
      <c r="U1788" s="57" t="s">
        <v>90</v>
      </c>
      <c r="V1788" s="57" t="s">
        <v>91</v>
      </c>
      <c r="W1788" s="57" t="s">
        <v>92</v>
      </c>
      <c r="X1788" s="57" t="s">
        <v>93</v>
      </c>
      <c r="Y1788" s="57" t="s">
        <v>94</v>
      </c>
      <c r="Z1788" s="57">
        <v>792</v>
      </c>
      <c r="AA1788" s="57">
        <v>1132.56</v>
      </c>
    </row>
    <row r="1789" spans="16:27" ht="18" customHeight="1" x14ac:dyDescent="0.25">
      <c r="P1789" s="11"/>
      <c r="Q1789" s="58" t="s">
        <v>95</v>
      </c>
      <c r="R1789" s="58">
        <v>2022</v>
      </c>
      <c r="S1789" s="58" t="s">
        <v>3</v>
      </c>
      <c r="T1789" s="58" t="s">
        <v>101</v>
      </c>
      <c r="U1789" s="58" t="s">
        <v>90</v>
      </c>
      <c r="V1789" s="58" t="s">
        <v>91</v>
      </c>
      <c r="W1789" s="58" t="s">
        <v>92</v>
      </c>
      <c r="X1789" s="58" t="s">
        <v>93</v>
      </c>
      <c r="Y1789" s="58" t="s">
        <v>94</v>
      </c>
      <c r="Z1789" s="58">
        <v>825</v>
      </c>
      <c r="AA1789" s="58">
        <v>1179.75</v>
      </c>
    </row>
    <row r="1790" spans="16:27" ht="18" customHeight="1" x14ac:dyDescent="0.25">
      <c r="P1790" s="11"/>
      <c r="Q1790" s="57" t="s">
        <v>88</v>
      </c>
      <c r="R1790" s="57">
        <v>2022</v>
      </c>
      <c r="S1790" s="57" t="s">
        <v>3</v>
      </c>
      <c r="T1790" s="57" t="s">
        <v>101</v>
      </c>
      <c r="U1790" s="57" t="s">
        <v>90</v>
      </c>
      <c r="V1790" s="57" t="s">
        <v>91</v>
      </c>
      <c r="W1790" s="57" t="s">
        <v>92</v>
      </c>
      <c r="X1790" s="57" t="s">
        <v>93</v>
      </c>
      <c r="Y1790" s="57" t="s">
        <v>96</v>
      </c>
      <c r="Z1790" s="57">
        <v>185</v>
      </c>
      <c r="AA1790" s="57">
        <v>264.55</v>
      </c>
    </row>
    <row r="1791" spans="16:27" ht="18" customHeight="1" x14ac:dyDescent="0.25">
      <c r="P1791" s="11"/>
      <c r="Q1791" s="58" t="s">
        <v>99</v>
      </c>
      <c r="R1791" s="58">
        <v>2022</v>
      </c>
      <c r="S1791" s="58" t="s">
        <v>3</v>
      </c>
      <c r="T1791" s="58" t="s">
        <v>101</v>
      </c>
      <c r="U1791" s="58" t="s">
        <v>90</v>
      </c>
      <c r="V1791" s="58" t="s">
        <v>91</v>
      </c>
      <c r="W1791" s="58" t="s">
        <v>92</v>
      </c>
      <c r="X1791" s="58" t="s">
        <v>93</v>
      </c>
      <c r="Y1791" s="58" t="s">
        <v>96</v>
      </c>
      <c r="Z1791" s="58">
        <v>179</v>
      </c>
      <c r="AA1791" s="58">
        <v>255.97</v>
      </c>
    </row>
    <row r="1792" spans="16:27" ht="18" customHeight="1" x14ac:dyDescent="0.25">
      <c r="P1792" s="11"/>
      <c r="Q1792" s="57" t="s">
        <v>97</v>
      </c>
      <c r="R1792" s="57">
        <v>2022</v>
      </c>
      <c r="S1792" s="57" t="s">
        <v>3</v>
      </c>
      <c r="T1792" s="57" t="s">
        <v>101</v>
      </c>
      <c r="U1792" s="57" t="s">
        <v>90</v>
      </c>
      <c r="V1792" s="57" t="s">
        <v>91</v>
      </c>
      <c r="W1792" s="57" t="s">
        <v>92</v>
      </c>
      <c r="X1792" s="57" t="s">
        <v>93</v>
      </c>
      <c r="Y1792" s="57" t="s">
        <v>96</v>
      </c>
      <c r="Z1792" s="57">
        <v>173</v>
      </c>
      <c r="AA1792" s="57">
        <v>247.39</v>
      </c>
    </row>
    <row r="1793" spans="16:27" ht="18" customHeight="1" x14ac:dyDescent="0.25">
      <c r="P1793" s="11"/>
      <c r="Q1793" s="58" t="s">
        <v>88</v>
      </c>
      <c r="R1793" s="58">
        <v>2022</v>
      </c>
      <c r="S1793" s="58" t="s">
        <v>3</v>
      </c>
      <c r="T1793" s="58" t="s">
        <v>101</v>
      </c>
      <c r="U1793" s="58" t="s">
        <v>90</v>
      </c>
      <c r="V1793" s="58" t="s">
        <v>91</v>
      </c>
      <c r="W1793" s="58" t="s">
        <v>92</v>
      </c>
      <c r="X1793" s="58" t="s">
        <v>93</v>
      </c>
      <c r="Y1793" s="58" t="s">
        <v>94</v>
      </c>
      <c r="Z1793" s="58">
        <v>203</v>
      </c>
      <c r="AA1793" s="58">
        <v>290.29000000000002</v>
      </c>
    </row>
    <row r="1794" spans="16:27" ht="18" customHeight="1" x14ac:dyDescent="0.25">
      <c r="P1794" s="11"/>
      <c r="Q1794" s="57" t="s">
        <v>98</v>
      </c>
      <c r="R1794" s="57">
        <v>2022</v>
      </c>
      <c r="S1794" s="57" t="s">
        <v>7</v>
      </c>
      <c r="T1794" s="57" t="s">
        <v>101</v>
      </c>
      <c r="U1794" s="57" t="s">
        <v>90</v>
      </c>
      <c r="V1794" s="57" t="s">
        <v>91</v>
      </c>
      <c r="W1794" s="57" t="s">
        <v>92</v>
      </c>
      <c r="X1794" s="57" t="s">
        <v>93</v>
      </c>
      <c r="Y1794" s="57" t="s">
        <v>96</v>
      </c>
      <c r="Z1794" s="57">
        <v>368</v>
      </c>
      <c r="AA1794" s="57">
        <v>526.24</v>
      </c>
    </row>
    <row r="1795" spans="16:27" ht="18" customHeight="1" x14ac:dyDescent="0.25">
      <c r="P1795" s="11"/>
      <c r="Q1795" s="58" t="s">
        <v>95</v>
      </c>
      <c r="R1795" s="58">
        <v>2022</v>
      </c>
      <c r="S1795" s="58" t="s">
        <v>7</v>
      </c>
      <c r="T1795" s="58" t="s">
        <v>101</v>
      </c>
      <c r="U1795" s="58" t="s">
        <v>90</v>
      </c>
      <c r="V1795" s="58" t="s">
        <v>91</v>
      </c>
      <c r="W1795" s="58" t="s">
        <v>92</v>
      </c>
      <c r="X1795" s="58" t="s">
        <v>93</v>
      </c>
      <c r="Y1795" s="58" t="s">
        <v>96</v>
      </c>
      <c r="Z1795" s="58">
        <v>362</v>
      </c>
      <c r="AA1795" s="58">
        <v>517.66</v>
      </c>
    </row>
    <row r="1796" spans="16:27" ht="18" customHeight="1" x14ac:dyDescent="0.25">
      <c r="P1796" s="11"/>
      <c r="Q1796" s="57" t="s">
        <v>95</v>
      </c>
      <c r="R1796" s="57">
        <v>2022</v>
      </c>
      <c r="S1796" s="57" t="s">
        <v>7</v>
      </c>
      <c r="T1796" s="57" t="s">
        <v>101</v>
      </c>
      <c r="U1796" s="57" t="s">
        <v>90</v>
      </c>
      <c r="V1796" s="57" t="s">
        <v>91</v>
      </c>
      <c r="W1796" s="57" t="s">
        <v>92</v>
      </c>
      <c r="X1796" s="57" t="s">
        <v>93</v>
      </c>
      <c r="Y1796" s="57" t="s">
        <v>96</v>
      </c>
      <c r="Z1796" s="57">
        <v>356</v>
      </c>
      <c r="AA1796" s="57">
        <v>509.08</v>
      </c>
    </row>
    <row r="1797" spans="16:27" ht="18" customHeight="1" x14ac:dyDescent="0.25">
      <c r="P1797" s="11"/>
      <c r="Q1797" s="58" t="s">
        <v>95</v>
      </c>
      <c r="R1797" s="58">
        <v>2022</v>
      </c>
      <c r="S1797" s="58" t="s">
        <v>7</v>
      </c>
      <c r="T1797" s="58" t="s">
        <v>101</v>
      </c>
      <c r="U1797" s="58" t="s">
        <v>90</v>
      </c>
      <c r="V1797" s="58" t="s">
        <v>91</v>
      </c>
      <c r="W1797" s="58" t="s">
        <v>92</v>
      </c>
      <c r="X1797" s="58" t="s">
        <v>93</v>
      </c>
      <c r="Y1797" s="58" t="s">
        <v>94</v>
      </c>
      <c r="Z1797" s="58">
        <v>182</v>
      </c>
      <c r="AA1797" s="58">
        <v>260.26</v>
      </c>
    </row>
    <row r="1798" spans="16:27" ht="18" customHeight="1" x14ac:dyDescent="0.25">
      <c r="P1798" s="11"/>
      <c r="Q1798" s="57" t="s">
        <v>97</v>
      </c>
      <c r="R1798" s="57">
        <v>2022</v>
      </c>
      <c r="S1798" s="57" t="s">
        <v>7</v>
      </c>
      <c r="T1798" s="57" t="s">
        <v>101</v>
      </c>
      <c r="U1798" s="57" t="s">
        <v>90</v>
      </c>
      <c r="V1798" s="57" t="s">
        <v>91</v>
      </c>
      <c r="W1798" s="57" t="s">
        <v>92</v>
      </c>
      <c r="X1798" s="57" t="s">
        <v>93</v>
      </c>
      <c r="Y1798" s="57" t="s">
        <v>94</v>
      </c>
      <c r="Z1798" s="57">
        <v>224</v>
      </c>
      <c r="AA1798" s="57">
        <v>320.32</v>
      </c>
    </row>
    <row r="1799" spans="16:27" ht="18" customHeight="1" x14ac:dyDescent="0.25">
      <c r="P1799" s="11"/>
      <c r="Q1799" s="58" t="s">
        <v>97</v>
      </c>
      <c r="R1799" s="58">
        <v>2022</v>
      </c>
      <c r="S1799" s="58" t="s">
        <v>7</v>
      </c>
      <c r="T1799" s="58" t="s">
        <v>101</v>
      </c>
      <c r="U1799" s="58" t="s">
        <v>90</v>
      </c>
      <c r="V1799" s="58" t="s">
        <v>91</v>
      </c>
      <c r="W1799" s="58" t="s">
        <v>92</v>
      </c>
      <c r="X1799" s="58" t="s">
        <v>93</v>
      </c>
      <c r="Y1799" s="58" t="s">
        <v>94</v>
      </c>
      <c r="Z1799" s="58">
        <v>364</v>
      </c>
      <c r="AA1799" s="58">
        <v>520.52</v>
      </c>
    </row>
    <row r="1800" spans="16:27" ht="18" customHeight="1" x14ac:dyDescent="0.25">
      <c r="P1800" s="11"/>
      <c r="Q1800" s="57" t="s">
        <v>95</v>
      </c>
      <c r="R1800" s="57">
        <v>2022</v>
      </c>
      <c r="S1800" s="57" t="s">
        <v>7</v>
      </c>
      <c r="T1800" s="57" t="s">
        <v>101</v>
      </c>
      <c r="U1800" s="57" t="s">
        <v>90</v>
      </c>
      <c r="V1800" s="57" t="s">
        <v>91</v>
      </c>
      <c r="W1800" s="57" t="s">
        <v>92</v>
      </c>
      <c r="X1800" s="57" t="s">
        <v>93</v>
      </c>
      <c r="Y1800" s="57" t="s">
        <v>94</v>
      </c>
      <c r="Z1800" s="57">
        <v>358</v>
      </c>
      <c r="AA1800" s="57">
        <v>511.94</v>
      </c>
    </row>
    <row r="1801" spans="16:27" ht="18" customHeight="1" x14ac:dyDescent="0.25">
      <c r="P1801" s="11"/>
      <c r="Q1801" s="58" t="s">
        <v>99</v>
      </c>
      <c r="R1801" s="58">
        <v>2022</v>
      </c>
      <c r="S1801" s="58" t="s">
        <v>7</v>
      </c>
      <c r="T1801" s="58" t="s">
        <v>101</v>
      </c>
      <c r="U1801" s="58" t="s">
        <v>90</v>
      </c>
      <c r="V1801" s="58" t="s">
        <v>91</v>
      </c>
      <c r="W1801" s="58" t="s">
        <v>92</v>
      </c>
      <c r="X1801" s="58" t="s">
        <v>93</v>
      </c>
      <c r="Y1801" s="58" t="s">
        <v>94</v>
      </c>
      <c r="Z1801" s="58">
        <v>178</v>
      </c>
      <c r="AA1801" s="58">
        <v>526.24</v>
      </c>
    </row>
    <row r="1802" spans="16:27" ht="18" customHeight="1" x14ac:dyDescent="0.25">
      <c r="P1802" s="11"/>
      <c r="Q1802" s="57" t="s">
        <v>97</v>
      </c>
      <c r="R1802" s="57">
        <v>2022</v>
      </c>
      <c r="S1802" s="57" t="s">
        <v>7</v>
      </c>
      <c r="T1802" s="57" t="s">
        <v>101</v>
      </c>
      <c r="U1802" s="57" t="s">
        <v>90</v>
      </c>
      <c r="V1802" s="57" t="s">
        <v>91</v>
      </c>
      <c r="W1802" s="57" t="s">
        <v>92</v>
      </c>
      <c r="X1802" s="57" t="s">
        <v>93</v>
      </c>
      <c r="Y1802" s="57" t="s">
        <v>94</v>
      </c>
      <c r="Z1802" s="57">
        <v>226</v>
      </c>
      <c r="AA1802" s="57">
        <v>526.24</v>
      </c>
    </row>
    <row r="1803" spans="16:27" ht="18" customHeight="1" x14ac:dyDescent="0.25">
      <c r="P1803" s="11"/>
      <c r="Q1803" s="58" t="s">
        <v>95</v>
      </c>
      <c r="R1803" s="58">
        <v>2022</v>
      </c>
      <c r="S1803" s="58" t="s">
        <v>7</v>
      </c>
      <c r="T1803" s="58" t="s">
        <v>101</v>
      </c>
      <c r="U1803" s="58" t="s">
        <v>90</v>
      </c>
      <c r="V1803" s="58" t="s">
        <v>91</v>
      </c>
      <c r="W1803" s="58" t="s">
        <v>92</v>
      </c>
      <c r="X1803" s="58" t="s">
        <v>93</v>
      </c>
      <c r="Y1803" s="58" t="s">
        <v>94</v>
      </c>
      <c r="Z1803" s="58">
        <v>1014</v>
      </c>
      <c r="AA1803" s="58">
        <v>1450.02</v>
      </c>
    </row>
    <row r="1804" spans="16:27" ht="18" customHeight="1" x14ac:dyDescent="0.25">
      <c r="P1804" s="11"/>
      <c r="Q1804" s="57" t="s">
        <v>95</v>
      </c>
      <c r="R1804" s="57">
        <v>2022</v>
      </c>
      <c r="S1804" s="57" t="s">
        <v>7</v>
      </c>
      <c r="T1804" s="57" t="s">
        <v>101</v>
      </c>
      <c r="U1804" s="57" t="s">
        <v>90</v>
      </c>
      <c r="V1804" s="57" t="s">
        <v>91</v>
      </c>
      <c r="W1804" s="57" t="s">
        <v>92</v>
      </c>
      <c r="X1804" s="57" t="s">
        <v>93</v>
      </c>
      <c r="Y1804" s="57" t="s">
        <v>94</v>
      </c>
      <c r="Z1804" s="57">
        <v>228</v>
      </c>
      <c r="AA1804" s="57">
        <v>326.04000000000002</v>
      </c>
    </row>
    <row r="1805" spans="16:27" ht="18" customHeight="1" x14ac:dyDescent="0.25">
      <c r="P1805" s="11"/>
      <c r="Q1805" s="58" t="s">
        <v>95</v>
      </c>
      <c r="R1805" s="58">
        <v>2022</v>
      </c>
      <c r="S1805" s="58" t="s">
        <v>7</v>
      </c>
      <c r="T1805" s="58" t="s">
        <v>101</v>
      </c>
      <c r="U1805" s="58" t="s">
        <v>90</v>
      </c>
      <c r="V1805" s="58" t="s">
        <v>91</v>
      </c>
      <c r="W1805" s="58" t="s">
        <v>92</v>
      </c>
      <c r="X1805" s="58" t="s">
        <v>93</v>
      </c>
      <c r="Y1805" s="58" t="s">
        <v>94</v>
      </c>
      <c r="Z1805" s="58">
        <v>225</v>
      </c>
      <c r="AA1805" s="58">
        <v>321.75</v>
      </c>
    </row>
    <row r="1806" spans="16:27" ht="18" customHeight="1" x14ac:dyDescent="0.25">
      <c r="P1806" s="11"/>
      <c r="Q1806" s="57" t="s">
        <v>95</v>
      </c>
      <c r="R1806" s="57">
        <v>2022</v>
      </c>
      <c r="S1806" s="57" t="s">
        <v>7</v>
      </c>
      <c r="T1806" s="57" t="s">
        <v>101</v>
      </c>
      <c r="U1806" s="57" t="s">
        <v>90</v>
      </c>
      <c r="V1806" s="57" t="s">
        <v>91</v>
      </c>
      <c r="W1806" s="57" t="s">
        <v>92</v>
      </c>
      <c r="X1806" s="57" t="s">
        <v>93</v>
      </c>
      <c r="Y1806" s="57" t="s">
        <v>94</v>
      </c>
      <c r="Z1806" s="57">
        <v>367</v>
      </c>
      <c r="AA1806" s="57">
        <v>524.80999999999995</v>
      </c>
    </row>
    <row r="1807" spans="16:27" ht="18" customHeight="1" x14ac:dyDescent="0.25">
      <c r="P1807" s="11"/>
      <c r="Q1807" s="58" t="s">
        <v>95</v>
      </c>
      <c r="R1807" s="58">
        <v>2022</v>
      </c>
      <c r="S1807" s="58" t="s">
        <v>7</v>
      </c>
      <c r="T1807" s="58" t="s">
        <v>101</v>
      </c>
      <c r="U1807" s="58" t="s">
        <v>90</v>
      </c>
      <c r="V1807" s="58" t="s">
        <v>91</v>
      </c>
      <c r="W1807" s="58" t="s">
        <v>92</v>
      </c>
      <c r="X1807" s="58" t="s">
        <v>93</v>
      </c>
      <c r="Y1807" s="58" t="s">
        <v>94</v>
      </c>
      <c r="Z1807" s="58">
        <v>361</v>
      </c>
      <c r="AA1807" s="58">
        <v>516.23</v>
      </c>
    </row>
    <row r="1808" spans="16:27" ht="18" customHeight="1" x14ac:dyDescent="0.25">
      <c r="P1808" s="11"/>
      <c r="Q1808" s="57" t="s">
        <v>99</v>
      </c>
      <c r="R1808" s="57">
        <v>2022</v>
      </c>
      <c r="S1808" s="57" t="s">
        <v>7</v>
      </c>
      <c r="T1808" s="57" t="s">
        <v>101</v>
      </c>
      <c r="U1808" s="57" t="s">
        <v>90</v>
      </c>
      <c r="V1808" s="57" t="s">
        <v>91</v>
      </c>
      <c r="W1808" s="57" t="s">
        <v>92</v>
      </c>
      <c r="X1808" s="57" t="s">
        <v>93</v>
      </c>
      <c r="Y1808" s="57" t="s">
        <v>94</v>
      </c>
      <c r="Z1808" s="57">
        <v>355</v>
      </c>
      <c r="AA1808" s="57">
        <v>507.65</v>
      </c>
    </row>
    <row r="1809" spans="16:27" ht="18" customHeight="1" x14ac:dyDescent="0.25">
      <c r="P1809" s="11"/>
      <c r="Q1809" s="58" t="s">
        <v>97</v>
      </c>
      <c r="R1809" s="58">
        <v>2022</v>
      </c>
      <c r="S1809" s="58" t="s">
        <v>7</v>
      </c>
      <c r="T1809" s="58" t="s">
        <v>101</v>
      </c>
      <c r="U1809" s="58" t="s">
        <v>90</v>
      </c>
      <c r="V1809" s="58" t="s">
        <v>91</v>
      </c>
      <c r="W1809" s="58" t="s">
        <v>92</v>
      </c>
      <c r="X1809" s="58" t="s">
        <v>93</v>
      </c>
      <c r="Y1809" s="58" t="s">
        <v>94</v>
      </c>
      <c r="Z1809" s="58">
        <v>795</v>
      </c>
      <c r="AA1809" s="58">
        <v>1136.8499999999999</v>
      </c>
    </row>
    <row r="1810" spans="16:27" ht="18" customHeight="1" x14ac:dyDescent="0.25">
      <c r="P1810" s="11"/>
      <c r="Q1810" s="57" t="s">
        <v>95</v>
      </c>
      <c r="R1810" s="57">
        <v>2022</v>
      </c>
      <c r="S1810" s="57" t="s">
        <v>7</v>
      </c>
      <c r="T1810" s="57" t="s">
        <v>101</v>
      </c>
      <c r="U1810" s="57" t="s">
        <v>90</v>
      </c>
      <c r="V1810" s="57" t="s">
        <v>91</v>
      </c>
      <c r="W1810" s="57" t="s">
        <v>92</v>
      </c>
      <c r="X1810" s="57" t="s">
        <v>93</v>
      </c>
      <c r="Y1810" s="57" t="s">
        <v>94</v>
      </c>
      <c r="Z1810" s="57">
        <v>828</v>
      </c>
      <c r="AA1810" s="57">
        <v>1184.04</v>
      </c>
    </row>
    <row r="1811" spans="16:27" ht="18" customHeight="1" x14ac:dyDescent="0.25">
      <c r="P1811" s="11"/>
      <c r="Q1811" s="58" t="s">
        <v>88</v>
      </c>
      <c r="R1811" s="58">
        <v>2022</v>
      </c>
      <c r="S1811" s="58" t="s">
        <v>7</v>
      </c>
      <c r="T1811" s="58" t="s">
        <v>101</v>
      </c>
      <c r="U1811" s="58" t="s">
        <v>90</v>
      </c>
      <c r="V1811" s="58" t="s">
        <v>91</v>
      </c>
      <c r="W1811" s="58" t="s">
        <v>92</v>
      </c>
      <c r="X1811" s="58" t="s">
        <v>93</v>
      </c>
      <c r="Y1811" s="58" t="s">
        <v>96</v>
      </c>
      <c r="Z1811" s="58">
        <v>365</v>
      </c>
      <c r="AA1811" s="58">
        <v>521.95000000000005</v>
      </c>
    </row>
    <row r="1812" spans="16:27" ht="18" customHeight="1" x14ac:dyDescent="0.25">
      <c r="P1812" s="11"/>
      <c r="Q1812" s="57" t="s">
        <v>95</v>
      </c>
      <c r="R1812" s="57">
        <v>2022</v>
      </c>
      <c r="S1812" s="57" t="s">
        <v>7</v>
      </c>
      <c r="T1812" s="57" t="s">
        <v>101</v>
      </c>
      <c r="U1812" s="57" t="s">
        <v>90</v>
      </c>
      <c r="V1812" s="57" t="s">
        <v>91</v>
      </c>
      <c r="W1812" s="57" t="s">
        <v>92</v>
      </c>
      <c r="X1812" s="57" t="s">
        <v>93</v>
      </c>
      <c r="Y1812" s="57" t="s">
        <v>96</v>
      </c>
      <c r="Z1812" s="57">
        <v>359</v>
      </c>
      <c r="AA1812" s="57">
        <v>513.37</v>
      </c>
    </row>
    <row r="1813" spans="16:27" ht="18" customHeight="1" x14ac:dyDescent="0.25">
      <c r="P1813" s="11"/>
      <c r="Q1813" s="58" t="s">
        <v>95</v>
      </c>
      <c r="R1813" s="58">
        <v>2022</v>
      </c>
      <c r="S1813" s="58" t="s">
        <v>7</v>
      </c>
      <c r="T1813" s="58" t="s">
        <v>101</v>
      </c>
      <c r="U1813" s="58" t="s">
        <v>90</v>
      </c>
      <c r="V1813" s="58" t="s">
        <v>91</v>
      </c>
      <c r="W1813" s="58" t="s">
        <v>92</v>
      </c>
      <c r="X1813" s="58" t="s">
        <v>93</v>
      </c>
      <c r="Y1813" s="58" t="s">
        <v>96</v>
      </c>
      <c r="Z1813" s="58">
        <v>353</v>
      </c>
      <c r="AA1813" s="58">
        <v>504.79</v>
      </c>
    </row>
    <row r="1814" spans="16:27" ht="18" customHeight="1" x14ac:dyDescent="0.25">
      <c r="P1814" s="11"/>
      <c r="Q1814" s="57" t="s">
        <v>95</v>
      </c>
      <c r="R1814" s="57">
        <v>2022</v>
      </c>
      <c r="S1814" s="57" t="s">
        <v>7</v>
      </c>
      <c r="T1814" s="57" t="s">
        <v>101</v>
      </c>
      <c r="U1814" s="57" t="s">
        <v>90</v>
      </c>
      <c r="V1814" s="57" t="s">
        <v>91</v>
      </c>
      <c r="W1814" s="57" t="s">
        <v>92</v>
      </c>
      <c r="X1814" s="57" t="s">
        <v>93</v>
      </c>
      <c r="Y1814" s="57" t="s">
        <v>94</v>
      </c>
      <c r="Z1814" s="57">
        <v>179</v>
      </c>
      <c r="AA1814" s="57">
        <v>255.97</v>
      </c>
    </row>
    <row r="1815" spans="16:27" ht="18" customHeight="1" x14ac:dyDescent="0.25">
      <c r="P1815" s="11"/>
      <c r="Q1815" s="58" t="s">
        <v>88</v>
      </c>
      <c r="R1815" s="58">
        <v>2022</v>
      </c>
      <c r="S1815" s="58" t="s">
        <v>7</v>
      </c>
      <c r="T1815" s="58" t="s">
        <v>101</v>
      </c>
      <c r="U1815" s="58" t="s">
        <v>90</v>
      </c>
      <c r="V1815" s="58" t="s">
        <v>91</v>
      </c>
      <c r="W1815" s="58" t="s">
        <v>92</v>
      </c>
      <c r="X1815" s="58" t="s">
        <v>93</v>
      </c>
      <c r="Y1815" s="58" t="s">
        <v>94</v>
      </c>
      <c r="Z1815" s="58">
        <v>227</v>
      </c>
      <c r="AA1815" s="58">
        <v>324.61</v>
      </c>
    </row>
    <row r="1816" spans="16:27" ht="18" customHeight="1" x14ac:dyDescent="0.25">
      <c r="P1816" s="11"/>
      <c r="Q1816" s="57" t="s">
        <v>95</v>
      </c>
      <c r="R1816" s="57">
        <v>2022</v>
      </c>
      <c r="S1816" s="57" t="s">
        <v>11</v>
      </c>
      <c r="T1816" s="57" t="s">
        <v>101</v>
      </c>
      <c r="U1816" s="57" t="s">
        <v>90</v>
      </c>
      <c r="V1816" s="57" t="s">
        <v>91</v>
      </c>
      <c r="W1816" s="57" t="s">
        <v>92</v>
      </c>
      <c r="X1816" s="57" t="s">
        <v>93</v>
      </c>
      <c r="Y1816" s="57" t="s">
        <v>96</v>
      </c>
      <c r="Z1816" s="57">
        <v>302</v>
      </c>
      <c r="AA1816" s="57">
        <v>431.86</v>
      </c>
    </row>
    <row r="1817" spans="16:27" ht="18" customHeight="1" x14ac:dyDescent="0.25">
      <c r="P1817" s="11"/>
      <c r="Q1817" s="58" t="s">
        <v>88</v>
      </c>
      <c r="R1817" s="58">
        <v>2022</v>
      </c>
      <c r="S1817" s="58" t="s">
        <v>11</v>
      </c>
      <c r="T1817" s="58" t="s">
        <v>101</v>
      </c>
      <c r="U1817" s="58" t="s">
        <v>90</v>
      </c>
      <c r="V1817" s="58" t="s">
        <v>91</v>
      </c>
      <c r="W1817" s="58" t="s">
        <v>92</v>
      </c>
      <c r="X1817" s="58" t="s">
        <v>93</v>
      </c>
      <c r="Y1817" s="58" t="s">
        <v>96</v>
      </c>
      <c r="Z1817" s="58">
        <v>296</v>
      </c>
      <c r="AA1817" s="58">
        <v>423.28</v>
      </c>
    </row>
    <row r="1818" spans="16:27" ht="18" customHeight="1" x14ac:dyDescent="0.25">
      <c r="P1818" s="11"/>
      <c r="Q1818" s="57" t="s">
        <v>97</v>
      </c>
      <c r="R1818" s="57">
        <v>2022</v>
      </c>
      <c r="S1818" s="57" t="s">
        <v>11</v>
      </c>
      <c r="T1818" s="57" t="s">
        <v>101</v>
      </c>
      <c r="U1818" s="57" t="s">
        <v>90</v>
      </c>
      <c r="V1818" s="57" t="s">
        <v>91</v>
      </c>
      <c r="W1818" s="57" t="s">
        <v>92</v>
      </c>
      <c r="X1818" s="57" t="s">
        <v>93</v>
      </c>
      <c r="Y1818" s="57" t="s">
        <v>96</v>
      </c>
      <c r="Z1818" s="57">
        <v>290</v>
      </c>
      <c r="AA1818" s="57">
        <v>414.7</v>
      </c>
    </row>
    <row r="1819" spans="16:27" ht="18" customHeight="1" x14ac:dyDescent="0.25">
      <c r="P1819" s="11"/>
      <c r="Q1819" s="58" t="s">
        <v>95</v>
      </c>
      <c r="R1819" s="58">
        <v>2022</v>
      </c>
      <c r="S1819" s="58" t="s">
        <v>11</v>
      </c>
      <c r="T1819" s="58" t="s">
        <v>101</v>
      </c>
      <c r="U1819" s="58" t="s">
        <v>90</v>
      </c>
      <c r="V1819" s="58" t="s">
        <v>91</v>
      </c>
      <c r="W1819" s="58" t="s">
        <v>92</v>
      </c>
      <c r="X1819" s="58" t="s">
        <v>93</v>
      </c>
      <c r="Y1819" s="58" t="s">
        <v>94</v>
      </c>
      <c r="Z1819" s="58">
        <v>230</v>
      </c>
      <c r="AA1819" s="58">
        <v>328.9</v>
      </c>
    </row>
    <row r="1820" spans="16:27" ht="18" customHeight="1" x14ac:dyDescent="0.25">
      <c r="P1820" s="11"/>
      <c r="Q1820" s="57" t="s">
        <v>97</v>
      </c>
      <c r="R1820" s="57">
        <v>2022</v>
      </c>
      <c r="S1820" s="57" t="s">
        <v>11</v>
      </c>
      <c r="T1820" s="57" t="s">
        <v>101</v>
      </c>
      <c r="U1820" s="57" t="s">
        <v>90</v>
      </c>
      <c r="V1820" s="57" t="s">
        <v>91</v>
      </c>
      <c r="W1820" s="57" t="s">
        <v>92</v>
      </c>
      <c r="X1820" s="57" t="s">
        <v>93</v>
      </c>
      <c r="Y1820" s="57" t="s">
        <v>94</v>
      </c>
      <c r="Z1820" s="57">
        <v>158</v>
      </c>
      <c r="AA1820" s="57">
        <v>225.94</v>
      </c>
    </row>
    <row r="1821" spans="16:27" ht="18" customHeight="1" x14ac:dyDescent="0.25">
      <c r="P1821" s="11"/>
      <c r="Q1821" s="58" t="s">
        <v>88</v>
      </c>
      <c r="R1821" s="58">
        <v>2022</v>
      </c>
      <c r="S1821" s="58" t="s">
        <v>11</v>
      </c>
      <c r="T1821" s="58" t="s">
        <v>101</v>
      </c>
      <c r="U1821" s="58" t="s">
        <v>90</v>
      </c>
      <c r="V1821" s="58" t="s">
        <v>91</v>
      </c>
      <c r="W1821" s="58" t="s">
        <v>92</v>
      </c>
      <c r="X1821" s="58" t="s">
        <v>93</v>
      </c>
      <c r="Y1821" s="58" t="s">
        <v>94</v>
      </c>
      <c r="Z1821" s="58">
        <v>206</v>
      </c>
      <c r="AA1821" s="58">
        <v>294.58</v>
      </c>
    </row>
    <row r="1822" spans="16:27" ht="18" customHeight="1" x14ac:dyDescent="0.25">
      <c r="P1822" s="11"/>
      <c r="Q1822" s="57" t="s">
        <v>88</v>
      </c>
      <c r="R1822" s="57">
        <v>2022</v>
      </c>
      <c r="S1822" s="57" t="s">
        <v>11</v>
      </c>
      <c r="T1822" s="57" t="s">
        <v>101</v>
      </c>
      <c r="U1822" s="57" t="s">
        <v>90</v>
      </c>
      <c r="V1822" s="57" t="s">
        <v>91</v>
      </c>
      <c r="W1822" s="57" t="s">
        <v>92</v>
      </c>
      <c r="X1822" s="57" t="s">
        <v>93</v>
      </c>
      <c r="Y1822" s="57" t="s">
        <v>94</v>
      </c>
      <c r="Z1822" s="57">
        <v>304</v>
      </c>
      <c r="AA1822" s="57">
        <v>434.72</v>
      </c>
    </row>
    <row r="1823" spans="16:27" ht="18" customHeight="1" x14ac:dyDescent="0.25">
      <c r="P1823" s="11"/>
      <c r="Q1823" s="58" t="s">
        <v>95</v>
      </c>
      <c r="R1823" s="58">
        <v>2022</v>
      </c>
      <c r="S1823" s="58" t="s">
        <v>11</v>
      </c>
      <c r="T1823" s="58" t="s">
        <v>101</v>
      </c>
      <c r="U1823" s="58" t="s">
        <v>90</v>
      </c>
      <c r="V1823" s="58" t="s">
        <v>91</v>
      </c>
      <c r="W1823" s="58" t="s">
        <v>92</v>
      </c>
      <c r="X1823" s="58" t="s">
        <v>93</v>
      </c>
      <c r="Y1823" s="58" t="s">
        <v>94</v>
      </c>
      <c r="Z1823" s="58">
        <v>298</v>
      </c>
      <c r="AA1823" s="58">
        <v>426.14</v>
      </c>
    </row>
    <row r="1824" spans="16:27" ht="18" customHeight="1" x14ac:dyDescent="0.25">
      <c r="P1824" s="11"/>
      <c r="Q1824" s="57" t="s">
        <v>97</v>
      </c>
      <c r="R1824" s="57">
        <v>2022</v>
      </c>
      <c r="S1824" s="57" t="s">
        <v>11</v>
      </c>
      <c r="T1824" s="57" t="s">
        <v>101</v>
      </c>
      <c r="U1824" s="57" t="s">
        <v>90</v>
      </c>
      <c r="V1824" s="57" t="s">
        <v>91</v>
      </c>
      <c r="W1824" s="57" t="s">
        <v>92</v>
      </c>
      <c r="X1824" s="57" t="s">
        <v>93</v>
      </c>
      <c r="Y1824" s="57" t="s">
        <v>94</v>
      </c>
      <c r="Z1824" s="57">
        <v>292</v>
      </c>
      <c r="AA1824" s="57">
        <v>417.56</v>
      </c>
    </row>
    <row r="1825" spans="16:27" ht="18" customHeight="1" x14ac:dyDescent="0.25">
      <c r="P1825" s="11"/>
      <c r="Q1825" s="58" t="s">
        <v>95</v>
      </c>
      <c r="R1825" s="58">
        <v>2022</v>
      </c>
      <c r="S1825" s="58" t="s">
        <v>11</v>
      </c>
      <c r="T1825" s="58" t="s">
        <v>101</v>
      </c>
      <c r="U1825" s="58" t="s">
        <v>90</v>
      </c>
      <c r="V1825" s="58" t="s">
        <v>91</v>
      </c>
      <c r="W1825" s="58" t="s">
        <v>92</v>
      </c>
      <c r="X1825" s="58" t="s">
        <v>93</v>
      </c>
      <c r="Y1825" s="58" t="s">
        <v>94</v>
      </c>
      <c r="Z1825" s="58">
        <v>232</v>
      </c>
      <c r="AA1825" s="58">
        <v>526.24</v>
      </c>
    </row>
    <row r="1826" spans="16:27" ht="18" customHeight="1" x14ac:dyDescent="0.25">
      <c r="P1826" s="11"/>
      <c r="Q1826" s="57" t="s">
        <v>88</v>
      </c>
      <c r="R1826" s="57">
        <v>2022</v>
      </c>
      <c r="S1826" s="57" t="s">
        <v>11</v>
      </c>
      <c r="T1826" s="57" t="s">
        <v>101</v>
      </c>
      <c r="U1826" s="57" t="s">
        <v>90</v>
      </c>
      <c r="V1826" s="57" t="s">
        <v>91</v>
      </c>
      <c r="W1826" s="57" t="s">
        <v>92</v>
      </c>
      <c r="X1826" s="57" t="s">
        <v>93</v>
      </c>
      <c r="Y1826" s="57" t="s">
        <v>94</v>
      </c>
      <c r="Z1826" s="57">
        <v>160</v>
      </c>
      <c r="AA1826" s="57">
        <v>526.24</v>
      </c>
    </row>
    <row r="1827" spans="16:27" ht="18" customHeight="1" x14ac:dyDescent="0.25">
      <c r="P1827" s="11"/>
      <c r="Q1827" s="58" t="s">
        <v>95</v>
      </c>
      <c r="R1827" s="58">
        <v>2022</v>
      </c>
      <c r="S1827" s="58" t="s">
        <v>11</v>
      </c>
      <c r="T1827" s="58" t="s">
        <v>101</v>
      </c>
      <c r="U1827" s="58" t="s">
        <v>90</v>
      </c>
      <c r="V1827" s="58" t="s">
        <v>91</v>
      </c>
      <c r="W1827" s="58" t="s">
        <v>92</v>
      </c>
      <c r="X1827" s="58" t="s">
        <v>93</v>
      </c>
      <c r="Y1827" s="58" t="s">
        <v>94</v>
      </c>
      <c r="Z1827" s="58">
        <v>964</v>
      </c>
      <c r="AA1827" s="58">
        <v>1378.52</v>
      </c>
    </row>
    <row r="1828" spans="16:27" ht="18" customHeight="1" x14ac:dyDescent="0.25">
      <c r="P1828" s="11"/>
      <c r="Q1828" s="57" t="s">
        <v>88</v>
      </c>
      <c r="R1828" s="57">
        <v>2022</v>
      </c>
      <c r="S1828" s="57" t="s">
        <v>11</v>
      </c>
      <c r="T1828" s="57" t="s">
        <v>101</v>
      </c>
      <c r="U1828" s="57" t="s">
        <v>90</v>
      </c>
      <c r="V1828" s="57" t="s">
        <v>91</v>
      </c>
      <c r="W1828" s="57" t="s">
        <v>92</v>
      </c>
      <c r="X1828" s="57" t="s">
        <v>93</v>
      </c>
      <c r="Y1828" s="57" t="s">
        <v>94</v>
      </c>
      <c r="Z1828" s="57">
        <v>1018</v>
      </c>
      <c r="AA1828" s="57">
        <v>1455.74</v>
      </c>
    </row>
    <row r="1829" spans="16:27" ht="18" customHeight="1" x14ac:dyDescent="0.25">
      <c r="P1829" s="11"/>
      <c r="Q1829" s="58" t="s">
        <v>97</v>
      </c>
      <c r="R1829" s="58">
        <v>2022</v>
      </c>
      <c r="S1829" s="58" t="s">
        <v>11</v>
      </c>
      <c r="T1829" s="58" t="s">
        <v>101</v>
      </c>
      <c r="U1829" s="58" t="s">
        <v>90</v>
      </c>
      <c r="V1829" s="58" t="s">
        <v>91</v>
      </c>
      <c r="W1829" s="58" t="s">
        <v>92</v>
      </c>
      <c r="X1829" s="58" t="s">
        <v>93</v>
      </c>
      <c r="Y1829" s="58" t="s">
        <v>94</v>
      </c>
      <c r="Z1829" s="58">
        <v>204</v>
      </c>
      <c r="AA1829" s="58">
        <v>291.72000000000003</v>
      </c>
    </row>
    <row r="1830" spans="16:27" ht="18" customHeight="1" x14ac:dyDescent="0.25">
      <c r="P1830" s="11"/>
      <c r="Q1830" s="57" t="s">
        <v>97</v>
      </c>
      <c r="R1830" s="57">
        <v>2022</v>
      </c>
      <c r="S1830" s="57" t="s">
        <v>11</v>
      </c>
      <c r="T1830" s="57" t="s">
        <v>101</v>
      </c>
      <c r="U1830" s="57" t="s">
        <v>90</v>
      </c>
      <c r="V1830" s="57" t="s">
        <v>91</v>
      </c>
      <c r="W1830" s="57" t="s">
        <v>92</v>
      </c>
      <c r="X1830" s="57" t="s">
        <v>93</v>
      </c>
      <c r="Y1830" s="57" t="s">
        <v>94</v>
      </c>
      <c r="Z1830" s="57">
        <v>231</v>
      </c>
      <c r="AA1830" s="57">
        <v>330.33</v>
      </c>
    </row>
    <row r="1831" spans="16:27" ht="18" customHeight="1" x14ac:dyDescent="0.25">
      <c r="P1831" s="11"/>
      <c r="Q1831" s="58" t="s">
        <v>95</v>
      </c>
      <c r="R1831" s="58">
        <v>2022</v>
      </c>
      <c r="S1831" s="58" t="s">
        <v>11</v>
      </c>
      <c r="T1831" s="58" t="s">
        <v>101</v>
      </c>
      <c r="U1831" s="58" t="s">
        <v>90</v>
      </c>
      <c r="V1831" s="58" t="s">
        <v>91</v>
      </c>
      <c r="W1831" s="58" t="s">
        <v>92</v>
      </c>
      <c r="X1831" s="58" t="s">
        <v>93</v>
      </c>
      <c r="Y1831" s="58" t="s">
        <v>94</v>
      </c>
      <c r="Z1831" s="58">
        <v>159</v>
      </c>
      <c r="AA1831" s="58">
        <v>227.37</v>
      </c>
    </row>
    <row r="1832" spans="16:27" ht="18" customHeight="1" x14ac:dyDescent="0.25">
      <c r="P1832" s="11"/>
      <c r="Q1832" s="57" t="s">
        <v>95</v>
      </c>
      <c r="R1832" s="57">
        <v>2022</v>
      </c>
      <c r="S1832" s="57" t="s">
        <v>11</v>
      </c>
      <c r="T1832" s="57" t="s">
        <v>101</v>
      </c>
      <c r="U1832" s="57" t="s">
        <v>90</v>
      </c>
      <c r="V1832" s="57" t="s">
        <v>91</v>
      </c>
      <c r="W1832" s="57" t="s">
        <v>92</v>
      </c>
      <c r="X1832" s="57" t="s">
        <v>93</v>
      </c>
      <c r="Y1832" s="57" t="s">
        <v>94</v>
      </c>
      <c r="Z1832" s="57">
        <v>207</v>
      </c>
      <c r="AA1832" s="57">
        <v>296.01</v>
      </c>
    </row>
    <row r="1833" spans="16:27" ht="18" customHeight="1" x14ac:dyDescent="0.25">
      <c r="P1833" s="11"/>
      <c r="Q1833" s="58" t="s">
        <v>88</v>
      </c>
      <c r="R1833" s="58">
        <v>2022</v>
      </c>
      <c r="S1833" s="58" t="s">
        <v>11</v>
      </c>
      <c r="T1833" s="58" t="s">
        <v>101</v>
      </c>
      <c r="U1833" s="58" t="s">
        <v>90</v>
      </c>
      <c r="V1833" s="58" t="s">
        <v>91</v>
      </c>
      <c r="W1833" s="58" t="s">
        <v>92</v>
      </c>
      <c r="X1833" s="58" t="s">
        <v>93</v>
      </c>
      <c r="Y1833" s="58" t="s">
        <v>94</v>
      </c>
      <c r="Z1833" s="58">
        <v>301</v>
      </c>
      <c r="AA1833" s="58">
        <v>430.43</v>
      </c>
    </row>
    <row r="1834" spans="16:27" ht="18" customHeight="1" x14ac:dyDescent="0.25">
      <c r="P1834" s="11"/>
      <c r="Q1834" s="57" t="s">
        <v>97</v>
      </c>
      <c r="R1834" s="57">
        <v>2022</v>
      </c>
      <c r="S1834" s="57" t="s">
        <v>11</v>
      </c>
      <c r="T1834" s="57" t="s">
        <v>101</v>
      </c>
      <c r="U1834" s="57" t="s">
        <v>90</v>
      </c>
      <c r="V1834" s="57" t="s">
        <v>91</v>
      </c>
      <c r="W1834" s="57" t="s">
        <v>92</v>
      </c>
      <c r="X1834" s="57" t="s">
        <v>93</v>
      </c>
      <c r="Y1834" s="57" t="s">
        <v>94</v>
      </c>
      <c r="Z1834" s="57">
        <v>295</v>
      </c>
      <c r="AA1834" s="57">
        <v>421.85</v>
      </c>
    </row>
    <row r="1835" spans="16:27" ht="18" customHeight="1" x14ac:dyDescent="0.25">
      <c r="P1835" s="11"/>
      <c r="Q1835" s="58" t="s">
        <v>88</v>
      </c>
      <c r="R1835" s="58">
        <v>2022</v>
      </c>
      <c r="S1835" s="58" t="s">
        <v>11</v>
      </c>
      <c r="T1835" s="58" t="s">
        <v>101</v>
      </c>
      <c r="U1835" s="58" t="s">
        <v>90</v>
      </c>
      <c r="V1835" s="58" t="s">
        <v>91</v>
      </c>
      <c r="W1835" s="58" t="s">
        <v>92</v>
      </c>
      <c r="X1835" s="58" t="s">
        <v>93</v>
      </c>
      <c r="Y1835" s="58" t="s">
        <v>94</v>
      </c>
      <c r="Z1835" s="58">
        <v>289</v>
      </c>
      <c r="AA1835" s="58">
        <v>413.27</v>
      </c>
    </row>
    <row r="1836" spans="16:27" ht="18" customHeight="1" x14ac:dyDescent="0.25">
      <c r="P1836" s="11"/>
      <c r="Q1836" s="57" t="s">
        <v>97</v>
      </c>
      <c r="R1836" s="57">
        <v>2022</v>
      </c>
      <c r="S1836" s="57" t="s">
        <v>11</v>
      </c>
      <c r="T1836" s="57" t="s">
        <v>101</v>
      </c>
      <c r="U1836" s="57" t="s">
        <v>90</v>
      </c>
      <c r="V1836" s="57" t="s">
        <v>91</v>
      </c>
      <c r="W1836" s="57" t="s">
        <v>92</v>
      </c>
      <c r="X1836" s="57" t="s">
        <v>93</v>
      </c>
      <c r="Y1836" s="57" t="s">
        <v>94</v>
      </c>
      <c r="Z1836" s="57">
        <v>799</v>
      </c>
      <c r="AA1836" s="57">
        <v>1142.57</v>
      </c>
    </row>
    <row r="1837" spans="16:27" ht="18" customHeight="1" x14ac:dyDescent="0.25">
      <c r="P1837" s="11"/>
      <c r="Q1837" s="58" t="s">
        <v>95</v>
      </c>
      <c r="R1837" s="58">
        <v>2022</v>
      </c>
      <c r="S1837" s="58" t="s">
        <v>11</v>
      </c>
      <c r="T1837" s="58" t="s">
        <v>101</v>
      </c>
      <c r="U1837" s="58" t="s">
        <v>90</v>
      </c>
      <c r="V1837" s="58" t="s">
        <v>91</v>
      </c>
      <c r="W1837" s="58" t="s">
        <v>92</v>
      </c>
      <c r="X1837" s="58" t="s">
        <v>93</v>
      </c>
      <c r="Y1837" s="58" t="s">
        <v>94</v>
      </c>
      <c r="Z1837" s="58">
        <v>832</v>
      </c>
      <c r="AA1837" s="58">
        <v>1189.76</v>
      </c>
    </row>
    <row r="1838" spans="16:27" ht="18" customHeight="1" x14ac:dyDescent="0.25">
      <c r="P1838" s="11"/>
      <c r="Q1838" s="57" t="s">
        <v>97</v>
      </c>
      <c r="R1838" s="57">
        <v>2022</v>
      </c>
      <c r="S1838" s="57" t="s">
        <v>11</v>
      </c>
      <c r="T1838" s="57" t="s">
        <v>101</v>
      </c>
      <c r="U1838" s="57" t="s">
        <v>90</v>
      </c>
      <c r="V1838" s="57" t="s">
        <v>91</v>
      </c>
      <c r="W1838" s="57" t="s">
        <v>92</v>
      </c>
      <c r="X1838" s="57" t="s">
        <v>93</v>
      </c>
      <c r="Y1838" s="57" t="s">
        <v>96</v>
      </c>
      <c r="Z1838" s="57">
        <v>299</v>
      </c>
      <c r="AA1838" s="57">
        <v>427.57</v>
      </c>
    </row>
    <row r="1839" spans="16:27" ht="18" customHeight="1" x14ac:dyDescent="0.25">
      <c r="P1839" s="11"/>
      <c r="Q1839" s="58" t="s">
        <v>95</v>
      </c>
      <c r="R1839" s="58">
        <v>2022</v>
      </c>
      <c r="S1839" s="58" t="s">
        <v>11</v>
      </c>
      <c r="T1839" s="58" t="s">
        <v>101</v>
      </c>
      <c r="U1839" s="58" t="s">
        <v>90</v>
      </c>
      <c r="V1839" s="58" t="s">
        <v>91</v>
      </c>
      <c r="W1839" s="58" t="s">
        <v>92</v>
      </c>
      <c r="X1839" s="58" t="s">
        <v>93</v>
      </c>
      <c r="Y1839" s="58" t="s">
        <v>96</v>
      </c>
      <c r="Z1839" s="58">
        <v>293</v>
      </c>
      <c r="AA1839" s="58">
        <v>418.99</v>
      </c>
    </row>
    <row r="1840" spans="16:27" ht="18" customHeight="1" x14ac:dyDescent="0.25">
      <c r="P1840" s="11"/>
      <c r="Q1840" s="57" t="s">
        <v>88</v>
      </c>
      <c r="R1840" s="57">
        <v>2022</v>
      </c>
      <c r="S1840" s="57" t="s">
        <v>11</v>
      </c>
      <c r="T1840" s="57" t="s">
        <v>101</v>
      </c>
      <c r="U1840" s="57" t="s">
        <v>90</v>
      </c>
      <c r="V1840" s="57" t="s">
        <v>91</v>
      </c>
      <c r="W1840" s="57" t="s">
        <v>92</v>
      </c>
      <c r="X1840" s="57" t="s">
        <v>93</v>
      </c>
      <c r="Y1840" s="57" t="s">
        <v>94</v>
      </c>
      <c r="Z1840" s="57">
        <v>233</v>
      </c>
      <c r="AA1840" s="57">
        <v>333.19</v>
      </c>
    </row>
    <row r="1841" spans="16:27" ht="18" customHeight="1" x14ac:dyDescent="0.25">
      <c r="P1841" s="11"/>
      <c r="Q1841" s="58" t="s">
        <v>88</v>
      </c>
      <c r="R1841" s="58">
        <v>2022</v>
      </c>
      <c r="S1841" s="58" t="s">
        <v>11</v>
      </c>
      <c r="T1841" s="58" t="s">
        <v>101</v>
      </c>
      <c r="U1841" s="58" t="s">
        <v>90</v>
      </c>
      <c r="V1841" s="58" t="s">
        <v>91</v>
      </c>
      <c r="W1841" s="58" t="s">
        <v>92</v>
      </c>
      <c r="X1841" s="58" t="s">
        <v>93</v>
      </c>
      <c r="Y1841" s="58" t="s">
        <v>94</v>
      </c>
      <c r="Z1841" s="58">
        <v>161</v>
      </c>
      <c r="AA1841" s="58">
        <v>230.23</v>
      </c>
    </row>
    <row r="1842" spans="16:27" ht="18" customHeight="1" x14ac:dyDescent="0.25">
      <c r="P1842" s="11"/>
      <c r="Q1842" s="57" t="s">
        <v>95</v>
      </c>
      <c r="R1842" s="57">
        <v>2022</v>
      </c>
      <c r="S1842" s="57" t="s">
        <v>11</v>
      </c>
      <c r="T1842" s="57" t="s">
        <v>101</v>
      </c>
      <c r="U1842" s="57" t="s">
        <v>90</v>
      </c>
      <c r="V1842" s="57" t="s">
        <v>91</v>
      </c>
      <c r="W1842" s="57" t="s">
        <v>92</v>
      </c>
      <c r="X1842" s="57" t="s">
        <v>93</v>
      </c>
      <c r="Y1842" s="57" t="s">
        <v>94</v>
      </c>
      <c r="Z1842" s="57">
        <v>203</v>
      </c>
      <c r="AA1842" s="57">
        <v>290.29000000000002</v>
      </c>
    </row>
    <row r="1843" spans="16:27" ht="18" customHeight="1" x14ac:dyDescent="0.25">
      <c r="P1843" s="11"/>
      <c r="Q1843" s="58" t="s">
        <v>88</v>
      </c>
      <c r="R1843" s="58">
        <v>2022</v>
      </c>
      <c r="S1843" s="58" t="s">
        <v>1</v>
      </c>
      <c r="T1843" s="58" t="s">
        <v>101</v>
      </c>
      <c r="U1843" s="58" t="s">
        <v>90</v>
      </c>
      <c r="V1843" s="58" t="s">
        <v>91</v>
      </c>
      <c r="W1843" s="58" t="s">
        <v>92</v>
      </c>
      <c r="X1843" s="58" t="s">
        <v>93</v>
      </c>
      <c r="Y1843" s="58" t="s">
        <v>96</v>
      </c>
      <c r="Z1843" s="58">
        <v>218</v>
      </c>
      <c r="AA1843" s="58">
        <v>311.74</v>
      </c>
    </row>
    <row r="1844" spans="16:27" ht="18" customHeight="1" x14ac:dyDescent="0.25">
      <c r="P1844" s="11"/>
      <c r="Q1844" s="57" t="s">
        <v>95</v>
      </c>
      <c r="R1844" s="57">
        <v>2022</v>
      </c>
      <c r="S1844" s="57" t="s">
        <v>1</v>
      </c>
      <c r="T1844" s="57" t="s">
        <v>101</v>
      </c>
      <c r="U1844" s="57" t="s">
        <v>90</v>
      </c>
      <c r="V1844" s="57" t="s">
        <v>91</v>
      </c>
      <c r="W1844" s="57" t="s">
        <v>92</v>
      </c>
      <c r="X1844" s="57" t="s">
        <v>93</v>
      </c>
      <c r="Y1844" s="57" t="s">
        <v>96</v>
      </c>
      <c r="Z1844" s="57">
        <v>212</v>
      </c>
      <c r="AA1844" s="57">
        <v>303.16000000000003</v>
      </c>
    </row>
    <row r="1845" spans="16:27" ht="18" customHeight="1" x14ac:dyDescent="0.25">
      <c r="P1845" s="11"/>
      <c r="Q1845" s="58" t="s">
        <v>97</v>
      </c>
      <c r="R1845" s="58">
        <v>2022</v>
      </c>
      <c r="S1845" s="58" t="s">
        <v>1</v>
      </c>
      <c r="T1845" s="58" t="s">
        <v>101</v>
      </c>
      <c r="U1845" s="58" t="s">
        <v>90</v>
      </c>
      <c r="V1845" s="58" t="s">
        <v>91</v>
      </c>
      <c r="W1845" s="58" t="s">
        <v>92</v>
      </c>
      <c r="X1845" s="58" t="s">
        <v>93</v>
      </c>
      <c r="Y1845" s="58" t="s">
        <v>96</v>
      </c>
      <c r="Z1845" s="58">
        <v>206</v>
      </c>
      <c r="AA1845" s="58">
        <v>294.58</v>
      </c>
    </row>
    <row r="1846" spans="16:27" ht="18" customHeight="1" x14ac:dyDescent="0.25">
      <c r="P1846" s="11"/>
      <c r="Q1846" s="57" t="s">
        <v>88</v>
      </c>
      <c r="R1846" s="57">
        <v>2022</v>
      </c>
      <c r="S1846" s="57" t="s">
        <v>1</v>
      </c>
      <c r="T1846" s="57" t="s">
        <v>101</v>
      </c>
      <c r="U1846" s="57" t="s">
        <v>90</v>
      </c>
      <c r="V1846" s="57" t="s">
        <v>91</v>
      </c>
      <c r="W1846" s="57" t="s">
        <v>92</v>
      </c>
      <c r="X1846" s="57" t="s">
        <v>93</v>
      </c>
      <c r="Y1846" s="57" t="s">
        <v>94</v>
      </c>
      <c r="Z1846" s="57">
        <v>212</v>
      </c>
      <c r="AA1846" s="57">
        <v>303.16000000000003</v>
      </c>
    </row>
    <row r="1847" spans="16:27" ht="18" customHeight="1" x14ac:dyDescent="0.25">
      <c r="P1847" s="11"/>
      <c r="Q1847" s="58" t="s">
        <v>97</v>
      </c>
      <c r="R1847" s="58">
        <v>2022</v>
      </c>
      <c r="S1847" s="58" t="s">
        <v>1</v>
      </c>
      <c r="T1847" s="58" t="s">
        <v>101</v>
      </c>
      <c r="U1847" s="58" t="s">
        <v>90</v>
      </c>
      <c r="V1847" s="58" t="s">
        <v>91</v>
      </c>
      <c r="W1847" s="58" t="s">
        <v>92</v>
      </c>
      <c r="X1847" s="58" t="s">
        <v>93</v>
      </c>
      <c r="Y1847" s="58" t="s">
        <v>94</v>
      </c>
      <c r="Z1847" s="58">
        <v>260</v>
      </c>
      <c r="AA1847" s="58">
        <v>371.8</v>
      </c>
    </row>
    <row r="1848" spans="16:27" ht="18" customHeight="1" x14ac:dyDescent="0.25">
      <c r="P1848" s="11"/>
      <c r="Q1848" s="57" t="s">
        <v>88</v>
      </c>
      <c r="R1848" s="57">
        <v>2022</v>
      </c>
      <c r="S1848" s="57" t="s">
        <v>1</v>
      </c>
      <c r="T1848" s="57" t="s">
        <v>101</v>
      </c>
      <c r="U1848" s="57" t="s">
        <v>90</v>
      </c>
      <c r="V1848" s="57" t="s">
        <v>91</v>
      </c>
      <c r="W1848" s="57" t="s">
        <v>92</v>
      </c>
      <c r="X1848" s="57" t="s">
        <v>93</v>
      </c>
      <c r="Y1848" s="57" t="s">
        <v>94</v>
      </c>
      <c r="Z1848" s="57">
        <v>214</v>
      </c>
      <c r="AA1848" s="57">
        <v>306.02</v>
      </c>
    </row>
    <row r="1849" spans="16:27" ht="18" customHeight="1" x14ac:dyDescent="0.25">
      <c r="P1849" s="11"/>
      <c r="Q1849" s="58" t="s">
        <v>88</v>
      </c>
      <c r="R1849" s="58">
        <v>2022</v>
      </c>
      <c r="S1849" s="58" t="s">
        <v>1</v>
      </c>
      <c r="T1849" s="58" t="s">
        <v>101</v>
      </c>
      <c r="U1849" s="58" t="s">
        <v>90</v>
      </c>
      <c r="V1849" s="58" t="s">
        <v>91</v>
      </c>
      <c r="W1849" s="58" t="s">
        <v>92</v>
      </c>
      <c r="X1849" s="58" t="s">
        <v>93</v>
      </c>
      <c r="Y1849" s="58" t="s">
        <v>94</v>
      </c>
      <c r="Z1849" s="58">
        <v>208</v>
      </c>
      <c r="AA1849" s="58">
        <v>297.44</v>
      </c>
    </row>
    <row r="1850" spans="16:27" ht="18" customHeight="1" x14ac:dyDescent="0.25">
      <c r="P1850" s="11"/>
      <c r="Q1850" s="57" t="s">
        <v>95</v>
      </c>
      <c r="R1850" s="57">
        <v>2022</v>
      </c>
      <c r="S1850" s="57" t="s">
        <v>1</v>
      </c>
      <c r="T1850" s="57" t="s">
        <v>101</v>
      </c>
      <c r="U1850" s="57" t="s">
        <v>90</v>
      </c>
      <c r="V1850" s="57" t="s">
        <v>91</v>
      </c>
      <c r="W1850" s="57" t="s">
        <v>92</v>
      </c>
      <c r="X1850" s="57" t="s">
        <v>93</v>
      </c>
      <c r="Y1850" s="57" t="s">
        <v>94</v>
      </c>
      <c r="Z1850" s="57">
        <v>214</v>
      </c>
      <c r="AA1850" s="57">
        <v>526.24</v>
      </c>
    </row>
    <row r="1851" spans="16:27" ht="18" customHeight="1" x14ac:dyDescent="0.25">
      <c r="P1851" s="11"/>
      <c r="Q1851" s="58" t="s">
        <v>95</v>
      </c>
      <c r="R1851" s="58">
        <v>2022</v>
      </c>
      <c r="S1851" s="58" t="s">
        <v>1</v>
      </c>
      <c r="T1851" s="58" t="s">
        <v>101</v>
      </c>
      <c r="U1851" s="58" t="s">
        <v>90</v>
      </c>
      <c r="V1851" s="58" t="s">
        <v>91</v>
      </c>
      <c r="W1851" s="58" t="s">
        <v>92</v>
      </c>
      <c r="X1851" s="58" t="s">
        <v>93</v>
      </c>
      <c r="Y1851" s="58" t="s">
        <v>94</v>
      </c>
      <c r="Z1851" s="58">
        <v>256</v>
      </c>
      <c r="AA1851" s="58">
        <v>526.24</v>
      </c>
    </row>
    <row r="1852" spans="16:27" ht="18" customHeight="1" x14ac:dyDescent="0.25">
      <c r="P1852" s="11"/>
      <c r="Q1852" s="57" t="s">
        <v>88</v>
      </c>
      <c r="R1852" s="57">
        <v>2022</v>
      </c>
      <c r="S1852" s="57" t="s">
        <v>1</v>
      </c>
      <c r="T1852" s="57" t="s">
        <v>101</v>
      </c>
      <c r="U1852" s="57" t="s">
        <v>90</v>
      </c>
      <c r="V1852" s="57" t="s">
        <v>91</v>
      </c>
      <c r="W1852" s="57" t="s">
        <v>92</v>
      </c>
      <c r="X1852" s="57" t="s">
        <v>93</v>
      </c>
      <c r="Y1852" s="57" t="s">
        <v>94</v>
      </c>
      <c r="Z1852" s="57">
        <v>1009</v>
      </c>
      <c r="AA1852" s="57">
        <v>1442.87</v>
      </c>
    </row>
    <row r="1853" spans="16:27" ht="18" customHeight="1" x14ac:dyDescent="0.25">
      <c r="P1853" s="11"/>
      <c r="Q1853" s="58" t="s">
        <v>95</v>
      </c>
      <c r="R1853" s="58">
        <v>2022</v>
      </c>
      <c r="S1853" s="58" t="s">
        <v>1</v>
      </c>
      <c r="T1853" s="58" t="s">
        <v>101</v>
      </c>
      <c r="U1853" s="58" t="s">
        <v>90</v>
      </c>
      <c r="V1853" s="58" t="s">
        <v>91</v>
      </c>
      <c r="W1853" s="58" t="s">
        <v>92</v>
      </c>
      <c r="X1853" s="58" t="s">
        <v>93</v>
      </c>
      <c r="Y1853" s="58" t="s">
        <v>94</v>
      </c>
      <c r="Z1853" s="58">
        <v>258</v>
      </c>
      <c r="AA1853" s="58">
        <v>368.94</v>
      </c>
    </row>
    <row r="1854" spans="16:27" ht="18" customHeight="1" x14ac:dyDescent="0.25">
      <c r="P1854" s="11"/>
      <c r="Q1854" s="57" t="s">
        <v>88</v>
      </c>
      <c r="R1854" s="57">
        <v>2022</v>
      </c>
      <c r="S1854" s="57" t="s">
        <v>1</v>
      </c>
      <c r="T1854" s="57" t="s">
        <v>101</v>
      </c>
      <c r="U1854" s="57" t="s">
        <v>90</v>
      </c>
      <c r="V1854" s="57" t="s">
        <v>91</v>
      </c>
      <c r="W1854" s="57" t="s">
        <v>92</v>
      </c>
      <c r="X1854" s="57" t="s">
        <v>93</v>
      </c>
      <c r="Y1854" s="57" t="s">
        <v>94</v>
      </c>
      <c r="Z1854" s="57">
        <v>213</v>
      </c>
      <c r="AA1854" s="57">
        <v>304.58999999999997</v>
      </c>
    </row>
    <row r="1855" spans="16:27" ht="18" customHeight="1" x14ac:dyDescent="0.25">
      <c r="P1855" s="11"/>
      <c r="Q1855" s="58" t="s">
        <v>98</v>
      </c>
      <c r="R1855" s="58">
        <v>2022</v>
      </c>
      <c r="S1855" s="58" t="s">
        <v>1</v>
      </c>
      <c r="T1855" s="58" t="s">
        <v>101</v>
      </c>
      <c r="U1855" s="58" t="s">
        <v>90</v>
      </c>
      <c r="V1855" s="58" t="s">
        <v>91</v>
      </c>
      <c r="W1855" s="58" t="s">
        <v>92</v>
      </c>
      <c r="X1855" s="58" t="s">
        <v>93</v>
      </c>
      <c r="Y1855" s="58" t="s">
        <v>94</v>
      </c>
      <c r="Z1855" s="58">
        <v>261</v>
      </c>
      <c r="AA1855" s="58">
        <v>373.23</v>
      </c>
    </row>
    <row r="1856" spans="16:27" ht="18" customHeight="1" x14ac:dyDescent="0.25">
      <c r="P1856" s="11"/>
      <c r="Q1856" s="57" t="s">
        <v>95</v>
      </c>
      <c r="R1856" s="57">
        <v>2022</v>
      </c>
      <c r="S1856" s="57" t="s">
        <v>1</v>
      </c>
      <c r="T1856" s="57" t="s">
        <v>101</v>
      </c>
      <c r="U1856" s="57" t="s">
        <v>90</v>
      </c>
      <c r="V1856" s="57" t="s">
        <v>91</v>
      </c>
      <c r="W1856" s="57" t="s">
        <v>92</v>
      </c>
      <c r="X1856" s="57" t="s">
        <v>93</v>
      </c>
      <c r="Y1856" s="57" t="s">
        <v>94</v>
      </c>
      <c r="Z1856" s="57">
        <v>217</v>
      </c>
      <c r="AA1856" s="57">
        <v>310.31</v>
      </c>
    </row>
    <row r="1857" spans="16:27" ht="18" customHeight="1" x14ac:dyDescent="0.25">
      <c r="P1857" s="11"/>
      <c r="Q1857" s="58" t="s">
        <v>88</v>
      </c>
      <c r="R1857" s="58">
        <v>2022</v>
      </c>
      <c r="S1857" s="58" t="s">
        <v>1</v>
      </c>
      <c r="T1857" s="58" t="s">
        <v>101</v>
      </c>
      <c r="U1857" s="58" t="s">
        <v>90</v>
      </c>
      <c r="V1857" s="58" t="s">
        <v>91</v>
      </c>
      <c r="W1857" s="58" t="s">
        <v>92</v>
      </c>
      <c r="X1857" s="58" t="s">
        <v>93</v>
      </c>
      <c r="Y1857" s="58" t="s">
        <v>94</v>
      </c>
      <c r="Z1857" s="58">
        <v>211</v>
      </c>
      <c r="AA1857" s="58">
        <v>301.73</v>
      </c>
    </row>
    <row r="1858" spans="16:27" ht="18" customHeight="1" x14ac:dyDescent="0.25">
      <c r="P1858" s="11"/>
      <c r="Q1858" s="57" t="s">
        <v>88</v>
      </c>
      <c r="R1858" s="57">
        <v>2022</v>
      </c>
      <c r="S1858" s="57" t="s">
        <v>1</v>
      </c>
      <c r="T1858" s="57" t="s">
        <v>101</v>
      </c>
      <c r="U1858" s="57" t="s">
        <v>90</v>
      </c>
      <c r="V1858" s="57" t="s">
        <v>91</v>
      </c>
      <c r="W1858" s="57" t="s">
        <v>92</v>
      </c>
      <c r="X1858" s="57" t="s">
        <v>93</v>
      </c>
      <c r="Y1858" s="57" t="s">
        <v>94</v>
      </c>
      <c r="Z1858" s="57">
        <v>205</v>
      </c>
      <c r="AA1858" s="57">
        <v>293.14999999999998</v>
      </c>
    </row>
    <row r="1859" spans="16:27" ht="18" customHeight="1" x14ac:dyDescent="0.25">
      <c r="P1859" s="11"/>
      <c r="Q1859" s="58" t="s">
        <v>88</v>
      </c>
      <c r="R1859" s="58">
        <v>2022</v>
      </c>
      <c r="S1859" s="58" t="s">
        <v>1</v>
      </c>
      <c r="T1859" s="58" t="s">
        <v>101</v>
      </c>
      <c r="U1859" s="58" t="s">
        <v>90</v>
      </c>
      <c r="V1859" s="58" t="s">
        <v>91</v>
      </c>
      <c r="W1859" s="58" t="s">
        <v>92</v>
      </c>
      <c r="X1859" s="58" t="s">
        <v>93</v>
      </c>
      <c r="Y1859" s="58" t="s">
        <v>94</v>
      </c>
      <c r="Z1859" s="58">
        <v>790</v>
      </c>
      <c r="AA1859" s="58">
        <v>1129.7</v>
      </c>
    </row>
    <row r="1860" spans="16:27" ht="18" customHeight="1" x14ac:dyDescent="0.25">
      <c r="P1860" s="11"/>
      <c r="Q1860" s="57" t="s">
        <v>95</v>
      </c>
      <c r="R1860" s="57">
        <v>2022</v>
      </c>
      <c r="S1860" s="57" t="s">
        <v>1</v>
      </c>
      <c r="T1860" s="57" t="s">
        <v>101</v>
      </c>
      <c r="U1860" s="57" t="s">
        <v>90</v>
      </c>
      <c r="V1860" s="57" t="s">
        <v>91</v>
      </c>
      <c r="W1860" s="57" t="s">
        <v>92</v>
      </c>
      <c r="X1860" s="57" t="s">
        <v>93</v>
      </c>
      <c r="Y1860" s="57" t="s">
        <v>94</v>
      </c>
      <c r="Z1860" s="57">
        <v>823</v>
      </c>
      <c r="AA1860" s="57">
        <v>1176.8900000000001</v>
      </c>
    </row>
    <row r="1861" spans="16:27" ht="18" customHeight="1" x14ac:dyDescent="0.25">
      <c r="P1861" s="11"/>
      <c r="Q1861" s="58" t="s">
        <v>88</v>
      </c>
      <c r="R1861" s="58">
        <v>2022</v>
      </c>
      <c r="S1861" s="58" t="s">
        <v>1</v>
      </c>
      <c r="T1861" s="58" t="s">
        <v>101</v>
      </c>
      <c r="U1861" s="58" t="s">
        <v>90</v>
      </c>
      <c r="V1861" s="58" t="s">
        <v>91</v>
      </c>
      <c r="W1861" s="58" t="s">
        <v>92</v>
      </c>
      <c r="X1861" s="58" t="s">
        <v>93</v>
      </c>
      <c r="Y1861" s="58" t="s">
        <v>96</v>
      </c>
      <c r="Z1861" s="58">
        <v>215</v>
      </c>
      <c r="AA1861" s="58">
        <v>307.45</v>
      </c>
    </row>
    <row r="1862" spans="16:27" ht="18" customHeight="1" x14ac:dyDescent="0.25">
      <c r="P1862" s="11"/>
      <c r="Q1862" s="57" t="s">
        <v>97</v>
      </c>
      <c r="R1862" s="57">
        <v>2022</v>
      </c>
      <c r="S1862" s="57" t="s">
        <v>1</v>
      </c>
      <c r="T1862" s="57" t="s">
        <v>101</v>
      </c>
      <c r="U1862" s="57" t="s">
        <v>90</v>
      </c>
      <c r="V1862" s="57" t="s">
        <v>91</v>
      </c>
      <c r="W1862" s="57" t="s">
        <v>92</v>
      </c>
      <c r="X1862" s="57" t="s">
        <v>93</v>
      </c>
      <c r="Y1862" s="57" t="s">
        <v>96</v>
      </c>
      <c r="Z1862" s="57">
        <v>209</v>
      </c>
      <c r="AA1862" s="57">
        <v>298.87</v>
      </c>
    </row>
    <row r="1863" spans="16:27" ht="18" customHeight="1" x14ac:dyDescent="0.25">
      <c r="P1863" s="11"/>
      <c r="Q1863" s="58" t="s">
        <v>88</v>
      </c>
      <c r="R1863" s="58">
        <v>2022</v>
      </c>
      <c r="S1863" s="58" t="s">
        <v>1</v>
      </c>
      <c r="T1863" s="58" t="s">
        <v>101</v>
      </c>
      <c r="U1863" s="58" t="s">
        <v>90</v>
      </c>
      <c r="V1863" s="58" t="s">
        <v>91</v>
      </c>
      <c r="W1863" s="58" t="s">
        <v>92</v>
      </c>
      <c r="X1863" s="58" t="s">
        <v>93</v>
      </c>
      <c r="Y1863" s="58" t="s">
        <v>96</v>
      </c>
      <c r="Z1863" s="58">
        <v>203</v>
      </c>
      <c r="AA1863" s="58">
        <v>290.29000000000002</v>
      </c>
    </row>
    <row r="1864" spans="16:27" ht="18" customHeight="1" x14ac:dyDescent="0.25">
      <c r="P1864" s="11"/>
      <c r="Q1864" s="57" t="s">
        <v>97</v>
      </c>
      <c r="R1864" s="57">
        <v>2022</v>
      </c>
      <c r="S1864" s="57" t="s">
        <v>1</v>
      </c>
      <c r="T1864" s="57" t="s">
        <v>101</v>
      </c>
      <c r="U1864" s="57" t="s">
        <v>90</v>
      </c>
      <c r="V1864" s="57" t="s">
        <v>91</v>
      </c>
      <c r="W1864" s="57" t="s">
        <v>92</v>
      </c>
      <c r="X1864" s="57" t="s">
        <v>93</v>
      </c>
      <c r="Y1864" s="57" t="s">
        <v>94</v>
      </c>
      <c r="Z1864" s="57">
        <v>257</v>
      </c>
      <c r="AA1864" s="57">
        <v>367.51</v>
      </c>
    </row>
    <row r="1865" spans="16:27" ht="18" customHeight="1" x14ac:dyDescent="0.25">
      <c r="P1865" s="11"/>
      <c r="Q1865" s="58" t="s">
        <v>95</v>
      </c>
      <c r="R1865" s="58">
        <v>2022</v>
      </c>
      <c r="S1865" s="58" t="s">
        <v>0</v>
      </c>
      <c r="T1865" s="58" t="s">
        <v>101</v>
      </c>
      <c r="U1865" s="58" t="s">
        <v>90</v>
      </c>
      <c r="V1865" s="58" t="s">
        <v>91</v>
      </c>
      <c r="W1865" s="58" t="s">
        <v>92</v>
      </c>
      <c r="X1865" s="58" t="s">
        <v>93</v>
      </c>
      <c r="Y1865" s="58" t="s">
        <v>96</v>
      </c>
      <c r="Z1865" s="58">
        <v>230</v>
      </c>
      <c r="AA1865" s="58">
        <v>328.9</v>
      </c>
    </row>
    <row r="1866" spans="16:27" ht="18" customHeight="1" x14ac:dyDescent="0.25">
      <c r="P1866" s="11"/>
      <c r="Q1866" s="57" t="s">
        <v>88</v>
      </c>
      <c r="R1866" s="57">
        <v>2022</v>
      </c>
      <c r="S1866" s="57" t="s">
        <v>0</v>
      </c>
      <c r="T1866" s="57" t="s">
        <v>101</v>
      </c>
      <c r="U1866" s="57" t="s">
        <v>90</v>
      </c>
      <c r="V1866" s="57" t="s">
        <v>91</v>
      </c>
      <c r="W1866" s="57" t="s">
        <v>92</v>
      </c>
      <c r="X1866" s="57" t="s">
        <v>93</v>
      </c>
      <c r="Y1866" s="57" t="s">
        <v>96</v>
      </c>
      <c r="Z1866" s="57">
        <v>224</v>
      </c>
      <c r="AA1866" s="57">
        <v>320.32</v>
      </c>
    </row>
    <row r="1867" spans="16:27" ht="18" customHeight="1" x14ac:dyDescent="0.25">
      <c r="P1867" s="11"/>
      <c r="Q1867" s="58" t="s">
        <v>99</v>
      </c>
      <c r="R1867" s="58">
        <v>2022</v>
      </c>
      <c r="S1867" s="58" t="s">
        <v>0</v>
      </c>
      <c r="T1867" s="58" t="s">
        <v>101</v>
      </c>
      <c r="U1867" s="58" t="s">
        <v>90</v>
      </c>
      <c r="V1867" s="58" t="s">
        <v>91</v>
      </c>
      <c r="W1867" s="58" t="s">
        <v>92</v>
      </c>
      <c r="X1867" s="58" t="s">
        <v>93</v>
      </c>
      <c r="Y1867" s="58" t="s">
        <v>94</v>
      </c>
      <c r="Z1867" s="58">
        <v>218</v>
      </c>
      <c r="AA1867" s="58">
        <v>311.74</v>
      </c>
    </row>
    <row r="1868" spans="16:27" ht="18" customHeight="1" x14ac:dyDescent="0.25">
      <c r="P1868" s="11"/>
      <c r="Q1868" s="57" t="s">
        <v>98</v>
      </c>
      <c r="R1868" s="57">
        <v>2022</v>
      </c>
      <c r="S1868" s="57" t="s">
        <v>0</v>
      </c>
      <c r="T1868" s="57" t="s">
        <v>101</v>
      </c>
      <c r="U1868" s="57" t="s">
        <v>90</v>
      </c>
      <c r="V1868" s="57" t="s">
        <v>91</v>
      </c>
      <c r="W1868" s="57" t="s">
        <v>92</v>
      </c>
      <c r="X1868" s="57" t="s">
        <v>93</v>
      </c>
      <c r="Y1868" s="57" t="s">
        <v>94</v>
      </c>
      <c r="Z1868" s="57">
        <v>266</v>
      </c>
      <c r="AA1868" s="57">
        <v>380.38</v>
      </c>
    </row>
    <row r="1869" spans="16:27" ht="18" customHeight="1" x14ac:dyDescent="0.25">
      <c r="P1869" s="11"/>
      <c r="Q1869" s="58" t="s">
        <v>95</v>
      </c>
      <c r="R1869" s="58">
        <v>2022</v>
      </c>
      <c r="S1869" s="58" t="s">
        <v>0</v>
      </c>
      <c r="T1869" s="58" t="s">
        <v>101</v>
      </c>
      <c r="U1869" s="58" t="s">
        <v>90</v>
      </c>
      <c r="V1869" s="58" t="s">
        <v>91</v>
      </c>
      <c r="W1869" s="58" t="s">
        <v>92</v>
      </c>
      <c r="X1869" s="58" t="s">
        <v>93</v>
      </c>
      <c r="Y1869" s="58" t="s">
        <v>94</v>
      </c>
      <c r="Z1869" s="58">
        <v>232</v>
      </c>
      <c r="AA1869" s="58">
        <v>331.76</v>
      </c>
    </row>
    <row r="1870" spans="16:27" ht="18" customHeight="1" x14ac:dyDescent="0.25">
      <c r="P1870" s="11"/>
      <c r="Q1870" s="57" t="s">
        <v>95</v>
      </c>
      <c r="R1870" s="57">
        <v>2022</v>
      </c>
      <c r="S1870" s="57" t="s">
        <v>0</v>
      </c>
      <c r="T1870" s="57" t="s">
        <v>101</v>
      </c>
      <c r="U1870" s="57" t="s">
        <v>90</v>
      </c>
      <c r="V1870" s="57" t="s">
        <v>91</v>
      </c>
      <c r="W1870" s="57" t="s">
        <v>92</v>
      </c>
      <c r="X1870" s="57" t="s">
        <v>93</v>
      </c>
      <c r="Y1870" s="57" t="s">
        <v>94</v>
      </c>
      <c r="Z1870" s="57">
        <v>226</v>
      </c>
      <c r="AA1870" s="57">
        <v>323.18</v>
      </c>
    </row>
    <row r="1871" spans="16:27" ht="18" customHeight="1" x14ac:dyDescent="0.25">
      <c r="P1871" s="11"/>
      <c r="Q1871" s="58" t="s">
        <v>95</v>
      </c>
      <c r="R1871" s="58">
        <v>2022</v>
      </c>
      <c r="S1871" s="58" t="s">
        <v>0</v>
      </c>
      <c r="T1871" s="58" t="s">
        <v>101</v>
      </c>
      <c r="U1871" s="58" t="s">
        <v>90</v>
      </c>
      <c r="V1871" s="58" t="s">
        <v>91</v>
      </c>
      <c r="W1871" s="58" t="s">
        <v>92</v>
      </c>
      <c r="X1871" s="58" t="s">
        <v>93</v>
      </c>
      <c r="Y1871" s="58" t="s">
        <v>94</v>
      </c>
      <c r="Z1871" s="58">
        <v>220</v>
      </c>
      <c r="AA1871" s="58">
        <v>314.60000000000002</v>
      </c>
    </row>
    <row r="1872" spans="16:27" ht="18" customHeight="1" x14ac:dyDescent="0.25">
      <c r="P1872" s="11"/>
      <c r="Q1872" s="57" t="s">
        <v>88</v>
      </c>
      <c r="R1872" s="57">
        <v>2022</v>
      </c>
      <c r="S1872" s="57" t="s">
        <v>0</v>
      </c>
      <c r="T1872" s="57" t="s">
        <v>101</v>
      </c>
      <c r="U1872" s="57" t="s">
        <v>90</v>
      </c>
      <c r="V1872" s="57" t="s">
        <v>91</v>
      </c>
      <c r="W1872" s="57" t="s">
        <v>92</v>
      </c>
      <c r="X1872" s="57" t="s">
        <v>93</v>
      </c>
      <c r="Y1872" s="57" t="s">
        <v>94</v>
      </c>
      <c r="Z1872" s="57">
        <v>262</v>
      </c>
      <c r="AA1872" s="57">
        <v>526.24</v>
      </c>
    </row>
    <row r="1873" spans="16:27" ht="18" customHeight="1" x14ac:dyDescent="0.25">
      <c r="P1873" s="11"/>
      <c r="Q1873" s="58" t="s">
        <v>88</v>
      </c>
      <c r="R1873" s="58">
        <v>2022</v>
      </c>
      <c r="S1873" s="58" t="s">
        <v>0</v>
      </c>
      <c r="T1873" s="58" t="s">
        <v>101</v>
      </c>
      <c r="U1873" s="58" t="s">
        <v>90</v>
      </c>
      <c r="V1873" s="58" t="s">
        <v>91</v>
      </c>
      <c r="W1873" s="58" t="s">
        <v>92</v>
      </c>
      <c r="X1873" s="58" t="s">
        <v>93</v>
      </c>
      <c r="Y1873" s="58" t="s">
        <v>94</v>
      </c>
      <c r="Z1873" s="58">
        <v>1008</v>
      </c>
      <c r="AA1873" s="58">
        <v>1441.44</v>
      </c>
    </row>
    <row r="1874" spans="16:27" ht="18" customHeight="1" x14ac:dyDescent="0.25">
      <c r="P1874" s="11"/>
      <c r="Q1874" s="57" t="s">
        <v>95</v>
      </c>
      <c r="R1874" s="57">
        <v>2022</v>
      </c>
      <c r="S1874" s="57" t="s">
        <v>0</v>
      </c>
      <c r="T1874" s="57" t="s">
        <v>101</v>
      </c>
      <c r="U1874" s="57" t="s">
        <v>90</v>
      </c>
      <c r="V1874" s="57" t="s">
        <v>91</v>
      </c>
      <c r="W1874" s="57" t="s">
        <v>92</v>
      </c>
      <c r="X1874" s="57" t="s">
        <v>93</v>
      </c>
      <c r="Y1874" s="57" t="s">
        <v>94</v>
      </c>
      <c r="Z1874" s="57">
        <v>1041</v>
      </c>
      <c r="AA1874" s="57">
        <v>1488.63</v>
      </c>
    </row>
    <row r="1875" spans="16:27" ht="18" customHeight="1" x14ac:dyDescent="0.25">
      <c r="P1875" s="11"/>
      <c r="Q1875" s="58" t="s">
        <v>95</v>
      </c>
      <c r="R1875" s="58">
        <v>2022</v>
      </c>
      <c r="S1875" s="58" t="s">
        <v>0</v>
      </c>
      <c r="T1875" s="58" t="s">
        <v>101</v>
      </c>
      <c r="U1875" s="58" t="s">
        <v>90</v>
      </c>
      <c r="V1875" s="58" t="s">
        <v>91</v>
      </c>
      <c r="W1875" s="58" t="s">
        <v>92</v>
      </c>
      <c r="X1875" s="58" t="s">
        <v>93</v>
      </c>
      <c r="Y1875" s="58" t="s">
        <v>94</v>
      </c>
      <c r="Z1875" s="58">
        <v>219</v>
      </c>
      <c r="AA1875" s="58">
        <v>313.17</v>
      </c>
    </row>
    <row r="1876" spans="16:27" ht="18" customHeight="1" x14ac:dyDescent="0.25">
      <c r="P1876" s="11"/>
      <c r="Q1876" s="57" t="s">
        <v>99</v>
      </c>
      <c r="R1876" s="57">
        <v>2022</v>
      </c>
      <c r="S1876" s="57" t="s">
        <v>0</v>
      </c>
      <c r="T1876" s="57" t="s">
        <v>101</v>
      </c>
      <c r="U1876" s="57" t="s">
        <v>90</v>
      </c>
      <c r="V1876" s="57" t="s">
        <v>91</v>
      </c>
      <c r="W1876" s="57" t="s">
        <v>92</v>
      </c>
      <c r="X1876" s="57" t="s">
        <v>93</v>
      </c>
      <c r="Y1876" s="57" t="s">
        <v>94</v>
      </c>
      <c r="Z1876" s="57">
        <v>229</v>
      </c>
      <c r="AA1876" s="57">
        <v>327.47000000000003</v>
      </c>
    </row>
    <row r="1877" spans="16:27" ht="18" customHeight="1" x14ac:dyDescent="0.25">
      <c r="P1877" s="11"/>
      <c r="Q1877" s="58" t="s">
        <v>88</v>
      </c>
      <c r="R1877" s="58">
        <v>2022</v>
      </c>
      <c r="S1877" s="58" t="s">
        <v>0</v>
      </c>
      <c r="T1877" s="58" t="s">
        <v>101</v>
      </c>
      <c r="U1877" s="58" t="s">
        <v>90</v>
      </c>
      <c r="V1877" s="58" t="s">
        <v>91</v>
      </c>
      <c r="W1877" s="58" t="s">
        <v>92</v>
      </c>
      <c r="X1877" s="58" t="s">
        <v>93</v>
      </c>
      <c r="Y1877" s="58" t="s">
        <v>94</v>
      </c>
      <c r="Z1877" s="58">
        <v>223</v>
      </c>
      <c r="AA1877" s="58">
        <v>318.89</v>
      </c>
    </row>
    <row r="1878" spans="16:27" ht="18" customHeight="1" x14ac:dyDescent="0.25">
      <c r="P1878" s="11"/>
      <c r="Q1878" s="57" t="s">
        <v>95</v>
      </c>
      <c r="R1878" s="57">
        <v>2022</v>
      </c>
      <c r="S1878" s="57" t="s">
        <v>0</v>
      </c>
      <c r="T1878" s="57" t="s">
        <v>101</v>
      </c>
      <c r="U1878" s="57" t="s">
        <v>90</v>
      </c>
      <c r="V1878" s="57" t="s">
        <v>91</v>
      </c>
      <c r="W1878" s="57" t="s">
        <v>92</v>
      </c>
      <c r="X1878" s="57" t="s">
        <v>93</v>
      </c>
      <c r="Y1878" s="57" t="s">
        <v>94</v>
      </c>
      <c r="Z1878" s="57">
        <v>789</v>
      </c>
      <c r="AA1878" s="57">
        <v>1128.27</v>
      </c>
    </row>
    <row r="1879" spans="16:27" ht="18" customHeight="1" x14ac:dyDescent="0.25">
      <c r="P1879" s="11"/>
      <c r="Q1879" s="58" t="s">
        <v>95</v>
      </c>
      <c r="R1879" s="58">
        <v>2022</v>
      </c>
      <c r="S1879" s="58" t="s">
        <v>0</v>
      </c>
      <c r="T1879" s="58" t="s">
        <v>101</v>
      </c>
      <c r="U1879" s="58" t="s">
        <v>90</v>
      </c>
      <c r="V1879" s="58" t="s">
        <v>91</v>
      </c>
      <c r="W1879" s="58" t="s">
        <v>92</v>
      </c>
      <c r="X1879" s="58" t="s">
        <v>93</v>
      </c>
      <c r="Y1879" s="58" t="s">
        <v>94</v>
      </c>
      <c r="Z1879" s="58">
        <v>822</v>
      </c>
      <c r="AA1879" s="58">
        <v>1175.46</v>
      </c>
    </row>
    <row r="1880" spans="16:27" ht="18" customHeight="1" x14ac:dyDescent="0.25">
      <c r="P1880" s="11"/>
      <c r="Q1880" s="57" t="s">
        <v>95</v>
      </c>
      <c r="R1880" s="57">
        <v>2022</v>
      </c>
      <c r="S1880" s="57" t="s">
        <v>0</v>
      </c>
      <c r="T1880" s="57" t="s">
        <v>101</v>
      </c>
      <c r="U1880" s="57" t="s">
        <v>90</v>
      </c>
      <c r="V1880" s="57" t="s">
        <v>91</v>
      </c>
      <c r="W1880" s="57" t="s">
        <v>92</v>
      </c>
      <c r="X1880" s="57" t="s">
        <v>93</v>
      </c>
      <c r="Y1880" s="57" t="s">
        <v>96</v>
      </c>
      <c r="Z1880" s="57">
        <v>233</v>
      </c>
      <c r="AA1880" s="57">
        <v>333.19</v>
      </c>
    </row>
    <row r="1881" spans="16:27" ht="18" customHeight="1" x14ac:dyDescent="0.25">
      <c r="P1881" s="11"/>
      <c r="Q1881" s="58" t="s">
        <v>95</v>
      </c>
      <c r="R1881" s="58">
        <v>2022</v>
      </c>
      <c r="S1881" s="58" t="s">
        <v>0</v>
      </c>
      <c r="T1881" s="58" t="s">
        <v>101</v>
      </c>
      <c r="U1881" s="58" t="s">
        <v>90</v>
      </c>
      <c r="V1881" s="58" t="s">
        <v>91</v>
      </c>
      <c r="W1881" s="58" t="s">
        <v>92</v>
      </c>
      <c r="X1881" s="58" t="s">
        <v>93</v>
      </c>
      <c r="Y1881" s="58" t="s">
        <v>96</v>
      </c>
      <c r="Z1881" s="58">
        <v>227</v>
      </c>
      <c r="AA1881" s="58">
        <v>324.61</v>
      </c>
    </row>
    <row r="1882" spans="16:27" ht="18" customHeight="1" x14ac:dyDescent="0.25">
      <c r="P1882" s="11"/>
      <c r="Q1882" s="57" t="s">
        <v>88</v>
      </c>
      <c r="R1882" s="57">
        <v>2022</v>
      </c>
      <c r="S1882" s="57" t="s">
        <v>0</v>
      </c>
      <c r="T1882" s="57" t="s">
        <v>101</v>
      </c>
      <c r="U1882" s="57" t="s">
        <v>90</v>
      </c>
      <c r="V1882" s="57" t="s">
        <v>91</v>
      </c>
      <c r="W1882" s="57" t="s">
        <v>92</v>
      </c>
      <c r="X1882" s="57" t="s">
        <v>93</v>
      </c>
      <c r="Y1882" s="57" t="s">
        <v>96</v>
      </c>
      <c r="Z1882" s="57">
        <v>221</v>
      </c>
      <c r="AA1882" s="57">
        <v>316.02999999999997</v>
      </c>
    </row>
    <row r="1883" spans="16:27" ht="18" customHeight="1" x14ac:dyDescent="0.25">
      <c r="P1883" s="11"/>
      <c r="Q1883" s="58" t="s">
        <v>95</v>
      </c>
      <c r="R1883" s="58">
        <v>2022</v>
      </c>
      <c r="S1883" s="58" t="s">
        <v>0</v>
      </c>
      <c r="T1883" s="58" t="s">
        <v>101</v>
      </c>
      <c r="U1883" s="58" t="s">
        <v>90</v>
      </c>
      <c r="V1883" s="58" t="s">
        <v>91</v>
      </c>
      <c r="W1883" s="58" t="s">
        <v>92</v>
      </c>
      <c r="X1883" s="58" t="s">
        <v>93</v>
      </c>
      <c r="Y1883" s="58" t="s">
        <v>94</v>
      </c>
      <c r="Z1883" s="58">
        <v>215</v>
      </c>
      <c r="AA1883" s="58">
        <v>307.45</v>
      </c>
    </row>
    <row r="1884" spans="16:27" ht="18" customHeight="1" x14ac:dyDescent="0.25">
      <c r="P1884" s="11"/>
      <c r="Q1884" s="57" t="s">
        <v>97</v>
      </c>
      <c r="R1884" s="57">
        <v>2022</v>
      </c>
      <c r="S1884" s="57" t="s">
        <v>0</v>
      </c>
      <c r="T1884" s="57" t="s">
        <v>101</v>
      </c>
      <c r="U1884" s="57" t="s">
        <v>90</v>
      </c>
      <c r="V1884" s="57" t="s">
        <v>91</v>
      </c>
      <c r="W1884" s="57" t="s">
        <v>92</v>
      </c>
      <c r="X1884" s="57" t="s">
        <v>93</v>
      </c>
      <c r="Y1884" s="57" t="s">
        <v>94</v>
      </c>
      <c r="Z1884" s="57">
        <v>263</v>
      </c>
      <c r="AA1884" s="57">
        <v>376.09</v>
      </c>
    </row>
    <row r="1885" spans="16:27" ht="18" customHeight="1" x14ac:dyDescent="0.25">
      <c r="P1885" s="11"/>
      <c r="Q1885" s="58" t="s">
        <v>88</v>
      </c>
      <c r="R1885" s="58">
        <v>2022</v>
      </c>
      <c r="S1885" s="58" t="s">
        <v>6</v>
      </c>
      <c r="T1885" s="58" t="s">
        <v>101</v>
      </c>
      <c r="U1885" s="58" t="s">
        <v>90</v>
      </c>
      <c r="V1885" s="58" t="s">
        <v>91</v>
      </c>
      <c r="W1885" s="58" t="s">
        <v>92</v>
      </c>
      <c r="X1885" s="58" t="s">
        <v>93</v>
      </c>
      <c r="Y1885" s="58" t="s">
        <v>96</v>
      </c>
      <c r="Z1885" s="58">
        <v>134</v>
      </c>
      <c r="AA1885" s="58">
        <v>191.62</v>
      </c>
    </row>
    <row r="1886" spans="16:27" ht="18" customHeight="1" x14ac:dyDescent="0.25">
      <c r="P1886" s="11"/>
      <c r="Q1886" s="57" t="s">
        <v>88</v>
      </c>
      <c r="R1886" s="57">
        <v>2022</v>
      </c>
      <c r="S1886" s="57" t="s">
        <v>6</v>
      </c>
      <c r="T1886" s="57" t="s">
        <v>101</v>
      </c>
      <c r="U1886" s="57" t="s">
        <v>90</v>
      </c>
      <c r="V1886" s="57" t="s">
        <v>91</v>
      </c>
      <c r="W1886" s="57" t="s">
        <v>92</v>
      </c>
      <c r="X1886" s="57" t="s">
        <v>93</v>
      </c>
      <c r="Y1886" s="57" t="s">
        <v>96</v>
      </c>
      <c r="Z1886" s="57">
        <v>128</v>
      </c>
      <c r="AA1886" s="57">
        <v>183.04</v>
      </c>
    </row>
    <row r="1887" spans="16:27" ht="18" customHeight="1" x14ac:dyDescent="0.25">
      <c r="P1887" s="11"/>
      <c r="Q1887" s="58" t="s">
        <v>95</v>
      </c>
      <c r="R1887" s="58">
        <v>2022</v>
      </c>
      <c r="S1887" s="58" t="s">
        <v>6</v>
      </c>
      <c r="T1887" s="58" t="s">
        <v>101</v>
      </c>
      <c r="U1887" s="58" t="s">
        <v>90</v>
      </c>
      <c r="V1887" s="58" t="s">
        <v>91</v>
      </c>
      <c r="W1887" s="58" t="s">
        <v>92</v>
      </c>
      <c r="X1887" s="58" t="s">
        <v>93</v>
      </c>
      <c r="Y1887" s="58" t="s">
        <v>94</v>
      </c>
      <c r="Z1887" s="58">
        <v>230</v>
      </c>
      <c r="AA1887" s="58">
        <v>328.9</v>
      </c>
    </row>
    <row r="1888" spans="16:27" ht="18" customHeight="1" x14ac:dyDescent="0.25">
      <c r="P1888" s="11"/>
      <c r="Q1888" s="57" t="s">
        <v>95</v>
      </c>
      <c r="R1888" s="57">
        <v>2022</v>
      </c>
      <c r="S1888" s="57" t="s">
        <v>6</v>
      </c>
      <c r="T1888" s="57" t="s">
        <v>101</v>
      </c>
      <c r="U1888" s="57" t="s">
        <v>90</v>
      </c>
      <c r="V1888" s="57" t="s">
        <v>91</v>
      </c>
      <c r="W1888" s="57" t="s">
        <v>92</v>
      </c>
      <c r="X1888" s="57" t="s">
        <v>93</v>
      </c>
      <c r="Y1888" s="57" t="s">
        <v>94</v>
      </c>
      <c r="Z1888" s="57">
        <v>136</v>
      </c>
      <c r="AA1888" s="57">
        <v>194.48</v>
      </c>
    </row>
    <row r="1889" spans="16:27" ht="18" customHeight="1" x14ac:dyDescent="0.25">
      <c r="P1889" s="11"/>
      <c r="Q1889" s="58" t="s">
        <v>88</v>
      </c>
      <c r="R1889" s="58">
        <v>2022</v>
      </c>
      <c r="S1889" s="58" t="s">
        <v>6</v>
      </c>
      <c r="T1889" s="58" t="s">
        <v>101</v>
      </c>
      <c r="U1889" s="58" t="s">
        <v>90</v>
      </c>
      <c r="V1889" s="58" t="s">
        <v>91</v>
      </c>
      <c r="W1889" s="58" t="s">
        <v>92</v>
      </c>
      <c r="X1889" s="58" t="s">
        <v>93</v>
      </c>
      <c r="Y1889" s="58" t="s">
        <v>94</v>
      </c>
      <c r="Z1889" s="58">
        <v>130</v>
      </c>
      <c r="AA1889" s="58">
        <v>185.9</v>
      </c>
    </row>
    <row r="1890" spans="16:27" ht="18" customHeight="1" x14ac:dyDescent="0.25">
      <c r="P1890" s="11"/>
      <c r="Q1890" s="57" t="s">
        <v>97</v>
      </c>
      <c r="R1890" s="57">
        <v>2022</v>
      </c>
      <c r="S1890" s="57" t="s">
        <v>6</v>
      </c>
      <c r="T1890" s="57" t="s">
        <v>101</v>
      </c>
      <c r="U1890" s="57" t="s">
        <v>90</v>
      </c>
      <c r="V1890" s="57" t="s">
        <v>91</v>
      </c>
      <c r="W1890" s="57" t="s">
        <v>92</v>
      </c>
      <c r="X1890" s="57" t="s">
        <v>93</v>
      </c>
      <c r="Y1890" s="57" t="s">
        <v>94</v>
      </c>
      <c r="Z1890" s="57">
        <v>370</v>
      </c>
      <c r="AA1890" s="57">
        <v>529.1</v>
      </c>
    </row>
    <row r="1891" spans="16:27" ht="18" customHeight="1" x14ac:dyDescent="0.25">
      <c r="P1891" s="11"/>
      <c r="Q1891" s="58" t="s">
        <v>95</v>
      </c>
      <c r="R1891" s="58">
        <v>2022</v>
      </c>
      <c r="S1891" s="58" t="s">
        <v>6</v>
      </c>
      <c r="T1891" s="58" t="s">
        <v>101</v>
      </c>
      <c r="U1891" s="58" t="s">
        <v>90</v>
      </c>
      <c r="V1891" s="58" t="s">
        <v>91</v>
      </c>
      <c r="W1891" s="58" t="s">
        <v>92</v>
      </c>
      <c r="X1891" s="58" t="s">
        <v>93</v>
      </c>
      <c r="Y1891" s="58" t="s">
        <v>94</v>
      </c>
      <c r="Z1891" s="58">
        <v>184</v>
      </c>
      <c r="AA1891" s="58">
        <v>526.24</v>
      </c>
    </row>
    <row r="1892" spans="16:27" ht="18" customHeight="1" x14ac:dyDescent="0.25">
      <c r="P1892" s="11"/>
      <c r="Q1892" s="57" t="s">
        <v>95</v>
      </c>
      <c r="R1892" s="57">
        <v>2022</v>
      </c>
      <c r="S1892" s="57" t="s">
        <v>6</v>
      </c>
      <c r="T1892" s="57" t="s">
        <v>101</v>
      </c>
      <c r="U1892" s="57" t="s">
        <v>90</v>
      </c>
      <c r="V1892" s="57" t="s">
        <v>91</v>
      </c>
      <c r="W1892" s="57" t="s">
        <v>92</v>
      </c>
      <c r="X1892" s="57" t="s">
        <v>93</v>
      </c>
      <c r="Y1892" s="57" t="s">
        <v>94</v>
      </c>
      <c r="Z1892" s="57">
        <v>232</v>
      </c>
      <c r="AA1892" s="57">
        <v>526.24</v>
      </c>
    </row>
    <row r="1893" spans="16:27" ht="18" customHeight="1" x14ac:dyDescent="0.25">
      <c r="P1893" s="11"/>
      <c r="Q1893" s="58" t="s">
        <v>97</v>
      </c>
      <c r="R1893" s="58">
        <v>2022</v>
      </c>
      <c r="S1893" s="58" t="s">
        <v>6</v>
      </c>
      <c r="T1893" s="58" t="s">
        <v>101</v>
      </c>
      <c r="U1893" s="58" t="s">
        <v>90</v>
      </c>
      <c r="V1893" s="58" t="s">
        <v>91</v>
      </c>
      <c r="W1893" s="58" t="s">
        <v>92</v>
      </c>
      <c r="X1893" s="58" t="s">
        <v>93</v>
      </c>
      <c r="Y1893" s="58" t="s">
        <v>94</v>
      </c>
      <c r="Z1893" s="58">
        <v>1013</v>
      </c>
      <c r="AA1893" s="58">
        <v>1448.59</v>
      </c>
    </row>
    <row r="1894" spans="16:27" ht="18" customHeight="1" x14ac:dyDescent="0.25">
      <c r="P1894" s="11"/>
      <c r="Q1894" s="57" t="s">
        <v>98</v>
      </c>
      <c r="R1894" s="57">
        <v>2022</v>
      </c>
      <c r="S1894" s="57" t="s">
        <v>6</v>
      </c>
      <c r="T1894" s="57" t="s">
        <v>101</v>
      </c>
      <c r="U1894" s="57" t="s">
        <v>90</v>
      </c>
      <c r="V1894" s="57" t="s">
        <v>91</v>
      </c>
      <c r="W1894" s="57" t="s">
        <v>92</v>
      </c>
      <c r="X1894" s="57" t="s">
        <v>93</v>
      </c>
      <c r="Y1894" s="57" t="s">
        <v>94</v>
      </c>
      <c r="Z1894" s="57">
        <v>234</v>
      </c>
      <c r="AA1894" s="57">
        <v>334.62</v>
      </c>
    </row>
    <row r="1895" spans="16:27" ht="18" customHeight="1" x14ac:dyDescent="0.25">
      <c r="P1895" s="11"/>
      <c r="Q1895" s="58" t="s">
        <v>97</v>
      </c>
      <c r="R1895" s="58">
        <v>2022</v>
      </c>
      <c r="S1895" s="58" t="s">
        <v>6</v>
      </c>
      <c r="T1895" s="58" t="s">
        <v>101</v>
      </c>
      <c r="U1895" s="58" t="s">
        <v>90</v>
      </c>
      <c r="V1895" s="58" t="s">
        <v>91</v>
      </c>
      <c r="W1895" s="58" t="s">
        <v>92</v>
      </c>
      <c r="X1895" s="58" t="s">
        <v>93</v>
      </c>
      <c r="Y1895" s="58" t="s">
        <v>94</v>
      </c>
      <c r="Z1895" s="58">
        <v>183</v>
      </c>
      <c r="AA1895" s="58">
        <v>261.69</v>
      </c>
    </row>
    <row r="1896" spans="16:27" ht="18" customHeight="1" x14ac:dyDescent="0.25">
      <c r="P1896" s="11"/>
      <c r="Q1896" s="57" t="s">
        <v>95</v>
      </c>
      <c r="R1896" s="57">
        <v>2022</v>
      </c>
      <c r="S1896" s="57" t="s">
        <v>6</v>
      </c>
      <c r="T1896" s="57" t="s">
        <v>101</v>
      </c>
      <c r="U1896" s="57" t="s">
        <v>90</v>
      </c>
      <c r="V1896" s="57" t="s">
        <v>91</v>
      </c>
      <c r="W1896" s="57" t="s">
        <v>92</v>
      </c>
      <c r="X1896" s="57" t="s">
        <v>93</v>
      </c>
      <c r="Y1896" s="57" t="s">
        <v>94</v>
      </c>
      <c r="Z1896" s="57">
        <v>231</v>
      </c>
      <c r="AA1896" s="57">
        <v>330.33</v>
      </c>
    </row>
    <row r="1897" spans="16:27" ht="18" customHeight="1" x14ac:dyDescent="0.25">
      <c r="P1897" s="11"/>
      <c r="Q1897" s="58" t="s">
        <v>97</v>
      </c>
      <c r="R1897" s="58">
        <v>2022</v>
      </c>
      <c r="S1897" s="58" t="s">
        <v>6</v>
      </c>
      <c r="T1897" s="58" t="s">
        <v>101</v>
      </c>
      <c r="U1897" s="58" t="s">
        <v>90</v>
      </c>
      <c r="V1897" s="58" t="s">
        <v>91</v>
      </c>
      <c r="W1897" s="58" t="s">
        <v>92</v>
      </c>
      <c r="X1897" s="58" t="s">
        <v>93</v>
      </c>
      <c r="Y1897" s="58" t="s">
        <v>94</v>
      </c>
      <c r="Z1897" s="58">
        <v>133</v>
      </c>
      <c r="AA1897" s="58">
        <v>190.19</v>
      </c>
    </row>
    <row r="1898" spans="16:27" ht="18" customHeight="1" x14ac:dyDescent="0.25">
      <c r="P1898" s="11"/>
      <c r="Q1898" s="57" t="s">
        <v>95</v>
      </c>
      <c r="R1898" s="57">
        <v>2022</v>
      </c>
      <c r="S1898" s="57" t="s">
        <v>6</v>
      </c>
      <c r="T1898" s="57" t="s">
        <v>101</v>
      </c>
      <c r="U1898" s="57" t="s">
        <v>90</v>
      </c>
      <c r="V1898" s="57" t="s">
        <v>91</v>
      </c>
      <c r="W1898" s="57" t="s">
        <v>92</v>
      </c>
      <c r="X1898" s="57" t="s">
        <v>93</v>
      </c>
      <c r="Y1898" s="57" t="s">
        <v>94</v>
      </c>
      <c r="Z1898" s="57">
        <v>127</v>
      </c>
      <c r="AA1898" s="57">
        <v>181.61</v>
      </c>
    </row>
    <row r="1899" spans="16:27" ht="18" customHeight="1" x14ac:dyDescent="0.25">
      <c r="P1899" s="11"/>
      <c r="Q1899" s="58" t="s">
        <v>95</v>
      </c>
      <c r="R1899" s="58">
        <v>2022</v>
      </c>
      <c r="S1899" s="58" t="s">
        <v>6</v>
      </c>
      <c r="T1899" s="58" t="s">
        <v>101</v>
      </c>
      <c r="U1899" s="58" t="s">
        <v>90</v>
      </c>
      <c r="V1899" s="58" t="s">
        <v>91</v>
      </c>
      <c r="W1899" s="58" t="s">
        <v>92</v>
      </c>
      <c r="X1899" s="58" t="s">
        <v>93</v>
      </c>
      <c r="Y1899" s="58" t="s">
        <v>94</v>
      </c>
      <c r="Z1899" s="58">
        <v>794</v>
      </c>
      <c r="AA1899" s="58">
        <v>1135.42</v>
      </c>
    </row>
    <row r="1900" spans="16:27" ht="18" customHeight="1" x14ac:dyDescent="0.25">
      <c r="P1900" s="11"/>
      <c r="Q1900" s="57" t="s">
        <v>95</v>
      </c>
      <c r="R1900" s="57">
        <v>2022</v>
      </c>
      <c r="S1900" s="57" t="s">
        <v>6</v>
      </c>
      <c r="T1900" s="57" t="s">
        <v>101</v>
      </c>
      <c r="U1900" s="57" t="s">
        <v>90</v>
      </c>
      <c r="V1900" s="57" t="s">
        <v>91</v>
      </c>
      <c r="W1900" s="57" t="s">
        <v>92</v>
      </c>
      <c r="X1900" s="57" t="s">
        <v>93</v>
      </c>
      <c r="Y1900" s="57" t="s">
        <v>96</v>
      </c>
      <c r="Z1900" s="57">
        <v>137</v>
      </c>
      <c r="AA1900" s="57">
        <v>195.91</v>
      </c>
    </row>
    <row r="1901" spans="16:27" ht="18" customHeight="1" x14ac:dyDescent="0.25">
      <c r="P1901" s="11"/>
      <c r="Q1901" s="58" t="s">
        <v>88</v>
      </c>
      <c r="R1901" s="58">
        <v>2022</v>
      </c>
      <c r="S1901" s="58" t="s">
        <v>6</v>
      </c>
      <c r="T1901" s="58" t="s">
        <v>101</v>
      </c>
      <c r="U1901" s="58" t="s">
        <v>90</v>
      </c>
      <c r="V1901" s="58" t="s">
        <v>91</v>
      </c>
      <c r="W1901" s="58" t="s">
        <v>92</v>
      </c>
      <c r="X1901" s="58" t="s">
        <v>93</v>
      </c>
      <c r="Y1901" s="58" t="s">
        <v>96</v>
      </c>
      <c r="Z1901" s="58">
        <v>131</v>
      </c>
      <c r="AA1901" s="58">
        <v>187.33</v>
      </c>
    </row>
    <row r="1902" spans="16:27" ht="18" customHeight="1" x14ac:dyDescent="0.25">
      <c r="P1902" s="11"/>
      <c r="Q1902" s="57" t="s">
        <v>88</v>
      </c>
      <c r="R1902" s="57">
        <v>2022</v>
      </c>
      <c r="S1902" s="57" t="s">
        <v>6</v>
      </c>
      <c r="T1902" s="57" t="s">
        <v>101</v>
      </c>
      <c r="U1902" s="57" t="s">
        <v>90</v>
      </c>
      <c r="V1902" s="57" t="s">
        <v>91</v>
      </c>
      <c r="W1902" s="57" t="s">
        <v>92</v>
      </c>
      <c r="X1902" s="57" t="s">
        <v>93</v>
      </c>
      <c r="Y1902" s="57" t="s">
        <v>96</v>
      </c>
      <c r="Z1902" s="57">
        <v>371</v>
      </c>
      <c r="AA1902" s="57">
        <v>530.53</v>
      </c>
    </row>
    <row r="1903" spans="16:27" ht="18" customHeight="1" x14ac:dyDescent="0.25">
      <c r="P1903" s="11"/>
      <c r="Q1903" s="58" t="s">
        <v>88</v>
      </c>
      <c r="R1903" s="58">
        <v>2022</v>
      </c>
      <c r="S1903" s="58" t="s">
        <v>6</v>
      </c>
      <c r="T1903" s="58" t="s">
        <v>101</v>
      </c>
      <c r="U1903" s="58" t="s">
        <v>90</v>
      </c>
      <c r="V1903" s="58" t="s">
        <v>91</v>
      </c>
      <c r="W1903" s="58" t="s">
        <v>92</v>
      </c>
      <c r="X1903" s="58" t="s">
        <v>93</v>
      </c>
      <c r="Y1903" s="58" t="s">
        <v>94</v>
      </c>
      <c r="Z1903" s="58">
        <v>185</v>
      </c>
      <c r="AA1903" s="58">
        <v>264.55</v>
      </c>
    </row>
    <row r="1904" spans="16:27" ht="18" customHeight="1" x14ac:dyDescent="0.25">
      <c r="P1904" s="11"/>
      <c r="Q1904" s="57" t="s">
        <v>95</v>
      </c>
      <c r="R1904" s="57">
        <v>2022</v>
      </c>
      <c r="S1904" s="57" t="s">
        <v>6</v>
      </c>
      <c r="T1904" s="57" t="s">
        <v>101</v>
      </c>
      <c r="U1904" s="57" t="s">
        <v>90</v>
      </c>
      <c r="V1904" s="57" t="s">
        <v>91</v>
      </c>
      <c r="W1904" s="57" t="s">
        <v>92</v>
      </c>
      <c r="X1904" s="57" t="s">
        <v>93</v>
      </c>
      <c r="Y1904" s="57" t="s">
        <v>94</v>
      </c>
      <c r="Z1904" s="57">
        <v>233</v>
      </c>
      <c r="AA1904" s="57">
        <v>333.19</v>
      </c>
    </row>
    <row r="1905" spans="16:27" ht="18" customHeight="1" x14ac:dyDescent="0.25">
      <c r="P1905" s="11"/>
      <c r="Q1905" s="58" t="s">
        <v>95</v>
      </c>
      <c r="R1905" s="58">
        <v>2022</v>
      </c>
      <c r="S1905" s="58" t="s">
        <v>5</v>
      </c>
      <c r="T1905" s="58" t="s">
        <v>101</v>
      </c>
      <c r="U1905" s="58" t="s">
        <v>90</v>
      </c>
      <c r="V1905" s="58" t="s">
        <v>91</v>
      </c>
      <c r="W1905" s="58" t="s">
        <v>92</v>
      </c>
      <c r="X1905" s="58" t="s">
        <v>93</v>
      </c>
      <c r="Y1905" s="58" t="s">
        <v>96</v>
      </c>
      <c r="Z1905" s="58">
        <v>152</v>
      </c>
      <c r="AA1905" s="58">
        <v>217.36</v>
      </c>
    </row>
    <row r="1906" spans="16:27" ht="18" customHeight="1" x14ac:dyDescent="0.25">
      <c r="P1906" s="11"/>
      <c r="Q1906" s="57" t="s">
        <v>95</v>
      </c>
      <c r="R1906" s="57">
        <v>2022</v>
      </c>
      <c r="S1906" s="57" t="s">
        <v>5</v>
      </c>
      <c r="T1906" s="57" t="s">
        <v>101</v>
      </c>
      <c r="U1906" s="57" t="s">
        <v>90</v>
      </c>
      <c r="V1906" s="57" t="s">
        <v>91</v>
      </c>
      <c r="W1906" s="57" t="s">
        <v>92</v>
      </c>
      <c r="X1906" s="57" t="s">
        <v>93</v>
      </c>
      <c r="Y1906" s="57" t="s">
        <v>96</v>
      </c>
      <c r="Z1906" s="57">
        <v>146</v>
      </c>
      <c r="AA1906" s="57">
        <v>208.78</v>
      </c>
    </row>
    <row r="1907" spans="16:27" ht="18" customHeight="1" x14ac:dyDescent="0.25">
      <c r="P1907" s="11"/>
      <c r="Q1907" s="58" t="s">
        <v>95</v>
      </c>
      <c r="R1907" s="58">
        <v>2022</v>
      </c>
      <c r="S1907" s="58" t="s">
        <v>5</v>
      </c>
      <c r="T1907" s="58" t="s">
        <v>101</v>
      </c>
      <c r="U1907" s="58" t="s">
        <v>90</v>
      </c>
      <c r="V1907" s="58" t="s">
        <v>91</v>
      </c>
      <c r="W1907" s="58" t="s">
        <v>92</v>
      </c>
      <c r="X1907" s="58" t="s">
        <v>93</v>
      </c>
      <c r="Y1907" s="58" t="s">
        <v>96</v>
      </c>
      <c r="Z1907" s="58">
        <v>140</v>
      </c>
      <c r="AA1907" s="58">
        <v>200.2</v>
      </c>
    </row>
    <row r="1908" spans="16:27" ht="18" customHeight="1" x14ac:dyDescent="0.25">
      <c r="P1908" s="11"/>
      <c r="Q1908" s="57" t="s">
        <v>99</v>
      </c>
      <c r="R1908" s="57">
        <v>2022</v>
      </c>
      <c r="S1908" s="57" t="s">
        <v>5</v>
      </c>
      <c r="T1908" s="57" t="s">
        <v>101</v>
      </c>
      <c r="U1908" s="57" t="s">
        <v>90</v>
      </c>
      <c r="V1908" s="57" t="s">
        <v>91</v>
      </c>
      <c r="W1908" s="57" t="s">
        <v>92</v>
      </c>
      <c r="X1908" s="57" t="s">
        <v>93</v>
      </c>
      <c r="Y1908" s="57" t="s">
        <v>94</v>
      </c>
      <c r="Z1908" s="57">
        <v>188</v>
      </c>
      <c r="AA1908" s="57">
        <v>268.83999999999997</v>
      </c>
    </row>
    <row r="1909" spans="16:27" ht="18" customHeight="1" x14ac:dyDescent="0.25">
      <c r="P1909" s="11"/>
      <c r="Q1909" s="58" t="s">
        <v>88</v>
      </c>
      <c r="R1909" s="58">
        <v>2022</v>
      </c>
      <c r="S1909" s="58" t="s">
        <v>5</v>
      </c>
      <c r="T1909" s="58" t="s">
        <v>101</v>
      </c>
      <c r="U1909" s="58" t="s">
        <v>90</v>
      </c>
      <c r="V1909" s="58" t="s">
        <v>91</v>
      </c>
      <c r="W1909" s="58" t="s">
        <v>92</v>
      </c>
      <c r="X1909" s="58" t="s">
        <v>93</v>
      </c>
      <c r="Y1909" s="58" t="s">
        <v>94</v>
      </c>
      <c r="Z1909" s="58">
        <v>236</v>
      </c>
      <c r="AA1909" s="58">
        <v>337.48</v>
      </c>
    </row>
    <row r="1910" spans="16:27" ht="18" customHeight="1" x14ac:dyDescent="0.25">
      <c r="P1910" s="11"/>
      <c r="Q1910" s="57" t="s">
        <v>95</v>
      </c>
      <c r="R1910" s="57">
        <v>2022</v>
      </c>
      <c r="S1910" s="57" t="s">
        <v>5</v>
      </c>
      <c r="T1910" s="57" t="s">
        <v>101</v>
      </c>
      <c r="U1910" s="57" t="s">
        <v>90</v>
      </c>
      <c r="V1910" s="57" t="s">
        <v>91</v>
      </c>
      <c r="W1910" s="57" t="s">
        <v>92</v>
      </c>
      <c r="X1910" s="57" t="s">
        <v>93</v>
      </c>
      <c r="Y1910" s="57" t="s">
        <v>94</v>
      </c>
      <c r="Z1910" s="57">
        <v>154</v>
      </c>
      <c r="AA1910" s="57">
        <v>220.22</v>
      </c>
    </row>
    <row r="1911" spans="16:27" ht="18" customHeight="1" x14ac:dyDescent="0.25">
      <c r="P1911" s="11"/>
      <c r="Q1911" s="58" t="s">
        <v>88</v>
      </c>
      <c r="R1911" s="58">
        <v>2022</v>
      </c>
      <c r="S1911" s="58" t="s">
        <v>5</v>
      </c>
      <c r="T1911" s="58" t="s">
        <v>101</v>
      </c>
      <c r="U1911" s="58" t="s">
        <v>90</v>
      </c>
      <c r="V1911" s="58" t="s">
        <v>91</v>
      </c>
      <c r="W1911" s="58" t="s">
        <v>92</v>
      </c>
      <c r="X1911" s="58" t="s">
        <v>93</v>
      </c>
      <c r="Y1911" s="58" t="s">
        <v>94</v>
      </c>
      <c r="Z1911" s="58">
        <v>148</v>
      </c>
      <c r="AA1911" s="58">
        <v>211.64</v>
      </c>
    </row>
    <row r="1912" spans="16:27" ht="18" customHeight="1" x14ac:dyDescent="0.25">
      <c r="P1912" s="11"/>
      <c r="Q1912" s="57" t="s">
        <v>97</v>
      </c>
      <c r="R1912" s="57">
        <v>2022</v>
      </c>
      <c r="S1912" s="57" t="s">
        <v>5</v>
      </c>
      <c r="T1912" s="57" t="s">
        <v>101</v>
      </c>
      <c r="U1912" s="57" t="s">
        <v>90</v>
      </c>
      <c r="V1912" s="57" t="s">
        <v>91</v>
      </c>
      <c r="W1912" s="57" t="s">
        <v>92</v>
      </c>
      <c r="X1912" s="57" t="s">
        <v>93</v>
      </c>
      <c r="Y1912" s="57" t="s">
        <v>94</v>
      </c>
      <c r="Z1912" s="57">
        <v>142</v>
      </c>
      <c r="AA1912" s="57">
        <v>203.06</v>
      </c>
    </row>
    <row r="1913" spans="16:27" ht="18" customHeight="1" x14ac:dyDescent="0.25">
      <c r="P1913" s="11"/>
      <c r="Q1913" s="58" t="s">
        <v>88</v>
      </c>
      <c r="R1913" s="58">
        <v>2022</v>
      </c>
      <c r="S1913" s="58" t="s">
        <v>5</v>
      </c>
      <c r="T1913" s="58" t="s">
        <v>101</v>
      </c>
      <c r="U1913" s="58" t="s">
        <v>90</v>
      </c>
      <c r="V1913" s="58" t="s">
        <v>91</v>
      </c>
      <c r="W1913" s="58" t="s">
        <v>92</v>
      </c>
      <c r="X1913" s="58" t="s">
        <v>93</v>
      </c>
      <c r="Y1913" s="58" t="s">
        <v>94</v>
      </c>
      <c r="Z1913" s="58">
        <v>190</v>
      </c>
      <c r="AA1913" s="58">
        <v>526.24</v>
      </c>
    </row>
    <row r="1914" spans="16:27" ht="18" customHeight="1" x14ac:dyDescent="0.25">
      <c r="P1914" s="11"/>
      <c r="Q1914" s="57" t="s">
        <v>98</v>
      </c>
      <c r="R1914" s="57">
        <v>2022</v>
      </c>
      <c r="S1914" s="57" t="s">
        <v>5</v>
      </c>
      <c r="T1914" s="57" t="s">
        <v>101</v>
      </c>
      <c r="U1914" s="57" t="s">
        <v>90</v>
      </c>
      <c r="V1914" s="57" t="s">
        <v>91</v>
      </c>
      <c r="W1914" s="57" t="s">
        <v>92</v>
      </c>
      <c r="X1914" s="57" t="s">
        <v>93</v>
      </c>
      <c r="Y1914" s="57" t="s">
        <v>94</v>
      </c>
      <c r="Z1914" s="57">
        <v>238</v>
      </c>
      <c r="AA1914" s="57">
        <v>526.24</v>
      </c>
    </row>
    <row r="1915" spans="16:27" ht="18" customHeight="1" x14ac:dyDescent="0.25">
      <c r="P1915" s="11"/>
      <c r="Q1915" s="58" t="s">
        <v>97</v>
      </c>
      <c r="R1915" s="58">
        <v>2022</v>
      </c>
      <c r="S1915" s="58" t="s">
        <v>5</v>
      </c>
      <c r="T1915" s="58" t="s">
        <v>101</v>
      </c>
      <c r="U1915" s="58" t="s">
        <v>90</v>
      </c>
      <c r="V1915" s="58" t="s">
        <v>91</v>
      </c>
      <c r="W1915" s="58" t="s">
        <v>92</v>
      </c>
      <c r="X1915" s="58" t="s">
        <v>93</v>
      </c>
      <c r="Y1915" s="58" t="s">
        <v>94</v>
      </c>
      <c r="Z1915" s="58">
        <v>1012</v>
      </c>
      <c r="AA1915" s="58">
        <v>1447.16</v>
      </c>
    </row>
    <row r="1916" spans="16:27" ht="18" customHeight="1" x14ac:dyDescent="0.25">
      <c r="P1916" s="11"/>
      <c r="Q1916" s="57" t="s">
        <v>97</v>
      </c>
      <c r="R1916" s="57">
        <v>2022</v>
      </c>
      <c r="S1916" s="57" t="s">
        <v>5</v>
      </c>
      <c r="T1916" s="57" t="s">
        <v>101</v>
      </c>
      <c r="U1916" s="57" t="s">
        <v>90</v>
      </c>
      <c r="V1916" s="57" t="s">
        <v>91</v>
      </c>
      <c r="W1916" s="57" t="s">
        <v>92</v>
      </c>
      <c r="X1916" s="57" t="s">
        <v>93</v>
      </c>
      <c r="Y1916" s="57" t="s">
        <v>94</v>
      </c>
      <c r="Z1916" s="57">
        <v>189</v>
      </c>
      <c r="AA1916" s="57">
        <v>270.27</v>
      </c>
    </row>
    <row r="1917" spans="16:27" ht="18" customHeight="1" x14ac:dyDescent="0.25">
      <c r="P1917" s="11"/>
      <c r="Q1917" s="58" t="s">
        <v>95</v>
      </c>
      <c r="R1917" s="58">
        <v>2022</v>
      </c>
      <c r="S1917" s="58" t="s">
        <v>5</v>
      </c>
      <c r="T1917" s="58" t="s">
        <v>101</v>
      </c>
      <c r="U1917" s="58" t="s">
        <v>90</v>
      </c>
      <c r="V1917" s="58" t="s">
        <v>91</v>
      </c>
      <c r="W1917" s="58" t="s">
        <v>92</v>
      </c>
      <c r="X1917" s="58" t="s">
        <v>93</v>
      </c>
      <c r="Y1917" s="58" t="s">
        <v>94</v>
      </c>
      <c r="Z1917" s="58">
        <v>237</v>
      </c>
      <c r="AA1917" s="58">
        <v>338.91</v>
      </c>
    </row>
    <row r="1918" spans="16:27" ht="18" customHeight="1" x14ac:dyDescent="0.25">
      <c r="P1918" s="11"/>
      <c r="Q1918" s="57" t="s">
        <v>97</v>
      </c>
      <c r="R1918" s="57">
        <v>2022</v>
      </c>
      <c r="S1918" s="57" t="s">
        <v>5</v>
      </c>
      <c r="T1918" s="57" t="s">
        <v>101</v>
      </c>
      <c r="U1918" s="57" t="s">
        <v>90</v>
      </c>
      <c r="V1918" s="57" t="s">
        <v>91</v>
      </c>
      <c r="W1918" s="57" t="s">
        <v>92</v>
      </c>
      <c r="X1918" s="57" t="s">
        <v>93</v>
      </c>
      <c r="Y1918" s="57" t="s">
        <v>94</v>
      </c>
      <c r="Z1918" s="57">
        <v>151</v>
      </c>
      <c r="AA1918" s="57">
        <v>215.93</v>
      </c>
    </row>
    <row r="1919" spans="16:27" ht="18" customHeight="1" x14ac:dyDescent="0.25">
      <c r="P1919" s="11"/>
      <c r="Q1919" s="58" t="s">
        <v>88</v>
      </c>
      <c r="R1919" s="58">
        <v>2022</v>
      </c>
      <c r="S1919" s="58" t="s">
        <v>5</v>
      </c>
      <c r="T1919" s="58" t="s">
        <v>101</v>
      </c>
      <c r="U1919" s="58" t="s">
        <v>90</v>
      </c>
      <c r="V1919" s="58" t="s">
        <v>91</v>
      </c>
      <c r="W1919" s="58" t="s">
        <v>92</v>
      </c>
      <c r="X1919" s="58" t="s">
        <v>93</v>
      </c>
      <c r="Y1919" s="58" t="s">
        <v>94</v>
      </c>
      <c r="Z1919" s="58">
        <v>145</v>
      </c>
      <c r="AA1919" s="58">
        <v>207.35</v>
      </c>
    </row>
    <row r="1920" spans="16:27" ht="18" customHeight="1" x14ac:dyDescent="0.25">
      <c r="P1920" s="11"/>
      <c r="Q1920" s="57" t="s">
        <v>99</v>
      </c>
      <c r="R1920" s="57">
        <v>2022</v>
      </c>
      <c r="S1920" s="57" t="s">
        <v>5</v>
      </c>
      <c r="T1920" s="57" t="s">
        <v>101</v>
      </c>
      <c r="U1920" s="57" t="s">
        <v>90</v>
      </c>
      <c r="V1920" s="57" t="s">
        <v>91</v>
      </c>
      <c r="W1920" s="57" t="s">
        <v>92</v>
      </c>
      <c r="X1920" s="57" t="s">
        <v>93</v>
      </c>
      <c r="Y1920" s="57" t="s">
        <v>94</v>
      </c>
      <c r="Z1920" s="57">
        <v>139</v>
      </c>
      <c r="AA1920" s="57">
        <v>198.77</v>
      </c>
    </row>
    <row r="1921" spans="16:27" ht="18" customHeight="1" x14ac:dyDescent="0.25">
      <c r="P1921" s="11"/>
      <c r="Q1921" s="58" t="s">
        <v>95</v>
      </c>
      <c r="R1921" s="58">
        <v>2022</v>
      </c>
      <c r="S1921" s="58" t="s">
        <v>5</v>
      </c>
      <c r="T1921" s="58" t="s">
        <v>101</v>
      </c>
      <c r="U1921" s="58" t="s">
        <v>90</v>
      </c>
      <c r="V1921" s="58" t="s">
        <v>91</v>
      </c>
      <c r="W1921" s="58" t="s">
        <v>92</v>
      </c>
      <c r="X1921" s="58" t="s">
        <v>93</v>
      </c>
      <c r="Y1921" s="58" t="s">
        <v>94</v>
      </c>
      <c r="Z1921" s="58">
        <v>793</v>
      </c>
      <c r="AA1921" s="58">
        <v>1133.99</v>
      </c>
    </row>
    <row r="1922" spans="16:27" ht="18" customHeight="1" x14ac:dyDescent="0.25">
      <c r="P1922" s="11"/>
      <c r="Q1922" s="57" t="s">
        <v>95</v>
      </c>
      <c r="R1922" s="57">
        <v>2022</v>
      </c>
      <c r="S1922" s="57" t="s">
        <v>5</v>
      </c>
      <c r="T1922" s="57" t="s">
        <v>101</v>
      </c>
      <c r="U1922" s="57" t="s">
        <v>90</v>
      </c>
      <c r="V1922" s="57" t="s">
        <v>91</v>
      </c>
      <c r="W1922" s="57" t="s">
        <v>92</v>
      </c>
      <c r="X1922" s="57" t="s">
        <v>93</v>
      </c>
      <c r="Y1922" s="57" t="s">
        <v>94</v>
      </c>
      <c r="Z1922" s="57">
        <v>827</v>
      </c>
      <c r="AA1922" s="57">
        <v>1182.6099999999999</v>
      </c>
    </row>
    <row r="1923" spans="16:27" ht="18" customHeight="1" x14ac:dyDescent="0.25">
      <c r="P1923" s="11"/>
      <c r="Q1923" s="58" t="s">
        <v>99</v>
      </c>
      <c r="R1923" s="58">
        <v>2022</v>
      </c>
      <c r="S1923" s="58" t="s">
        <v>5</v>
      </c>
      <c r="T1923" s="58" t="s">
        <v>101</v>
      </c>
      <c r="U1923" s="58" t="s">
        <v>90</v>
      </c>
      <c r="V1923" s="58" t="s">
        <v>91</v>
      </c>
      <c r="W1923" s="58" t="s">
        <v>92</v>
      </c>
      <c r="X1923" s="58" t="s">
        <v>93</v>
      </c>
      <c r="Y1923" s="58" t="s">
        <v>96</v>
      </c>
      <c r="Z1923" s="58">
        <v>149</v>
      </c>
      <c r="AA1923" s="58">
        <v>213.07</v>
      </c>
    </row>
    <row r="1924" spans="16:27" ht="18" customHeight="1" x14ac:dyDescent="0.25">
      <c r="P1924" s="11"/>
      <c r="Q1924" s="57" t="s">
        <v>88</v>
      </c>
      <c r="R1924" s="57">
        <v>2022</v>
      </c>
      <c r="S1924" s="57" t="s">
        <v>5</v>
      </c>
      <c r="T1924" s="57" t="s">
        <v>101</v>
      </c>
      <c r="U1924" s="57" t="s">
        <v>90</v>
      </c>
      <c r="V1924" s="57" t="s">
        <v>91</v>
      </c>
      <c r="W1924" s="57" t="s">
        <v>92</v>
      </c>
      <c r="X1924" s="57" t="s">
        <v>93</v>
      </c>
      <c r="Y1924" s="57" t="s">
        <v>96</v>
      </c>
      <c r="Z1924" s="57">
        <v>143</v>
      </c>
      <c r="AA1924" s="57">
        <v>204.49</v>
      </c>
    </row>
    <row r="1925" spans="16:27" ht="18" customHeight="1" x14ac:dyDescent="0.25">
      <c r="P1925" s="11"/>
      <c r="Q1925" s="58" t="s">
        <v>88</v>
      </c>
      <c r="R1925" s="58">
        <v>2022</v>
      </c>
      <c r="S1925" s="58" t="s">
        <v>5</v>
      </c>
      <c r="T1925" s="58" t="s">
        <v>101</v>
      </c>
      <c r="U1925" s="58" t="s">
        <v>90</v>
      </c>
      <c r="V1925" s="58" t="s">
        <v>91</v>
      </c>
      <c r="W1925" s="58" t="s">
        <v>92</v>
      </c>
      <c r="X1925" s="58" t="s">
        <v>93</v>
      </c>
      <c r="Y1925" s="58" t="s">
        <v>94</v>
      </c>
      <c r="Z1925" s="58">
        <v>191</v>
      </c>
      <c r="AA1925" s="58">
        <v>273.13</v>
      </c>
    </row>
    <row r="1926" spans="16:27" ht="18" customHeight="1" x14ac:dyDescent="0.25">
      <c r="P1926" s="11"/>
      <c r="Q1926" s="57" t="s">
        <v>95</v>
      </c>
      <c r="R1926" s="57">
        <v>2022</v>
      </c>
      <c r="S1926" s="57" t="s">
        <v>5</v>
      </c>
      <c r="T1926" s="57" t="s">
        <v>101</v>
      </c>
      <c r="U1926" s="57" t="s">
        <v>90</v>
      </c>
      <c r="V1926" s="57" t="s">
        <v>91</v>
      </c>
      <c r="W1926" s="57" t="s">
        <v>92</v>
      </c>
      <c r="X1926" s="57" t="s">
        <v>93</v>
      </c>
      <c r="Y1926" s="57" t="s">
        <v>94</v>
      </c>
      <c r="Z1926" s="57">
        <v>239</v>
      </c>
      <c r="AA1926" s="57">
        <v>341.77</v>
      </c>
    </row>
    <row r="1927" spans="16:27" ht="18" customHeight="1" x14ac:dyDescent="0.25">
      <c r="P1927" s="11"/>
      <c r="Q1927" s="58" t="s">
        <v>95</v>
      </c>
      <c r="R1927" s="58">
        <v>2022</v>
      </c>
      <c r="S1927" s="58" t="s">
        <v>2</v>
      </c>
      <c r="T1927" s="58" t="s">
        <v>101</v>
      </c>
      <c r="U1927" s="58" t="s">
        <v>90</v>
      </c>
      <c r="V1927" s="58" t="s">
        <v>91</v>
      </c>
      <c r="W1927" s="58" t="s">
        <v>92</v>
      </c>
      <c r="X1927" s="58" t="s">
        <v>93</v>
      </c>
      <c r="Y1927" s="58" t="s">
        <v>96</v>
      </c>
      <c r="Z1927" s="58">
        <v>200</v>
      </c>
      <c r="AA1927" s="58">
        <v>286</v>
      </c>
    </row>
    <row r="1928" spans="16:27" ht="18" customHeight="1" x14ac:dyDescent="0.25">
      <c r="P1928" s="11"/>
      <c r="Q1928" s="57" t="s">
        <v>95</v>
      </c>
      <c r="R1928" s="57">
        <v>2022</v>
      </c>
      <c r="S1928" s="57" t="s">
        <v>2</v>
      </c>
      <c r="T1928" s="57" t="s">
        <v>101</v>
      </c>
      <c r="U1928" s="57" t="s">
        <v>90</v>
      </c>
      <c r="V1928" s="57" t="s">
        <v>91</v>
      </c>
      <c r="W1928" s="57" t="s">
        <v>92</v>
      </c>
      <c r="X1928" s="57" t="s">
        <v>93</v>
      </c>
      <c r="Y1928" s="57" t="s">
        <v>96</v>
      </c>
      <c r="Z1928" s="57">
        <v>194</v>
      </c>
      <c r="AA1928" s="57">
        <v>277.42</v>
      </c>
    </row>
    <row r="1929" spans="16:27" ht="18" customHeight="1" x14ac:dyDescent="0.25">
      <c r="P1929" s="11"/>
      <c r="Q1929" s="58" t="s">
        <v>88</v>
      </c>
      <c r="R1929" s="58">
        <v>2022</v>
      </c>
      <c r="S1929" s="58" t="s">
        <v>2</v>
      </c>
      <c r="T1929" s="58" t="s">
        <v>101</v>
      </c>
      <c r="U1929" s="58" t="s">
        <v>90</v>
      </c>
      <c r="V1929" s="58" t="s">
        <v>91</v>
      </c>
      <c r="W1929" s="58" t="s">
        <v>92</v>
      </c>
      <c r="X1929" s="58" t="s">
        <v>93</v>
      </c>
      <c r="Y1929" s="58" t="s">
        <v>96</v>
      </c>
      <c r="Z1929" s="58">
        <v>188</v>
      </c>
      <c r="AA1929" s="58">
        <v>268.83999999999997</v>
      </c>
    </row>
    <row r="1930" spans="16:27" ht="18" customHeight="1" x14ac:dyDescent="0.25">
      <c r="P1930" s="11"/>
      <c r="Q1930" s="57" t="s">
        <v>95</v>
      </c>
      <c r="R1930" s="57">
        <v>2022</v>
      </c>
      <c r="S1930" s="57" t="s">
        <v>2</v>
      </c>
      <c r="T1930" s="57" t="s">
        <v>101</v>
      </c>
      <c r="U1930" s="57" t="s">
        <v>90</v>
      </c>
      <c r="V1930" s="57" t="s">
        <v>91</v>
      </c>
      <c r="W1930" s="57" t="s">
        <v>92</v>
      </c>
      <c r="X1930" s="57" t="s">
        <v>93</v>
      </c>
      <c r="Y1930" s="57" t="s">
        <v>94</v>
      </c>
      <c r="Z1930" s="57">
        <v>206</v>
      </c>
      <c r="AA1930" s="57">
        <v>294.58</v>
      </c>
    </row>
    <row r="1931" spans="16:27" ht="18" customHeight="1" x14ac:dyDescent="0.25">
      <c r="P1931" s="11"/>
      <c r="Q1931" s="58" t="s">
        <v>88</v>
      </c>
      <c r="R1931" s="58">
        <v>2022</v>
      </c>
      <c r="S1931" s="58" t="s">
        <v>2</v>
      </c>
      <c r="T1931" s="58" t="s">
        <v>101</v>
      </c>
      <c r="U1931" s="58" t="s">
        <v>90</v>
      </c>
      <c r="V1931" s="58" t="s">
        <v>91</v>
      </c>
      <c r="W1931" s="58" t="s">
        <v>92</v>
      </c>
      <c r="X1931" s="58" t="s">
        <v>93</v>
      </c>
      <c r="Y1931" s="58" t="s">
        <v>94</v>
      </c>
      <c r="Z1931" s="58">
        <v>254</v>
      </c>
      <c r="AA1931" s="58">
        <v>363.22</v>
      </c>
    </row>
    <row r="1932" spans="16:27" ht="18" customHeight="1" x14ac:dyDescent="0.25">
      <c r="P1932" s="11"/>
      <c r="Q1932" s="57" t="s">
        <v>98</v>
      </c>
      <c r="R1932" s="57">
        <v>2022</v>
      </c>
      <c r="S1932" s="57" t="s">
        <v>2</v>
      </c>
      <c r="T1932" s="57" t="s">
        <v>101</v>
      </c>
      <c r="U1932" s="57" t="s">
        <v>90</v>
      </c>
      <c r="V1932" s="57" t="s">
        <v>91</v>
      </c>
      <c r="W1932" s="57" t="s">
        <v>92</v>
      </c>
      <c r="X1932" s="57" t="s">
        <v>93</v>
      </c>
      <c r="Y1932" s="57" t="s">
        <v>94</v>
      </c>
      <c r="Z1932" s="57">
        <v>202</v>
      </c>
      <c r="AA1932" s="57">
        <v>288.86</v>
      </c>
    </row>
    <row r="1933" spans="16:27" ht="18" customHeight="1" x14ac:dyDescent="0.25">
      <c r="P1933" s="11"/>
      <c r="Q1933" s="58" t="s">
        <v>95</v>
      </c>
      <c r="R1933" s="58">
        <v>2022</v>
      </c>
      <c r="S1933" s="58" t="s">
        <v>2</v>
      </c>
      <c r="T1933" s="58" t="s">
        <v>101</v>
      </c>
      <c r="U1933" s="58" t="s">
        <v>90</v>
      </c>
      <c r="V1933" s="58" t="s">
        <v>91</v>
      </c>
      <c r="W1933" s="58" t="s">
        <v>92</v>
      </c>
      <c r="X1933" s="58" t="s">
        <v>93</v>
      </c>
      <c r="Y1933" s="58" t="s">
        <v>94</v>
      </c>
      <c r="Z1933" s="58">
        <v>196</v>
      </c>
      <c r="AA1933" s="58">
        <v>280.27999999999997</v>
      </c>
    </row>
    <row r="1934" spans="16:27" ht="18" customHeight="1" x14ac:dyDescent="0.25">
      <c r="P1934" s="11"/>
      <c r="Q1934" s="57" t="s">
        <v>95</v>
      </c>
      <c r="R1934" s="57">
        <v>2022</v>
      </c>
      <c r="S1934" s="57" t="s">
        <v>2</v>
      </c>
      <c r="T1934" s="57" t="s">
        <v>101</v>
      </c>
      <c r="U1934" s="57" t="s">
        <v>90</v>
      </c>
      <c r="V1934" s="57" t="s">
        <v>91</v>
      </c>
      <c r="W1934" s="57" t="s">
        <v>92</v>
      </c>
      <c r="X1934" s="57" t="s">
        <v>93</v>
      </c>
      <c r="Y1934" s="57" t="s">
        <v>94</v>
      </c>
      <c r="Z1934" s="57">
        <v>190</v>
      </c>
      <c r="AA1934" s="57">
        <v>271.7</v>
      </c>
    </row>
    <row r="1935" spans="16:27" ht="18" customHeight="1" x14ac:dyDescent="0.25">
      <c r="P1935" s="11"/>
      <c r="Q1935" s="58" t="s">
        <v>88</v>
      </c>
      <c r="R1935" s="58">
        <v>2022</v>
      </c>
      <c r="S1935" s="58" t="s">
        <v>2</v>
      </c>
      <c r="T1935" s="58" t="s">
        <v>101</v>
      </c>
      <c r="U1935" s="58" t="s">
        <v>90</v>
      </c>
      <c r="V1935" s="58" t="s">
        <v>91</v>
      </c>
      <c r="W1935" s="58" t="s">
        <v>92</v>
      </c>
      <c r="X1935" s="58" t="s">
        <v>93</v>
      </c>
      <c r="Y1935" s="58" t="s">
        <v>94</v>
      </c>
      <c r="Z1935" s="58">
        <v>208</v>
      </c>
      <c r="AA1935" s="58">
        <v>526.24</v>
      </c>
    </row>
    <row r="1936" spans="16:27" ht="18" customHeight="1" x14ac:dyDescent="0.25">
      <c r="P1936" s="11"/>
      <c r="Q1936" s="57" t="s">
        <v>95</v>
      </c>
      <c r="R1936" s="57">
        <v>2022</v>
      </c>
      <c r="S1936" s="57" t="s">
        <v>2</v>
      </c>
      <c r="T1936" s="57" t="s">
        <v>101</v>
      </c>
      <c r="U1936" s="57" t="s">
        <v>90</v>
      </c>
      <c r="V1936" s="57" t="s">
        <v>91</v>
      </c>
      <c r="W1936" s="57" t="s">
        <v>92</v>
      </c>
      <c r="X1936" s="57" t="s">
        <v>93</v>
      </c>
      <c r="Y1936" s="57" t="s">
        <v>94</v>
      </c>
      <c r="Z1936" s="57">
        <v>1010</v>
      </c>
      <c r="AA1936" s="57">
        <v>1444.3</v>
      </c>
    </row>
    <row r="1937" spans="16:27" ht="18" customHeight="1" x14ac:dyDescent="0.25">
      <c r="P1937" s="11"/>
      <c r="Q1937" s="58" t="s">
        <v>88</v>
      </c>
      <c r="R1937" s="58">
        <v>2022</v>
      </c>
      <c r="S1937" s="58" t="s">
        <v>2</v>
      </c>
      <c r="T1937" s="58" t="s">
        <v>101</v>
      </c>
      <c r="U1937" s="58" t="s">
        <v>90</v>
      </c>
      <c r="V1937" s="58" t="s">
        <v>91</v>
      </c>
      <c r="W1937" s="58" t="s">
        <v>92</v>
      </c>
      <c r="X1937" s="58" t="s">
        <v>93</v>
      </c>
      <c r="Y1937" s="58" t="s">
        <v>94</v>
      </c>
      <c r="Z1937" s="58">
        <v>252</v>
      </c>
      <c r="AA1937" s="58">
        <v>360.36</v>
      </c>
    </row>
    <row r="1938" spans="16:27" ht="18" customHeight="1" x14ac:dyDescent="0.25">
      <c r="P1938" s="11"/>
      <c r="Q1938" s="57" t="s">
        <v>95</v>
      </c>
      <c r="R1938" s="57">
        <v>2022</v>
      </c>
      <c r="S1938" s="57" t="s">
        <v>2</v>
      </c>
      <c r="T1938" s="57" t="s">
        <v>101</v>
      </c>
      <c r="U1938" s="57" t="s">
        <v>90</v>
      </c>
      <c r="V1938" s="57" t="s">
        <v>91</v>
      </c>
      <c r="W1938" s="57" t="s">
        <v>92</v>
      </c>
      <c r="X1938" s="57" t="s">
        <v>93</v>
      </c>
      <c r="Y1938" s="57" t="s">
        <v>94</v>
      </c>
      <c r="Z1938" s="57">
        <v>207</v>
      </c>
      <c r="AA1938" s="57">
        <v>296.01</v>
      </c>
    </row>
    <row r="1939" spans="16:27" ht="18" customHeight="1" x14ac:dyDescent="0.25">
      <c r="P1939" s="11"/>
      <c r="Q1939" s="58" t="s">
        <v>88</v>
      </c>
      <c r="R1939" s="58">
        <v>2022</v>
      </c>
      <c r="S1939" s="58" t="s">
        <v>2</v>
      </c>
      <c r="T1939" s="58" t="s">
        <v>101</v>
      </c>
      <c r="U1939" s="58" t="s">
        <v>90</v>
      </c>
      <c r="V1939" s="58" t="s">
        <v>91</v>
      </c>
      <c r="W1939" s="58" t="s">
        <v>92</v>
      </c>
      <c r="X1939" s="58" t="s">
        <v>93</v>
      </c>
      <c r="Y1939" s="58" t="s">
        <v>94</v>
      </c>
      <c r="Z1939" s="58">
        <v>255</v>
      </c>
      <c r="AA1939" s="58">
        <v>364.65</v>
      </c>
    </row>
    <row r="1940" spans="16:27" ht="18" customHeight="1" x14ac:dyDescent="0.25">
      <c r="P1940" s="11"/>
      <c r="Q1940" s="57" t="s">
        <v>88</v>
      </c>
      <c r="R1940" s="57">
        <v>2022</v>
      </c>
      <c r="S1940" s="57" t="s">
        <v>2</v>
      </c>
      <c r="T1940" s="57" t="s">
        <v>101</v>
      </c>
      <c r="U1940" s="57" t="s">
        <v>90</v>
      </c>
      <c r="V1940" s="57" t="s">
        <v>91</v>
      </c>
      <c r="W1940" s="57" t="s">
        <v>92</v>
      </c>
      <c r="X1940" s="57" t="s">
        <v>93</v>
      </c>
      <c r="Y1940" s="57" t="s">
        <v>94</v>
      </c>
      <c r="Z1940" s="57">
        <v>199</v>
      </c>
      <c r="AA1940" s="57">
        <v>284.57</v>
      </c>
    </row>
    <row r="1941" spans="16:27" ht="18" customHeight="1" x14ac:dyDescent="0.25">
      <c r="P1941" s="11"/>
      <c r="Q1941" s="58" t="s">
        <v>95</v>
      </c>
      <c r="R1941" s="58">
        <v>2022</v>
      </c>
      <c r="S1941" s="58" t="s">
        <v>2</v>
      </c>
      <c r="T1941" s="58" t="s">
        <v>101</v>
      </c>
      <c r="U1941" s="58" t="s">
        <v>90</v>
      </c>
      <c r="V1941" s="58" t="s">
        <v>91</v>
      </c>
      <c r="W1941" s="58" t="s">
        <v>92</v>
      </c>
      <c r="X1941" s="58" t="s">
        <v>93</v>
      </c>
      <c r="Y1941" s="58" t="s">
        <v>94</v>
      </c>
      <c r="Z1941" s="58">
        <v>193</v>
      </c>
      <c r="AA1941" s="58">
        <v>275.99</v>
      </c>
    </row>
    <row r="1942" spans="16:27" ht="18" customHeight="1" x14ac:dyDescent="0.25">
      <c r="P1942" s="11"/>
      <c r="Q1942" s="57" t="s">
        <v>95</v>
      </c>
      <c r="R1942" s="57">
        <v>2022</v>
      </c>
      <c r="S1942" s="57" t="s">
        <v>2</v>
      </c>
      <c r="T1942" s="57" t="s">
        <v>101</v>
      </c>
      <c r="U1942" s="57" t="s">
        <v>90</v>
      </c>
      <c r="V1942" s="57" t="s">
        <v>91</v>
      </c>
      <c r="W1942" s="57" t="s">
        <v>92</v>
      </c>
      <c r="X1942" s="57" t="s">
        <v>93</v>
      </c>
      <c r="Y1942" s="57" t="s">
        <v>94</v>
      </c>
      <c r="Z1942" s="57">
        <v>187</v>
      </c>
      <c r="AA1942" s="57">
        <v>267.41000000000003</v>
      </c>
    </row>
    <row r="1943" spans="16:27" ht="18" customHeight="1" x14ac:dyDescent="0.25">
      <c r="P1943" s="11"/>
      <c r="Q1943" s="58" t="s">
        <v>95</v>
      </c>
      <c r="R1943" s="58">
        <v>2022</v>
      </c>
      <c r="S1943" s="58" t="s">
        <v>2</v>
      </c>
      <c r="T1943" s="58" t="s">
        <v>101</v>
      </c>
      <c r="U1943" s="58" t="s">
        <v>90</v>
      </c>
      <c r="V1943" s="58" t="s">
        <v>91</v>
      </c>
      <c r="W1943" s="58" t="s">
        <v>92</v>
      </c>
      <c r="X1943" s="58" t="s">
        <v>93</v>
      </c>
      <c r="Y1943" s="58" t="s">
        <v>94</v>
      </c>
      <c r="Z1943" s="58">
        <v>791</v>
      </c>
      <c r="AA1943" s="58">
        <v>1131.1300000000001</v>
      </c>
    </row>
    <row r="1944" spans="16:27" ht="18" customHeight="1" x14ac:dyDescent="0.25">
      <c r="P1944" s="11"/>
      <c r="Q1944" s="57" t="s">
        <v>95</v>
      </c>
      <c r="R1944" s="57">
        <v>2022</v>
      </c>
      <c r="S1944" s="57" t="s">
        <v>2</v>
      </c>
      <c r="T1944" s="57" t="s">
        <v>101</v>
      </c>
      <c r="U1944" s="57" t="s">
        <v>90</v>
      </c>
      <c r="V1944" s="57" t="s">
        <v>91</v>
      </c>
      <c r="W1944" s="57" t="s">
        <v>92</v>
      </c>
      <c r="X1944" s="57" t="s">
        <v>93</v>
      </c>
      <c r="Y1944" s="57" t="s">
        <v>94</v>
      </c>
      <c r="Z1944" s="57">
        <v>824</v>
      </c>
      <c r="AA1944" s="57">
        <v>1178.32</v>
      </c>
    </row>
    <row r="1945" spans="16:27" ht="18" customHeight="1" x14ac:dyDescent="0.25">
      <c r="P1945" s="11"/>
      <c r="Q1945" s="58" t="s">
        <v>98</v>
      </c>
      <c r="R1945" s="58">
        <v>2022</v>
      </c>
      <c r="S1945" s="58" t="s">
        <v>2</v>
      </c>
      <c r="T1945" s="58" t="s">
        <v>101</v>
      </c>
      <c r="U1945" s="58" t="s">
        <v>90</v>
      </c>
      <c r="V1945" s="58" t="s">
        <v>91</v>
      </c>
      <c r="W1945" s="58" t="s">
        <v>92</v>
      </c>
      <c r="X1945" s="58" t="s">
        <v>93</v>
      </c>
      <c r="Y1945" s="58" t="s">
        <v>96</v>
      </c>
      <c r="Z1945" s="58">
        <v>197</v>
      </c>
      <c r="AA1945" s="58">
        <v>281.70999999999998</v>
      </c>
    </row>
    <row r="1946" spans="16:27" ht="18" customHeight="1" x14ac:dyDescent="0.25">
      <c r="P1946" s="11"/>
      <c r="Q1946" s="57" t="s">
        <v>97</v>
      </c>
      <c r="R1946" s="57">
        <v>2022</v>
      </c>
      <c r="S1946" s="57" t="s">
        <v>2</v>
      </c>
      <c r="T1946" s="57" t="s">
        <v>101</v>
      </c>
      <c r="U1946" s="57" t="s">
        <v>90</v>
      </c>
      <c r="V1946" s="57" t="s">
        <v>91</v>
      </c>
      <c r="W1946" s="57" t="s">
        <v>92</v>
      </c>
      <c r="X1946" s="57" t="s">
        <v>93</v>
      </c>
      <c r="Y1946" s="57" t="s">
        <v>96</v>
      </c>
      <c r="Z1946" s="57">
        <v>191</v>
      </c>
      <c r="AA1946" s="57">
        <v>273.13</v>
      </c>
    </row>
    <row r="1947" spans="16:27" ht="18" customHeight="1" x14ac:dyDescent="0.25">
      <c r="P1947" s="11"/>
      <c r="Q1947" s="58" t="s">
        <v>98</v>
      </c>
      <c r="R1947" s="58">
        <v>2022</v>
      </c>
      <c r="S1947" s="58" t="s">
        <v>2</v>
      </c>
      <c r="T1947" s="58" t="s">
        <v>101</v>
      </c>
      <c r="U1947" s="58" t="s">
        <v>90</v>
      </c>
      <c r="V1947" s="58" t="s">
        <v>91</v>
      </c>
      <c r="W1947" s="58" t="s">
        <v>92</v>
      </c>
      <c r="X1947" s="58" t="s">
        <v>93</v>
      </c>
      <c r="Y1947" s="58" t="s">
        <v>94</v>
      </c>
      <c r="Z1947" s="58">
        <v>209</v>
      </c>
      <c r="AA1947" s="58">
        <v>298.87</v>
      </c>
    </row>
    <row r="1948" spans="16:27" ht="18" customHeight="1" x14ac:dyDescent="0.25">
      <c r="P1948" s="11"/>
      <c r="Q1948" s="57" t="s">
        <v>98</v>
      </c>
      <c r="R1948" s="57">
        <v>2022</v>
      </c>
      <c r="S1948" s="57" t="s">
        <v>2</v>
      </c>
      <c r="T1948" s="57" t="s">
        <v>101</v>
      </c>
      <c r="U1948" s="57" t="s">
        <v>90</v>
      </c>
      <c r="V1948" s="57" t="s">
        <v>91</v>
      </c>
      <c r="W1948" s="57" t="s">
        <v>92</v>
      </c>
      <c r="X1948" s="57" t="s">
        <v>93</v>
      </c>
      <c r="Y1948" s="57" t="s">
        <v>94</v>
      </c>
      <c r="Z1948" s="57">
        <v>251</v>
      </c>
      <c r="AA1948" s="57">
        <v>358.93</v>
      </c>
    </row>
    <row r="1949" spans="16:27" ht="18" customHeight="1" x14ac:dyDescent="0.25">
      <c r="P1949" s="11"/>
      <c r="Q1949" s="58" t="s">
        <v>88</v>
      </c>
      <c r="R1949" s="58">
        <v>2022</v>
      </c>
      <c r="S1949" s="58" t="s">
        <v>4</v>
      </c>
      <c r="T1949" s="58" t="s">
        <v>101</v>
      </c>
      <c r="U1949" s="58" t="s">
        <v>90</v>
      </c>
      <c r="V1949" s="58" t="s">
        <v>91</v>
      </c>
      <c r="W1949" s="58" t="s">
        <v>92</v>
      </c>
      <c r="X1949" s="58" t="s">
        <v>93</v>
      </c>
      <c r="Y1949" s="58" t="s">
        <v>96</v>
      </c>
      <c r="Z1949" s="58">
        <v>170</v>
      </c>
      <c r="AA1949" s="58">
        <v>243.1</v>
      </c>
    </row>
    <row r="1950" spans="16:27" ht="18" customHeight="1" x14ac:dyDescent="0.25">
      <c r="P1950" s="11"/>
      <c r="Q1950" s="57" t="s">
        <v>97</v>
      </c>
      <c r="R1950" s="57">
        <v>2022</v>
      </c>
      <c r="S1950" s="57" t="s">
        <v>4</v>
      </c>
      <c r="T1950" s="57" t="s">
        <v>101</v>
      </c>
      <c r="U1950" s="57" t="s">
        <v>90</v>
      </c>
      <c r="V1950" s="57" t="s">
        <v>91</v>
      </c>
      <c r="W1950" s="57" t="s">
        <v>92</v>
      </c>
      <c r="X1950" s="57" t="s">
        <v>93</v>
      </c>
      <c r="Y1950" s="57" t="s">
        <v>96</v>
      </c>
      <c r="Z1950" s="57">
        <v>164</v>
      </c>
      <c r="AA1950" s="57">
        <v>234.52</v>
      </c>
    </row>
    <row r="1951" spans="16:27" ht="18" customHeight="1" x14ac:dyDescent="0.25">
      <c r="P1951" s="11"/>
      <c r="Q1951" s="58" t="s">
        <v>97</v>
      </c>
      <c r="R1951" s="58">
        <v>2022</v>
      </c>
      <c r="S1951" s="58" t="s">
        <v>4</v>
      </c>
      <c r="T1951" s="58" t="s">
        <v>101</v>
      </c>
      <c r="U1951" s="58" t="s">
        <v>90</v>
      </c>
      <c r="V1951" s="58" t="s">
        <v>91</v>
      </c>
      <c r="W1951" s="58" t="s">
        <v>92</v>
      </c>
      <c r="X1951" s="58" t="s">
        <v>93</v>
      </c>
      <c r="Y1951" s="58" t="s">
        <v>96</v>
      </c>
      <c r="Z1951" s="58">
        <v>158</v>
      </c>
      <c r="AA1951" s="58">
        <v>225.94</v>
      </c>
    </row>
    <row r="1952" spans="16:27" ht="18" customHeight="1" x14ac:dyDescent="0.25">
      <c r="P1952" s="11"/>
      <c r="Q1952" s="57" t="s">
        <v>98</v>
      </c>
      <c r="R1952" s="57">
        <v>2022</v>
      </c>
      <c r="S1952" s="57" t="s">
        <v>4</v>
      </c>
      <c r="T1952" s="57" t="s">
        <v>101</v>
      </c>
      <c r="U1952" s="57" t="s">
        <v>90</v>
      </c>
      <c r="V1952" s="57" t="s">
        <v>91</v>
      </c>
      <c r="W1952" s="57" t="s">
        <v>92</v>
      </c>
      <c r="X1952" s="57" t="s">
        <v>93</v>
      </c>
      <c r="Y1952" s="57" t="s">
        <v>94</v>
      </c>
      <c r="Z1952" s="57">
        <v>194</v>
      </c>
      <c r="AA1952" s="57">
        <v>277.42</v>
      </c>
    </row>
    <row r="1953" spans="16:27" ht="18" customHeight="1" x14ac:dyDescent="0.25">
      <c r="P1953" s="11"/>
      <c r="Q1953" s="58" t="s">
        <v>97</v>
      </c>
      <c r="R1953" s="58">
        <v>2022</v>
      </c>
      <c r="S1953" s="58" t="s">
        <v>4</v>
      </c>
      <c r="T1953" s="58" t="s">
        <v>101</v>
      </c>
      <c r="U1953" s="58" t="s">
        <v>90</v>
      </c>
      <c r="V1953" s="58" t="s">
        <v>91</v>
      </c>
      <c r="W1953" s="58" t="s">
        <v>92</v>
      </c>
      <c r="X1953" s="58" t="s">
        <v>93</v>
      </c>
      <c r="Y1953" s="58" t="s">
        <v>94</v>
      </c>
      <c r="Z1953" s="58">
        <v>242</v>
      </c>
      <c r="AA1953" s="58">
        <v>346.06</v>
      </c>
    </row>
    <row r="1954" spans="16:27" ht="18" customHeight="1" x14ac:dyDescent="0.25">
      <c r="P1954" s="11"/>
      <c r="Q1954" s="57" t="s">
        <v>97</v>
      </c>
      <c r="R1954" s="57">
        <v>2022</v>
      </c>
      <c r="S1954" s="57" t="s">
        <v>4</v>
      </c>
      <c r="T1954" s="57" t="s">
        <v>101</v>
      </c>
      <c r="U1954" s="57" t="s">
        <v>90</v>
      </c>
      <c r="V1954" s="57" t="s">
        <v>91</v>
      </c>
      <c r="W1954" s="57" t="s">
        <v>92</v>
      </c>
      <c r="X1954" s="57" t="s">
        <v>93</v>
      </c>
      <c r="Y1954" s="57" t="s">
        <v>94</v>
      </c>
      <c r="Z1954" s="57">
        <v>166</v>
      </c>
      <c r="AA1954" s="57">
        <v>237.38</v>
      </c>
    </row>
    <row r="1955" spans="16:27" ht="18" customHeight="1" x14ac:dyDescent="0.25">
      <c r="P1955" s="11"/>
      <c r="Q1955" s="58" t="s">
        <v>95</v>
      </c>
      <c r="R1955" s="58">
        <v>2022</v>
      </c>
      <c r="S1955" s="58" t="s">
        <v>4</v>
      </c>
      <c r="T1955" s="58" t="s">
        <v>101</v>
      </c>
      <c r="U1955" s="58" t="s">
        <v>90</v>
      </c>
      <c r="V1955" s="58" t="s">
        <v>91</v>
      </c>
      <c r="W1955" s="58" t="s">
        <v>92</v>
      </c>
      <c r="X1955" s="58" t="s">
        <v>93</v>
      </c>
      <c r="Y1955" s="58" t="s">
        <v>94</v>
      </c>
      <c r="Z1955" s="58">
        <v>160</v>
      </c>
      <c r="AA1955" s="58">
        <v>228.8</v>
      </c>
    </row>
    <row r="1956" spans="16:27" ht="18" customHeight="1" x14ac:dyDescent="0.25">
      <c r="P1956" s="11"/>
      <c r="Q1956" s="57" t="s">
        <v>88</v>
      </c>
      <c r="R1956" s="57">
        <v>2022</v>
      </c>
      <c r="S1956" s="57" t="s">
        <v>4</v>
      </c>
      <c r="T1956" s="57" t="s">
        <v>101</v>
      </c>
      <c r="U1956" s="57" t="s">
        <v>90</v>
      </c>
      <c r="V1956" s="57" t="s">
        <v>91</v>
      </c>
      <c r="W1956" s="57" t="s">
        <v>92</v>
      </c>
      <c r="X1956" s="57" t="s">
        <v>93</v>
      </c>
      <c r="Y1956" s="57" t="s">
        <v>94</v>
      </c>
      <c r="Z1956" s="57">
        <v>196</v>
      </c>
      <c r="AA1956" s="57">
        <v>526.24</v>
      </c>
    </row>
    <row r="1957" spans="16:27" ht="18" customHeight="1" x14ac:dyDescent="0.25">
      <c r="P1957" s="11"/>
      <c r="Q1957" s="58" t="s">
        <v>97</v>
      </c>
      <c r="R1957" s="58">
        <v>2022</v>
      </c>
      <c r="S1957" s="58" t="s">
        <v>4</v>
      </c>
      <c r="T1957" s="58" t="s">
        <v>101</v>
      </c>
      <c r="U1957" s="58" t="s">
        <v>90</v>
      </c>
      <c r="V1957" s="58" t="s">
        <v>91</v>
      </c>
      <c r="W1957" s="58" t="s">
        <v>92</v>
      </c>
      <c r="X1957" s="58" t="s">
        <v>93</v>
      </c>
      <c r="Y1957" s="58" t="s">
        <v>94</v>
      </c>
      <c r="Z1957" s="58">
        <v>244</v>
      </c>
      <c r="AA1957" s="58">
        <v>526.24</v>
      </c>
    </row>
    <row r="1958" spans="16:27" ht="18" customHeight="1" x14ac:dyDescent="0.25">
      <c r="P1958" s="11"/>
      <c r="Q1958" s="57" t="s">
        <v>97</v>
      </c>
      <c r="R1958" s="57">
        <v>2022</v>
      </c>
      <c r="S1958" s="57" t="s">
        <v>4</v>
      </c>
      <c r="T1958" s="57" t="s">
        <v>101</v>
      </c>
      <c r="U1958" s="57" t="s">
        <v>90</v>
      </c>
      <c r="V1958" s="57" t="s">
        <v>91</v>
      </c>
      <c r="W1958" s="57" t="s">
        <v>92</v>
      </c>
      <c r="X1958" s="57" t="s">
        <v>93</v>
      </c>
      <c r="Y1958" s="57" t="s">
        <v>94</v>
      </c>
      <c r="Z1958" s="57">
        <v>1011</v>
      </c>
      <c r="AA1958" s="57">
        <v>1445.73</v>
      </c>
    </row>
    <row r="1959" spans="16:27" ht="18" customHeight="1" x14ac:dyDescent="0.25">
      <c r="P1959" s="11"/>
      <c r="Q1959" s="58" t="s">
        <v>97</v>
      </c>
      <c r="R1959" s="58">
        <v>2022</v>
      </c>
      <c r="S1959" s="58" t="s">
        <v>4</v>
      </c>
      <c r="T1959" s="58" t="s">
        <v>101</v>
      </c>
      <c r="U1959" s="58" t="s">
        <v>90</v>
      </c>
      <c r="V1959" s="58" t="s">
        <v>91</v>
      </c>
      <c r="W1959" s="58" t="s">
        <v>92</v>
      </c>
      <c r="X1959" s="58" t="s">
        <v>93</v>
      </c>
      <c r="Y1959" s="58" t="s">
        <v>94</v>
      </c>
      <c r="Z1959" s="58">
        <v>240</v>
      </c>
      <c r="AA1959" s="58">
        <v>343.2</v>
      </c>
    </row>
    <row r="1960" spans="16:27" ht="18" customHeight="1" x14ac:dyDescent="0.25">
      <c r="P1960" s="11"/>
      <c r="Q1960" s="57" t="s">
        <v>95</v>
      </c>
      <c r="R1960" s="57">
        <v>2022</v>
      </c>
      <c r="S1960" s="57" t="s">
        <v>4</v>
      </c>
      <c r="T1960" s="57" t="s">
        <v>101</v>
      </c>
      <c r="U1960" s="57" t="s">
        <v>90</v>
      </c>
      <c r="V1960" s="57" t="s">
        <v>91</v>
      </c>
      <c r="W1960" s="57" t="s">
        <v>92</v>
      </c>
      <c r="X1960" s="57" t="s">
        <v>93</v>
      </c>
      <c r="Y1960" s="57" t="s">
        <v>94</v>
      </c>
      <c r="Z1960" s="57">
        <v>195</v>
      </c>
      <c r="AA1960" s="57">
        <v>278.85000000000002</v>
      </c>
    </row>
    <row r="1961" spans="16:27" ht="18" customHeight="1" x14ac:dyDescent="0.25">
      <c r="P1961" s="11"/>
      <c r="Q1961" s="58" t="s">
        <v>95</v>
      </c>
      <c r="R1961" s="58">
        <v>2022</v>
      </c>
      <c r="S1961" s="58" t="s">
        <v>4</v>
      </c>
      <c r="T1961" s="58" t="s">
        <v>101</v>
      </c>
      <c r="U1961" s="58" t="s">
        <v>90</v>
      </c>
      <c r="V1961" s="58" t="s">
        <v>91</v>
      </c>
      <c r="W1961" s="58" t="s">
        <v>92</v>
      </c>
      <c r="X1961" s="58" t="s">
        <v>93</v>
      </c>
      <c r="Y1961" s="58" t="s">
        <v>94</v>
      </c>
      <c r="Z1961" s="58">
        <v>243</v>
      </c>
      <c r="AA1961" s="58">
        <v>347.49</v>
      </c>
    </row>
    <row r="1962" spans="16:27" ht="18" customHeight="1" x14ac:dyDescent="0.25">
      <c r="P1962" s="11"/>
      <c r="Q1962" s="57" t="s">
        <v>97</v>
      </c>
      <c r="R1962" s="57">
        <v>2022</v>
      </c>
      <c r="S1962" s="57" t="s">
        <v>4</v>
      </c>
      <c r="T1962" s="57" t="s">
        <v>101</v>
      </c>
      <c r="U1962" s="57" t="s">
        <v>90</v>
      </c>
      <c r="V1962" s="57" t="s">
        <v>91</v>
      </c>
      <c r="W1962" s="57" t="s">
        <v>92</v>
      </c>
      <c r="X1962" s="57" t="s">
        <v>93</v>
      </c>
      <c r="Y1962" s="57" t="s">
        <v>94</v>
      </c>
      <c r="Z1962" s="57">
        <v>169</v>
      </c>
      <c r="AA1962" s="57">
        <v>241.67</v>
      </c>
    </row>
    <row r="1963" spans="16:27" ht="18" customHeight="1" x14ac:dyDescent="0.25">
      <c r="P1963" s="11"/>
      <c r="Q1963" s="58" t="s">
        <v>88</v>
      </c>
      <c r="R1963" s="58">
        <v>2022</v>
      </c>
      <c r="S1963" s="58" t="s">
        <v>4</v>
      </c>
      <c r="T1963" s="58" t="s">
        <v>101</v>
      </c>
      <c r="U1963" s="58" t="s">
        <v>90</v>
      </c>
      <c r="V1963" s="58" t="s">
        <v>91</v>
      </c>
      <c r="W1963" s="58" t="s">
        <v>92</v>
      </c>
      <c r="X1963" s="58" t="s">
        <v>93</v>
      </c>
      <c r="Y1963" s="58" t="s">
        <v>94</v>
      </c>
      <c r="Z1963" s="58">
        <v>163</v>
      </c>
      <c r="AA1963" s="58">
        <v>233.09</v>
      </c>
    </row>
    <row r="1964" spans="16:27" ht="18" customHeight="1" x14ac:dyDescent="0.25">
      <c r="P1964" s="11"/>
      <c r="Q1964" s="57" t="s">
        <v>98</v>
      </c>
      <c r="R1964" s="57">
        <v>2022</v>
      </c>
      <c r="S1964" s="57" t="s">
        <v>4</v>
      </c>
      <c r="T1964" s="57" t="s">
        <v>101</v>
      </c>
      <c r="U1964" s="57" t="s">
        <v>90</v>
      </c>
      <c r="V1964" s="57" t="s">
        <v>91</v>
      </c>
      <c r="W1964" s="57" t="s">
        <v>92</v>
      </c>
      <c r="X1964" s="57" t="s">
        <v>93</v>
      </c>
      <c r="Y1964" s="57" t="s">
        <v>94</v>
      </c>
      <c r="Z1964" s="57">
        <v>157</v>
      </c>
      <c r="AA1964" s="57">
        <v>224.51</v>
      </c>
    </row>
    <row r="1965" spans="16:27" ht="18" customHeight="1" x14ac:dyDescent="0.25">
      <c r="P1965" s="11"/>
      <c r="Q1965" s="58" t="s">
        <v>95</v>
      </c>
      <c r="R1965" s="58">
        <v>2022</v>
      </c>
      <c r="S1965" s="58" t="s">
        <v>4</v>
      </c>
      <c r="T1965" s="58" t="s">
        <v>101</v>
      </c>
      <c r="U1965" s="58" t="s">
        <v>90</v>
      </c>
      <c r="V1965" s="58" t="s">
        <v>91</v>
      </c>
      <c r="W1965" s="58" t="s">
        <v>92</v>
      </c>
      <c r="X1965" s="58" t="s">
        <v>93</v>
      </c>
      <c r="Y1965" s="58" t="s">
        <v>94</v>
      </c>
      <c r="Z1965" s="58">
        <v>826</v>
      </c>
      <c r="AA1965" s="58">
        <v>1181.18</v>
      </c>
    </row>
    <row r="1966" spans="16:27" ht="18" customHeight="1" x14ac:dyDescent="0.25">
      <c r="P1966" s="11"/>
      <c r="Q1966" s="57" t="s">
        <v>95</v>
      </c>
      <c r="R1966" s="57">
        <v>2022</v>
      </c>
      <c r="S1966" s="57" t="s">
        <v>4</v>
      </c>
      <c r="T1966" s="57" t="s">
        <v>101</v>
      </c>
      <c r="U1966" s="57" t="s">
        <v>90</v>
      </c>
      <c r="V1966" s="57" t="s">
        <v>91</v>
      </c>
      <c r="W1966" s="57" t="s">
        <v>92</v>
      </c>
      <c r="X1966" s="57" t="s">
        <v>93</v>
      </c>
      <c r="Y1966" s="57" t="s">
        <v>96</v>
      </c>
      <c r="Z1966" s="57">
        <v>167</v>
      </c>
      <c r="AA1966" s="57">
        <v>238.81</v>
      </c>
    </row>
    <row r="1967" spans="16:27" ht="18" customHeight="1" x14ac:dyDescent="0.25">
      <c r="P1967" s="11"/>
      <c r="Q1967" s="58" t="s">
        <v>95</v>
      </c>
      <c r="R1967" s="58">
        <v>2022</v>
      </c>
      <c r="S1967" s="58" t="s">
        <v>4</v>
      </c>
      <c r="T1967" s="58" t="s">
        <v>101</v>
      </c>
      <c r="U1967" s="58" t="s">
        <v>90</v>
      </c>
      <c r="V1967" s="58" t="s">
        <v>91</v>
      </c>
      <c r="W1967" s="58" t="s">
        <v>92</v>
      </c>
      <c r="X1967" s="58" t="s">
        <v>93</v>
      </c>
      <c r="Y1967" s="58" t="s">
        <v>96</v>
      </c>
      <c r="Z1967" s="58">
        <v>161</v>
      </c>
      <c r="AA1967" s="58">
        <v>230.23</v>
      </c>
    </row>
    <row r="1968" spans="16:27" ht="18" customHeight="1" x14ac:dyDescent="0.25">
      <c r="P1968" s="11"/>
      <c r="Q1968" s="57" t="s">
        <v>95</v>
      </c>
      <c r="R1968" s="57">
        <v>2022</v>
      </c>
      <c r="S1968" s="57" t="s">
        <v>4</v>
      </c>
      <c r="T1968" s="57" t="s">
        <v>101</v>
      </c>
      <c r="U1968" s="57" t="s">
        <v>90</v>
      </c>
      <c r="V1968" s="57" t="s">
        <v>91</v>
      </c>
      <c r="W1968" s="57" t="s">
        <v>92</v>
      </c>
      <c r="X1968" s="57" t="s">
        <v>93</v>
      </c>
      <c r="Y1968" s="57" t="s">
        <v>96</v>
      </c>
      <c r="Z1968" s="57">
        <v>155</v>
      </c>
      <c r="AA1968" s="57">
        <v>221.65</v>
      </c>
    </row>
    <row r="1969" spans="16:27" ht="18" customHeight="1" x14ac:dyDescent="0.25">
      <c r="P1969" s="11"/>
      <c r="Q1969" s="58" t="s">
        <v>97</v>
      </c>
      <c r="R1969" s="58">
        <v>2022</v>
      </c>
      <c r="S1969" s="58" t="s">
        <v>4</v>
      </c>
      <c r="T1969" s="58" t="s">
        <v>101</v>
      </c>
      <c r="U1969" s="58" t="s">
        <v>90</v>
      </c>
      <c r="V1969" s="58" t="s">
        <v>91</v>
      </c>
      <c r="W1969" s="58" t="s">
        <v>92</v>
      </c>
      <c r="X1969" s="58" t="s">
        <v>93</v>
      </c>
      <c r="Y1969" s="58" t="s">
        <v>94</v>
      </c>
      <c r="Z1969" s="58">
        <v>197</v>
      </c>
      <c r="AA1969" s="58">
        <v>281.70999999999998</v>
      </c>
    </row>
    <row r="1970" spans="16:27" ht="18" customHeight="1" x14ac:dyDescent="0.25">
      <c r="P1970" s="11"/>
      <c r="Q1970" s="57" t="s">
        <v>88</v>
      </c>
      <c r="R1970" s="57">
        <v>2022</v>
      </c>
      <c r="S1970" s="57" t="s">
        <v>4</v>
      </c>
      <c r="T1970" s="57" t="s">
        <v>101</v>
      </c>
      <c r="U1970" s="57" t="s">
        <v>90</v>
      </c>
      <c r="V1970" s="57" t="s">
        <v>91</v>
      </c>
      <c r="W1970" s="57" t="s">
        <v>92</v>
      </c>
      <c r="X1970" s="57" t="s">
        <v>93</v>
      </c>
      <c r="Y1970" s="57" t="s">
        <v>94</v>
      </c>
      <c r="Z1970" s="57">
        <v>245</v>
      </c>
      <c r="AA1970" s="57">
        <v>350.35</v>
      </c>
    </row>
    <row r="1971" spans="16:27" ht="18" customHeight="1" x14ac:dyDescent="0.25">
      <c r="P1971" s="11"/>
      <c r="Q1971" s="58" t="s">
        <v>95</v>
      </c>
      <c r="R1971" s="58">
        <v>2022</v>
      </c>
      <c r="S1971" s="58" t="s">
        <v>10</v>
      </c>
      <c r="T1971" s="58" t="s">
        <v>101</v>
      </c>
      <c r="U1971" s="58" t="s">
        <v>90</v>
      </c>
      <c r="V1971" s="58" t="s">
        <v>91</v>
      </c>
      <c r="W1971" s="58" t="s">
        <v>92</v>
      </c>
      <c r="X1971" s="58" t="s">
        <v>93</v>
      </c>
      <c r="Y1971" s="58" t="s">
        <v>96</v>
      </c>
      <c r="Z1971" s="58">
        <v>320</v>
      </c>
      <c r="AA1971" s="58">
        <v>457.6</v>
      </c>
    </row>
    <row r="1972" spans="16:27" ht="18" customHeight="1" x14ac:dyDescent="0.25">
      <c r="P1972" s="11"/>
      <c r="Q1972" s="57" t="s">
        <v>88</v>
      </c>
      <c r="R1972" s="57">
        <v>2022</v>
      </c>
      <c r="S1972" s="57" t="s">
        <v>10</v>
      </c>
      <c r="T1972" s="57" t="s">
        <v>101</v>
      </c>
      <c r="U1972" s="57" t="s">
        <v>90</v>
      </c>
      <c r="V1972" s="57" t="s">
        <v>91</v>
      </c>
      <c r="W1972" s="57" t="s">
        <v>92</v>
      </c>
      <c r="X1972" s="57" t="s">
        <v>93</v>
      </c>
      <c r="Y1972" s="57" t="s">
        <v>96</v>
      </c>
      <c r="Z1972" s="57">
        <v>314</v>
      </c>
      <c r="AA1972" s="57">
        <v>449.02</v>
      </c>
    </row>
    <row r="1973" spans="16:27" ht="18" customHeight="1" x14ac:dyDescent="0.25">
      <c r="P1973" s="11"/>
      <c r="Q1973" s="58" t="s">
        <v>97</v>
      </c>
      <c r="R1973" s="58">
        <v>2022</v>
      </c>
      <c r="S1973" s="58" t="s">
        <v>10</v>
      </c>
      <c r="T1973" s="58" t="s">
        <v>101</v>
      </c>
      <c r="U1973" s="58" t="s">
        <v>90</v>
      </c>
      <c r="V1973" s="58" t="s">
        <v>91</v>
      </c>
      <c r="W1973" s="58" t="s">
        <v>92</v>
      </c>
      <c r="X1973" s="58" t="s">
        <v>93</v>
      </c>
      <c r="Y1973" s="58" t="s">
        <v>96</v>
      </c>
      <c r="Z1973" s="58">
        <v>308</v>
      </c>
      <c r="AA1973" s="58">
        <v>440.44</v>
      </c>
    </row>
    <row r="1974" spans="16:27" ht="18" customHeight="1" x14ac:dyDescent="0.25">
      <c r="P1974" s="11"/>
      <c r="Q1974" s="57" t="s">
        <v>88</v>
      </c>
      <c r="R1974" s="57">
        <v>2022</v>
      </c>
      <c r="S1974" s="57" t="s">
        <v>10</v>
      </c>
      <c r="T1974" s="57" t="s">
        <v>101</v>
      </c>
      <c r="U1974" s="57" t="s">
        <v>90</v>
      </c>
      <c r="V1974" s="57" t="s">
        <v>91</v>
      </c>
      <c r="W1974" s="57" t="s">
        <v>92</v>
      </c>
      <c r="X1974" s="57" t="s">
        <v>93</v>
      </c>
      <c r="Y1974" s="57" t="s">
        <v>94</v>
      </c>
      <c r="Z1974" s="57">
        <v>236</v>
      </c>
      <c r="AA1974" s="57">
        <v>337.48</v>
      </c>
    </row>
    <row r="1975" spans="16:27" ht="18" customHeight="1" x14ac:dyDescent="0.25">
      <c r="P1975" s="11"/>
      <c r="Q1975" s="58" t="s">
        <v>95</v>
      </c>
      <c r="R1975" s="58">
        <v>2022</v>
      </c>
      <c r="S1975" s="58" t="s">
        <v>10</v>
      </c>
      <c r="T1975" s="58" t="s">
        <v>101</v>
      </c>
      <c r="U1975" s="58" t="s">
        <v>90</v>
      </c>
      <c r="V1975" s="58" t="s">
        <v>91</v>
      </c>
      <c r="W1975" s="58" t="s">
        <v>92</v>
      </c>
      <c r="X1975" s="58" t="s">
        <v>93</v>
      </c>
      <c r="Y1975" s="58" t="s">
        <v>94</v>
      </c>
      <c r="Z1975" s="58">
        <v>164</v>
      </c>
      <c r="AA1975" s="58">
        <v>234.52</v>
      </c>
    </row>
    <row r="1976" spans="16:27" ht="18" customHeight="1" x14ac:dyDescent="0.25">
      <c r="P1976" s="11"/>
      <c r="Q1976" s="57" t="s">
        <v>88</v>
      </c>
      <c r="R1976" s="57">
        <v>2022</v>
      </c>
      <c r="S1976" s="57" t="s">
        <v>10</v>
      </c>
      <c r="T1976" s="57" t="s">
        <v>101</v>
      </c>
      <c r="U1976" s="57" t="s">
        <v>90</v>
      </c>
      <c r="V1976" s="57" t="s">
        <v>91</v>
      </c>
      <c r="W1976" s="57" t="s">
        <v>92</v>
      </c>
      <c r="X1976" s="57" t="s">
        <v>93</v>
      </c>
      <c r="Y1976" s="57" t="s">
        <v>94</v>
      </c>
      <c r="Z1976" s="57">
        <v>212</v>
      </c>
      <c r="AA1976" s="57">
        <v>303.16000000000003</v>
      </c>
    </row>
    <row r="1977" spans="16:27" ht="18" customHeight="1" x14ac:dyDescent="0.25">
      <c r="P1977" s="11"/>
      <c r="Q1977" s="58" t="s">
        <v>95</v>
      </c>
      <c r="R1977" s="58">
        <v>2022</v>
      </c>
      <c r="S1977" s="58" t="s">
        <v>10</v>
      </c>
      <c r="T1977" s="58" t="s">
        <v>101</v>
      </c>
      <c r="U1977" s="58" t="s">
        <v>90</v>
      </c>
      <c r="V1977" s="58" t="s">
        <v>91</v>
      </c>
      <c r="W1977" s="58" t="s">
        <v>92</v>
      </c>
      <c r="X1977" s="58" t="s">
        <v>93</v>
      </c>
      <c r="Y1977" s="58" t="s">
        <v>94</v>
      </c>
      <c r="Z1977" s="58">
        <v>316</v>
      </c>
      <c r="AA1977" s="58">
        <v>451.88</v>
      </c>
    </row>
    <row r="1978" spans="16:27" ht="18" customHeight="1" x14ac:dyDescent="0.25">
      <c r="P1978" s="11"/>
      <c r="Q1978" s="57" t="s">
        <v>88</v>
      </c>
      <c r="R1978" s="57">
        <v>2022</v>
      </c>
      <c r="S1978" s="57" t="s">
        <v>10</v>
      </c>
      <c r="T1978" s="57" t="s">
        <v>101</v>
      </c>
      <c r="U1978" s="57" t="s">
        <v>90</v>
      </c>
      <c r="V1978" s="57" t="s">
        <v>91</v>
      </c>
      <c r="W1978" s="57" t="s">
        <v>92</v>
      </c>
      <c r="X1978" s="57" t="s">
        <v>93</v>
      </c>
      <c r="Y1978" s="57" t="s">
        <v>94</v>
      </c>
      <c r="Z1978" s="57">
        <v>310</v>
      </c>
      <c r="AA1978" s="57">
        <v>443.3</v>
      </c>
    </row>
    <row r="1979" spans="16:27" ht="18" customHeight="1" x14ac:dyDescent="0.25">
      <c r="P1979" s="11"/>
      <c r="Q1979" s="58" t="s">
        <v>95</v>
      </c>
      <c r="R1979" s="58">
        <v>2022</v>
      </c>
      <c r="S1979" s="58" t="s">
        <v>10</v>
      </c>
      <c r="T1979" s="58" t="s">
        <v>101</v>
      </c>
      <c r="U1979" s="58" t="s">
        <v>90</v>
      </c>
      <c r="V1979" s="58" t="s">
        <v>91</v>
      </c>
      <c r="W1979" s="58" t="s">
        <v>92</v>
      </c>
      <c r="X1979" s="58" t="s">
        <v>93</v>
      </c>
      <c r="Y1979" s="58" t="s">
        <v>94</v>
      </c>
      <c r="Z1979" s="58">
        <v>238</v>
      </c>
      <c r="AA1979" s="58">
        <v>526.24</v>
      </c>
    </row>
    <row r="1980" spans="16:27" ht="18" customHeight="1" x14ac:dyDescent="0.25">
      <c r="P1980" s="11"/>
      <c r="Q1980" s="57" t="s">
        <v>95</v>
      </c>
      <c r="R1980" s="57">
        <v>2022</v>
      </c>
      <c r="S1980" s="57" t="s">
        <v>10</v>
      </c>
      <c r="T1980" s="57" t="s">
        <v>101</v>
      </c>
      <c r="U1980" s="57" t="s">
        <v>90</v>
      </c>
      <c r="V1980" s="57" t="s">
        <v>91</v>
      </c>
      <c r="W1980" s="57" t="s">
        <v>92</v>
      </c>
      <c r="X1980" s="57" t="s">
        <v>93</v>
      </c>
      <c r="Y1980" s="57" t="s">
        <v>94</v>
      </c>
      <c r="Z1980" s="57">
        <v>166</v>
      </c>
      <c r="AA1980" s="57">
        <v>526.24</v>
      </c>
    </row>
    <row r="1981" spans="16:27" ht="18" customHeight="1" x14ac:dyDescent="0.25">
      <c r="P1981" s="11"/>
      <c r="Q1981" s="58" t="s">
        <v>88</v>
      </c>
      <c r="R1981" s="58">
        <v>2022</v>
      </c>
      <c r="S1981" s="58" t="s">
        <v>10</v>
      </c>
      <c r="T1981" s="58" t="s">
        <v>101</v>
      </c>
      <c r="U1981" s="58" t="s">
        <v>90</v>
      </c>
      <c r="V1981" s="58" t="s">
        <v>91</v>
      </c>
      <c r="W1981" s="58" t="s">
        <v>92</v>
      </c>
      <c r="X1981" s="58" t="s">
        <v>93</v>
      </c>
      <c r="Y1981" s="58" t="s">
        <v>94</v>
      </c>
      <c r="Z1981" s="58">
        <v>208</v>
      </c>
      <c r="AA1981" s="58">
        <v>526.24</v>
      </c>
    </row>
    <row r="1982" spans="16:27" ht="18" customHeight="1" x14ac:dyDescent="0.25">
      <c r="P1982" s="11"/>
      <c r="Q1982" s="57" t="s">
        <v>97</v>
      </c>
      <c r="R1982" s="57">
        <v>2022</v>
      </c>
      <c r="S1982" s="57" t="s">
        <v>10</v>
      </c>
      <c r="T1982" s="57" t="s">
        <v>101</v>
      </c>
      <c r="U1982" s="57" t="s">
        <v>90</v>
      </c>
      <c r="V1982" s="57" t="s">
        <v>91</v>
      </c>
      <c r="W1982" s="57" t="s">
        <v>92</v>
      </c>
      <c r="X1982" s="57" t="s">
        <v>93</v>
      </c>
      <c r="Y1982" s="57" t="s">
        <v>94</v>
      </c>
      <c r="Z1982" s="57">
        <v>963</v>
      </c>
      <c r="AA1982" s="57">
        <v>1377.09</v>
      </c>
    </row>
    <row r="1983" spans="16:27" ht="18" customHeight="1" x14ac:dyDescent="0.25">
      <c r="P1983" s="11"/>
      <c r="Q1983" s="58" t="s">
        <v>88</v>
      </c>
      <c r="R1983" s="58">
        <v>2022</v>
      </c>
      <c r="S1983" s="58" t="s">
        <v>10</v>
      </c>
      <c r="T1983" s="58" t="s">
        <v>101</v>
      </c>
      <c r="U1983" s="58" t="s">
        <v>90</v>
      </c>
      <c r="V1983" s="58" t="s">
        <v>91</v>
      </c>
      <c r="W1983" s="58" t="s">
        <v>92</v>
      </c>
      <c r="X1983" s="58" t="s">
        <v>93</v>
      </c>
      <c r="Y1983" s="58" t="s">
        <v>94</v>
      </c>
      <c r="Z1983" s="58">
        <v>1017</v>
      </c>
      <c r="AA1983" s="58">
        <v>1454.31</v>
      </c>
    </row>
    <row r="1984" spans="16:27" ht="18" customHeight="1" x14ac:dyDescent="0.25">
      <c r="P1984" s="11"/>
      <c r="Q1984" s="57" t="s">
        <v>88</v>
      </c>
      <c r="R1984" s="57">
        <v>2022</v>
      </c>
      <c r="S1984" s="57" t="s">
        <v>10</v>
      </c>
      <c r="T1984" s="57" t="s">
        <v>101</v>
      </c>
      <c r="U1984" s="57" t="s">
        <v>90</v>
      </c>
      <c r="V1984" s="57" t="s">
        <v>91</v>
      </c>
      <c r="W1984" s="57" t="s">
        <v>92</v>
      </c>
      <c r="X1984" s="57" t="s">
        <v>93</v>
      </c>
      <c r="Y1984" s="57" t="s">
        <v>94</v>
      </c>
      <c r="Z1984" s="57">
        <v>210</v>
      </c>
      <c r="AA1984" s="57">
        <v>300.3</v>
      </c>
    </row>
    <row r="1985" spans="16:27" ht="18" customHeight="1" x14ac:dyDescent="0.25">
      <c r="P1985" s="11"/>
      <c r="Q1985" s="58" t="s">
        <v>88</v>
      </c>
      <c r="R1985" s="58">
        <v>2022</v>
      </c>
      <c r="S1985" s="58" t="s">
        <v>10</v>
      </c>
      <c r="T1985" s="58" t="s">
        <v>101</v>
      </c>
      <c r="U1985" s="58" t="s">
        <v>90</v>
      </c>
      <c r="V1985" s="58" t="s">
        <v>91</v>
      </c>
      <c r="W1985" s="58" t="s">
        <v>92</v>
      </c>
      <c r="X1985" s="58" t="s">
        <v>93</v>
      </c>
      <c r="Y1985" s="58" t="s">
        <v>94</v>
      </c>
      <c r="Z1985" s="58">
        <v>237</v>
      </c>
      <c r="AA1985" s="58">
        <v>338.91</v>
      </c>
    </row>
    <row r="1986" spans="16:27" ht="18" customHeight="1" x14ac:dyDescent="0.25">
      <c r="P1986" s="11"/>
      <c r="Q1986" s="57" t="s">
        <v>95</v>
      </c>
      <c r="R1986" s="57">
        <v>2022</v>
      </c>
      <c r="S1986" s="57" t="s">
        <v>10</v>
      </c>
      <c r="T1986" s="57" t="s">
        <v>101</v>
      </c>
      <c r="U1986" s="57" t="s">
        <v>90</v>
      </c>
      <c r="V1986" s="57" t="s">
        <v>91</v>
      </c>
      <c r="W1986" s="57" t="s">
        <v>92</v>
      </c>
      <c r="X1986" s="57" t="s">
        <v>93</v>
      </c>
      <c r="Y1986" s="57" t="s">
        <v>94</v>
      </c>
      <c r="Z1986" s="57">
        <v>165</v>
      </c>
      <c r="AA1986" s="57">
        <v>235.95</v>
      </c>
    </row>
    <row r="1987" spans="16:27" ht="18" customHeight="1" x14ac:dyDescent="0.25">
      <c r="P1987" s="11"/>
      <c r="Q1987" s="58" t="s">
        <v>97</v>
      </c>
      <c r="R1987" s="58">
        <v>2022</v>
      </c>
      <c r="S1987" s="58" t="s">
        <v>10</v>
      </c>
      <c r="T1987" s="58" t="s">
        <v>101</v>
      </c>
      <c r="U1987" s="58" t="s">
        <v>90</v>
      </c>
      <c r="V1987" s="58" t="s">
        <v>91</v>
      </c>
      <c r="W1987" s="58" t="s">
        <v>92</v>
      </c>
      <c r="X1987" s="58" t="s">
        <v>93</v>
      </c>
      <c r="Y1987" s="58" t="s">
        <v>94</v>
      </c>
      <c r="Z1987" s="58">
        <v>213</v>
      </c>
      <c r="AA1987" s="58">
        <v>304.58999999999997</v>
      </c>
    </row>
    <row r="1988" spans="16:27" ht="18" customHeight="1" x14ac:dyDescent="0.25">
      <c r="P1988" s="11"/>
      <c r="Q1988" s="57" t="s">
        <v>95</v>
      </c>
      <c r="R1988" s="57">
        <v>2022</v>
      </c>
      <c r="S1988" s="57" t="s">
        <v>10</v>
      </c>
      <c r="T1988" s="57" t="s">
        <v>101</v>
      </c>
      <c r="U1988" s="57" t="s">
        <v>90</v>
      </c>
      <c r="V1988" s="57" t="s">
        <v>91</v>
      </c>
      <c r="W1988" s="57" t="s">
        <v>92</v>
      </c>
      <c r="X1988" s="57" t="s">
        <v>93</v>
      </c>
      <c r="Y1988" s="57" t="s">
        <v>94</v>
      </c>
      <c r="Z1988" s="57">
        <v>319</v>
      </c>
      <c r="AA1988" s="57">
        <v>456.17</v>
      </c>
    </row>
    <row r="1989" spans="16:27" ht="18" customHeight="1" x14ac:dyDescent="0.25">
      <c r="P1989" s="11"/>
      <c r="Q1989" s="58" t="s">
        <v>95</v>
      </c>
      <c r="R1989" s="58">
        <v>2022</v>
      </c>
      <c r="S1989" s="58" t="s">
        <v>10</v>
      </c>
      <c r="T1989" s="58" t="s">
        <v>101</v>
      </c>
      <c r="U1989" s="58" t="s">
        <v>90</v>
      </c>
      <c r="V1989" s="58" t="s">
        <v>91</v>
      </c>
      <c r="W1989" s="58" t="s">
        <v>92</v>
      </c>
      <c r="X1989" s="58" t="s">
        <v>93</v>
      </c>
      <c r="Y1989" s="58" t="s">
        <v>94</v>
      </c>
      <c r="Z1989" s="58">
        <v>313</v>
      </c>
      <c r="AA1989" s="58">
        <v>447.59</v>
      </c>
    </row>
    <row r="1990" spans="16:27" ht="18" customHeight="1" x14ac:dyDescent="0.25">
      <c r="P1990" s="11"/>
      <c r="Q1990" s="57" t="s">
        <v>88</v>
      </c>
      <c r="R1990" s="57">
        <v>2022</v>
      </c>
      <c r="S1990" s="57" t="s">
        <v>10</v>
      </c>
      <c r="T1990" s="57" t="s">
        <v>101</v>
      </c>
      <c r="U1990" s="57" t="s">
        <v>90</v>
      </c>
      <c r="V1990" s="57" t="s">
        <v>91</v>
      </c>
      <c r="W1990" s="57" t="s">
        <v>92</v>
      </c>
      <c r="X1990" s="57" t="s">
        <v>93</v>
      </c>
      <c r="Y1990" s="57" t="s">
        <v>94</v>
      </c>
      <c r="Z1990" s="57">
        <v>307</v>
      </c>
      <c r="AA1990" s="57">
        <v>439.01</v>
      </c>
    </row>
    <row r="1991" spans="16:27" ht="18" customHeight="1" x14ac:dyDescent="0.25">
      <c r="P1991" s="11"/>
      <c r="Q1991" s="58" t="s">
        <v>88</v>
      </c>
      <c r="R1991" s="58">
        <v>2022</v>
      </c>
      <c r="S1991" s="58" t="s">
        <v>10</v>
      </c>
      <c r="T1991" s="58" t="s">
        <v>101</v>
      </c>
      <c r="U1991" s="58" t="s">
        <v>90</v>
      </c>
      <c r="V1991" s="58" t="s">
        <v>91</v>
      </c>
      <c r="W1991" s="58" t="s">
        <v>92</v>
      </c>
      <c r="X1991" s="58" t="s">
        <v>93</v>
      </c>
      <c r="Y1991" s="58" t="s">
        <v>94</v>
      </c>
      <c r="Z1991" s="58">
        <v>235</v>
      </c>
      <c r="AA1991" s="58">
        <v>336.05</v>
      </c>
    </row>
    <row r="1992" spans="16:27" ht="18" customHeight="1" x14ac:dyDescent="0.25">
      <c r="P1992" s="11"/>
      <c r="Q1992" s="57" t="s">
        <v>88</v>
      </c>
      <c r="R1992" s="57">
        <v>2022</v>
      </c>
      <c r="S1992" s="57" t="s">
        <v>10</v>
      </c>
      <c r="T1992" s="57" t="s">
        <v>101</v>
      </c>
      <c r="U1992" s="57" t="s">
        <v>90</v>
      </c>
      <c r="V1992" s="57" t="s">
        <v>91</v>
      </c>
      <c r="W1992" s="57" t="s">
        <v>92</v>
      </c>
      <c r="X1992" s="57" t="s">
        <v>93</v>
      </c>
      <c r="Y1992" s="57" t="s">
        <v>94</v>
      </c>
      <c r="Z1992" s="57">
        <v>798</v>
      </c>
      <c r="AA1992" s="57">
        <v>1141.1400000000001</v>
      </c>
    </row>
    <row r="1993" spans="16:27" ht="18" customHeight="1" x14ac:dyDescent="0.25">
      <c r="P1993" s="11"/>
      <c r="Q1993" s="58" t="s">
        <v>95</v>
      </c>
      <c r="R1993" s="58">
        <v>2022</v>
      </c>
      <c r="S1993" s="58" t="s">
        <v>10</v>
      </c>
      <c r="T1993" s="58" t="s">
        <v>101</v>
      </c>
      <c r="U1993" s="58" t="s">
        <v>90</v>
      </c>
      <c r="V1993" s="58" t="s">
        <v>91</v>
      </c>
      <c r="W1993" s="58" t="s">
        <v>92</v>
      </c>
      <c r="X1993" s="58" t="s">
        <v>93</v>
      </c>
      <c r="Y1993" s="58" t="s">
        <v>94</v>
      </c>
      <c r="Z1993" s="58">
        <v>831</v>
      </c>
      <c r="AA1993" s="58">
        <v>1188.33</v>
      </c>
    </row>
    <row r="1994" spans="16:27" ht="18" customHeight="1" x14ac:dyDescent="0.25">
      <c r="P1994" s="11"/>
      <c r="Q1994" s="57" t="s">
        <v>97</v>
      </c>
      <c r="R1994" s="57">
        <v>2022</v>
      </c>
      <c r="S1994" s="57" t="s">
        <v>10</v>
      </c>
      <c r="T1994" s="57" t="s">
        <v>101</v>
      </c>
      <c r="U1994" s="57" t="s">
        <v>90</v>
      </c>
      <c r="V1994" s="57" t="s">
        <v>91</v>
      </c>
      <c r="W1994" s="57" t="s">
        <v>92</v>
      </c>
      <c r="X1994" s="57" t="s">
        <v>93</v>
      </c>
      <c r="Y1994" s="57" t="s">
        <v>96</v>
      </c>
      <c r="Z1994" s="57">
        <v>317</v>
      </c>
      <c r="AA1994" s="57">
        <v>453.31</v>
      </c>
    </row>
    <row r="1995" spans="16:27" ht="18" customHeight="1" x14ac:dyDescent="0.25">
      <c r="P1995" s="11"/>
      <c r="Q1995" s="58" t="s">
        <v>88</v>
      </c>
      <c r="R1995" s="58">
        <v>2022</v>
      </c>
      <c r="S1995" s="58" t="s">
        <v>10</v>
      </c>
      <c r="T1995" s="58" t="s">
        <v>101</v>
      </c>
      <c r="U1995" s="58" t="s">
        <v>90</v>
      </c>
      <c r="V1995" s="58" t="s">
        <v>91</v>
      </c>
      <c r="W1995" s="58" t="s">
        <v>92</v>
      </c>
      <c r="X1995" s="58" t="s">
        <v>93</v>
      </c>
      <c r="Y1995" s="58" t="s">
        <v>96</v>
      </c>
      <c r="Z1995" s="58">
        <v>311</v>
      </c>
      <c r="AA1995" s="58">
        <v>444.73</v>
      </c>
    </row>
    <row r="1996" spans="16:27" ht="18" customHeight="1" x14ac:dyDescent="0.25">
      <c r="P1996" s="11"/>
      <c r="Q1996" s="57" t="s">
        <v>99</v>
      </c>
      <c r="R1996" s="57">
        <v>2022</v>
      </c>
      <c r="S1996" s="57" t="s">
        <v>10</v>
      </c>
      <c r="T1996" s="57" t="s">
        <v>101</v>
      </c>
      <c r="U1996" s="57" t="s">
        <v>90</v>
      </c>
      <c r="V1996" s="57" t="s">
        <v>91</v>
      </c>
      <c r="W1996" s="57" t="s">
        <v>92</v>
      </c>
      <c r="X1996" s="57" t="s">
        <v>93</v>
      </c>
      <c r="Y1996" s="57" t="s">
        <v>96</v>
      </c>
      <c r="Z1996" s="57">
        <v>305</v>
      </c>
      <c r="AA1996" s="57">
        <v>436.15</v>
      </c>
    </row>
    <row r="1997" spans="16:27" ht="18" customHeight="1" x14ac:dyDescent="0.25">
      <c r="P1997" s="11"/>
      <c r="Q1997" s="58" t="s">
        <v>88</v>
      </c>
      <c r="R1997" s="58">
        <v>2022</v>
      </c>
      <c r="S1997" s="58" t="s">
        <v>10</v>
      </c>
      <c r="T1997" s="58" t="s">
        <v>101</v>
      </c>
      <c r="U1997" s="58" t="s">
        <v>90</v>
      </c>
      <c r="V1997" s="58" t="s">
        <v>91</v>
      </c>
      <c r="W1997" s="58" t="s">
        <v>92</v>
      </c>
      <c r="X1997" s="58" t="s">
        <v>93</v>
      </c>
      <c r="Y1997" s="58" t="s">
        <v>94</v>
      </c>
      <c r="Z1997" s="58">
        <v>239</v>
      </c>
      <c r="AA1997" s="58">
        <v>341.77</v>
      </c>
    </row>
    <row r="1998" spans="16:27" ht="18" customHeight="1" x14ac:dyDescent="0.25">
      <c r="P1998" s="11"/>
      <c r="Q1998" s="57" t="s">
        <v>88</v>
      </c>
      <c r="R1998" s="57">
        <v>2022</v>
      </c>
      <c r="S1998" s="57" t="s">
        <v>10</v>
      </c>
      <c r="T1998" s="57" t="s">
        <v>101</v>
      </c>
      <c r="U1998" s="57" t="s">
        <v>90</v>
      </c>
      <c r="V1998" s="57" t="s">
        <v>91</v>
      </c>
      <c r="W1998" s="57" t="s">
        <v>92</v>
      </c>
      <c r="X1998" s="57" t="s">
        <v>93</v>
      </c>
      <c r="Y1998" s="57" t="s">
        <v>94</v>
      </c>
      <c r="Z1998" s="57">
        <v>209</v>
      </c>
      <c r="AA1998" s="57">
        <v>298.87</v>
      </c>
    </row>
    <row r="1999" spans="16:27" ht="18" customHeight="1" x14ac:dyDescent="0.25">
      <c r="P1999" s="11"/>
      <c r="Q1999" s="58" t="s">
        <v>97</v>
      </c>
      <c r="R1999" s="58">
        <v>2022</v>
      </c>
      <c r="S1999" s="58" t="s">
        <v>9</v>
      </c>
      <c r="T1999" s="58" t="s">
        <v>101</v>
      </c>
      <c r="U1999" s="58" t="s">
        <v>90</v>
      </c>
      <c r="V1999" s="58" t="s">
        <v>91</v>
      </c>
      <c r="W1999" s="58" t="s">
        <v>92</v>
      </c>
      <c r="X1999" s="58" t="s">
        <v>93</v>
      </c>
      <c r="Y1999" s="58" t="s">
        <v>96</v>
      </c>
      <c r="Z1999" s="58">
        <v>332</v>
      </c>
      <c r="AA1999" s="58">
        <v>474.76</v>
      </c>
    </row>
    <row r="2000" spans="16:27" ht="18" customHeight="1" x14ac:dyDescent="0.25">
      <c r="P2000" s="11"/>
      <c r="Q2000" s="57" t="s">
        <v>95</v>
      </c>
      <c r="R2000" s="57">
        <v>2022</v>
      </c>
      <c r="S2000" s="57" t="s">
        <v>9</v>
      </c>
      <c r="T2000" s="57" t="s">
        <v>101</v>
      </c>
      <c r="U2000" s="57" t="s">
        <v>90</v>
      </c>
      <c r="V2000" s="57" t="s">
        <v>91</v>
      </c>
      <c r="W2000" s="57" t="s">
        <v>92</v>
      </c>
      <c r="X2000" s="57" t="s">
        <v>93</v>
      </c>
      <c r="Y2000" s="57" t="s">
        <v>96</v>
      </c>
      <c r="Z2000" s="57">
        <v>326</v>
      </c>
      <c r="AA2000" s="57">
        <v>466.18</v>
      </c>
    </row>
    <row r="2001" spans="16:27" ht="18" customHeight="1" x14ac:dyDescent="0.25">
      <c r="P2001" s="11"/>
      <c r="Q2001" s="58" t="s">
        <v>88</v>
      </c>
      <c r="R2001" s="58">
        <v>2022</v>
      </c>
      <c r="S2001" s="58" t="s">
        <v>9</v>
      </c>
      <c r="T2001" s="58" t="s">
        <v>101</v>
      </c>
      <c r="U2001" s="58" t="s">
        <v>90</v>
      </c>
      <c r="V2001" s="58" t="s">
        <v>91</v>
      </c>
      <c r="W2001" s="58" t="s">
        <v>92</v>
      </c>
      <c r="X2001" s="58" t="s">
        <v>93</v>
      </c>
      <c r="Y2001" s="58" t="s">
        <v>94</v>
      </c>
      <c r="Z2001" s="58">
        <v>242</v>
      </c>
      <c r="AA2001" s="58">
        <v>346.06</v>
      </c>
    </row>
    <row r="2002" spans="16:27" ht="18" customHeight="1" x14ac:dyDescent="0.25">
      <c r="P2002" s="11"/>
      <c r="Q2002" s="57" t="s">
        <v>88</v>
      </c>
      <c r="R2002" s="57">
        <v>2022</v>
      </c>
      <c r="S2002" s="57" t="s">
        <v>9</v>
      </c>
      <c r="T2002" s="57" t="s">
        <v>101</v>
      </c>
      <c r="U2002" s="57" t="s">
        <v>90</v>
      </c>
      <c r="V2002" s="57" t="s">
        <v>91</v>
      </c>
      <c r="W2002" s="57" t="s">
        <v>92</v>
      </c>
      <c r="X2002" s="57" t="s">
        <v>93</v>
      </c>
      <c r="Y2002" s="57" t="s">
        <v>94</v>
      </c>
      <c r="Z2002" s="57">
        <v>170</v>
      </c>
      <c r="AA2002" s="57">
        <v>243.1</v>
      </c>
    </row>
    <row r="2003" spans="16:27" ht="18" customHeight="1" x14ac:dyDescent="0.25">
      <c r="P2003" s="11"/>
      <c r="Q2003" s="58" t="s">
        <v>88</v>
      </c>
      <c r="R2003" s="58">
        <v>2022</v>
      </c>
      <c r="S2003" s="58" t="s">
        <v>9</v>
      </c>
      <c r="T2003" s="58" t="s">
        <v>101</v>
      </c>
      <c r="U2003" s="58" t="s">
        <v>90</v>
      </c>
      <c r="V2003" s="58" t="s">
        <v>91</v>
      </c>
      <c r="W2003" s="58" t="s">
        <v>92</v>
      </c>
      <c r="X2003" s="58" t="s">
        <v>93</v>
      </c>
      <c r="Y2003" s="58" t="s">
        <v>94</v>
      </c>
      <c r="Z2003" s="58">
        <v>218</v>
      </c>
      <c r="AA2003" s="58">
        <v>311.74</v>
      </c>
    </row>
    <row r="2004" spans="16:27" ht="18" customHeight="1" x14ac:dyDescent="0.25">
      <c r="P2004" s="11"/>
      <c r="Q2004" s="57" t="s">
        <v>88</v>
      </c>
      <c r="R2004" s="57">
        <v>2022</v>
      </c>
      <c r="S2004" s="57" t="s">
        <v>9</v>
      </c>
      <c r="T2004" s="57" t="s">
        <v>101</v>
      </c>
      <c r="U2004" s="57" t="s">
        <v>90</v>
      </c>
      <c r="V2004" s="57" t="s">
        <v>91</v>
      </c>
      <c r="W2004" s="57" t="s">
        <v>92</v>
      </c>
      <c r="X2004" s="57" t="s">
        <v>93</v>
      </c>
      <c r="Y2004" s="57" t="s">
        <v>94</v>
      </c>
      <c r="Z2004" s="57">
        <v>334</v>
      </c>
      <c r="AA2004" s="57">
        <v>477.62</v>
      </c>
    </row>
    <row r="2005" spans="16:27" ht="18" customHeight="1" x14ac:dyDescent="0.25">
      <c r="P2005" s="11"/>
      <c r="Q2005" s="58" t="s">
        <v>98</v>
      </c>
      <c r="R2005" s="58">
        <v>2022</v>
      </c>
      <c r="S2005" s="58" t="s">
        <v>9</v>
      </c>
      <c r="T2005" s="58" t="s">
        <v>101</v>
      </c>
      <c r="U2005" s="58" t="s">
        <v>90</v>
      </c>
      <c r="V2005" s="58" t="s">
        <v>91</v>
      </c>
      <c r="W2005" s="58" t="s">
        <v>92</v>
      </c>
      <c r="X2005" s="58" t="s">
        <v>93</v>
      </c>
      <c r="Y2005" s="58" t="s">
        <v>94</v>
      </c>
      <c r="Z2005" s="58">
        <v>328</v>
      </c>
      <c r="AA2005" s="58">
        <v>469.04</v>
      </c>
    </row>
    <row r="2006" spans="16:27" ht="18" customHeight="1" x14ac:dyDescent="0.25">
      <c r="P2006" s="11"/>
      <c r="Q2006" s="57" t="s">
        <v>95</v>
      </c>
      <c r="R2006" s="57">
        <v>2022</v>
      </c>
      <c r="S2006" s="57" t="s">
        <v>9</v>
      </c>
      <c r="T2006" s="57" t="s">
        <v>101</v>
      </c>
      <c r="U2006" s="57" t="s">
        <v>90</v>
      </c>
      <c r="V2006" s="57" t="s">
        <v>91</v>
      </c>
      <c r="W2006" s="57" t="s">
        <v>92</v>
      </c>
      <c r="X2006" s="57" t="s">
        <v>93</v>
      </c>
      <c r="Y2006" s="57" t="s">
        <v>94</v>
      </c>
      <c r="Z2006" s="57">
        <v>322</v>
      </c>
      <c r="AA2006" s="57">
        <v>460.46</v>
      </c>
    </row>
    <row r="2007" spans="16:27" ht="18" customHeight="1" x14ac:dyDescent="0.25">
      <c r="P2007" s="11"/>
      <c r="Q2007" s="58" t="s">
        <v>95</v>
      </c>
      <c r="R2007" s="58">
        <v>2022</v>
      </c>
      <c r="S2007" s="58" t="s">
        <v>9</v>
      </c>
      <c r="T2007" s="58" t="s">
        <v>101</v>
      </c>
      <c r="U2007" s="58" t="s">
        <v>90</v>
      </c>
      <c r="V2007" s="58" t="s">
        <v>91</v>
      </c>
      <c r="W2007" s="58" t="s">
        <v>92</v>
      </c>
      <c r="X2007" s="58" t="s">
        <v>93</v>
      </c>
      <c r="Y2007" s="58" t="s">
        <v>94</v>
      </c>
      <c r="Z2007" s="58">
        <v>244</v>
      </c>
      <c r="AA2007" s="58">
        <v>526.24</v>
      </c>
    </row>
    <row r="2008" spans="16:27" ht="18" customHeight="1" x14ac:dyDescent="0.25">
      <c r="P2008" s="11"/>
      <c r="Q2008" s="57" t="s">
        <v>95</v>
      </c>
      <c r="R2008" s="57">
        <v>2022</v>
      </c>
      <c r="S2008" s="57" t="s">
        <v>9</v>
      </c>
      <c r="T2008" s="57" t="s">
        <v>101</v>
      </c>
      <c r="U2008" s="57" t="s">
        <v>90</v>
      </c>
      <c r="V2008" s="57" t="s">
        <v>91</v>
      </c>
      <c r="W2008" s="57" t="s">
        <v>92</v>
      </c>
      <c r="X2008" s="57" t="s">
        <v>93</v>
      </c>
      <c r="Y2008" s="57" t="s">
        <v>94</v>
      </c>
      <c r="Z2008" s="57">
        <v>214</v>
      </c>
      <c r="AA2008" s="57">
        <v>526.24</v>
      </c>
    </row>
    <row r="2009" spans="16:27" ht="18" customHeight="1" x14ac:dyDescent="0.25">
      <c r="P2009" s="11"/>
      <c r="Q2009" s="58" t="s">
        <v>88</v>
      </c>
      <c r="R2009" s="58">
        <v>2022</v>
      </c>
      <c r="S2009" s="58" t="s">
        <v>9</v>
      </c>
      <c r="T2009" s="58" t="s">
        <v>101</v>
      </c>
      <c r="U2009" s="58" t="s">
        <v>90</v>
      </c>
      <c r="V2009" s="58" t="s">
        <v>91</v>
      </c>
      <c r="W2009" s="58" t="s">
        <v>92</v>
      </c>
      <c r="X2009" s="58" t="s">
        <v>93</v>
      </c>
      <c r="Y2009" s="58" t="s">
        <v>94</v>
      </c>
      <c r="Z2009" s="58">
        <v>1016</v>
      </c>
      <c r="AA2009" s="58">
        <v>1452.88</v>
      </c>
    </row>
    <row r="2010" spans="16:27" ht="18" customHeight="1" x14ac:dyDescent="0.25">
      <c r="P2010" s="11"/>
      <c r="Q2010" s="57" t="s">
        <v>95</v>
      </c>
      <c r="R2010" s="57">
        <v>2022</v>
      </c>
      <c r="S2010" s="57" t="s">
        <v>9</v>
      </c>
      <c r="T2010" s="57" t="s">
        <v>101</v>
      </c>
      <c r="U2010" s="57" t="s">
        <v>90</v>
      </c>
      <c r="V2010" s="57" t="s">
        <v>91</v>
      </c>
      <c r="W2010" s="57" t="s">
        <v>92</v>
      </c>
      <c r="X2010" s="57" t="s">
        <v>93</v>
      </c>
      <c r="Y2010" s="57" t="s">
        <v>94</v>
      </c>
      <c r="Z2010" s="57">
        <v>216</v>
      </c>
      <c r="AA2010" s="57">
        <v>308.88</v>
      </c>
    </row>
    <row r="2011" spans="16:27" ht="18" customHeight="1" x14ac:dyDescent="0.25">
      <c r="P2011" s="11"/>
      <c r="Q2011" s="58" t="s">
        <v>95</v>
      </c>
      <c r="R2011" s="58">
        <v>2022</v>
      </c>
      <c r="S2011" s="58" t="s">
        <v>9</v>
      </c>
      <c r="T2011" s="58" t="s">
        <v>101</v>
      </c>
      <c r="U2011" s="58" t="s">
        <v>90</v>
      </c>
      <c r="V2011" s="58" t="s">
        <v>91</v>
      </c>
      <c r="W2011" s="58" t="s">
        <v>92</v>
      </c>
      <c r="X2011" s="58" t="s">
        <v>93</v>
      </c>
      <c r="Y2011" s="58" t="s">
        <v>94</v>
      </c>
      <c r="Z2011" s="58">
        <v>243</v>
      </c>
      <c r="AA2011" s="58">
        <v>347.49</v>
      </c>
    </row>
    <row r="2012" spans="16:27" ht="18" customHeight="1" x14ac:dyDescent="0.25">
      <c r="P2012" s="11"/>
      <c r="Q2012" s="57" t="s">
        <v>88</v>
      </c>
      <c r="R2012" s="57">
        <v>2022</v>
      </c>
      <c r="S2012" s="57" t="s">
        <v>9</v>
      </c>
      <c r="T2012" s="57" t="s">
        <v>101</v>
      </c>
      <c r="U2012" s="57" t="s">
        <v>90</v>
      </c>
      <c r="V2012" s="57" t="s">
        <v>91</v>
      </c>
      <c r="W2012" s="57" t="s">
        <v>92</v>
      </c>
      <c r="X2012" s="57" t="s">
        <v>93</v>
      </c>
      <c r="Y2012" s="57" t="s">
        <v>94</v>
      </c>
      <c r="Z2012" s="57">
        <v>171</v>
      </c>
      <c r="AA2012" s="57">
        <v>244.53</v>
      </c>
    </row>
    <row r="2013" spans="16:27" ht="18" customHeight="1" x14ac:dyDescent="0.25">
      <c r="P2013" s="11"/>
      <c r="Q2013" s="58" t="s">
        <v>88</v>
      </c>
      <c r="R2013" s="58">
        <v>2022</v>
      </c>
      <c r="S2013" s="58" t="s">
        <v>9</v>
      </c>
      <c r="T2013" s="58" t="s">
        <v>101</v>
      </c>
      <c r="U2013" s="58" t="s">
        <v>90</v>
      </c>
      <c r="V2013" s="58" t="s">
        <v>91</v>
      </c>
      <c r="W2013" s="58" t="s">
        <v>92</v>
      </c>
      <c r="X2013" s="58" t="s">
        <v>93</v>
      </c>
      <c r="Y2013" s="58" t="s">
        <v>94</v>
      </c>
      <c r="Z2013" s="58">
        <v>331</v>
      </c>
      <c r="AA2013" s="58">
        <v>473.33</v>
      </c>
    </row>
    <row r="2014" spans="16:27" ht="18" customHeight="1" x14ac:dyDescent="0.25">
      <c r="P2014" s="11"/>
      <c r="Q2014" s="57" t="s">
        <v>88</v>
      </c>
      <c r="R2014" s="57">
        <v>2022</v>
      </c>
      <c r="S2014" s="57" t="s">
        <v>9</v>
      </c>
      <c r="T2014" s="57" t="s">
        <v>101</v>
      </c>
      <c r="U2014" s="57" t="s">
        <v>90</v>
      </c>
      <c r="V2014" s="57" t="s">
        <v>91</v>
      </c>
      <c r="W2014" s="57" t="s">
        <v>92</v>
      </c>
      <c r="X2014" s="57" t="s">
        <v>93</v>
      </c>
      <c r="Y2014" s="57" t="s">
        <v>94</v>
      </c>
      <c r="Z2014" s="57">
        <v>325</v>
      </c>
      <c r="AA2014" s="57">
        <v>464.75</v>
      </c>
    </row>
    <row r="2015" spans="16:27" ht="18" customHeight="1" x14ac:dyDescent="0.25">
      <c r="P2015" s="11"/>
      <c r="Q2015" s="58" t="s">
        <v>95</v>
      </c>
      <c r="R2015" s="58">
        <v>2022</v>
      </c>
      <c r="S2015" s="58" t="s">
        <v>9</v>
      </c>
      <c r="T2015" s="58" t="s">
        <v>101</v>
      </c>
      <c r="U2015" s="58" t="s">
        <v>90</v>
      </c>
      <c r="V2015" s="58" t="s">
        <v>91</v>
      </c>
      <c r="W2015" s="58" t="s">
        <v>92</v>
      </c>
      <c r="X2015" s="58" t="s">
        <v>93</v>
      </c>
      <c r="Y2015" s="58" t="s">
        <v>94</v>
      </c>
      <c r="Z2015" s="58">
        <v>241</v>
      </c>
      <c r="AA2015" s="58">
        <v>344.63</v>
      </c>
    </row>
    <row r="2016" spans="16:27" ht="18" customHeight="1" x14ac:dyDescent="0.25">
      <c r="P2016" s="11"/>
      <c r="Q2016" s="57" t="s">
        <v>98</v>
      </c>
      <c r="R2016" s="57">
        <v>2022</v>
      </c>
      <c r="S2016" s="57" t="s">
        <v>9</v>
      </c>
      <c r="T2016" s="57" t="s">
        <v>101</v>
      </c>
      <c r="U2016" s="57" t="s">
        <v>90</v>
      </c>
      <c r="V2016" s="57" t="s">
        <v>91</v>
      </c>
      <c r="W2016" s="57" t="s">
        <v>92</v>
      </c>
      <c r="X2016" s="57" t="s">
        <v>93</v>
      </c>
      <c r="Y2016" s="57" t="s">
        <v>94</v>
      </c>
      <c r="Z2016" s="57">
        <v>797</v>
      </c>
      <c r="AA2016" s="57">
        <v>1139.71</v>
      </c>
    </row>
    <row r="2017" spans="16:27" ht="18" customHeight="1" x14ac:dyDescent="0.25">
      <c r="P2017" s="11"/>
      <c r="Q2017" s="58" t="s">
        <v>95</v>
      </c>
      <c r="R2017" s="58">
        <v>2022</v>
      </c>
      <c r="S2017" s="58" t="s">
        <v>9</v>
      </c>
      <c r="T2017" s="58" t="s">
        <v>101</v>
      </c>
      <c r="U2017" s="58" t="s">
        <v>90</v>
      </c>
      <c r="V2017" s="58" t="s">
        <v>91</v>
      </c>
      <c r="W2017" s="58" t="s">
        <v>92</v>
      </c>
      <c r="X2017" s="58" t="s">
        <v>93</v>
      </c>
      <c r="Y2017" s="58" t="s">
        <v>94</v>
      </c>
      <c r="Z2017" s="58">
        <v>830</v>
      </c>
      <c r="AA2017" s="58">
        <v>1186.9000000000001</v>
      </c>
    </row>
    <row r="2018" spans="16:27" ht="18" customHeight="1" x14ac:dyDescent="0.25">
      <c r="P2018" s="11"/>
      <c r="Q2018" s="57" t="s">
        <v>97</v>
      </c>
      <c r="R2018" s="57">
        <v>2022</v>
      </c>
      <c r="S2018" s="57" t="s">
        <v>9</v>
      </c>
      <c r="T2018" s="57" t="s">
        <v>101</v>
      </c>
      <c r="U2018" s="57" t="s">
        <v>90</v>
      </c>
      <c r="V2018" s="57" t="s">
        <v>91</v>
      </c>
      <c r="W2018" s="57" t="s">
        <v>92</v>
      </c>
      <c r="X2018" s="57" t="s">
        <v>93</v>
      </c>
      <c r="Y2018" s="57" t="s">
        <v>96</v>
      </c>
      <c r="Z2018" s="57">
        <v>335</v>
      </c>
      <c r="AA2018" s="57">
        <v>479.05</v>
      </c>
    </row>
    <row r="2019" spans="16:27" ht="18" customHeight="1" x14ac:dyDescent="0.25">
      <c r="P2019" s="11"/>
      <c r="Q2019" s="58" t="s">
        <v>88</v>
      </c>
      <c r="R2019" s="58">
        <v>2022</v>
      </c>
      <c r="S2019" s="58" t="s">
        <v>9</v>
      </c>
      <c r="T2019" s="58" t="s">
        <v>101</v>
      </c>
      <c r="U2019" s="58" t="s">
        <v>90</v>
      </c>
      <c r="V2019" s="58" t="s">
        <v>91</v>
      </c>
      <c r="W2019" s="58" t="s">
        <v>92</v>
      </c>
      <c r="X2019" s="58" t="s">
        <v>93</v>
      </c>
      <c r="Y2019" s="58" t="s">
        <v>96</v>
      </c>
      <c r="Z2019" s="58">
        <v>329</v>
      </c>
      <c r="AA2019" s="58">
        <v>470.47</v>
      </c>
    </row>
    <row r="2020" spans="16:27" ht="18" customHeight="1" x14ac:dyDescent="0.25">
      <c r="P2020" s="11"/>
      <c r="Q2020" s="57" t="s">
        <v>98</v>
      </c>
      <c r="R2020" s="57">
        <v>2022</v>
      </c>
      <c r="S2020" s="57" t="s">
        <v>9</v>
      </c>
      <c r="T2020" s="57" t="s">
        <v>101</v>
      </c>
      <c r="U2020" s="57" t="s">
        <v>90</v>
      </c>
      <c r="V2020" s="57" t="s">
        <v>91</v>
      </c>
      <c r="W2020" s="57" t="s">
        <v>92</v>
      </c>
      <c r="X2020" s="57" t="s">
        <v>93</v>
      </c>
      <c r="Y2020" s="57" t="s">
        <v>96</v>
      </c>
      <c r="Z2020" s="57">
        <v>323</v>
      </c>
      <c r="AA2020" s="57">
        <v>461.89</v>
      </c>
    </row>
    <row r="2021" spans="16:27" ht="18" customHeight="1" x14ac:dyDescent="0.25">
      <c r="P2021" s="11"/>
      <c r="Q2021" s="58" t="s">
        <v>88</v>
      </c>
      <c r="R2021" s="58">
        <v>2022</v>
      </c>
      <c r="S2021" s="58" t="s">
        <v>9</v>
      </c>
      <c r="T2021" s="58" t="s">
        <v>101</v>
      </c>
      <c r="U2021" s="58" t="s">
        <v>90</v>
      </c>
      <c r="V2021" s="58" t="s">
        <v>91</v>
      </c>
      <c r="W2021" s="58" t="s">
        <v>92</v>
      </c>
      <c r="X2021" s="58" t="s">
        <v>93</v>
      </c>
      <c r="Y2021" s="58" t="s">
        <v>94</v>
      </c>
      <c r="Z2021" s="58">
        <v>245</v>
      </c>
      <c r="AA2021" s="58">
        <v>350.35</v>
      </c>
    </row>
    <row r="2022" spans="16:27" ht="18" customHeight="1" x14ac:dyDescent="0.25">
      <c r="P2022" s="11"/>
      <c r="Q2022" s="57" t="s">
        <v>95</v>
      </c>
      <c r="R2022" s="57">
        <v>2022</v>
      </c>
      <c r="S2022" s="57" t="s">
        <v>9</v>
      </c>
      <c r="T2022" s="57" t="s">
        <v>101</v>
      </c>
      <c r="U2022" s="57" t="s">
        <v>90</v>
      </c>
      <c r="V2022" s="57" t="s">
        <v>91</v>
      </c>
      <c r="W2022" s="57" t="s">
        <v>92</v>
      </c>
      <c r="X2022" s="57" t="s">
        <v>93</v>
      </c>
      <c r="Y2022" s="57" t="s">
        <v>94</v>
      </c>
      <c r="Z2022" s="57">
        <v>167</v>
      </c>
      <c r="AA2022" s="57">
        <v>238.81</v>
      </c>
    </row>
    <row r="2023" spans="16:27" ht="18" customHeight="1" x14ac:dyDescent="0.25">
      <c r="P2023" s="11"/>
      <c r="Q2023" s="58" t="s">
        <v>88</v>
      </c>
      <c r="R2023" s="58">
        <v>2022</v>
      </c>
      <c r="S2023" s="58" t="s">
        <v>9</v>
      </c>
      <c r="T2023" s="58" t="s">
        <v>101</v>
      </c>
      <c r="U2023" s="58" t="s">
        <v>90</v>
      </c>
      <c r="V2023" s="58" t="s">
        <v>91</v>
      </c>
      <c r="W2023" s="58" t="s">
        <v>92</v>
      </c>
      <c r="X2023" s="58" t="s">
        <v>93</v>
      </c>
      <c r="Y2023" s="58" t="s">
        <v>94</v>
      </c>
      <c r="Z2023" s="58">
        <v>215</v>
      </c>
      <c r="AA2023" s="58">
        <v>307.45</v>
      </c>
    </row>
    <row r="2024" spans="16:27" ht="18" customHeight="1" x14ac:dyDescent="0.25">
      <c r="P2024" s="11"/>
      <c r="Q2024" s="57" t="s">
        <v>88</v>
      </c>
      <c r="R2024" s="57">
        <v>2022</v>
      </c>
      <c r="S2024" s="57" t="s">
        <v>8</v>
      </c>
      <c r="T2024" s="57" t="s">
        <v>101</v>
      </c>
      <c r="U2024" s="57" t="s">
        <v>90</v>
      </c>
      <c r="V2024" s="57" t="s">
        <v>91</v>
      </c>
      <c r="W2024" s="57" t="s">
        <v>92</v>
      </c>
      <c r="X2024" s="57" t="s">
        <v>93</v>
      </c>
      <c r="Y2024" s="57" t="s">
        <v>96</v>
      </c>
      <c r="Z2024" s="57">
        <v>350</v>
      </c>
      <c r="AA2024" s="57">
        <v>500.5</v>
      </c>
    </row>
    <row r="2025" spans="16:27" ht="18" customHeight="1" x14ac:dyDescent="0.25">
      <c r="P2025" s="11"/>
      <c r="Q2025" s="58" t="s">
        <v>88</v>
      </c>
      <c r="R2025" s="58">
        <v>2022</v>
      </c>
      <c r="S2025" s="58" t="s">
        <v>8</v>
      </c>
      <c r="T2025" s="58" t="s">
        <v>101</v>
      </c>
      <c r="U2025" s="58" t="s">
        <v>90</v>
      </c>
      <c r="V2025" s="58" t="s">
        <v>91</v>
      </c>
      <c r="W2025" s="58" t="s">
        <v>92</v>
      </c>
      <c r="X2025" s="58" t="s">
        <v>93</v>
      </c>
      <c r="Y2025" s="58" t="s">
        <v>96</v>
      </c>
      <c r="Z2025" s="58">
        <v>344</v>
      </c>
      <c r="AA2025" s="58">
        <v>491.92</v>
      </c>
    </row>
    <row r="2026" spans="16:27" ht="18" customHeight="1" x14ac:dyDescent="0.25">
      <c r="P2026" s="11"/>
      <c r="Q2026" s="57" t="s">
        <v>95</v>
      </c>
      <c r="R2026" s="57">
        <v>2022</v>
      </c>
      <c r="S2026" s="57" t="s">
        <v>8</v>
      </c>
      <c r="T2026" s="57" t="s">
        <v>101</v>
      </c>
      <c r="U2026" s="57" t="s">
        <v>90</v>
      </c>
      <c r="V2026" s="57" t="s">
        <v>91</v>
      </c>
      <c r="W2026" s="57" t="s">
        <v>92</v>
      </c>
      <c r="X2026" s="57" t="s">
        <v>93</v>
      </c>
      <c r="Y2026" s="57" t="s">
        <v>96</v>
      </c>
      <c r="Z2026" s="57">
        <v>338</v>
      </c>
      <c r="AA2026" s="57">
        <v>483.34</v>
      </c>
    </row>
    <row r="2027" spans="16:27" ht="18" customHeight="1" x14ac:dyDescent="0.25">
      <c r="P2027" s="11"/>
      <c r="Q2027" s="58" t="s">
        <v>88</v>
      </c>
      <c r="R2027" s="58">
        <v>2022</v>
      </c>
      <c r="S2027" s="58" t="s">
        <v>8</v>
      </c>
      <c r="T2027" s="58" t="s">
        <v>101</v>
      </c>
      <c r="U2027" s="58" t="s">
        <v>90</v>
      </c>
      <c r="V2027" s="58" t="s">
        <v>91</v>
      </c>
      <c r="W2027" s="58" t="s">
        <v>92</v>
      </c>
      <c r="X2027" s="58" t="s">
        <v>93</v>
      </c>
      <c r="Y2027" s="58" t="s">
        <v>94</v>
      </c>
      <c r="Z2027" s="58">
        <v>176</v>
      </c>
      <c r="AA2027" s="58">
        <v>251.68</v>
      </c>
    </row>
    <row r="2028" spans="16:27" ht="18" customHeight="1" x14ac:dyDescent="0.25">
      <c r="P2028" s="11"/>
      <c r="Q2028" s="57" t="s">
        <v>95</v>
      </c>
      <c r="R2028" s="57">
        <v>2022</v>
      </c>
      <c r="S2028" s="57" t="s">
        <v>8</v>
      </c>
      <c r="T2028" s="57" t="s">
        <v>101</v>
      </c>
      <c r="U2028" s="57" t="s">
        <v>90</v>
      </c>
      <c r="V2028" s="57" t="s">
        <v>91</v>
      </c>
      <c r="W2028" s="57" t="s">
        <v>92</v>
      </c>
      <c r="X2028" s="57" t="s">
        <v>93</v>
      </c>
      <c r="Y2028" s="57" t="s">
        <v>94</v>
      </c>
      <c r="Z2028" s="57">
        <v>352</v>
      </c>
      <c r="AA2028" s="57">
        <v>503.36</v>
      </c>
    </row>
    <row r="2029" spans="16:27" ht="18" customHeight="1" x14ac:dyDescent="0.25">
      <c r="P2029" s="11"/>
      <c r="Q2029" s="58" t="s">
        <v>95</v>
      </c>
      <c r="R2029" s="58">
        <v>2022</v>
      </c>
      <c r="S2029" s="58" t="s">
        <v>8</v>
      </c>
      <c r="T2029" s="58" t="s">
        <v>101</v>
      </c>
      <c r="U2029" s="58" t="s">
        <v>90</v>
      </c>
      <c r="V2029" s="58" t="s">
        <v>91</v>
      </c>
      <c r="W2029" s="58" t="s">
        <v>92</v>
      </c>
      <c r="X2029" s="58" t="s">
        <v>93</v>
      </c>
      <c r="Y2029" s="58" t="s">
        <v>94</v>
      </c>
      <c r="Z2029" s="58">
        <v>346</v>
      </c>
      <c r="AA2029" s="58">
        <v>494.78</v>
      </c>
    </row>
    <row r="2030" spans="16:27" ht="18" customHeight="1" x14ac:dyDescent="0.25">
      <c r="P2030" s="11"/>
      <c r="Q2030" s="57" t="s">
        <v>88</v>
      </c>
      <c r="R2030" s="57">
        <v>2022</v>
      </c>
      <c r="S2030" s="57" t="s">
        <v>8</v>
      </c>
      <c r="T2030" s="57" t="s">
        <v>101</v>
      </c>
      <c r="U2030" s="57" t="s">
        <v>90</v>
      </c>
      <c r="V2030" s="57" t="s">
        <v>91</v>
      </c>
      <c r="W2030" s="57" t="s">
        <v>92</v>
      </c>
      <c r="X2030" s="57" t="s">
        <v>93</v>
      </c>
      <c r="Y2030" s="57" t="s">
        <v>94</v>
      </c>
      <c r="Z2030" s="57">
        <v>340</v>
      </c>
      <c r="AA2030" s="57">
        <v>486.2</v>
      </c>
    </row>
    <row r="2031" spans="16:27" ht="18" customHeight="1" x14ac:dyDescent="0.25">
      <c r="P2031" s="11"/>
      <c r="Q2031" s="58" t="s">
        <v>88</v>
      </c>
      <c r="R2031" s="58">
        <v>2022</v>
      </c>
      <c r="S2031" s="58" t="s">
        <v>8</v>
      </c>
      <c r="T2031" s="58" t="s">
        <v>101</v>
      </c>
      <c r="U2031" s="58" t="s">
        <v>90</v>
      </c>
      <c r="V2031" s="58" t="s">
        <v>91</v>
      </c>
      <c r="W2031" s="58" t="s">
        <v>92</v>
      </c>
      <c r="X2031" s="58" t="s">
        <v>93</v>
      </c>
      <c r="Y2031" s="58" t="s">
        <v>94</v>
      </c>
      <c r="Z2031" s="58">
        <v>172</v>
      </c>
      <c r="AA2031" s="58">
        <v>526.24</v>
      </c>
    </row>
    <row r="2032" spans="16:27" ht="18" customHeight="1" x14ac:dyDescent="0.25">
      <c r="P2032" s="11"/>
      <c r="Q2032" s="57" t="s">
        <v>88</v>
      </c>
      <c r="R2032" s="57">
        <v>2022</v>
      </c>
      <c r="S2032" s="57" t="s">
        <v>8</v>
      </c>
      <c r="T2032" s="57" t="s">
        <v>101</v>
      </c>
      <c r="U2032" s="57" t="s">
        <v>90</v>
      </c>
      <c r="V2032" s="57" t="s">
        <v>91</v>
      </c>
      <c r="W2032" s="57" t="s">
        <v>92</v>
      </c>
      <c r="X2032" s="57" t="s">
        <v>93</v>
      </c>
      <c r="Y2032" s="57" t="s">
        <v>94</v>
      </c>
      <c r="Z2032" s="57">
        <v>220</v>
      </c>
      <c r="AA2032" s="57">
        <v>526.24</v>
      </c>
    </row>
    <row r="2033" spans="16:27" ht="18" customHeight="1" x14ac:dyDescent="0.25">
      <c r="P2033" s="11"/>
      <c r="Q2033" s="58" t="s">
        <v>95</v>
      </c>
      <c r="R2033" s="58">
        <v>2022</v>
      </c>
      <c r="S2033" s="58" t="s">
        <v>8</v>
      </c>
      <c r="T2033" s="58" t="s">
        <v>101</v>
      </c>
      <c r="U2033" s="58" t="s">
        <v>90</v>
      </c>
      <c r="V2033" s="58" t="s">
        <v>91</v>
      </c>
      <c r="W2033" s="58" t="s">
        <v>92</v>
      </c>
      <c r="X2033" s="58" t="s">
        <v>93</v>
      </c>
      <c r="Y2033" s="58" t="s">
        <v>94</v>
      </c>
      <c r="Z2033" s="58">
        <v>962</v>
      </c>
      <c r="AA2033" s="58">
        <v>1375.66</v>
      </c>
    </row>
    <row r="2034" spans="16:27" ht="18" customHeight="1" x14ac:dyDescent="0.25">
      <c r="P2034" s="11"/>
      <c r="Q2034" s="57" t="s">
        <v>95</v>
      </c>
      <c r="R2034" s="57">
        <v>2022</v>
      </c>
      <c r="S2034" s="57" t="s">
        <v>8</v>
      </c>
      <c r="T2034" s="57" t="s">
        <v>101</v>
      </c>
      <c r="U2034" s="57" t="s">
        <v>90</v>
      </c>
      <c r="V2034" s="57" t="s">
        <v>91</v>
      </c>
      <c r="W2034" s="57" t="s">
        <v>92</v>
      </c>
      <c r="X2034" s="57" t="s">
        <v>93</v>
      </c>
      <c r="Y2034" s="57" t="s">
        <v>94</v>
      </c>
      <c r="Z2034" s="57">
        <v>1015</v>
      </c>
      <c r="AA2034" s="57">
        <v>1451.45</v>
      </c>
    </row>
    <row r="2035" spans="16:27" ht="18" customHeight="1" x14ac:dyDescent="0.25">
      <c r="P2035" s="11"/>
      <c r="Q2035" s="58" t="s">
        <v>95</v>
      </c>
      <c r="R2035" s="58">
        <v>2022</v>
      </c>
      <c r="S2035" s="58" t="s">
        <v>8</v>
      </c>
      <c r="T2035" s="58" t="s">
        <v>101</v>
      </c>
      <c r="U2035" s="58" t="s">
        <v>90</v>
      </c>
      <c r="V2035" s="58" t="s">
        <v>91</v>
      </c>
      <c r="W2035" s="58" t="s">
        <v>92</v>
      </c>
      <c r="X2035" s="58" t="s">
        <v>93</v>
      </c>
      <c r="Y2035" s="58" t="s">
        <v>94</v>
      </c>
      <c r="Z2035" s="58">
        <v>222</v>
      </c>
      <c r="AA2035" s="58">
        <v>317.45999999999998</v>
      </c>
    </row>
    <row r="2036" spans="16:27" ht="18" customHeight="1" x14ac:dyDescent="0.25">
      <c r="P2036" s="11"/>
      <c r="Q2036" s="57" t="s">
        <v>95</v>
      </c>
      <c r="R2036" s="57">
        <v>2022</v>
      </c>
      <c r="S2036" s="57" t="s">
        <v>8</v>
      </c>
      <c r="T2036" s="57" t="s">
        <v>101</v>
      </c>
      <c r="U2036" s="57" t="s">
        <v>90</v>
      </c>
      <c r="V2036" s="57" t="s">
        <v>91</v>
      </c>
      <c r="W2036" s="57" t="s">
        <v>92</v>
      </c>
      <c r="X2036" s="57" t="s">
        <v>93</v>
      </c>
      <c r="Y2036" s="57" t="s">
        <v>94</v>
      </c>
      <c r="Z2036" s="57">
        <v>177</v>
      </c>
      <c r="AA2036" s="57">
        <v>253.11</v>
      </c>
    </row>
    <row r="2037" spans="16:27" ht="18" customHeight="1" x14ac:dyDescent="0.25">
      <c r="P2037" s="11"/>
      <c r="Q2037" s="58" t="s">
        <v>95</v>
      </c>
      <c r="R2037" s="58">
        <v>2022</v>
      </c>
      <c r="S2037" s="58" t="s">
        <v>8</v>
      </c>
      <c r="T2037" s="58" t="s">
        <v>101</v>
      </c>
      <c r="U2037" s="58" t="s">
        <v>90</v>
      </c>
      <c r="V2037" s="58" t="s">
        <v>91</v>
      </c>
      <c r="W2037" s="58" t="s">
        <v>92</v>
      </c>
      <c r="X2037" s="58" t="s">
        <v>93</v>
      </c>
      <c r="Y2037" s="58" t="s">
        <v>94</v>
      </c>
      <c r="Z2037" s="58">
        <v>219</v>
      </c>
      <c r="AA2037" s="58">
        <v>313.17</v>
      </c>
    </row>
    <row r="2038" spans="16:27" ht="18" customHeight="1" x14ac:dyDescent="0.25">
      <c r="P2038" s="11"/>
      <c r="Q2038" s="57" t="s">
        <v>88</v>
      </c>
      <c r="R2038" s="57">
        <v>2022</v>
      </c>
      <c r="S2038" s="57" t="s">
        <v>8</v>
      </c>
      <c r="T2038" s="57" t="s">
        <v>101</v>
      </c>
      <c r="U2038" s="57" t="s">
        <v>90</v>
      </c>
      <c r="V2038" s="57" t="s">
        <v>91</v>
      </c>
      <c r="W2038" s="57" t="s">
        <v>92</v>
      </c>
      <c r="X2038" s="57" t="s">
        <v>93</v>
      </c>
      <c r="Y2038" s="57" t="s">
        <v>94</v>
      </c>
      <c r="Z2038" s="57">
        <v>349</v>
      </c>
      <c r="AA2038" s="57">
        <v>499.07</v>
      </c>
    </row>
    <row r="2039" spans="16:27" ht="18" customHeight="1" x14ac:dyDescent="0.25">
      <c r="P2039" s="11"/>
      <c r="Q2039" s="58" t="s">
        <v>95</v>
      </c>
      <c r="R2039" s="58">
        <v>2022</v>
      </c>
      <c r="S2039" s="58" t="s">
        <v>8</v>
      </c>
      <c r="T2039" s="58" t="s">
        <v>101</v>
      </c>
      <c r="U2039" s="58" t="s">
        <v>90</v>
      </c>
      <c r="V2039" s="58" t="s">
        <v>91</v>
      </c>
      <c r="W2039" s="58" t="s">
        <v>92</v>
      </c>
      <c r="X2039" s="58" t="s">
        <v>93</v>
      </c>
      <c r="Y2039" s="58" t="s">
        <v>94</v>
      </c>
      <c r="Z2039" s="58">
        <v>343</v>
      </c>
      <c r="AA2039" s="58">
        <v>490.49</v>
      </c>
    </row>
    <row r="2040" spans="16:27" ht="18" customHeight="1" x14ac:dyDescent="0.25">
      <c r="P2040" s="11"/>
      <c r="Q2040" s="57" t="s">
        <v>88</v>
      </c>
      <c r="R2040" s="57">
        <v>2022</v>
      </c>
      <c r="S2040" s="57" t="s">
        <v>8</v>
      </c>
      <c r="T2040" s="57" t="s">
        <v>101</v>
      </c>
      <c r="U2040" s="57" t="s">
        <v>90</v>
      </c>
      <c r="V2040" s="57" t="s">
        <v>91</v>
      </c>
      <c r="W2040" s="57" t="s">
        <v>92</v>
      </c>
      <c r="X2040" s="57" t="s">
        <v>93</v>
      </c>
      <c r="Y2040" s="57" t="s">
        <v>94</v>
      </c>
      <c r="Z2040" s="57">
        <v>337</v>
      </c>
      <c r="AA2040" s="57">
        <v>481.91</v>
      </c>
    </row>
    <row r="2041" spans="16:27" ht="18" customHeight="1" x14ac:dyDescent="0.25">
      <c r="P2041" s="11"/>
      <c r="Q2041" s="58" t="s">
        <v>95</v>
      </c>
      <c r="R2041" s="58">
        <v>2022</v>
      </c>
      <c r="S2041" s="58" t="s">
        <v>8</v>
      </c>
      <c r="T2041" s="58" t="s">
        <v>101</v>
      </c>
      <c r="U2041" s="58" t="s">
        <v>90</v>
      </c>
      <c r="V2041" s="58" t="s">
        <v>91</v>
      </c>
      <c r="W2041" s="58" t="s">
        <v>92</v>
      </c>
      <c r="X2041" s="58" t="s">
        <v>93</v>
      </c>
      <c r="Y2041" s="58" t="s">
        <v>94</v>
      </c>
      <c r="Z2041" s="58">
        <v>796</v>
      </c>
      <c r="AA2041" s="58">
        <v>1138.28</v>
      </c>
    </row>
    <row r="2042" spans="16:27" ht="18" customHeight="1" x14ac:dyDescent="0.25">
      <c r="P2042" s="11"/>
      <c r="Q2042" s="57" t="s">
        <v>97</v>
      </c>
      <c r="R2042" s="57">
        <v>2022</v>
      </c>
      <c r="S2042" s="57" t="s">
        <v>8</v>
      </c>
      <c r="T2042" s="57" t="s">
        <v>101</v>
      </c>
      <c r="U2042" s="57" t="s">
        <v>90</v>
      </c>
      <c r="V2042" s="57" t="s">
        <v>91</v>
      </c>
      <c r="W2042" s="57" t="s">
        <v>92</v>
      </c>
      <c r="X2042" s="57" t="s">
        <v>93</v>
      </c>
      <c r="Y2042" s="57" t="s">
        <v>94</v>
      </c>
      <c r="Z2042" s="57">
        <v>829</v>
      </c>
      <c r="AA2042" s="57">
        <v>1185.47</v>
      </c>
    </row>
    <row r="2043" spans="16:27" ht="18" customHeight="1" x14ac:dyDescent="0.25">
      <c r="P2043" s="11"/>
      <c r="Q2043" s="58" t="s">
        <v>88</v>
      </c>
      <c r="R2043" s="58">
        <v>2022</v>
      </c>
      <c r="S2043" s="58" t="s">
        <v>8</v>
      </c>
      <c r="T2043" s="58" t="s">
        <v>101</v>
      </c>
      <c r="U2043" s="58" t="s">
        <v>90</v>
      </c>
      <c r="V2043" s="58" t="s">
        <v>91</v>
      </c>
      <c r="W2043" s="58" t="s">
        <v>92</v>
      </c>
      <c r="X2043" s="58" t="s">
        <v>93</v>
      </c>
      <c r="Y2043" s="58" t="s">
        <v>96</v>
      </c>
      <c r="Z2043" s="58">
        <v>347</v>
      </c>
      <c r="AA2043" s="58">
        <v>496.21</v>
      </c>
    </row>
    <row r="2044" spans="16:27" ht="18" customHeight="1" x14ac:dyDescent="0.25">
      <c r="P2044" s="11"/>
      <c r="Q2044" s="57" t="s">
        <v>88</v>
      </c>
      <c r="R2044" s="57">
        <v>2022</v>
      </c>
      <c r="S2044" s="57" t="s">
        <v>8</v>
      </c>
      <c r="T2044" s="57" t="s">
        <v>101</v>
      </c>
      <c r="U2044" s="57" t="s">
        <v>90</v>
      </c>
      <c r="V2044" s="57" t="s">
        <v>91</v>
      </c>
      <c r="W2044" s="57" t="s">
        <v>92</v>
      </c>
      <c r="X2044" s="57" t="s">
        <v>93</v>
      </c>
      <c r="Y2044" s="57" t="s">
        <v>96</v>
      </c>
      <c r="Z2044" s="57">
        <v>341</v>
      </c>
      <c r="AA2044" s="57">
        <v>487.63</v>
      </c>
    </row>
    <row r="2045" spans="16:27" ht="18" customHeight="1" x14ac:dyDescent="0.25">
      <c r="P2045" s="11"/>
      <c r="Q2045" s="58" t="s">
        <v>88</v>
      </c>
      <c r="R2045" s="58">
        <v>2022</v>
      </c>
      <c r="S2045" s="58" t="s">
        <v>8</v>
      </c>
      <c r="T2045" s="58" t="s">
        <v>101</v>
      </c>
      <c r="U2045" s="58" t="s">
        <v>90</v>
      </c>
      <c r="V2045" s="58" t="s">
        <v>91</v>
      </c>
      <c r="W2045" s="58" t="s">
        <v>92</v>
      </c>
      <c r="X2045" s="58" t="s">
        <v>93</v>
      </c>
      <c r="Y2045" s="58" t="s">
        <v>94</v>
      </c>
      <c r="Z2045" s="58">
        <v>173</v>
      </c>
      <c r="AA2045" s="58">
        <v>247.39</v>
      </c>
    </row>
    <row r="2046" spans="16:27" ht="18" customHeight="1" x14ac:dyDescent="0.25">
      <c r="P2046" s="11"/>
      <c r="Q2046" s="57" t="s">
        <v>88</v>
      </c>
      <c r="R2046" s="57">
        <v>2022</v>
      </c>
      <c r="S2046" s="57" t="s">
        <v>8</v>
      </c>
      <c r="T2046" s="57" t="s">
        <v>101</v>
      </c>
      <c r="U2046" s="57" t="s">
        <v>90</v>
      </c>
      <c r="V2046" s="57" t="s">
        <v>91</v>
      </c>
      <c r="W2046" s="57" t="s">
        <v>92</v>
      </c>
      <c r="X2046" s="57" t="s">
        <v>93</v>
      </c>
      <c r="Y2046" s="57" t="s">
        <v>94</v>
      </c>
      <c r="Z2046" s="57">
        <v>221</v>
      </c>
      <c r="AA2046" s="57">
        <v>316.02999999999997</v>
      </c>
    </row>
    <row r="2047" spans="16:27" ht="18" customHeight="1" x14ac:dyDescent="0.25">
      <c r="P2047" s="11"/>
      <c r="Q2047" s="58" t="s">
        <v>88</v>
      </c>
      <c r="R2047" s="58">
        <v>2022</v>
      </c>
      <c r="S2047" s="58" t="s">
        <v>3</v>
      </c>
      <c r="T2047" s="58" t="s">
        <v>89</v>
      </c>
      <c r="U2047" s="58" t="s">
        <v>103</v>
      </c>
      <c r="V2047" s="58" t="s">
        <v>104</v>
      </c>
      <c r="W2047" s="58" t="s">
        <v>100</v>
      </c>
      <c r="X2047" s="58" t="s">
        <v>93</v>
      </c>
      <c r="Y2047" s="58" t="s">
        <v>105</v>
      </c>
      <c r="Z2047" s="58">
        <v>214</v>
      </c>
      <c r="AA2047" s="58">
        <v>306.02</v>
      </c>
    </row>
    <row r="2048" spans="16:27" ht="18" customHeight="1" x14ac:dyDescent="0.25">
      <c r="P2048" s="11"/>
      <c r="Q2048" s="57" t="s">
        <v>97</v>
      </c>
      <c r="R2048" s="57">
        <v>2022</v>
      </c>
      <c r="S2048" s="57" t="s">
        <v>3</v>
      </c>
      <c r="T2048" s="57" t="s">
        <v>89</v>
      </c>
      <c r="U2048" s="57" t="s">
        <v>103</v>
      </c>
      <c r="V2048" s="57" t="s">
        <v>104</v>
      </c>
      <c r="W2048" s="57" t="s">
        <v>100</v>
      </c>
      <c r="X2048" s="57" t="s">
        <v>93</v>
      </c>
      <c r="Y2048" s="57" t="s">
        <v>105</v>
      </c>
      <c r="Z2048" s="57">
        <v>208</v>
      </c>
      <c r="AA2048" s="57">
        <v>297.44</v>
      </c>
    </row>
    <row r="2049" spans="16:27" ht="18" customHeight="1" x14ac:dyDescent="0.25">
      <c r="P2049" s="11"/>
      <c r="Q2049" s="58" t="s">
        <v>95</v>
      </c>
      <c r="R2049" s="58">
        <v>2022</v>
      </c>
      <c r="S2049" s="58" t="s">
        <v>3</v>
      </c>
      <c r="T2049" s="58" t="s">
        <v>89</v>
      </c>
      <c r="U2049" s="58" t="s">
        <v>103</v>
      </c>
      <c r="V2049" s="58" t="s">
        <v>104</v>
      </c>
      <c r="W2049" s="58" t="s">
        <v>100</v>
      </c>
      <c r="X2049" s="58" t="s">
        <v>93</v>
      </c>
      <c r="Y2049" s="58" t="s">
        <v>105</v>
      </c>
      <c r="Z2049" s="58">
        <v>202</v>
      </c>
      <c r="AA2049" s="58">
        <v>288.86</v>
      </c>
    </row>
    <row r="2050" spans="16:27" ht="18" customHeight="1" x14ac:dyDescent="0.25">
      <c r="P2050" s="11"/>
      <c r="Q2050" s="57" t="s">
        <v>99</v>
      </c>
      <c r="R2050" s="57">
        <v>2022</v>
      </c>
      <c r="S2050" s="57" t="s">
        <v>3</v>
      </c>
      <c r="T2050" s="57" t="s">
        <v>89</v>
      </c>
      <c r="U2050" s="57" t="s">
        <v>103</v>
      </c>
      <c r="V2050" s="57" t="s">
        <v>104</v>
      </c>
      <c r="W2050" s="57" t="s">
        <v>100</v>
      </c>
      <c r="X2050" s="57" t="s">
        <v>93</v>
      </c>
      <c r="Y2050" s="57" t="s">
        <v>105</v>
      </c>
      <c r="Z2050" s="57">
        <v>211</v>
      </c>
      <c r="AA2050" s="57">
        <v>301.73</v>
      </c>
    </row>
    <row r="2051" spans="16:27" ht="18" customHeight="1" x14ac:dyDescent="0.25">
      <c r="P2051" s="11"/>
      <c r="Q2051" s="58" t="s">
        <v>88</v>
      </c>
      <c r="R2051" s="58">
        <v>2022</v>
      </c>
      <c r="S2051" s="58" t="s">
        <v>3</v>
      </c>
      <c r="T2051" s="58" t="s">
        <v>89</v>
      </c>
      <c r="U2051" s="58" t="s">
        <v>103</v>
      </c>
      <c r="V2051" s="58" t="s">
        <v>104</v>
      </c>
      <c r="W2051" s="58" t="s">
        <v>100</v>
      </c>
      <c r="X2051" s="58" t="s">
        <v>93</v>
      </c>
      <c r="Y2051" s="58" t="s">
        <v>105</v>
      </c>
      <c r="Z2051" s="58">
        <v>205</v>
      </c>
      <c r="AA2051" s="58">
        <v>293.14999999999998</v>
      </c>
    </row>
    <row r="2052" spans="16:27" ht="18" customHeight="1" x14ac:dyDescent="0.25">
      <c r="P2052" s="11"/>
      <c r="Q2052" s="57" t="s">
        <v>95</v>
      </c>
      <c r="R2052" s="57">
        <v>2022</v>
      </c>
      <c r="S2052" s="57" t="s">
        <v>1</v>
      </c>
      <c r="T2052" s="57" t="s">
        <v>89</v>
      </c>
      <c r="U2052" s="57" t="s">
        <v>103</v>
      </c>
      <c r="V2052" s="57" t="s">
        <v>104</v>
      </c>
      <c r="W2052" s="57" t="s">
        <v>100</v>
      </c>
      <c r="X2052" s="57" t="s">
        <v>93</v>
      </c>
      <c r="Y2052" s="57" t="s">
        <v>105</v>
      </c>
      <c r="Z2052" s="57">
        <v>244</v>
      </c>
      <c r="AA2052" s="57">
        <v>348.92</v>
      </c>
    </row>
    <row r="2053" spans="16:27" ht="18" customHeight="1" x14ac:dyDescent="0.25">
      <c r="P2053" s="11"/>
      <c r="Q2053" s="58" t="s">
        <v>88</v>
      </c>
      <c r="R2053" s="58">
        <v>2022</v>
      </c>
      <c r="S2053" s="58" t="s">
        <v>1</v>
      </c>
      <c r="T2053" s="58" t="s">
        <v>89</v>
      </c>
      <c r="U2053" s="58" t="s">
        <v>103</v>
      </c>
      <c r="V2053" s="58" t="s">
        <v>104</v>
      </c>
      <c r="W2053" s="58" t="s">
        <v>100</v>
      </c>
      <c r="X2053" s="58" t="s">
        <v>93</v>
      </c>
      <c r="Y2053" s="58" t="s">
        <v>105</v>
      </c>
      <c r="Z2053" s="58">
        <v>238</v>
      </c>
      <c r="AA2053" s="58">
        <v>340.34</v>
      </c>
    </row>
    <row r="2054" spans="16:27" ht="18" customHeight="1" x14ac:dyDescent="0.25">
      <c r="P2054" s="11"/>
      <c r="Q2054" s="57" t="s">
        <v>88</v>
      </c>
      <c r="R2054" s="57">
        <v>2022</v>
      </c>
      <c r="S2054" s="57" t="s">
        <v>1</v>
      </c>
      <c r="T2054" s="57" t="s">
        <v>89</v>
      </c>
      <c r="U2054" s="57" t="s">
        <v>103</v>
      </c>
      <c r="V2054" s="57" t="s">
        <v>104</v>
      </c>
      <c r="W2054" s="57" t="s">
        <v>100</v>
      </c>
      <c r="X2054" s="57" t="s">
        <v>93</v>
      </c>
      <c r="Y2054" s="57" t="s">
        <v>105</v>
      </c>
      <c r="Z2054" s="57">
        <v>247</v>
      </c>
      <c r="AA2054" s="57">
        <v>353.21</v>
      </c>
    </row>
    <row r="2055" spans="16:27" ht="18" customHeight="1" x14ac:dyDescent="0.25">
      <c r="P2055" s="11"/>
      <c r="Q2055" s="58" t="s">
        <v>95</v>
      </c>
      <c r="R2055" s="58">
        <v>2022</v>
      </c>
      <c r="S2055" s="58" t="s">
        <v>1</v>
      </c>
      <c r="T2055" s="58" t="s">
        <v>89</v>
      </c>
      <c r="U2055" s="58" t="s">
        <v>103</v>
      </c>
      <c r="V2055" s="58" t="s">
        <v>104</v>
      </c>
      <c r="W2055" s="58" t="s">
        <v>100</v>
      </c>
      <c r="X2055" s="58" t="s">
        <v>93</v>
      </c>
      <c r="Y2055" s="58" t="s">
        <v>105</v>
      </c>
      <c r="Z2055" s="58">
        <v>241</v>
      </c>
      <c r="AA2055" s="58">
        <v>344.63</v>
      </c>
    </row>
    <row r="2056" spans="16:27" ht="18" customHeight="1" x14ac:dyDescent="0.25">
      <c r="P2056" s="11"/>
      <c r="Q2056" s="57" t="s">
        <v>97</v>
      </c>
      <c r="R2056" s="57">
        <v>2022</v>
      </c>
      <c r="S2056" s="57" t="s">
        <v>1</v>
      </c>
      <c r="T2056" s="57" t="s">
        <v>89</v>
      </c>
      <c r="U2056" s="57" t="s">
        <v>103</v>
      </c>
      <c r="V2056" s="57" t="s">
        <v>104</v>
      </c>
      <c r="W2056" s="57" t="s">
        <v>100</v>
      </c>
      <c r="X2056" s="57" t="s">
        <v>93</v>
      </c>
      <c r="Y2056" s="57" t="s">
        <v>105</v>
      </c>
      <c r="Z2056" s="57">
        <v>235</v>
      </c>
      <c r="AA2056" s="57">
        <v>336.05</v>
      </c>
    </row>
    <row r="2057" spans="16:27" ht="18" customHeight="1" x14ac:dyDescent="0.25">
      <c r="P2057" s="11"/>
      <c r="Q2057" s="58" t="s">
        <v>95</v>
      </c>
      <c r="R2057" s="58">
        <v>2022</v>
      </c>
      <c r="S2057" s="58" t="s">
        <v>0</v>
      </c>
      <c r="T2057" s="58" t="s">
        <v>89</v>
      </c>
      <c r="U2057" s="58" t="s">
        <v>103</v>
      </c>
      <c r="V2057" s="58" t="s">
        <v>104</v>
      </c>
      <c r="W2057" s="58" t="s">
        <v>100</v>
      </c>
      <c r="X2057" s="58" t="s">
        <v>93</v>
      </c>
      <c r="Y2057" s="58" t="s">
        <v>94</v>
      </c>
      <c r="Z2057" s="58">
        <v>262</v>
      </c>
      <c r="AA2057" s="58">
        <v>374.66</v>
      </c>
    </row>
    <row r="2058" spans="16:27" ht="18" customHeight="1" x14ac:dyDescent="0.25">
      <c r="P2058" s="11"/>
      <c r="Q2058" s="57" t="s">
        <v>95</v>
      </c>
      <c r="R2058" s="57">
        <v>2022</v>
      </c>
      <c r="S2058" s="57" t="s">
        <v>0</v>
      </c>
      <c r="T2058" s="57" t="s">
        <v>89</v>
      </c>
      <c r="U2058" s="57" t="s">
        <v>103</v>
      </c>
      <c r="V2058" s="57" t="s">
        <v>104</v>
      </c>
      <c r="W2058" s="57" t="s">
        <v>100</v>
      </c>
      <c r="X2058" s="57" t="s">
        <v>93</v>
      </c>
      <c r="Y2058" s="57" t="s">
        <v>105</v>
      </c>
      <c r="Z2058" s="57">
        <v>256</v>
      </c>
      <c r="AA2058" s="57">
        <v>366.08</v>
      </c>
    </row>
    <row r="2059" spans="16:27" ht="18" customHeight="1" x14ac:dyDescent="0.25">
      <c r="P2059" s="11"/>
      <c r="Q2059" s="58" t="s">
        <v>95</v>
      </c>
      <c r="R2059" s="58">
        <v>2022</v>
      </c>
      <c r="S2059" s="58" t="s">
        <v>0</v>
      </c>
      <c r="T2059" s="58" t="s">
        <v>89</v>
      </c>
      <c r="U2059" s="58" t="s">
        <v>103</v>
      </c>
      <c r="V2059" s="58" t="s">
        <v>104</v>
      </c>
      <c r="W2059" s="58" t="s">
        <v>100</v>
      </c>
      <c r="X2059" s="58" t="s">
        <v>93</v>
      </c>
      <c r="Y2059" s="58" t="s">
        <v>105</v>
      </c>
      <c r="Z2059" s="58">
        <v>250</v>
      </c>
      <c r="AA2059" s="58">
        <v>357.5</v>
      </c>
    </row>
    <row r="2060" spans="16:27" ht="18" customHeight="1" x14ac:dyDescent="0.25">
      <c r="P2060" s="11"/>
      <c r="Q2060" s="57" t="s">
        <v>95</v>
      </c>
      <c r="R2060" s="57">
        <v>2022</v>
      </c>
      <c r="S2060" s="57" t="s">
        <v>0</v>
      </c>
      <c r="T2060" s="57" t="s">
        <v>89</v>
      </c>
      <c r="U2060" s="57" t="s">
        <v>103</v>
      </c>
      <c r="V2060" s="57" t="s">
        <v>104</v>
      </c>
      <c r="W2060" s="57" t="s">
        <v>100</v>
      </c>
      <c r="X2060" s="57" t="s">
        <v>93</v>
      </c>
      <c r="Y2060" s="57" t="s">
        <v>105</v>
      </c>
      <c r="Z2060" s="57">
        <v>259</v>
      </c>
      <c r="AA2060" s="57">
        <v>370.37</v>
      </c>
    </row>
    <row r="2061" spans="16:27" ht="18" customHeight="1" x14ac:dyDescent="0.25">
      <c r="P2061" s="11"/>
      <c r="Q2061" s="58" t="s">
        <v>97</v>
      </c>
      <c r="R2061" s="58">
        <v>2022</v>
      </c>
      <c r="S2061" s="58" t="s">
        <v>0</v>
      </c>
      <c r="T2061" s="58" t="s">
        <v>89</v>
      </c>
      <c r="U2061" s="58" t="s">
        <v>103</v>
      </c>
      <c r="V2061" s="58" t="s">
        <v>104</v>
      </c>
      <c r="W2061" s="58" t="s">
        <v>100</v>
      </c>
      <c r="X2061" s="58" t="s">
        <v>93</v>
      </c>
      <c r="Y2061" s="58" t="s">
        <v>105</v>
      </c>
      <c r="Z2061" s="58">
        <v>253</v>
      </c>
      <c r="AA2061" s="58">
        <v>361.79</v>
      </c>
    </row>
    <row r="2062" spans="16:27" ht="18" customHeight="1" x14ac:dyDescent="0.25">
      <c r="P2062" s="11"/>
      <c r="Q2062" s="57" t="s">
        <v>95</v>
      </c>
      <c r="R2062" s="57">
        <v>2022</v>
      </c>
      <c r="S2062" s="57" t="s">
        <v>5</v>
      </c>
      <c r="T2062" s="57" t="s">
        <v>89</v>
      </c>
      <c r="U2062" s="57" t="s">
        <v>103</v>
      </c>
      <c r="V2062" s="57" t="s">
        <v>104</v>
      </c>
      <c r="W2062" s="57" t="s">
        <v>100</v>
      </c>
      <c r="X2062" s="57" t="s">
        <v>93</v>
      </c>
      <c r="Y2062" s="57" t="s">
        <v>105</v>
      </c>
      <c r="Z2062" s="57">
        <v>184</v>
      </c>
      <c r="AA2062" s="57">
        <v>263.12</v>
      </c>
    </row>
    <row r="2063" spans="16:27" ht="18" customHeight="1" x14ac:dyDescent="0.25">
      <c r="P2063" s="11"/>
      <c r="Q2063" s="58" t="s">
        <v>98</v>
      </c>
      <c r="R2063" s="58">
        <v>2022</v>
      </c>
      <c r="S2063" s="58" t="s">
        <v>5</v>
      </c>
      <c r="T2063" s="58" t="s">
        <v>89</v>
      </c>
      <c r="U2063" s="58" t="s">
        <v>103</v>
      </c>
      <c r="V2063" s="58" t="s">
        <v>104</v>
      </c>
      <c r="W2063" s="58" t="s">
        <v>100</v>
      </c>
      <c r="X2063" s="58" t="s">
        <v>93</v>
      </c>
      <c r="Y2063" s="58" t="s">
        <v>105</v>
      </c>
      <c r="Z2063" s="58">
        <v>178</v>
      </c>
      <c r="AA2063" s="58">
        <v>254.54</v>
      </c>
    </row>
    <row r="2064" spans="16:27" ht="18" customHeight="1" x14ac:dyDescent="0.25">
      <c r="P2064" s="11"/>
      <c r="Q2064" s="57" t="s">
        <v>97</v>
      </c>
      <c r="R2064" s="57">
        <v>2022</v>
      </c>
      <c r="S2064" s="57" t="s">
        <v>5</v>
      </c>
      <c r="T2064" s="57" t="s">
        <v>89</v>
      </c>
      <c r="U2064" s="57" t="s">
        <v>103</v>
      </c>
      <c r="V2064" s="57" t="s">
        <v>104</v>
      </c>
      <c r="W2064" s="57" t="s">
        <v>100</v>
      </c>
      <c r="X2064" s="57" t="s">
        <v>93</v>
      </c>
      <c r="Y2064" s="57" t="s">
        <v>105</v>
      </c>
      <c r="Z2064" s="57">
        <v>172</v>
      </c>
      <c r="AA2064" s="57">
        <v>245.96</v>
      </c>
    </row>
    <row r="2065" spans="16:27" ht="18" customHeight="1" x14ac:dyDescent="0.25">
      <c r="P2065" s="11"/>
      <c r="Q2065" s="58" t="s">
        <v>88</v>
      </c>
      <c r="R2065" s="58">
        <v>2022</v>
      </c>
      <c r="S2065" s="58" t="s">
        <v>5</v>
      </c>
      <c r="T2065" s="58" t="s">
        <v>89</v>
      </c>
      <c r="U2065" s="58" t="s">
        <v>103</v>
      </c>
      <c r="V2065" s="58" t="s">
        <v>104</v>
      </c>
      <c r="W2065" s="58" t="s">
        <v>100</v>
      </c>
      <c r="X2065" s="58" t="s">
        <v>93</v>
      </c>
      <c r="Y2065" s="58" t="s">
        <v>105</v>
      </c>
      <c r="Z2065" s="58">
        <v>181</v>
      </c>
      <c r="AA2065" s="58">
        <v>258.83</v>
      </c>
    </row>
    <row r="2066" spans="16:27" ht="18" customHeight="1" x14ac:dyDescent="0.25">
      <c r="P2066" s="11"/>
      <c r="Q2066" s="57" t="s">
        <v>98</v>
      </c>
      <c r="R2066" s="57">
        <v>2022</v>
      </c>
      <c r="S2066" s="57" t="s">
        <v>5</v>
      </c>
      <c r="T2066" s="57" t="s">
        <v>89</v>
      </c>
      <c r="U2066" s="57" t="s">
        <v>103</v>
      </c>
      <c r="V2066" s="57" t="s">
        <v>104</v>
      </c>
      <c r="W2066" s="57" t="s">
        <v>100</v>
      </c>
      <c r="X2066" s="57" t="s">
        <v>93</v>
      </c>
      <c r="Y2066" s="57" t="s">
        <v>105</v>
      </c>
      <c r="Z2066" s="57">
        <v>175</v>
      </c>
      <c r="AA2066" s="57">
        <v>250.25</v>
      </c>
    </row>
    <row r="2067" spans="16:27" ht="18" customHeight="1" x14ac:dyDescent="0.25">
      <c r="P2067" s="11"/>
      <c r="Q2067" s="58" t="s">
        <v>95</v>
      </c>
      <c r="R2067" s="58">
        <v>2022</v>
      </c>
      <c r="S2067" s="58" t="s">
        <v>5</v>
      </c>
      <c r="T2067" s="58" t="s">
        <v>89</v>
      </c>
      <c r="U2067" s="58" t="s">
        <v>103</v>
      </c>
      <c r="V2067" s="58" t="s">
        <v>104</v>
      </c>
      <c r="W2067" s="58" t="s">
        <v>100</v>
      </c>
      <c r="X2067" s="58" t="s">
        <v>93</v>
      </c>
      <c r="Y2067" s="58" t="s">
        <v>105</v>
      </c>
      <c r="Z2067" s="58">
        <v>169</v>
      </c>
      <c r="AA2067" s="58">
        <v>241.67</v>
      </c>
    </row>
    <row r="2068" spans="16:27" ht="18" customHeight="1" x14ac:dyDescent="0.25">
      <c r="P2068" s="11"/>
      <c r="Q2068" s="57" t="s">
        <v>88</v>
      </c>
      <c r="R2068" s="57">
        <v>2022</v>
      </c>
      <c r="S2068" s="57" t="s">
        <v>2</v>
      </c>
      <c r="T2068" s="57" t="s">
        <v>89</v>
      </c>
      <c r="U2068" s="57" t="s">
        <v>103</v>
      </c>
      <c r="V2068" s="57" t="s">
        <v>104</v>
      </c>
      <c r="W2068" s="57" t="s">
        <v>100</v>
      </c>
      <c r="X2068" s="57" t="s">
        <v>93</v>
      </c>
      <c r="Y2068" s="57" t="s">
        <v>105</v>
      </c>
      <c r="Z2068" s="57">
        <v>232</v>
      </c>
      <c r="AA2068" s="57">
        <v>331.76</v>
      </c>
    </row>
    <row r="2069" spans="16:27" ht="18" customHeight="1" x14ac:dyDescent="0.25">
      <c r="P2069" s="11"/>
      <c r="Q2069" s="58" t="s">
        <v>95</v>
      </c>
      <c r="R2069" s="58">
        <v>2022</v>
      </c>
      <c r="S2069" s="58" t="s">
        <v>2</v>
      </c>
      <c r="T2069" s="58" t="s">
        <v>89</v>
      </c>
      <c r="U2069" s="58" t="s">
        <v>103</v>
      </c>
      <c r="V2069" s="58" t="s">
        <v>104</v>
      </c>
      <c r="W2069" s="58" t="s">
        <v>100</v>
      </c>
      <c r="X2069" s="58" t="s">
        <v>93</v>
      </c>
      <c r="Y2069" s="58" t="s">
        <v>105</v>
      </c>
      <c r="Z2069" s="58">
        <v>226</v>
      </c>
      <c r="AA2069" s="58">
        <v>323.18</v>
      </c>
    </row>
    <row r="2070" spans="16:27" ht="18" customHeight="1" x14ac:dyDescent="0.25">
      <c r="P2070" s="11"/>
      <c r="Q2070" s="57" t="s">
        <v>95</v>
      </c>
      <c r="R2070" s="57">
        <v>2022</v>
      </c>
      <c r="S2070" s="57" t="s">
        <v>2</v>
      </c>
      <c r="T2070" s="57" t="s">
        <v>89</v>
      </c>
      <c r="U2070" s="57" t="s">
        <v>103</v>
      </c>
      <c r="V2070" s="57" t="s">
        <v>104</v>
      </c>
      <c r="W2070" s="57" t="s">
        <v>100</v>
      </c>
      <c r="X2070" s="57" t="s">
        <v>93</v>
      </c>
      <c r="Y2070" s="57" t="s">
        <v>105</v>
      </c>
      <c r="Z2070" s="57">
        <v>220</v>
      </c>
      <c r="AA2070" s="57">
        <v>314.60000000000002</v>
      </c>
    </row>
    <row r="2071" spans="16:27" ht="18" customHeight="1" x14ac:dyDescent="0.25">
      <c r="P2071" s="11"/>
      <c r="Q2071" s="58" t="s">
        <v>97</v>
      </c>
      <c r="R2071" s="58">
        <v>2022</v>
      </c>
      <c r="S2071" s="58" t="s">
        <v>2</v>
      </c>
      <c r="T2071" s="58" t="s">
        <v>89</v>
      </c>
      <c r="U2071" s="58" t="s">
        <v>103</v>
      </c>
      <c r="V2071" s="58" t="s">
        <v>104</v>
      </c>
      <c r="W2071" s="58" t="s">
        <v>100</v>
      </c>
      <c r="X2071" s="58" t="s">
        <v>93</v>
      </c>
      <c r="Y2071" s="58" t="s">
        <v>105</v>
      </c>
      <c r="Z2071" s="58">
        <v>229</v>
      </c>
      <c r="AA2071" s="58">
        <v>327.47000000000003</v>
      </c>
    </row>
    <row r="2072" spans="16:27" ht="18" customHeight="1" x14ac:dyDescent="0.25">
      <c r="P2072" s="11"/>
      <c r="Q2072" s="57" t="s">
        <v>88</v>
      </c>
      <c r="R2072" s="57">
        <v>2022</v>
      </c>
      <c r="S2072" s="57" t="s">
        <v>2</v>
      </c>
      <c r="T2072" s="57" t="s">
        <v>89</v>
      </c>
      <c r="U2072" s="57" t="s">
        <v>103</v>
      </c>
      <c r="V2072" s="57" t="s">
        <v>104</v>
      </c>
      <c r="W2072" s="57" t="s">
        <v>100</v>
      </c>
      <c r="X2072" s="57" t="s">
        <v>93</v>
      </c>
      <c r="Y2072" s="57" t="s">
        <v>105</v>
      </c>
      <c r="Z2072" s="57">
        <v>223</v>
      </c>
      <c r="AA2072" s="57">
        <v>318.89</v>
      </c>
    </row>
    <row r="2073" spans="16:27" ht="18" customHeight="1" x14ac:dyDescent="0.25">
      <c r="P2073" s="11"/>
      <c r="Q2073" s="58" t="s">
        <v>88</v>
      </c>
      <c r="R2073" s="58">
        <v>2022</v>
      </c>
      <c r="S2073" s="58" t="s">
        <v>2</v>
      </c>
      <c r="T2073" s="58" t="s">
        <v>89</v>
      </c>
      <c r="U2073" s="58" t="s">
        <v>103</v>
      </c>
      <c r="V2073" s="58" t="s">
        <v>104</v>
      </c>
      <c r="W2073" s="58" t="s">
        <v>100</v>
      </c>
      <c r="X2073" s="58" t="s">
        <v>93</v>
      </c>
      <c r="Y2073" s="58" t="s">
        <v>105</v>
      </c>
      <c r="Z2073" s="58">
        <v>217</v>
      </c>
      <c r="AA2073" s="58">
        <v>310.31</v>
      </c>
    </row>
    <row r="2074" spans="16:27" ht="18" customHeight="1" x14ac:dyDescent="0.25">
      <c r="P2074" s="11"/>
      <c r="Q2074" s="57" t="s">
        <v>95</v>
      </c>
      <c r="R2074" s="57">
        <v>2022</v>
      </c>
      <c r="S2074" s="57" t="s">
        <v>4</v>
      </c>
      <c r="T2074" s="57" t="s">
        <v>89</v>
      </c>
      <c r="U2074" s="57" t="s">
        <v>103</v>
      </c>
      <c r="V2074" s="57" t="s">
        <v>104</v>
      </c>
      <c r="W2074" s="57" t="s">
        <v>100</v>
      </c>
      <c r="X2074" s="57" t="s">
        <v>93</v>
      </c>
      <c r="Y2074" s="57" t="s">
        <v>105</v>
      </c>
      <c r="Z2074" s="57">
        <v>196</v>
      </c>
      <c r="AA2074" s="57">
        <v>280.27999999999997</v>
      </c>
    </row>
    <row r="2075" spans="16:27" ht="18" customHeight="1" x14ac:dyDescent="0.25">
      <c r="P2075" s="11"/>
      <c r="Q2075" s="58" t="s">
        <v>88</v>
      </c>
      <c r="R2075" s="58">
        <v>2022</v>
      </c>
      <c r="S2075" s="58" t="s">
        <v>4</v>
      </c>
      <c r="T2075" s="58" t="s">
        <v>89</v>
      </c>
      <c r="U2075" s="58" t="s">
        <v>103</v>
      </c>
      <c r="V2075" s="58" t="s">
        <v>104</v>
      </c>
      <c r="W2075" s="58" t="s">
        <v>100</v>
      </c>
      <c r="X2075" s="58" t="s">
        <v>93</v>
      </c>
      <c r="Y2075" s="58" t="s">
        <v>105</v>
      </c>
      <c r="Z2075" s="58">
        <v>190</v>
      </c>
      <c r="AA2075" s="58">
        <v>271.7</v>
      </c>
    </row>
    <row r="2076" spans="16:27" ht="18" customHeight="1" x14ac:dyDescent="0.25">
      <c r="P2076" s="11"/>
      <c r="Q2076" s="57" t="s">
        <v>88</v>
      </c>
      <c r="R2076" s="57">
        <v>2022</v>
      </c>
      <c r="S2076" s="57" t="s">
        <v>4</v>
      </c>
      <c r="T2076" s="57" t="s">
        <v>89</v>
      </c>
      <c r="U2076" s="57" t="s">
        <v>103</v>
      </c>
      <c r="V2076" s="57" t="s">
        <v>104</v>
      </c>
      <c r="W2076" s="57" t="s">
        <v>100</v>
      </c>
      <c r="X2076" s="57" t="s">
        <v>93</v>
      </c>
      <c r="Y2076" s="57" t="s">
        <v>105</v>
      </c>
      <c r="Z2076" s="57">
        <v>199</v>
      </c>
      <c r="AA2076" s="57">
        <v>284.57</v>
      </c>
    </row>
    <row r="2077" spans="16:27" ht="18" customHeight="1" x14ac:dyDescent="0.25">
      <c r="P2077" s="11"/>
      <c r="Q2077" s="58" t="s">
        <v>88</v>
      </c>
      <c r="R2077" s="58">
        <v>2022</v>
      </c>
      <c r="S2077" s="58" t="s">
        <v>4</v>
      </c>
      <c r="T2077" s="58" t="s">
        <v>89</v>
      </c>
      <c r="U2077" s="58" t="s">
        <v>103</v>
      </c>
      <c r="V2077" s="58" t="s">
        <v>104</v>
      </c>
      <c r="W2077" s="58" t="s">
        <v>100</v>
      </c>
      <c r="X2077" s="58" t="s">
        <v>93</v>
      </c>
      <c r="Y2077" s="58" t="s">
        <v>105</v>
      </c>
      <c r="Z2077" s="58">
        <v>193</v>
      </c>
      <c r="AA2077" s="58">
        <v>275.99</v>
      </c>
    </row>
    <row r="2078" spans="16:27" ht="18" customHeight="1" x14ac:dyDescent="0.25">
      <c r="P2078" s="11"/>
      <c r="Q2078" s="57" t="s">
        <v>88</v>
      </c>
      <c r="R2078" s="57">
        <v>2022</v>
      </c>
      <c r="S2078" s="57" t="s">
        <v>4</v>
      </c>
      <c r="T2078" s="57" t="s">
        <v>89</v>
      </c>
      <c r="U2078" s="57" t="s">
        <v>103</v>
      </c>
      <c r="V2078" s="57" t="s">
        <v>104</v>
      </c>
      <c r="W2078" s="57" t="s">
        <v>100</v>
      </c>
      <c r="X2078" s="57" t="s">
        <v>93</v>
      </c>
      <c r="Y2078" s="57" t="s">
        <v>105</v>
      </c>
      <c r="Z2078" s="57">
        <v>187</v>
      </c>
      <c r="AA2078" s="57">
        <v>267.41000000000003</v>
      </c>
    </row>
    <row r="2079" spans="16:27" ht="18" customHeight="1" x14ac:dyDescent="0.25">
      <c r="P2079" s="11"/>
      <c r="Q2079" s="58" t="s">
        <v>95</v>
      </c>
      <c r="R2079" s="58">
        <v>2022</v>
      </c>
      <c r="S2079" s="58" t="s">
        <v>3</v>
      </c>
      <c r="T2079" s="58" t="s">
        <v>101</v>
      </c>
      <c r="U2079" s="58" t="s">
        <v>103</v>
      </c>
      <c r="V2079" s="58" t="s">
        <v>104</v>
      </c>
      <c r="W2079" s="58" t="s">
        <v>100</v>
      </c>
      <c r="X2079" s="58" t="s">
        <v>93</v>
      </c>
      <c r="Y2079" s="58" t="s">
        <v>105</v>
      </c>
      <c r="Z2079" s="58">
        <v>278</v>
      </c>
      <c r="AA2079" s="58">
        <v>397.54</v>
      </c>
    </row>
    <row r="2080" spans="16:27" ht="18" customHeight="1" x14ac:dyDescent="0.25">
      <c r="P2080" s="11"/>
      <c r="Q2080" s="57" t="s">
        <v>99</v>
      </c>
      <c r="R2080" s="57">
        <v>2022</v>
      </c>
      <c r="S2080" s="57" t="s">
        <v>3</v>
      </c>
      <c r="T2080" s="57" t="s">
        <v>101</v>
      </c>
      <c r="U2080" s="57" t="s">
        <v>103</v>
      </c>
      <c r="V2080" s="57" t="s">
        <v>104</v>
      </c>
      <c r="W2080" s="57" t="s">
        <v>100</v>
      </c>
      <c r="X2080" s="57" t="s">
        <v>93</v>
      </c>
      <c r="Y2080" s="57" t="s">
        <v>105</v>
      </c>
      <c r="Z2080" s="57">
        <v>326</v>
      </c>
      <c r="AA2080" s="57">
        <v>466.18</v>
      </c>
    </row>
    <row r="2081" spans="16:27" ht="18" customHeight="1" x14ac:dyDescent="0.25">
      <c r="P2081" s="11"/>
      <c r="Q2081" s="58" t="s">
        <v>88</v>
      </c>
      <c r="R2081" s="58">
        <v>2022</v>
      </c>
      <c r="S2081" s="58" t="s">
        <v>3</v>
      </c>
      <c r="T2081" s="58" t="s">
        <v>101</v>
      </c>
      <c r="U2081" s="58" t="s">
        <v>103</v>
      </c>
      <c r="V2081" s="58" t="s">
        <v>104</v>
      </c>
      <c r="W2081" s="58" t="s">
        <v>100</v>
      </c>
      <c r="X2081" s="58" t="s">
        <v>93</v>
      </c>
      <c r="Y2081" s="58" t="s">
        <v>105</v>
      </c>
      <c r="Z2081" s="58">
        <v>280</v>
      </c>
      <c r="AA2081" s="58">
        <v>400.4</v>
      </c>
    </row>
    <row r="2082" spans="16:27" ht="18" customHeight="1" x14ac:dyDescent="0.25">
      <c r="P2082" s="11"/>
      <c r="Q2082" s="57" t="s">
        <v>88</v>
      </c>
      <c r="R2082" s="57">
        <v>2022</v>
      </c>
      <c r="S2082" s="57" t="s">
        <v>3</v>
      </c>
      <c r="T2082" s="57" t="s">
        <v>101</v>
      </c>
      <c r="U2082" s="57" t="s">
        <v>103</v>
      </c>
      <c r="V2082" s="57" t="s">
        <v>104</v>
      </c>
      <c r="W2082" s="57" t="s">
        <v>100</v>
      </c>
      <c r="X2082" s="57" t="s">
        <v>93</v>
      </c>
      <c r="Y2082" s="57" t="s">
        <v>105</v>
      </c>
      <c r="Z2082" s="57">
        <v>834</v>
      </c>
      <c r="AA2082" s="57">
        <v>1192.6199999999999</v>
      </c>
    </row>
    <row r="2083" spans="16:27" ht="18" customHeight="1" x14ac:dyDescent="0.25">
      <c r="P2083" s="11"/>
      <c r="Q2083" s="58" t="s">
        <v>88</v>
      </c>
      <c r="R2083" s="58">
        <v>2022</v>
      </c>
      <c r="S2083" s="58" t="s">
        <v>3</v>
      </c>
      <c r="T2083" s="58" t="s">
        <v>101</v>
      </c>
      <c r="U2083" s="58" t="s">
        <v>103</v>
      </c>
      <c r="V2083" s="58" t="s">
        <v>104</v>
      </c>
      <c r="W2083" s="58" t="s">
        <v>100</v>
      </c>
      <c r="X2083" s="58" t="s">
        <v>93</v>
      </c>
      <c r="Y2083" s="58" t="s">
        <v>105</v>
      </c>
      <c r="Z2083" s="58">
        <v>867</v>
      </c>
      <c r="AA2083" s="58">
        <v>1239.81</v>
      </c>
    </row>
    <row r="2084" spans="16:27" ht="18" customHeight="1" x14ac:dyDescent="0.25">
      <c r="P2084" s="11"/>
      <c r="Q2084" s="57" t="s">
        <v>95</v>
      </c>
      <c r="R2084" s="57">
        <v>2022</v>
      </c>
      <c r="S2084" s="57" t="s">
        <v>3</v>
      </c>
      <c r="T2084" s="57" t="s">
        <v>101</v>
      </c>
      <c r="U2084" s="57" t="s">
        <v>103</v>
      </c>
      <c r="V2084" s="57" t="s">
        <v>104</v>
      </c>
      <c r="W2084" s="57" t="s">
        <v>100</v>
      </c>
      <c r="X2084" s="57" t="s">
        <v>93</v>
      </c>
      <c r="Y2084" s="57" t="s">
        <v>105</v>
      </c>
      <c r="Z2084" s="57">
        <v>931</v>
      </c>
      <c r="AA2084" s="57">
        <v>1331.33</v>
      </c>
    </row>
    <row r="2085" spans="16:27" ht="18" customHeight="1" x14ac:dyDescent="0.25">
      <c r="P2085" s="11"/>
      <c r="Q2085" s="58" t="s">
        <v>95</v>
      </c>
      <c r="R2085" s="58">
        <v>2022</v>
      </c>
      <c r="S2085" s="58" t="s">
        <v>3</v>
      </c>
      <c r="T2085" s="58" t="s">
        <v>101</v>
      </c>
      <c r="U2085" s="58" t="s">
        <v>103</v>
      </c>
      <c r="V2085" s="58" t="s">
        <v>104</v>
      </c>
      <c r="W2085" s="58" t="s">
        <v>100</v>
      </c>
      <c r="X2085" s="58" t="s">
        <v>93</v>
      </c>
      <c r="Y2085" s="58" t="s">
        <v>105</v>
      </c>
      <c r="Z2085" s="58">
        <v>932</v>
      </c>
      <c r="AA2085" s="58">
        <v>1332.76</v>
      </c>
    </row>
    <row r="2086" spans="16:27" ht="18" customHeight="1" x14ac:dyDescent="0.25">
      <c r="P2086" s="11"/>
      <c r="Q2086" s="57" t="s">
        <v>88</v>
      </c>
      <c r="R2086" s="57">
        <v>2022</v>
      </c>
      <c r="S2086" s="57" t="s">
        <v>3</v>
      </c>
      <c r="T2086" s="57" t="s">
        <v>101</v>
      </c>
      <c r="U2086" s="57" t="s">
        <v>103</v>
      </c>
      <c r="V2086" s="57" t="s">
        <v>104</v>
      </c>
      <c r="W2086" s="57" t="s">
        <v>100</v>
      </c>
      <c r="X2086" s="57" t="s">
        <v>93</v>
      </c>
      <c r="Y2086" s="57" t="s">
        <v>105</v>
      </c>
      <c r="Z2086" s="57">
        <v>933</v>
      </c>
      <c r="AA2086" s="57">
        <v>1334.19</v>
      </c>
    </row>
    <row r="2087" spans="16:27" ht="18" customHeight="1" x14ac:dyDescent="0.25">
      <c r="P2087" s="11"/>
      <c r="Q2087" s="58" t="s">
        <v>95</v>
      </c>
      <c r="R2087" s="58">
        <v>2022</v>
      </c>
      <c r="S2087" s="58" t="s">
        <v>3</v>
      </c>
      <c r="T2087" s="58" t="s">
        <v>101</v>
      </c>
      <c r="U2087" s="58" t="s">
        <v>103</v>
      </c>
      <c r="V2087" s="58" t="s">
        <v>104</v>
      </c>
      <c r="W2087" s="58" t="s">
        <v>100</v>
      </c>
      <c r="X2087" s="58" t="s">
        <v>93</v>
      </c>
      <c r="Y2087" s="58" t="s">
        <v>105</v>
      </c>
      <c r="Z2087" s="58">
        <v>873</v>
      </c>
      <c r="AA2087" s="58">
        <v>526.24</v>
      </c>
    </row>
    <row r="2088" spans="16:27" ht="18" customHeight="1" x14ac:dyDescent="0.25">
      <c r="P2088" s="11"/>
      <c r="Q2088" s="57" t="s">
        <v>88</v>
      </c>
      <c r="R2088" s="57">
        <v>2022</v>
      </c>
      <c r="S2088" s="57" t="s">
        <v>3</v>
      </c>
      <c r="T2088" s="57" t="s">
        <v>101</v>
      </c>
      <c r="U2088" s="57" t="s">
        <v>103</v>
      </c>
      <c r="V2088" s="57" t="s">
        <v>104</v>
      </c>
      <c r="W2088" s="57" t="s">
        <v>100</v>
      </c>
      <c r="X2088" s="57" t="s">
        <v>93</v>
      </c>
      <c r="Y2088" s="57" t="s">
        <v>105</v>
      </c>
      <c r="Z2088" s="57">
        <v>327</v>
      </c>
      <c r="AA2088" s="57">
        <v>467.61</v>
      </c>
    </row>
    <row r="2089" spans="16:27" ht="18" customHeight="1" x14ac:dyDescent="0.25">
      <c r="P2089" s="11"/>
      <c r="Q2089" s="58" t="s">
        <v>88</v>
      </c>
      <c r="R2089" s="58">
        <v>2022</v>
      </c>
      <c r="S2089" s="58" t="s">
        <v>3</v>
      </c>
      <c r="T2089" s="58" t="s">
        <v>101</v>
      </c>
      <c r="U2089" s="58" t="s">
        <v>103</v>
      </c>
      <c r="V2089" s="58" t="s">
        <v>104</v>
      </c>
      <c r="W2089" s="58" t="s">
        <v>100</v>
      </c>
      <c r="X2089" s="58" t="s">
        <v>93</v>
      </c>
      <c r="Y2089" s="58" t="s">
        <v>105</v>
      </c>
      <c r="Z2089" s="58">
        <v>183</v>
      </c>
      <c r="AA2089" s="58">
        <v>261.69</v>
      </c>
    </row>
    <row r="2090" spans="16:27" ht="18" customHeight="1" x14ac:dyDescent="0.25">
      <c r="P2090" s="11"/>
      <c r="Q2090" s="57" t="s">
        <v>95</v>
      </c>
      <c r="R2090" s="57">
        <v>2022</v>
      </c>
      <c r="S2090" s="57" t="s">
        <v>3</v>
      </c>
      <c r="T2090" s="57" t="s">
        <v>101</v>
      </c>
      <c r="U2090" s="57" t="s">
        <v>103</v>
      </c>
      <c r="V2090" s="57" t="s">
        <v>104</v>
      </c>
      <c r="W2090" s="57" t="s">
        <v>100</v>
      </c>
      <c r="X2090" s="57" t="s">
        <v>93</v>
      </c>
      <c r="Y2090" s="57" t="s">
        <v>105</v>
      </c>
      <c r="Z2090" s="57">
        <v>177</v>
      </c>
      <c r="AA2090" s="57">
        <v>253.11</v>
      </c>
    </row>
    <row r="2091" spans="16:27" ht="18" customHeight="1" x14ac:dyDescent="0.25">
      <c r="P2091" s="11"/>
      <c r="Q2091" s="58" t="s">
        <v>88</v>
      </c>
      <c r="R2091" s="58">
        <v>2022</v>
      </c>
      <c r="S2091" s="58" t="s">
        <v>3</v>
      </c>
      <c r="T2091" s="58" t="s">
        <v>101</v>
      </c>
      <c r="U2091" s="58" t="s">
        <v>103</v>
      </c>
      <c r="V2091" s="58" t="s">
        <v>104</v>
      </c>
      <c r="W2091" s="58" t="s">
        <v>100</v>
      </c>
      <c r="X2091" s="58" t="s">
        <v>93</v>
      </c>
      <c r="Y2091" s="58" t="s">
        <v>105</v>
      </c>
      <c r="Z2091" s="58">
        <v>171</v>
      </c>
      <c r="AA2091" s="58">
        <v>244.53</v>
      </c>
    </row>
    <row r="2092" spans="16:27" ht="18" customHeight="1" x14ac:dyDescent="0.25">
      <c r="P2092" s="11"/>
      <c r="Q2092" s="57" t="s">
        <v>88</v>
      </c>
      <c r="R2092" s="57">
        <v>2022</v>
      </c>
      <c r="S2092" s="57" t="s">
        <v>3</v>
      </c>
      <c r="T2092" s="57" t="s">
        <v>101</v>
      </c>
      <c r="U2092" s="57" t="s">
        <v>103</v>
      </c>
      <c r="V2092" s="57" t="s">
        <v>104</v>
      </c>
      <c r="W2092" s="57" t="s">
        <v>100</v>
      </c>
      <c r="X2092" s="57" t="s">
        <v>93</v>
      </c>
      <c r="Y2092" s="57" t="s">
        <v>105</v>
      </c>
      <c r="Z2092" s="57">
        <v>277</v>
      </c>
      <c r="AA2092" s="57">
        <v>396.11</v>
      </c>
    </row>
    <row r="2093" spans="16:27" ht="18" customHeight="1" x14ac:dyDescent="0.25">
      <c r="P2093" s="11"/>
      <c r="Q2093" s="58" t="s">
        <v>97</v>
      </c>
      <c r="R2093" s="58">
        <v>2022</v>
      </c>
      <c r="S2093" s="58" t="s">
        <v>3</v>
      </c>
      <c r="T2093" s="58" t="s">
        <v>101</v>
      </c>
      <c r="U2093" s="58" t="s">
        <v>103</v>
      </c>
      <c r="V2093" s="58" t="s">
        <v>104</v>
      </c>
      <c r="W2093" s="58" t="s">
        <v>100</v>
      </c>
      <c r="X2093" s="58" t="s">
        <v>93</v>
      </c>
      <c r="Y2093" s="58" t="s">
        <v>105</v>
      </c>
      <c r="Z2093" s="58">
        <v>325</v>
      </c>
      <c r="AA2093" s="58">
        <v>464.75</v>
      </c>
    </row>
    <row r="2094" spans="16:27" ht="18" customHeight="1" x14ac:dyDescent="0.25">
      <c r="P2094" s="11"/>
      <c r="Q2094" s="57" t="s">
        <v>95</v>
      </c>
      <c r="R2094" s="57">
        <v>2022</v>
      </c>
      <c r="S2094" s="57" t="s">
        <v>3</v>
      </c>
      <c r="T2094" s="57" t="s">
        <v>101</v>
      </c>
      <c r="U2094" s="57" t="s">
        <v>103</v>
      </c>
      <c r="V2094" s="57" t="s">
        <v>104</v>
      </c>
      <c r="W2094" s="57" t="s">
        <v>100</v>
      </c>
      <c r="X2094" s="57" t="s">
        <v>93</v>
      </c>
      <c r="Y2094" s="57" t="s">
        <v>105</v>
      </c>
      <c r="Z2094" s="57">
        <v>842</v>
      </c>
      <c r="AA2094" s="57">
        <v>1204.06</v>
      </c>
    </row>
    <row r="2095" spans="16:27" ht="18" customHeight="1" x14ac:dyDescent="0.25">
      <c r="P2095" s="11"/>
      <c r="Q2095" s="58" t="s">
        <v>95</v>
      </c>
      <c r="R2095" s="58">
        <v>2022</v>
      </c>
      <c r="S2095" s="58" t="s">
        <v>3</v>
      </c>
      <c r="T2095" s="58" t="s">
        <v>101</v>
      </c>
      <c r="U2095" s="58" t="s">
        <v>103</v>
      </c>
      <c r="V2095" s="58" t="s">
        <v>104</v>
      </c>
      <c r="W2095" s="58" t="s">
        <v>100</v>
      </c>
      <c r="X2095" s="58" t="s">
        <v>93</v>
      </c>
      <c r="Y2095" s="58" t="s">
        <v>105</v>
      </c>
      <c r="Z2095" s="58">
        <v>876</v>
      </c>
      <c r="AA2095" s="58">
        <v>1252.68</v>
      </c>
    </row>
    <row r="2096" spans="16:27" ht="18" customHeight="1" x14ac:dyDescent="0.25">
      <c r="P2096" s="11"/>
      <c r="Q2096" s="57" t="s">
        <v>95</v>
      </c>
      <c r="R2096" s="57">
        <v>2022</v>
      </c>
      <c r="S2096" s="57" t="s">
        <v>7</v>
      </c>
      <c r="T2096" s="57" t="s">
        <v>101</v>
      </c>
      <c r="U2096" s="57" t="s">
        <v>103</v>
      </c>
      <c r="V2096" s="57" t="s">
        <v>104</v>
      </c>
      <c r="W2096" s="57" t="s">
        <v>100</v>
      </c>
      <c r="X2096" s="57" t="s">
        <v>93</v>
      </c>
      <c r="Y2096" s="57" t="s">
        <v>105</v>
      </c>
      <c r="Z2096" s="57">
        <v>332</v>
      </c>
      <c r="AA2096" s="57">
        <v>474.76</v>
      </c>
    </row>
    <row r="2097" spans="16:27" ht="18" customHeight="1" x14ac:dyDescent="0.25">
      <c r="P2097" s="11"/>
      <c r="Q2097" s="58" t="s">
        <v>95</v>
      </c>
      <c r="R2097" s="58">
        <v>2022</v>
      </c>
      <c r="S2097" s="58" t="s">
        <v>7</v>
      </c>
      <c r="T2097" s="58" t="s">
        <v>101</v>
      </c>
      <c r="U2097" s="58" t="s">
        <v>103</v>
      </c>
      <c r="V2097" s="58" t="s">
        <v>104</v>
      </c>
      <c r="W2097" s="58" t="s">
        <v>100</v>
      </c>
      <c r="X2097" s="58" t="s">
        <v>93</v>
      </c>
      <c r="Y2097" s="58" t="s">
        <v>105</v>
      </c>
      <c r="Z2097" s="58">
        <v>302</v>
      </c>
      <c r="AA2097" s="58">
        <v>431.86</v>
      </c>
    </row>
    <row r="2098" spans="16:27" ht="18" customHeight="1" x14ac:dyDescent="0.25">
      <c r="P2098" s="11"/>
      <c r="Q2098" s="57" t="s">
        <v>97</v>
      </c>
      <c r="R2098" s="57">
        <v>2022</v>
      </c>
      <c r="S2098" s="57" t="s">
        <v>7</v>
      </c>
      <c r="T2098" s="57" t="s">
        <v>101</v>
      </c>
      <c r="U2098" s="57" t="s">
        <v>103</v>
      </c>
      <c r="V2098" s="57" t="s">
        <v>104</v>
      </c>
      <c r="W2098" s="57" t="s">
        <v>100</v>
      </c>
      <c r="X2098" s="57" t="s">
        <v>93</v>
      </c>
      <c r="Y2098" s="57" t="s">
        <v>105</v>
      </c>
      <c r="Z2098" s="57">
        <v>256</v>
      </c>
      <c r="AA2098" s="57">
        <v>366.08</v>
      </c>
    </row>
    <row r="2099" spans="16:27" ht="18" customHeight="1" x14ac:dyDescent="0.25">
      <c r="P2099" s="11"/>
      <c r="Q2099" s="58" t="s">
        <v>98</v>
      </c>
      <c r="R2099" s="58">
        <v>2022</v>
      </c>
      <c r="S2099" s="58" t="s">
        <v>7</v>
      </c>
      <c r="T2099" s="58" t="s">
        <v>101</v>
      </c>
      <c r="U2099" s="58" t="s">
        <v>103</v>
      </c>
      <c r="V2099" s="58" t="s">
        <v>104</v>
      </c>
      <c r="W2099" s="58" t="s">
        <v>100</v>
      </c>
      <c r="X2099" s="58" t="s">
        <v>93</v>
      </c>
      <c r="Y2099" s="58" t="s">
        <v>105</v>
      </c>
      <c r="Z2099" s="58">
        <v>304</v>
      </c>
      <c r="AA2099" s="58">
        <v>434.72</v>
      </c>
    </row>
    <row r="2100" spans="16:27" ht="18" customHeight="1" x14ac:dyDescent="0.25">
      <c r="P2100" s="11"/>
      <c r="Q2100" s="57" t="s">
        <v>88</v>
      </c>
      <c r="R2100" s="57">
        <v>2022</v>
      </c>
      <c r="S2100" s="57" t="s">
        <v>7</v>
      </c>
      <c r="T2100" s="57" t="s">
        <v>101</v>
      </c>
      <c r="U2100" s="57" t="s">
        <v>103</v>
      </c>
      <c r="V2100" s="57" t="s">
        <v>104</v>
      </c>
      <c r="W2100" s="57" t="s">
        <v>100</v>
      </c>
      <c r="X2100" s="57" t="s">
        <v>93</v>
      </c>
      <c r="Y2100" s="57" t="s">
        <v>105</v>
      </c>
      <c r="Z2100" s="57">
        <v>784</v>
      </c>
      <c r="AA2100" s="57">
        <v>1121.1199999999999</v>
      </c>
    </row>
    <row r="2101" spans="16:27" ht="18" customHeight="1" x14ac:dyDescent="0.25">
      <c r="P2101" s="11"/>
      <c r="Q2101" s="58" t="s">
        <v>98</v>
      </c>
      <c r="R2101" s="58">
        <v>2022</v>
      </c>
      <c r="S2101" s="58" t="s">
        <v>7</v>
      </c>
      <c r="T2101" s="58" t="s">
        <v>101</v>
      </c>
      <c r="U2101" s="58" t="s">
        <v>103</v>
      </c>
      <c r="V2101" s="58" t="s">
        <v>104</v>
      </c>
      <c r="W2101" s="58" t="s">
        <v>100</v>
      </c>
      <c r="X2101" s="58" t="s">
        <v>93</v>
      </c>
      <c r="Y2101" s="58" t="s">
        <v>105</v>
      </c>
      <c r="Z2101" s="58">
        <v>837</v>
      </c>
      <c r="AA2101" s="58">
        <v>1196.9100000000001</v>
      </c>
    </row>
    <row r="2102" spans="16:27" ht="18" customHeight="1" x14ac:dyDescent="0.25">
      <c r="P2102" s="11"/>
      <c r="Q2102" s="57" t="s">
        <v>95</v>
      </c>
      <c r="R2102" s="57">
        <v>2022</v>
      </c>
      <c r="S2102" s="57" t="s">
        <v>7</v>
      </c>
      <c r="T2102" s="57" t="s">
        <v>101</v>
      </c>
      <c r="U2102" s="57" t="s">
        <v>103</v>
      </c>
      <c r="V2102" s="57" t="s">
        <v>104</v>
      </c>
      <c r="W2102" s="57" t="s">
        <v>100</v>
      </c>
      <c r="X2102" s="57" t="s">
        <v>93</v>
      </c>
      <c r="Y2102" s="57" t="s">
        <v>105</v>
      </c>
      <c r="Z2102" s="57">
        <v>870</v>
      </c>
      <c r="AA2102" s="57">
        <v>1244.0999999999999</v>
      </c>
    </row>
    <row r="2103" spans="16:27" ht="18" customHeight="1" x14ac:dyDescent="0.25">
      <c r="P2103" s="11"/>
      <c r="Q2103" s="58" t="s">
        <v>95</v>
      </c>
      <c r="R2103" s="58">
        <v>2022</v>
      </c>
      <c r="S2103" s="58" t="s">
        <v>7</v>
      </c>
      <c r="T2103" s="58" t="s">
        <v>101</v>
      </c>
      <c r="U2103" s="58" t="s">
        <v>103</v>
      </c>
      <c r="V2103" s="58" t="s">
        <v>104</v>
      </c>
      <c r="W2103" s="58" t="s">
        <v>100</v>
      </c>
      <c r="X2103" s="58" t="s">
        <v>93</v>
      </c>
      <c r="Y2103" s="58" t="s">
        <v>105</v>
      </c>
      <c r="Z2103" s="58">
        <v>942</v>
      </c>
      <c r="AA2103" s="58">
        <v>1347.06</v>
      </c>
    </row>
    <row r="2104" spans="16:27" ht="18" customHeight="1" x14ac:dyDescent="0.25">
      <c r="P2104" s="11"/>
      <c r="Q2104" s="57" t="s">
        <v>95</v>
      </c>
      <c r="R2104" s="57">
        <v>2022</v>
      </c>
      <c r="S2104" s="57" t="s">
        <v>7</v>
      </c>
      <c r="T2104" s="57" t="s">
        <v>101</v>
      </c>
      <c r="U2104" s="57" t="s">
        <v>103</v>
      </c>
      <c r="V2104" s="57" t="s">
        <v>104</v>
      </c>
      <c r="W2104" s="57" t="s">
        <v>100</v>
      </c>
      <c r="X2104" s="57" t="s">
        <v>93</v>
      </c>
      <c r="Y2104" s="57" t="s">
        <v>105</v>
      </c>
      <c r="Z2104" s="57">
        <v>943</v>
      </c>
      <c r="AA2104" s="57">
        <v>1348.49</v>
      </c>
    </row>
    <row r="2105" spans="16:27" ht="18" customHeight="1" x14ac:dyDescent="0.25">
      <c r="P2105" s="11"/>
      <c r="Q2105" s="58" t="s">
        <v>88</v>
      </c>
      <c r="R2105" s="58">
        <v>2022</v>
      </c>
      <c r="S2105" s="58" t="s">
        <v>7</v>
      </c>
      <c r="T2105" s="58" t="s">
        <v>101</v>
      </c>
      <c r="U2105" s="58" t="s">
        <v>103</v>
      </c>
      <c r="V2105" s="58" t="s">
        <v>104</v>
      </c>
      <c r="W2105" s="58" t="s">
        <v>100</v>
      </c>
      <c r="X2105" s="58" t="s">
        <v>93</v>
      </c>
      <c r="Y2105" s="58" t="s">
        <v>105</v>
      </c>
      <c r="Z2105" s="58">
        <v>944</v>
      </c>
      <c r="AA2105" s="58">
        <v>1349.92</v>
      </c>
    </row>
    <row r="2106" spans="16:27" ht="18" customHeight="1" x14ac:dyDescent="0.25">
      <c r="P2106" s="11"/>
      <c r="Q2106" s="57" t="s">
        <v>95</v>
      </c>
      <c r="R2106" s="57">
        <v>2022</v>
      </c>
      <c r="S2106" s="57" t="s">
        <v>7</v>
      </c>
      <c r="T2106" s="57" t="s">
        <v>101</v>
      </c>
      <c r="U2106" s="57" t="s">
        <v>103</v>
      </c>
      <c r="V2106" s="57" t="s">
        <v>104</v>
      </c>
      <c r="W2106" s="57" t="s">
        <v>100</v>
      </c>
      <c r="X2106" s="57" t="s">
        <v>93</v>
      </c>
      <c r="Y2106" s="57" t="s">
        <v>105</v>
      </c>
      <c r="Z2106" s="57">
        <v>823</v>
      </c>
      <c r="AA2106" s="57">
        <v>526.24</v>
      </c>
    </row>
    <row r="2107" spans="16:27" ht="18" customHeight="1" x14ac:dyDescent="0.25">
      <c r="P2107" s="11"/>
      <c r="Q2107" s="58" t="s">
        <v>88</v>
      </c>
      <c r="R2107" s="58">
        <v>2022</v>
      </c>
      <c r="S2107" s="58" t="s">
        <v>7</v>
      </c>
      <c r="T2107" s="58" t="s">
        <v>101</v>
      </c>
      <c r="U2107" s="58" t="s">
        <v>103</v>
      </c>
      <c r="V2107" s="58" t="s">
        <v>104</v>
      </c>
      <c r="W2107" s="58" t="s">
        <v>100</v>
      </c>
      <c r="X2107" s="58" t="s">
        <v>93</v>
      </c>
      <c r="Y2107" s="58" t="s">
        <v>105</v>
      </c>
      <c r="Z2107" s="58">
        <v>877</v>
      </c>
      <c r="AA2107" s="58">
        <v>526.24</v>
      </c>
    </row>
    <row r="2108" spans="16:27" ht="18" customHeight="1" x14ac:dyDescent="0.25">
      <c r="P2108" s="11"/>
      <c r="Q2108" s="57" t="s">
        <v>88</v>
      </c>
      <c r="R2108" s="57">
        <v>2022</v>
      </c>
      <c r="S2108" s="57" t="s">
        <v>7</v>
      </c>
      <c r="T2108" s="57" t="s">
        <v>101</v>
      </c>
      <c r="U2108" s="57" t="s">
        <v>103</v>
      </c>
      <c r="V2108" s="57" t="s">
        <v>104</v>
      </c>
      <c r="W2108" s="57" t="s">
        <v>100</v>
      </c>
      <c r="X2108" s="57" t="s">
        <v>93</v>
      </c>
      <c r="Y2108" s="57" t="s">
        <v>105</v>
      </c>
      <c r="Z2108" s="57">
        <v>303</v>
      </c>
      <c r="AA2108" s="57">
        <v>433.29</v>
      </c>
    </row>
    <row r="2109" spans="16:27" ht="18" customHeight="1" x14ac:dyDescent="0.25">
      <c r="P2109" s="11"/>
      <c r="Q2109" s="58" t="s">
        <v>98</v>
      </c>
      <c r="R2109" s="58">
        <v>2022</v>
      </c>
      <c r="S2109" s="58" t="s">
        <v>7</v>
      </c>
      <c r="T2109" s="58" t="s">
        <v>101</v>
      </c>
      <c r="U2109" s="58" t="s">
        <v>103</v>
      </c>
      <c r="V2109" s="58" t="s">
        <v>104</v>
      </c>
      <c r="W2109" s="58" t="s">
        <v>100</v>
      </c>
      <c r="X2109" s="58" t="s">
        <v>93</v>
      </c>
      <c r="Y2109" s="58" t="s">
        <v>105</v>
      </c>
      <c r="Z2109" s="58">
        <v>363</v>
      </c>
      <c r="AA2109" s="58">
        <v>519.09</v>
      </c>
    </row>
    <row r="2110" spans="16:27" ht="18" customHeight="1" x14ac:dyDescent="0.25">
      <c r="P2110" s="11"/>
      <c r="Q2110" s="57" t="s">
        <v>97</v>
      </c>
      <c r="R2110" s="57">
        <v>2022</v>
      </c>
      <c r="S2110" s="57" t="s">
        <v>7</v>
      </c>
      <c r="T2110" s="57" t="s">
        <v>101</v>
      </c>
      <c r="U2110" s="57" t="s">
        <v>103</v>
      </c>
      <c r="V2110" s="57" t="s">
        <v>104</v>
      </c>
      <c r="W2110" s="57" t="s">
        <v>100</v>
      </c>
      <c r="X2110" s="57" t="s">
        <v>93</v>
      </c>
      <c r="Y2110" s="57" t="s">
        <v>105</v>
      </c>
      <c r="Z2110" s="57">
        <v>357</v>
      </c>
      <c r="AA2110" s="57">
        <v>510.51</v>
      </c>
    </row>
    <row r="2111" spans="16:27" ht="18" customHeight="1" x14ac:dyDescent="0.25">
      <c r="P2111" s="11"/>
      <c r="Q2111" s="58" t="s">
        <v>98</v>
      </c>
      <c r="R2111" s="58">
        <v>2022</v>
      </c>
      <c r="S2111" s="58" t="s">
        <v>7</v>
      </c>
      <c r="T2111" s="58" t="s">
        <v>101</v>
      </c>
      <c r="U2111" s="58" t="s">
        <v>103</v>
      </c>
      <c r="V2111" s="58" t="s">
        <v>104</v>
      </c>
      <c r="W2111" s="58" t="s">
        <v>100</v>
      </c>
      <c r="X2111" s="58" t="s">
        <v>93</v>
      </c>
      <c r="Y2111" s="58" t="s">
        <v>105</v>
      </c>
      <c r="Z2111" s="58">
        <v>331</v>
      </c>
      <c r="AA2111" s="58">
        <v>473.33</v>
      </c>
    </row>
    <row r="2112" spans="16:27" ht="18" customHeight="1" x14ac:dyDescent="0.25">
      <c r="P2112" s="11"/>
      <c r="Q2112" s="57" t="s">
        <v>95</v>
      </c>
      <c r="R2112" s="57">
        <v>2022</v>
      </c>
      <c r="S2112" s="57" t="s">
        <v>7</v>
      </c>
      <c r="T2112" s="57" t="s">
        <v>101</v>
      </c>
      <c r="U2112" s="57" t="s">
        <v>103</v>
      </c>
      <c r="V2112" s="57" t="s">
        <v>104</v>
      </c>
      <c r="W2112" s="57" t="s">
        <v>100</v>
      </c>
      <c r="X2112" s="57" t="s">
        <v>93</v>
      </c>
      <c r="Y2112" s="57" t="s">
        <v>105</v>
      </c>
      <c r="Z2112" s="57">
        <v>259</v>
      </c>
      <c r="AA2112" s="57">
        <v>370.37</v>
      </c>
    </row>
    <row r="2113" spans="16:27" ht="18" customHeight="1" x14ac:dyDescent="0.25">
      <c r="P2113" s="11"/>
      <c r="Q2113" s="58" t="s">
        <v>95</v>
      </c>
      <c r="R2113" s="58">
        <v>2022</v>
      </c>
      <c r="S2113" s="58" t="s">
        <v>7</v>
      </c>
      <c r="T2113" s="58" t="s">
        <v>101</v>
      </c>
      <c r="U2113" s="58" t="s">
        <v>103</v>
      </c>
      <c r="V2113" s="58" t="s">
        <v>104</v>
      </c>
      <c r="W2113" s="58" t="s">
        <v>100</v>
      </c>
      <c r="X2113" s="58" t="s">
        <v>93</v>
      </c>
      <c r="Y2113" s="58" t="s">
        <v>105</v>
      </c>
      <c r="Z2113" s="58">
        <v>793</v>
      </c>
      <c r="AA2113" s="58">
        <v>1133.99</v>
      </c>
    </row>
    <row r="2114" spans="16:27" ht="18" customHeight="1" x14ac:dyDescent="0.25">
      <c r="P2114" s="11"/>
      <c r="Q2114" s="57" t="s">
        <v>95</v>
      </c>
      <c r="R2114" s="57">
        <v>2022</v>
      </c>
      <c r="S2114" s="57" t="s">
        <v>7</v>
      </c>
      <c r="T2114" s="57" t="s">
        <v>101</v>
      </c>
      <c r="U2114" s="57" t="s">
        <v>103</v>
      </c>
      <c r="V2114" s="57" t="s">
        <v>104</v>
      </c>
      <c r="W2114" s="57" t="s">
        <v>100</v>
      </c>
      <c r="X2114" s="57" t="s">
        <v>93</v>
      </c>
      <c r="Y2114" s="57" t="s">
        <v>105</v>
      </c>
      <c r="Z2114" s="57">
        <v>846</v>
      </c>
      <c r="AA2114" s="57">
        <v>1209.78</v>
      </c>
    </row>
    <row r="2115" spans="16:27" ht="18" customHeight="1" x14ac:dyDescent="0.25">
      <c r="P2115" s="11"/>
      <c r="Q2115" s="58" t="s">
        <v>95</v>
      </c>
      <c r="R2115" s="58">
        <v>2022</v>
      </c>
      <c r="S2115" s="58" t="s">
        <v>7</v>
      </c>
      <c r="T2115" s="58" t="s">
        <v>101</v>
      </c>
      <c r="U2115" s="58" t="s">
        <v>103</v>
      </c>
      <c r="V2115" s="58" t="s">
        <v>104</v>
      </c>
      <c r="W2115" s="58" t="s">
        <v>100</v>
      </c>
      <c r="X2115" s="58" t="s">
        <v>93</v>
      </c>
      <c r="Y2115" s="58" t="s">
        <v>105</v>
      </c>
      <c r="Z2115" s="58">
        <v>879</v>
      </c>
      <c r="AA2115" s="58">
        <v>1256.97</v>
      </c>
    </row>
    <row r="2116" spans="16:27" ht="18" customHeight="1" x14ac:dyDescent="0.25">
      <c r="P2116" s="11"/>
      <c r="Q2116" s="57" t="s">
        <v>95</v>
      </c>
      <c r="R2116" s="57">
        <v>2022</v>
      </c>
      <c r="S2116" s="57" t="s">
        <v>11</v>
      </c>
      <c r="T2116" s="57" t="s">
        <v>101</v>
      </c>
      <c r="U2116" s="57" t="s">
        <v>103</v>
      </c>
      <c r="V2116" s="57" t="s">
        <v>104</v>
      </c>
      <c r="W2116" s="57" t="s">
        <v>100</v>
      </c>
      <c r="X2116" s="57" t="s">
        <v>93</v>
      </c>
      <c r="Y2116" s="57" t="s">
        <v>105</v>
      </c>
      <c r="Z2116" s="57">
        <v>308</v>
      </c>
      <c r="AA2116" s="57">
        <v>440.44</v>
      </c>
    </row>
    <row r="2117" spans="16:27" ht="18" customHeight="1" x14ac:dyDescent="0.25">
      <c r="P2117" s="11"/>
      <c r="Q2117" s="58" t="s">
        <v>88</v>
      </c>
      <c r="R2117" s="58">
        <v>2022</v>
      </c>
      <c r="S2117" s="58" t="s">
        <v>11</v>
      </c>
      <c r="T2117" s="58" t="s">
        <v>101</v>
      </c>
      <c r="U2117" s="58" t="s">
        <v>103</v>
      </c>
      <c r="V2117" s="58" t="s">
        <v>104</v>
      </c>
      <c r="W2117" s="58" t="s">
        <v>100</v>
      </c>
      <c r="X2117" s="58" t="s">
        <v>93</v>
      </c>
      <c r="Y2117" s="58" t="s">
        <v>105</v>
      </c>
      <c r="Z2117" s="58">
        <v>236</v>
      </c>
      <c r="AA2117" s="58">
        <v>337.48</v>
      </c>
    </row>
    <row r="2118" spans="16:27" ht="18" customHeight="1" x14ac:dyDescent="0.25">
      <c r="P2118" s="11"/>
      <c r="Q2118" s="57" t="s">
        <v>95</v>
      </c>
      <c r="R2118" s="57">
        <v>2022</v>
      </c>
      <c r="S2118" s="57" t="s">
        <v>11</v>
      </c>
      <c r="T2118" s="57" t="s">
        <v>101</v>
      </c>
      <c r="U2118" s="57" t="s">
        <v>103</v>
      </c>
      <c r="V2118" s="57" t="s">
        <v>104</v>
      </c>
      <c r="W2118" s="57" t="s">
        <v>100</v>
      </c>
      <c r="X2118" s="57" t="s">
        <v>93</v>
      </c>
      <c r="Y2118" s="57" t="s">
        <v>105</v>
      </c>
      <c r="Z2118" s="57">
        <v>284</v>
      </c>
      <c r="AA2118" s="57">
        <v>406.12</v>
      </c>
    </row>
    <row r="2119" spans="16:27" ht="18" customHeight="1" x14ac:dyDescent="0.25">
      <c r="P2119" s="11"/>
      <c r="Q2119" s="58" t="s">
        <v>95</v>
      </c>
      <c r="R2119" s="58">
        <v>2022</v>
      </c>
      <c r="S2119" s="58" t="s">
        <v>11</v>
      </c>
      <c r="T2119" s="58" t="s">
        <v>101</v>
      </c>
      <c r="U2119" s="58" t="s">
        <v>103</v>
      </c>
      <c r="V2119" s="58" t="s">
        <v>104</v>
      </c>
      <c r="W2119" s="58" t="s">
        <v>100</v>
      </c>
      <c r="X2119" s="58" t="s">
        <v>93</v>
      </c>
      <c r="Y2119" s="58" t="s">
        <v>105</v>
      </c>
      <c r="Z2119" s="58">
        <v>310</v>
      </c>
      <c r="AA2119" s="58">
        <v>443.3</v>
      </c>
    </row>
    <row r="2120" spans="16:27" ht="18" customHeight="1" x14ac:dyDescent="0.25">
      <c r="P2120" s="11"/>
      <c r="Q2120" s="57" t="s">
        <v>95</v>
      </c>
      <c r="R2120" s="57">
        <v>2022</v>
      </c>
      <c r="S2120" s="57" t="s">
        <v>11</v>
      </c>
      <c r="T2120" s="57" t="s">
        <v>101</v>
      </c>
      <c r="U2120" s="57" t="s">
        <v>103</v>
      </c>
      <c r="V2120" s="57" t="s">
        <v>104</v>
      </c>
      <c r="W2120" s="57" t="s">
        <v>100</v>
      </c>
      <c r="X2120" s="57" t="s">
        <v>93</v>
      </c>
      <c r="Y2120" s="57" t="s">
        <v>105</v>
      </c>
      <c r="Z2120" s="57">
        <v>238</v>
      </c>
      <c r="AA2120" s="57">
        <v>340.34</v>
      </c>
    </row>
    <row r="2121" spans="16:27" ht="18" customHeight="1" x14ac:dyDescent="0.25">
      <c r="P2121" s="11"/>
      <c r="Q2121" s="58" t="s">
        <v>95</v>
      </c>
      <c r="R2121" s="58">
        <v>2022</v>
      </c>
      <c r="S2121" s="58" t="s">
        <v>11</v>
      </c>
      <c r="T2121" s="58" t="s">
        <v>101</v>
      </c>
      <c r="U2121" s="58" t="s">
        <v>103</v>
      </c>
      <c r="V2121" s="58" t="s">
        <v>104</v>
      </c>
      <c r="W2121" s="58" t="s">
        <v>100</v>
      </c>
      <c r="X2121" s="58" t="s">
        <v>93</v>
      </c>
      <c r="Y2121" s="58" t="s">
        <v>105</v>
      </c>
      <c r="Z2121" s="58">
        <v>280</v>
      </c>
      <c r="AA2121" s="58">
        <v>400.4</v>
      </c>
    </row>
    <row r="2122" spans="16:27" ht="18" customHeight="1" x14ac:dyDescent="0.25">
      <c r="P2122" s="11"/>
      <c r="Q2122" s="57" t="s">
        <v>88</v>
      </c>
      <c r="R2122" s="57">
        <v>2022</v>
      </c>
      <c r="S2122" s="57" t="s">
        <v>11</v>
      </c>
      <c r="T2122" s="57" t="s">
        <v>101</v>
      </c>
      <c r="U2122" s="57" t="s">
        <v>103</v>
      </c>
      <c r="V2122" s="57" t="s">
        <v>104</v>
      </c>
      <c r="W2122" s="57" t="s">
        <v>100</v>
      </c>
      <c r="X2122" s="57" t="s">
        <v>93</v>
      </c>
      <c r="Y2122" s="57" t="s">
        <v>105</v>
      </c>
      <c r="Z2122" s="57">
        <v>787</v>
      </c>
      <c r="AA2122" s="57">
        <v>1125.4100000000001</v>
      </c>
    </row>
    <row r="2123" spans="16:27" ht="18" customHeight="1" x14ac:dyDescent="0.25">
      <c r="P2123" s="11"/>
      <c r="Q2123" s="58" t="s">
        <v>88</v>
      </c>
      <c r="R2123" s="58">
        <v>2022</v>
      </c>
      <c r="S2123" s="58" t="s">
        <v>11</v>
      </c>
      <c r="T2123" s="58" t="s">
        <v>101</v>
      </c>
      <c r="U2123" s="58" t="s">
        <v>103</v>
      </c>
      <c r="V2123" s="58" t="s">
        <v>104</v>
      </c>
      <c r="W2123" s="58" t="s">
        <v>100</v>
      </c>
      <c r="X2123" s="58" t="s">
        <v>93</v>
      </c>
      <c r="Y2123" s="58" t="s">
        <v>105</v>
      </c>
      <c r="Z2123" s="58">
        <v>841</v>
      </c>
      <c r="AA2123" s="58">
        <v>1202.6300000000001</v>
      </c>
    </row>
    <row r="2124" spans="16:27" ht="18" customHeight="1" x14ac:dyDescent="0.25">
      <c r="P2124" s="11"/>
      <c r="Q2124" s="57" t="s">
        <v>97</v>
      </c>
      <c r="R2124" s="57">
        <v>2022</v>
      </c>
      <c r="S2124" s="57" t="s">
        <v>11</v>
      </c>
      <c r="T2124" s="57" t="s">
        <v>101</v>
      </c>
      <c r="U2124" s="57" t="s">
        <v>103</v>
      </c>
      <c r="V2124" s="57" t="s">
        <v>104</v>
      </c>
      <c r="W2124" s="57" t="s">
        <v>100</v>
      </c>
      <c r="X2124" s="57" t="s">
        <v>93</v>
      </c>
      <c r="Y2124" s="57" t="s">
        <v>105</v>
      </c>
      <c r="Z2124" s="57">
        <v>874</v>
      </c>
      <c r="AA2124" s="57">
        <v>1249.82</v>
      </c>
    </row>
    <row r="2125" spans="16:27" ht="18" customHeight="1" x14ac:dyDescent="0.25">
      <c r="P2125" s="11"/>
      <c r="Q2125" s="58" t="s">
        <v>88</v>
      </c>
      <c r="R2125" s="58">
        <v>2022</v>
      </c>
      <c r="S2125" s="58" t="s">
        <v>11</v>
      </c>
      <c r="T2125" s="58" t="s">
        <v>101</v>
      </c>
      <c r="U2125" s="58" t="s">
        <v>103</v>
      </c>
      <c r="V2125" s="58" t="s">
        <v>104</v>
      </c>
      <c r="W2125" s="58" t="s">
        <v>100</v>
      </c>
      <c r="X2125" s="58" t="s">
        <v>93</v>
      </c>
      <c r="Y2125" s="58" t="s">
        <v>105</v>
      </c>
      <c r="Z2125" s="58">
        <v>953</v>
      </c>
      <c r="AA2125" s="58">
        <v>1362.79</v>
      </c>
    </row>
    <row r="2126" spans="16:27" ht="18" customHeight="1" x14ac:dyDescent="0.25">
      <c r="P2126" s="11"/>
      <c r="Q2126" s="57" t="s">
        <v>88</v>
      </c>
      <c r="R2126" s="57">
        <v>2022</v>
      </c>
      <c r="S2126" s="57" t="s">
        <v>11</v>
      </c>
      <c r="T2126" s="57" t="s">
        <v>101</v>
      </c>
      <c r="U2126" s="57" t="s">
        <v>103</v>
      </c>
      <c r="V2126" s="57" t="s">
        <v>104</v>
      </c>
      <c r="W2126" s="57" t="s">
        <v>100</v>
      </c>
      <c r="X2126" s="57" t="s">
        <v>93</v>
      </c>
      <c r="Y2126" s="57" t="s">
        <v>105</v>
      </c>
      <c r="Z2126" s="57">
        <v>954</v>
      </c>
      <c r="AA2126" s="57">
        <v>1364.22</v>
      </c>
    </row>
    <row r="2127" spans="16:27" ht="18" customHeight="1" x14ac:dyDescent="0.25">
      <c r="P2127" s="11"/>
      <c r="Q2127" s="58" t="s">
        <v>97</v>
      </c>
      <c r="R2127" s="58">
        <v>2022</v>
      </c>
      <c r="S2127" s="58" t="s">
        <v>11</v>
      </c>
      <c r="T2127" s="58" t="s">
        <v>101</v>
      </c>
      <c r="U2127" s="58" t="s">
        <v>103</v>
      </c>
      <c r="V2127" s="58" t="s">
        <v>104</v>
      </c>
      <c r="W2127" s="58" t="s">
        <v>100</v>
      </c>
      <c r="X2127" s="58" t="s">
        <v>93</v>
      </c>
      <c r="Y2127" s="58" t="s">
        <v>105</v>
      </c>
      <c r="Z2127" s="58">
        <v>827</v>
      </c>
      <c r="AA2127" s="58">
        <v>526.24</v>
      </c>
    </row>
    <row r="2128" spans="16:27" ht="18" customHeight="1" x14ac:dyDescent="0.25">
      <c r="P2128" s="11"/>
      <c r="Q2128" s="57" t="s">
        <v>88</v>
      </c>
      <c r="R2128" s="57">
        <v>2022</v>
      </c>
      <c r="S2128" s="57" t="s">
        <v>11</v>
      </c>
      <c r="T2128" s="57" t="s">
        <v>101</v>
      </c>
      <c r="U2128" s="57" t="s">
        <v>103</v>
      </c>
      <c r="V2128" s="57" t="s">
        <v>104</v>
      </c>
      <c r="W2128" s="57" t="s">
        <v>100</v>
      </c>
      <c r="X2128" s="57" t="s">
        <v>93</v>
      </c>
      <c r="Y2128" s="57" t="s">
        <v>105</v>
      </c>
      <c r="Z2128" s="57">
        <v>880</v>
      </c>
      <c r="AA2128" s="57">
        <v>526.24</v>
      </c>
    </row>
    <row r="2129" spans="16:27" ht="18" customHeight="1" x14ac:dyDescent="0.25">
      <c r="P2129" s="11"/>
      <c r="Q2129" s="58" t="s">
        <v>88</v>
      </c>
      <c r="R2129" s="58">
        <v>2022</v>
      </c>
      <c r="S2129" s="58" t="s">
        <v>11</v>
      </c>
      <c r="T2129" s="58" t="s">
        <v>101</v>
      </c>
      <c r="U2129" s="58" t="s">
        <v>103</v>
      </c>
      <c r="V2129" s="58" t="s">
        <v>104</v>
      </c>
      <c r="W2129" s="58" t="s">
        <v>100</v>
      </c>
      <c r="X2129" s="58" t="s">
        <v>93</v>
      </c>
      <c r="Y2129" s="58" t="s">
        <v>105</v>
      </c>
      <c r="Z2129" s="58">
        <v>285</v>
      </c>
      <c r="AA2129" s="58">
        <v>407.55</v>
      </c>
    </row>
    <row r="2130" spans="16:27" ht="18" customHeight="1" x14ac:dyDescent="0.25">
      <c r="P2130" s="11"/>
      <c r="Q2130" s="57" t="s">
        <v>95</v>
      </c>
      <c r="R2130" s="57">
        <v>2022</v>
      </c>
      <c r="S2130" s="57" t="s">
        <v>11</v>
      </c>
      <c r="T2130" s="57" t="s">
        <v>101</v>
      </c>
      <c r="U2130" s="57" t="s">
        <v>103</v>
      </c>
      <c r="V2130" s="57" t="s">
        <v>104</v>
      </c>
      <c r="W2130" s="57" t="s">
        <v>100</v>
      </c>
      <c r="X2130" s="57" t="s">
        <v>93</v>
      </c>
      <c r="Y2130" s="57" t="s">
        <v>105</v>
      </c>
      <c r="Z2130" s="57">
        <v>303</v>
      </c>
      <c r="AA2130" s="57">
        <v>433.29</v>
      </c>
    </row>
    <row r="2131" spans="16:27" ht="18" customHeight="1" x14ac:dyDescent="0.25">
      <c r="P2131" s="11"/>
      <c r="Q2131" s="58" t="s">
        <v>88</v>
      </c>
      <c r="R2131" s="58">
        <v>2022</v>
      </c>
      <c r="S2131" s="58" t="s">
        <v>11</v>
      </c>
      <c r="T2131" s="58" t="s">
        <v>101</v>
      </c>
      <c r="U2131" s="58" t="s">
        <v>103</v>
      </c>
      <c r="V2131" s="58" t="s">
        <v>104</v>
      </c>
      <c r="W2131" s="58" t="s">
        <v>100</v>
      </c>
      <c r="X2131" s="58" t="s">
        <v>93</v>
      </c>
      <c r="Y2131" s="58" t="s">
        <v>105</v>
      </c>
      <c r="Z2131" s="58">
        <v>297</v>
      </c>
      <c r="AA2131" s="58">
        <v>424.71</v>
      </c>
    </row>
    <row r="2132" spans="16:27" ht="18" customHeight="1" x14ac:dyDescent="0.25">
      <c r="P2132" s="11"/>
      <c r="Q2132" s="57" t="s">
        <v>88</v>
      </c>
      <c r="R2132" s="57">
        <v>2022</v>
      </c>
      <c r="S2132" s="57" t="s">
        <v>11</v>
      </c>
      <c r="T2132" s="57" t="s">
        <v>101</v>
      </c>
      <c r="U2132" s="57" t="s">
        <v>103</v>
      </c>
      <c r="V2132" s="57" t="s">
        <v>104</v>
      </c>
      <c r="W2132" s="57" t="s">
        <v>100</v>
      </c>
      <c r="X2132" s="57" t="s">
        <v>93</v>
      </c>
      <c r="Y2132" s="57" t="s">
        <v>105</v>
      </c>
      <c r="Z2132" s="57">
        <v>291</v>
      </c>
      <c r="AA2132" s="57">
        <v>416.13</v>
      </c>
    </row>
    <row r="2133" spans="16:27" ht="18" customHeight="1" x14ac:dyDescent="0.25">
      <c r="P2133" s="11"/>
      <c r="Q2133" s="58" t="s">
        <v>95</v>
      </c>
      <c r="R2133" s="58">
        <v>2022</v>
      </c>
      <c r="S2133" s="58" t="s">
        <v>11</v>
      </c>
      <c r="T2133" s="58" t="s">
        <v>101</v>
      </c>
      <c r="U2133" s="58" t="s">
        <v>103</v>
      </c>
      <c r="V2133" s="58" t="s">
        <v>104</v>
      </c>
      <c r="W2133" s="58" t="s">
        <v>100</v>
      </c>
      <c r="X2133" s="58" t="s">
        <v>93</v>
      </c>
      <c r="Y2133" s="58" t="s">
        <v>105</v>
      </c>
      <c r="Z2133" s="58">
        <v>307</v>
      </c>
      <c r="AA2133" s="58">
        <v>439.01</v>
      </c>
    </row>
    <row r="2134" spans="16:27" ht="18" customHeight="1" x14ac:dyDescent="0.25">
      <c r="P2134" s="11"/>
      <c r="Q2134" s="57" t="s">
        <v>88</v>
      </c>
      <c r="R2134" s="57">
        <v>2022</v>
      </c>
      <c r="S2134" s="57" t="s">
        <v>11</v>
      </c>
      <c r="T2134" s="57" t="s">
        <v>101</v>
      </c>
      <c r="U2134" s="57" t="s">
        <v>103</v>
      </c>
      <c r="V2134" s="57" t="s">
        <v>104</v>
      </c>
      <c r="W2134" s="57" t="s">
        <v>100</v>
      </c>
      <c r="X2134" s="57" t="s">
        <v>93</v>
      </c>
      <c r="Y2134" s="57" t="s">
        <v>105</v>
      </c>
      <c r="Z2134" s="57">
        <v>235</v>
      </c>
      <c r="AA2134" s="57">
        <v>336.05</v>
      </c>
    </row>
    <row r="2135" spans="16:27" ht="18" customHeight="1" x14ac:dyDescent="0.25">
      <c r="P2135" s="11"/>
      <c r="Q2135" s="58" t="s">
        <v>95</v>
      </c>
      <c r="R2135" s="58">
        <v>2022</v>
      </c>
      <c r="S2135" s="58" t="s">
        <v>11</v>
      </c>
      <c r="T2135" s="58" t="s">
        <v>101</v>
      </c>
      <c r="U2135" s="58" t="s">
        <v>103</v>
      </c>
      <c r="V2135" s="58" t="s">
        <v>104</v>
      </c>
      <c r="W2135" s="58" t="s">
        <v>100</v>
      </c>
      <c r="X2135" s="58" t="s">
        <v>93</v>
      </c>
      <c r="Y2135" s="58" t="s">
        <v>105</v>
      </c>
      <c r="Z2135" s="58">
        <v>283</v>
      </c>
      <c r="AA2135" s="58">
        <v>404.69</v>
      </c>
    </row>
    <row r="2136" spans="16:27" ht="18" customHeight="1" x14ac:dyDescent="0.25">
      <c r="P2136" s="11"/>
      <c r="Q2136" s="57" t="s">
        <v>95</v>
      </c>
      <c r="R2136" s="57">
        <v>2022</v>
      </c>
      <c r="S2136" s="57" t="s">
        <v>11</v>
      </c>
      <c r="T2136" s="57" t="s">
        <v>101</v>
      </c>
      <c r="U2136" s="57" t="s">
        <v>103</v>
      </c>
      <c r="V2136" s="57" t="s">
        <v>104</v>
      </c>
      <c r="W2136" s="57" t="s">
        <v>100</v>
      </c>
      <c r="X2136" s="57" t="s">
        <v>93</v>
      </c>
      <c r="Y2136" s="57" t="s">
        <v>105</v>
      </c>
      <c r="Z2136" s="57">
        <v>796</v>
      </c>
      <c r="AA2136" s="57">
        <v>1138.28</v>
      </c>
    </row>
    <row r="2137" spans="16:27" ht="18" customHeight="1" x14ac:dyDescent="0.25">
      <c r="P2137" s="11"/>
      <c r="Q2137" s="58" t="s">
        <v>95</v>
      </c>
      <c r="R2137" s="58">
        <v>2022</v>
      </c>
      <c r="S2137" s="58" t="s">
        <v>11</v>
      </c>
      <c r="T2137" s="58" t="s">
        <v>101</v>
      </c>
      <c r="U2137" s="58" t="s">
        <v>103</v>
      </c>
      <c r="V2137" s="58" t="s">
        <v>104</v>
      </c>
      <c r="W2137" s="58" t="s">
        <v>100</v>
      </c>
      <c r="X2137" s="58" t="s">
        <v>93</v>
      </c>
      <c r="Y2137" s="58" t="s">
        <v>105</v>
      </c>
      <c r="Z2137" s="58">
        <v>883</v>
      </c>
      <c r="AA2137" s="58">
        <v>1262.69</v>
      </c>
    </row>
    <row r="2138" spans="16:27" ht="18" customHeight="1" x14ac:dyDescent="0.25">
      <c r="P2138" s="11"/>
      <c r="Q2138" s="57" t="s">
        <v>97</v>
      </c>
      <c r="R2138" s="57">
        <v>2022</v>
      </c>
      <c r="S2138" s="57" t="s">
        <v>1</v>
      </c>
      <c r="T2138" s="57" t="s">
        <v>101</v>
      </c>
      <c r="U2138" s="57" t="s">
        <v>103</v>
      </c>
      <c r="V2138" s="57" t="s">
        <v>104</v>
      </c>
      <c r="W2138" s="57" t="s">
        <v>100</v>
      </c>
      <c r="X2138" s="57" t="s">
        <v>93</v>
      </c>
      <c r="Y2138" s="57" t="s">
        <v>105</v>
      </c>
      <c r="Z2138" s="57">
        <v>290</v>
      </c>
      <c r="AA2138" s="57">
        <v>414.7</v>
      </c>
    </row>
    <row r="2139" spans="16:27" ht="18" customHeight="1" x14ac:dyDescent="0.25">
      <c r="P2139" s="11"/>
      <c r="Q2139" s="58" t="s">
        <v>88</v>
      </c>
      <c r="R2139" s="58">
        <v>2022</v>
      </c>
      <c r="S2139" s="58" t="s">
        <v>1</v>
      </c>
      <c r="T2139" s="58" t="s">
        <v>101</v>
      </c>
      <c r="U2139" s="58" t="s">
        <v>103</v>
      </c>
      <c r="V2139" s="58" t="s">
        <v>104</v>
      </c>
      <c r="W2139" s="58" t="s">
        <v>100</v>
      </c>
      <c r="X2139" s="58" t="s">
        <v>93</v>
      </c>
      <c r="Y2139" s="58" t="s">
        <v>105</v>
      </c>
      <c r="Z2139" s="58">
        <v>338</v>
      </c>
      <c r="AA2139" s="58">
        <v>483.34</v>
      </c>
    </row>
    <row r="2140" spans="16:27" ht="18" customHeight="1" x14ac:dyDescent="0.25">
      <c r="P2140" s="11"/>
      <c r="Q2140" s="57" t="s">
        <v>97</v>
      </c>
      <c r="R2140" s="57">
        <v>2022</v>
      </c>
      <c r="S2140" s="57" t="s">
        <v>1</v>
      </c>
      <c r="T2140" s="57" t="s">
        <v>101</v>
      </c>
      <c r="U2140" s="57" t="s">
        <v>103</v>
      </c>
      <c r="V2140" s="57" t="s">
        <v>104</v>
      </c>
      <c r="W2140" s="57" t="s">
        <v>100</v>
      </c>
      <c r="X2140" s="57" t="s">
        <v>93</v>
      </c>
      <c r="Y2140" s="57" t="s">
        <v>105</v>
      </c>
      <c r="Z2140" s="57">
        <v>334</v>
      </c>
      <c r="AA2140" s="57">
        <v>477.62</v>
      </c>
    </row>
    <row r="2141" spans="16:27" ht="18" customHeight="1" x14ac:dyDescent="0.25">
      <c r="P2141" s="11"/>
      <c r="Q2141" s="58" t="s">
        <v>95</v>
      </c>
      <c r="R2141" s="58">
        <v>2022</v>
      </c>
      <c r="S2141" s="58" t="s">
        <v>1</v>
      </c>
      <c r="T2141" s="58" t="s">
        <v>101</v>
      </c>
      <c r="U2141" s="58" t="s">
        <v>103</v>
      </c>
      <c r="V2141" s="58" t="s">
        <v>104</v>
      </c>
      <c r="W2141" s="58" t="s">
        <v>100</v>
      </c>
      <c r="X2141" s="58" t="s">
        <v>93</v>
      </c>
      <c r="Y2141" s="58" t="s">
        <v>105</v>
      </c>
      <c r="Z2141" s="58">
        <v>832</v>
      </c>
      <c r="AA2141" s="58">
        <v>1189.76</v>
      </c>
    </row>
    <row r="2142" spans="16:27" ht="18" customHeight="1" x14ac:dyDescent="0.25">
      <c r="P2142" s="11"/>
      <c r="Q2142" s="57" t="s">
        <v>95</v>
      </c>
      <c r="R2142" s="57">
        <v>2022</v>
      </c>
      <c r="S2142" s="57" t="s">
        <v>1</v>
      </c>
      <c r="T2142" s="57" t="s">
        <v>101</v>
      </c>
      <c r="U2142" s="57" t="s">
        <v>103</v>
      </c>
      <c r="V2142" s="57" t="s">
        <v>104</v>
      </c>
      <c r="W2142" s="57" t="s">
        <v>100</v>
      </c>
      <c r="X2142" s="57" t="s">
        <v>93</v>
      </c>
      <c r="Y2142" s="57" t="s">
        <v>105</v>
      </c>
      <c r="Z2142" s="57">
        <v>865</v>
      </c>
      <c r="AA2142" s="57">
        <v>1236.95</v>
      </c>
    </row>
    <row r="2143" spans="16:27" ht="18" customHeight="1" x14ac:dyDescent="0.25">
      <c r="P2143" s="11"/>
      <c r="Q2143" s="58" t="s">
        <v>95</v>
      </c>
      <c r="R2143" s="58">
        <v>2022</v>
      </c>
      <c r="S2143" s="58" t="s">
        <v>1</v>
      </c>
      <c r="T2143" s="58" t="s">
        <v>101</v>
      </c>
      <c r="U2143" s="58" t="s">
        <v>103</v>
      </c>
      <c r="V2143" s="58" t="s">
        <v>104</v>
      </c>
      <c r="W2143" s="58" t="s">
        <v>100</v>
      </c>
      <c r="X2143" s="58" t="s">
        <v>93</v>
      </c>
      <c r="Y2143" s="58" t="s">
        <v>105</v>
      </c>
      <c r="Z2143" s="58">
        <v>926</v>
      </c>
      <c r="AA2143" s="58">
        <v>1324.18</v>
      </c>
    </row>
    <row r="2144" spans="16:27" ht="18" customHeight="1" x14ac:dyDescent="0.25">
      <c r="P2144" s="11"/>
      <c r="Q2144" s="57" t="s">
        <v>88</v>
      </c>
      <c r="R2144" s="57">
        <v>2022</v>
      </c>
      <c r="S2144" s="57" t="s">
        <v>1</v>
      </c>
      <c r="T2144" s="57" t="s">
        <v>101</v>
      </c>
      <c r="U2144" s="57" t="s">
        <v>103</v>
      </c>
      <c r="V2144" s="57" t="s">
        <v>104</v>
      </c>
      <c r="W2144" s="57" t="s">
        <v>100</v>
      </c>
      <c r="X2144" s="57" t="s">
        <v>93</v>
      </c>
      <c r="Y2144" s="57" t="s">
        <v>105</v>
      </c>
      <c r="Z2144" s="57">
        <v>927</v>
      </c>
      <c r="AA2144" s="57">
        <v>1325.61</v>
      </c>
    </row>
    <row r="2145" spans="16:27" ht="18" customHeight="1" x14ac:dyDescent="0.25">
      <c r="P2145" s="11"/>
      <c r="Q2145" s="58" t="s">
        <v>97</v>
      </c>
      <c r="R2145" s="58">
        <v>2022</v>
      </c>
      <c r="S2145" s="58" t="s">
        <v>1</v>
      </c>
      <c r="T2145" s="58" t="s">
        <v>101</v>
      </c>
      <c r="U2145" s="58" t="s">
        <v>103</v>
      </c>
      <c r="V2145" s="58" t="s">
        <v>104</v>
      </c>
      <c r="W2145" s="58" t="s">
        <v>100</v>
      </c>
      <c r="X2145" s="58" t="s">
        <v>93</v>
      </c>
      <c r="Y2145" s="58" t="s">
        <v>105</v>
      </c>
      <c r="Z2145" s="58">
        <v>928</v>
      </c>
      <c r="AA2145" s="58">
        <v>1327.04</v>
      </c>
    </row>
    <row r="2146" spans="16:27" ht="18" customHeight="1" x14ac:dyDescent="0.25">
      <c r="P2146" s="11"/>
      <c r="Q2146" s="57" t="s">
        <v>95</v>
      </c>
      <c r="R2146" s="57">
        <v>2022</v>
      </c>
      <c r="S2146" s="57" t="s">
        <v>1</v>
      </c>
      <c r="T2146" s="57" t="s">
        <v>101</v>
      </c>
      <c r="U2146" s="57" t="s">
        <v>103</v>
      </c>
      <c r="V2146" s="57" t="s">
        <v>104</v>
      </c>
      <c r="W2146" s="57" t="s">
        <v>100</v>
      </c>
      <c r="X2146" s="57" t="s">
        <v>93</v>
      </c>
      <c r="Y2146" s="57" t="s">
        <v>105</v>
      </c>
      <c r="Z2146" s="57">
        <v>871</v>
      </c>
      <c r="AA2146" s="57">
        <v>526.24</v>
      </c>
    </row>
    <row r="2147" spans="16:27" ht="18" customHeight="1" x14ac:dyDescent="0.25">
      <c r="P2147" s="11"/>
      <c r="Q2147" s="58" t="s">
        <v>97</v>
      </c>
      <c r="R2147" s="58">
        <v>2022</v>
      </c>
      <c r="S2147" s="58" t="s">
        <v>1</v>
      </c>
      <c r="T2147" s="58" t="s">
        <v>101</v>
      </c>
      <c r="U2147" s="58" t="s">
        <v>103</v>
      </c>
      <c r="V2147" s="58" t="s">
        <v>104</v>
      </c>
      <c r="W2147" s="58" t="s">
        <v>100</v>
      </c>
      <c r="X2147" s="58" t="s">
        <v>93</v>
      </c>
      <c r="Y2147" s="58" t="s">
        <v>105</v>
      </c>
      <c r="Z2147" s="58">
        <v>213</v>
      </c>
      <c r="AA2147" s="58">
        <v>304.58999999999997</v>
      </c>
    </row>
    <row r="2148" spans="16:27" ht="18" customHeight="1" x14ac:dyDescent="0.25">
      <c r="P2148" s="11"/>
      <c r="Q2148" s="57" t="s">
        <v>95</v>
      </c>
      <c r="R2148" s="57">
        <v>2022</v>
      </c>
      <c r="S2148" s="57" t="s">
        <v>1</v>
      </c>
      <c r="T2148" s="57" t="s">
        <v>101</v>
      </c>
      <c r="U2148" s="57" t="s">
        <v>103</v>
      </c>
      <c r="V2148" s="57" t="s">
        <v>104</v>
      </c>
      <c r="W2148" s="57" t="s">
        <v>100</v>
      </c>
      <c r="X2148" s="57" t="s">
        <v>93</v>
      </c>
      <c r="Y2148" s="57" t="s">
        <v>105</v>
      </c>
      <c r="Z2148" s="57">
        <v>207</v>
      </c>
      <c r="AA2148" s="57">
        <v>296.01</v>
      </c>
    </row>
    <row r="2149" spans="16:27" ht="18" customHeight="1" x14ac:dyDescent="0.25">
      <c r="P2149" s="11"/>
      <c r="Q2149" s="58" t="s">
        <v>88</v>
      </c>
      <c r="R2149" s="58">
        <v>2022</v>
      </c>
      <c r="S2149" s="58" t="s">
        <v>1</v>
      </c>
      <c r="T2149" s="58" t="s">
        <v>101</v>
      </c>
      <c r="U2149" s="58" t="s">
        <v>103</v>
      </c>
      <c r="V2149" s="58" t="s">
        <v>104</v>
      </c>
      <c r="W2149" s="58" t="s">
        <v>100</v>
      </c>
      <c r="X2149" s="58" t="s">
        <v>93</v>
      </c>
      <c r="Y2149" s="58" t="s">
        <v>105</v>
      </c>
      <c r="Z2149" s="58">
        <v>289</v>
      </c>
      <c r="AA2149" s="58">
        <v>413.27</v>
      </c>
    </row>
    <row r="2150" spans="16:27" ht="18" customHeight="1" x14ac:dyDescent="0.25">
      <c r="P2150" s="11"/>
      <c r="Q2150" s="57" t="s">
        <v>95</v>
      </c>
      <c r="R2150" s="57">
        <v>2022</v>
      </c>
      <c r="S2150" s="57" t="s">
        <v>1</v>
      </c>
      <c r="T2150" s="57" t="s">
        <v>101</v>
      </c>
      <c r="U2150" s="57" t="s">
        <v>103</v>
      </c>
      <c r="V2150" s="57" t="s">
        <v>104</v>
      </c>
      <c r="W2150" s="57" t="s">
        <v>100</v>
      </c>
      <c r="X2150" s="57" t="s">
        <v>93</v>
      </c>
      <c r="Y2150" s="57" t="s">
        <v>105</v>
      </c>
      <c r="Z2150" s="57">
        <v>337</v>
      </c>
      <c r="AA2150" s="57">
        <v>481.91</v>
      </c>
    </row>
    <row r="2151" spans="16:27" ht="18" customHeight="1" x14ac:dyDescent="0.25">
      <c r="P2151" s="11"/>
      <c r="Q2151" s="58" t="s">
        <v>97</v>
      </c>
      <c r="R2151" s="58">
        <v>2022</v>
      </c>
      <c r="S2151" s="58" t="s">
        <v>1</v>
      </c>
      <c r="T2151" s="58" t="s">
        <v>101</v>
      </c>
      <c r="U2151" s="58" t="s">
        <v>103</v>
      </c>
      <c r="V2151" s="58" t="s">
        <v>104</v>
      </c>
      <c r="W2151" s="58" t="s">
        <v>100</v>
      </c>
      <c r="X2151" s="58" t="s">
        <v>93</v>
      </c>
      <c r="Y2151" s="58" t="s">
        <v>105</v>
      </c>
      <c r="Z2151" s="58">
        <v>841</v>
      </c>
      <c r="AA2151" s="58">
        <v>1202.6300000000001</v>
      </c>
    </row>
    <row r="2152" spans="16:27" ht="18" customHeight="1" x14ac:dyDescent="0.25">
      <c r="P2152" s="11"/>
      <c r="Q2152" s="57" t="s">
        <v>88</v>
      </c>
      <c r="R2152" s="57">
        <v>2022</v>
      </c>
      <c r="S2152" s="57" t="s">
        <v>1</v>
      </c>
      <c r="T2152" s="57" t="s">
        <v>101</v>
      </c>
      <c r="U2152" s="57" t="s">
        <v>103</v>
      </c>
      <c r="V2152" s="57" t="s">
        <v>104</v>
      </c>
      <c r="W2152" s="57" t="s">
        <v>100</v>
      </c>
      <c r="X2152" s="57" t="s">
        <v>93</v>
      </c>
      <c r="Y2152" s="57" t="s">
        <v>105</v>
      </c>
      <c r="Z2152" s="57">
        <v>874</v>
      </c>
      <c r="AA2152" s="57">
        <v>1249.82</v>
      </c>
    </row>
    <row r="2153" spans="16:27" ht="18" customHeight="1" x14ac:dyDescent="0.25">
      <c r="P2153" s="11"/>
      <c r="Q2153" s="58" t="s">
        <v>97</v>
      </c>
      <c r="R2153" s="58">
        <v>2022</v>
      </c>
      <c r="S2153" s="58" t="s">
        <v>0</v>
      </c>
      <c r="T2153" s="58" t="s">
        <v>101</v>
      </c>
      <c r="U2153" s="58" t="s">
        <v>103</v>
      </c>
      <c r="V2153" s="58" t="s">
        <v>104</v>
      </c>
      <c r="W2153" s="58" t="s">
        <v>100</v>
      </c>
      <c r="X2153" s="58" t="s">
        <v>93</v>
      </c>
      <c r="Y2153" s="58" t="s">
        <v>105</v>
      </c>
      <c r="Z2153" s="58">
        <v>296</v>
      </c>
      <c r="AA2153" s="58">
        <v>423.28</v>
      </c>
    </row>
    <row r="2154" spans="16:27" ht="18" customHeight="1" x14ac:dyDescent="0.25">
      <c r="P2154" s="11"/>
      <c r="Q2154" s="57" t="s">
        <v>99</v>
      </c>
      <c r="R2154" s="57">
        <v>2022</v>
      </c>
      <c r="S2154" s="57" t="s">
        <v>0</v>
      </c>
      <c r="T2154" s="57" t="s">
        <v>101</v>
      </c>
      <c r="U2154" s="57" t="s">
        <v>103</v>
      </c>
      <c r="V2154" s="57" t="s">
        <v>104</v>
      </c>
      <c r="W2154" s="57" t="s">
        <v>100</v>
      </c>
      <c r="X2154" s="57" t="s">
        <v>93</v>
      </c>
      <c r="Y2154" s="57" t="s">
        <v>105</v>
      </c>
      <c r="Z2154" s="57">
        <v>292</v>
      </c>
      <c r="AA2154" s="57">
        <v>417.56</v>
      </c>
    </row>
    <row r="2155" spans="16:27" ht="18" customHeight="1" x14ac:dyDescent="0.25">
      <c r="P2155" s="11"/>
      <c r="Q2155" s="58" t="s">
        <v>97</v>
      </c>
      <c r="R2155" s="58">
        <v>2022</v>
      </c>
      <c r="S2155" s="58" t="s">
        <v>0</v>
      </c>
      <c r="T2155" s="58" t="s">
        <v>101</v>
      </c>
      <c r="U2155" s="58" t="s">
        <v>103</v>
      </c>
      <c r="V2155" s="58" t="s">
        <v>104</v>
      </c>
      <c r="W2155" s="58" t="s">
        <v>100</v>
      </c>
      <c r="X2155" s="58" t="s">
        <v>93</v>
      </c>
      <c r="Y2155" s="58" t="s">
        <v>105</v>
      </c>
      <c r="Z2155" s="58">
        <v>340</v>
      </c>
      <c r="AA2155" s="58">
        <v>486.2</v>
      </c>
    </row>
    <row r="2156" spans="16:27" ht="18" customHeight="1" x14ac:dyDescent="0.25">
      <c r="P2156" s="11"/>
      <c r="Q2156" s="57" t="s">
        <v>88</v>
      </c>
      <c r="R2156" s="57">
        <v>2022</v>
      </c>
      <c r="S2156" s="57" t="s">
        <v>0</v>
      </c>
      <c r="T2156" s="57" t="s">
        <v>101</v>
      </c>
      <c r="U2156" s="57" t="s">
        <v>103</v>
      </c>
      <c r="V2156" s="57" t="s">
        <v>104</v>
      </c>
      <c r="W2156" s="57" t="s">
        <v>100</v>
      </c>
      <c r="X2156" s="57" t="s">
        <v>93</v>
      </c>
      <c r="Y2156" s="57" t="s">
        <v>105</v>
      </c>
      <c r="Z2156" s="57">
        <v>831</v>
      </c>
      <c r="AA2156" s="57">
        <v>1188.33</v>
      </c>
    </row>
    <row r="2157" spans="16:27" ht="18" customHeight="1" x14ac:dyDescent="0.25">
      <c r="P2157" s="11"/>
      <c r="Q2157" s="58" t="s">
        <v>95</v>
      </c>
      <c r="R2157" s="58">
        <v>2022</v>
      </c>
      <c r="S2157" s="58" t="s">
        <v>0</v>
      </c>
      <c r="T2157" s="58" t="s">
        <v>101</v>
      </c>
      <c r="U2157" s="58" t="s">
        <v>103</v>
      </c>
      <c r="V2157" s="58" t="s">
        <v>104</v>
      </c>
      <c r="W2157" s="58" t="s">
        <v>100</v>
      </c>
      <c r="X2157" s="58" t="s">
        <v>93</v>
      </c>
      <c r="Y2157" s="58" t="s">
        <v>105</v>
      </c>
      <c r="Z2157" s="58">
        <v>864</v>
      </c>
      <c r="AA2157" s="58">
        <v>1235.52</v>
      </c>
    </row>
    <row r="2158" spans="16:27" ht="18" customHeight="1" x14ac:dyDescent="0.25">
      <c r="P2158" s="11"/>
      <c r="Q2158" s="57" t="s">
        <v>95</v>
      </c>
      <c r="R2158" s="57">
        <v>2022</v>
      </c>
      <c r="S2158" s="57" t="s">
        <v>0</v>
      </c>
      <c r="T2158" s="57" t="s">
        <v>101</v>
      </c>
      <c r="U2158" s="57" t="s">
        <v>103</v>
      </c>
      <c r="V2158" s="57" t="s">
        <v>104</v>
      </c>
      <c r="W2158" s="57" t="s">
        <v>100</v>
      </c>
      <c r="X2158" s="57" t="s">
        <v>93</v>
      </c>
      <c r="Y2158" s="57" t="s">
        <v>105</v>
      </c>
      <c r="Z2158" s="57">
        <v>923</v>
      </c>
      <c r="AA2158" s="57">
        <v>1319.89</v>
      </c>
    </row>
    <row r="2159" spans="16:27" ht="18" customHeight="1" x14ac:dyDescent="0.25">
      <c r="P2159" s="11"/>
      <c r="Q2159" s="58" t="s">
        <v>88</v>
      </c>
      <c r="R2159" s="58">
        <v>2022</v>
      </c>
      <c r="S2159" s="58" t="s">
        <v>0</v>
      </c>
      <c r="T2159" s="58" t="s">
        <v>101</v>
      </c>
      <c r="U2159" s="58" t="s">
        <v>103</v>
      </c>
      <c r="V2159" s="58" t="s">
        <v>104</v>
      </c>
      <c r="W2159" s="58" t="s">
        <v>100</v>
      </c>
      <c r="X2159" s="58" t="s">
        <v>93</v>
      </c>
      <c r="Y2159" s="58" t="s">
        <v>105</v>
      </c>
      <c r="Z2159" s="58">
        <v>924</v>
      </c>
      <c r="AA2159" s="58">
        <v>1321.32</v>
      </c>
    </row>
    <row r="2160" spans="16:27" ht="18" customHeight="1" x14ac:dyDescent="0.25">
      <c r="P2160" s="11"/>
      <c r="Q2160" s="57" t="s">
        <v>97</v>
      </c>
      <c r="R2160" s="57">
        <v>2022</v>
      </c>
      <c r="S2160" s="57" t="s">
        <v>0</v>
      </c>
      <c r="T2160" s="57" t="s">
        <v>101</v>
      </c>
      <c r="U2160" s="57" t="s">
        <v>103</v>
      </c>
      <c r="V2160" s="57" t="s">
        <v>104</v>
      </c>
      <c r="W2160" s="57" t="s">
        <v>100</v>
      </c>
      <c r="X2160" s="57" t="s">
        <v>93</v>
      </c>
      <c r="Y2160" s="57" t="s">
        <v>105</v>
      </c>
      <c r="Z2160" s="57">
        <v>925</v>
      </c>
      <c r="AA2160" s="57">
        <v>1322.75</v>
      </c>
    </row>
    <row r="2161" spans="16:27" ht="18" customHeight="1" x14ac:dyDescent="0.25">
      <c r="P2161" s="11"/>
      <c r="Q2161" s="58" t="s">
        <v>95</v>
      </c>
      <c r="R2161" s="58">
        <v>2022</v>
      </c>
      <c r="S2161" s="58" t="s">
        <v>0</v>
      </c>
      <c r="T2161" s="58" t="s">
        <v>101</v>
      </c>
      <c r="U2161" s="58" t="s">
        <v>103</v>
      </c>
      <c r="V2161" s="58" t="s">
        <v>104</v>
      </c>
      <c r="W2161" s="58" t="s">
        <v>100</v>
      </c>
      <c r="X2161" s="58" t="s">
        <v>93</v>
      </c>
      <c r="Y2161" s="58" t="s">
        <v>105</v>
      </c>
      <c r="Z2161" s="58">
        <v>870</v>
      </c>
      <c r="AA2161" s="58">
        <v>526.24</v>
      </c>
    </row>
    <row r="2162" spans="16:27" ht="18" customHeight="1" x14ac:dyDescent="0.25">
      <c r="P2162" s="11"/>
      <c r="Q2162" s="57" t="s">
        <v>95</v>
      </c>
      <c r="R2162" s="57">
        <v>2022</v>
      </c>
      <c r="S2162" s="57" t="s">
        <v>0</v>
      </c>
      <c r="T2162" s="57" t="s">
        <v>101</v>
      </c>
      <c r="U2162" s="57" t="s">
        <v>103</v>
      </c>
      <c r="V2162" s="57" t="s">
        <v>104</v>
      </c>
      <c r="W2162" s="57" t="s">
        <v>100</v>
      </c>
      <c r="X2162" s="57" t="s">
        <v>93</v>
      </c>
      <c r="Y2162" s="57" t="s">
        <v>105</v>
      </c>
      <c r="Z2162" s="57">
        <v>339</v>
      </c>
      <c r="AA2162" s="57">
        <v>484.77</v>
      </c>
    </row>
    <row r="2163" spans="16:27" ht="18" customHeight="1" x14ac:dyDescent="0.25">
      <c r="P2163" s="11"/>
      <c r="Q2163" s="58" t="s">
        <v>97</v>
      </c>
      <c r="R2163" s="58">
        <v>2022</v>
      </c>
      <c r="S2163" s="58" t="s">
        <v>0</v>
      </c>
      <c r="T2163" s="58" t="s">
        <v>101</v>
      </c>
      <c r="U2163" s="58" t="s">
        <v>103</v>
      </c>
      <c r="V2163" s="58" t="s">
        <v>104</v>
      </c>
      <c r="W2163" s="58" t="s">
        <v>100</v>
      </c>
      <c r="X2163" s="58" t="s">
        <v>93</v>
      </c>
      <c r="Y2163" s="58" t="s">
        <v>105</v>
      </c>
      <c r="Z2163" s="58">
        <v>231</v>
      </c>
      <c r="AA2163" s="58">
        <v>330.33</v>
      </c>
    </row>
    <row r="2164" spans="16:27" ht="18" customHeight="1" x14ac:dyDescent="0.25">
      <c r="P2164" s="11"/>
      <c r="Q2164" s="57" t="s">
        <v>88</v>
      </c>
      <c r="R2164" s="57">
        <v>2022</v>
      </c>
      <c r="S2164" s="57" t="s">
        <v>0</v>
      </c>
      <c r="T2164" s="57" t="s">
        <v>101</v>
      </c>
      <c r="U2164" s="57" t="s">
        <v>103</v>
      </c>
      <c r="V2164" s="57" t="s">
        <v>104</v>
      </c>
      <c r="W2164" s="57" t="s">
        <v>100</v>
      </c>
      <c r="X2164" s="57" t="s">
        <v>93</v>
      </c>
      <c r="Y2164" s="57" t="s">
        <v>105</v>
      </c>
      <c r="Z2164" s="57">
        <v>225</v>
      </c>
      <c r="AA2164" s="57">
        <v>321.75</v>
      </c>
    </row>
    <row r="2165" spans="16:27" ht="18" customHeight="1" x14ac:dyDescent="0.25">
      <c r="P2165" s="11"/>
      <c r="Q2165" s="58" t="s">
        <v>99</v>
      </c>
      <c r="R2165" s="58">
        <v>2022</v>
      </c>
      <c r="S2165" s="58" t="s">
        <v>0</v>
      </c>
      <c r="T2165" s="58" t="s">
        <v>101</v>
      </c>
      <c r="U2165" s="58" t="s">
        <v>103</v>
      </c>
      <c r="V2165" s="58" t="s">
        <v>104</v>
      </c>
      <c r="W2165" s="58" t="s">
        <v>100</v>
      </c>
      <c r="X2165" s="58" t="s">
        <v>93</v>
      </c>
      <c r="Y2165" s="58" t="s">
        <v>105</v>
      </c>
      <c r="Z2165" s="58">
        <v>219</v>
      </c>
      <c r="AA2165" s="58">
        <v>313.17</v>
      </c>
    </row>
    <row r="2166" spans="16:27" ht="18" customHeight="1" x14ac:dyDescent="0.25">
      <c r="P2166" s="11"/>
      <c r="Q2166" s="57" t="s">
        <v>88</v>
      </c>
      <c r="R2166" s="57">
        <v>2022</v>
      </c>
      <c r="S2166" s="57" t="s">
        <v>0</v>
      </c>
      <c r="T2166" s="57" t="s">
        <v>101</v>
      </c>
      <c r="U2166" s="57" t="s">
        <v>103</v>
      </c>
      <c r="V2166" s="57" t="s">
        <v>104</v>
      </c>
      <c r="W2166" s="57" t="s">
        <v>100</v>
      </c>
      <c r="X2166" s="57" t="s">
        <v>93</v>
      </c>
      <c r="Y2166" s="57" t="s">
        <v>105</v>
      </c>
      <c r="Z2166" s="57">
        <v>295</v>
      </c>
      <c r="AA2166" s="57">
        <v>421.85</v>
      </c>
    </row>
    <row r="2167" spans="16:27" ht="18" customHeight="1" x14ac:dyDescent="0.25">
      <c r="P2167" s="11"/>
      <c r="Q2167" s="58" t="s">
        <v>95</v>
      </c>
      <c r="R2167" s="58">
        <v>2022</v>
      </c>
      <c r="S2167" s="58" t="s">
        <v>0</v>
      </c>
      <c r="T2167" s="58" t="s">
        <v>101</v>
      </c>
      <c r="U2167" s="58" t="s">
        <v>103</v>
      </c>
      <c r="V2167" s="58" t="s">
        <v>104</v>
      </c>
      <c r="W2167" s="58" t="s">
        <v>100</v>
      </c>
      <c r="X2167" s="58" t="s">
        <v>93</v>
      </c>
      <c r="Y2167" s="58" t="s">
        <v>105</v>
      </c>
      <c r="Z2167" s="58">
        <v>343</v>
      </c>
      <c r="AA2167" s="58">
        <v>490.49</v>
      </c>
    </row>
    <row r="2168" spans="16:27" ht="18" customHeight="1" x14ac:dyDescent="0.25">
      <c r="P2168" s="11"/>
      <c r="Q2168" s="57" t="s">
        <v>97</v>
      </c>
      <c r="R2168" s="57">
        <v>2022</v>
      </c>
      <c r="S2168" s="57" t="s">
        <v>0</v>
      </c>
      <c r="T2168" s="57" t="s">
        <v>101</v>
      </c>
      <c r="U2168" s="57" t="s">
        <v>103</v>
      </c>
      <c r="V2168" s="57" t="s">
        <v>104</v>
      </c>
      <c r="W2168" s="57" t="s">
        <v>100</v>
      </c>
      <c r="X2168" s="57" t="s">
        <v>93</v>
      </c>
      <c r="Y2168" s="57" t="s">
        <v>105</v>
      </c>
      <c r="Z2168" s="57">
        <v>840</v>
      </c>
      <c r="AA2168" s="57">
        <v>1201.2</v>
      </c>
    </row>
    <row r="2169" spans="16:27" ht="18" customHeight="1" x14ac:dyDescent="0.25">
      <c r="P2169" s="11"/>
      <c r="Q2169" s="58" t="s">
        <v>95</v>
      </c>
      <c r="R2169" s="58">
        <v>2022</v>
      </c>
      <c r="S2169" s="58" t="s">
        <v>0</v>
      </c>
      <c r="T2169" s="58" t="s">
        <v>101</v>
      </c>
      <c r="U2169" s="58" t="s">
        <v>103</v>
      </c>
      <c r="V2169" s="58" t="s">
        <v>104</v>
      </c>
      <c r="W2169" s="58" t="s">
        <v>100</v>
      </c>
      <c r="X2169" s="58" t="s">
        <v>102</v>
      </c>
      <c r="Y2169" s="58" t="s">
        <v>105</v>
      </c>
      <c r="Z2169" s="58">
        <v>873</v>
      </c>
      <c r="AA2169" s="58">
        <v>1248.3900000000001</v>
      </c>
    </row>
    <row r="2170" spans="16:27" ht="18" customHeight="1" x14ac:dyDescent="0.25">
      <c r="P2170" s="11"/>
      <c r="Q2170" s="57" t="s">
        <v>98</v>
      </c>
      <c r="R2170" s="57">
        <v>2022</v>
      </c>
      <c r="S2170" s="57" t="s">
        <v>6</v>
      </c>
      <c r="T2170" s="57" t="s">
        <v>101</v>
      </c>
      <c r="U2170" s="57" t="s">
        <v>103</v>
      </c>
      <c r="V2170" s="57" t="s">
        <v>104</v>
      </c>
      <c r="W2170" s="57" t="s">
        <v>100</v>
      </c>
      <c r="X2170" s="57" t="s">
        <v>102</v>
      </c>
      <c r="Y2170" s="57" t="s">
        <v>105</v>
      </c>
      <c r="Z2170" s="57">
        <v>338</v>
      </c>
      <c r="AA2170" s="57">
        <v>483.34</v>
      </c>
    </row>
    <row r="2171" spans="16:27" ht="18" customHeight="1" x14ac:dyDescent="0.25">
      <c r="P2171" s="11"/>
      <c r="Q2171" s="58" t="s">
        <v>88</v>
      </c>
      <c r="R2171" s="58">
        <v>2022</v>
      </c>
      <c r="S2171" s="58" t="s">
        <v>6</v>
      </c>
      <c r="T2171" s="58" t="s">
        <v>101</v>
      </c>
      <c r="U2171" s="58" t="s">
        <v>103</v>
      </c>
      <c r="V2171" s="58" t="s">
        <v>104</v>
      </c>
      <c r="W2171" s="58" t="s">
        <v>100</v>
      </c>
      <c r="X2171" s="58" t="s">
        <v>102</v>
      </c>
      <c r="Y2171" s="58" t="s">
        <v>105</v>
      </c>
      <c r="Z2171" s="58">
        <v>260</v>
      </c>
      <c r="AA2171" s="58">
        <v>371.8</v>
      </c>
    </row>
    <row r="2172" spans="16:27" ht="18" customHeight="1" x14ac:dyDescent="0.25">
      <c r="P2172" s="11"/>
      <c r="Q2172" s="57" t="s">
        <v>97</v>
      </c>
      <c r="R2172" s="57">
        <v>2022</v>
      </c>
      <c r="S2172" s="57" t="s">
        <v>6</v>
      </c>
      <c r="T2172" s="57" t="s">
        <v>101</v>
      </c>
      <c r="U2172" s="57" t="s">
        <v>103</v>
      </c>
      <c r="V2172" s="57" t="s">
        <v>104</v>
      </c>
      <c r="W2172" s="57" t="s">
        <v>100</v>
      </c>
      <c r="X2172" s="57" t="s">
        <v>102</v>
      </c>
      <c r="Y2172" s="57" t="s">
        <v>105</v>
      </c>
      <c r="Z2172" s="57">
        <v>308</v>
      </c>
      <c r="AA2172" s="57">
        <v>440.44</v>
      </c>
    </row>
    <row r="2173" spans="16:27" ht="18" customHeight="1" x14ac:dyDescent="0.25">
      <c r="P2173" s="11"/>
      <c r="Q2173" s="58" t="s">
        <v>99</v>
      </c>
      <c r="R2173" s="58">
        <v>2022</v>
      </c>
      <c r="S2173" s="58" t="s">
        <v>6</v>
      </c>
      <c r="T2173" s="58" t="s">
        <v>101</v>
      </c>
      <c r="U2173" s="58" t="s">
        <v>103</v>
      </c>
      <c r="V2173" s="58" t="s">
        <v>104</v>
      </c>
      <c r="W2173" s="58" t="s">
        <v>100</v>
      </c>
      <c r="X2173" s="58" t="s">
        <v>102</v>
      </c>
      <c r="Y2173" s="58" t="s">
        <v>105</v>
      </c>
      <c r="Z2173" s="58">
        <v>334</v>
      </c>
      <c r="AA2173" s="58">
        <v>477.62</v>
      </c>
    </row>
    <row r="2174" spans="16:27" ht="18" customHeight="1" x14ac:dyDescent="0.25">
      <c r="P2174" s="11"/>
      <c r="Q2174" s="57" t="s">
        <v>97</v>
      </c>
      <c r="R2174" s="57">
        <v>2022</v>
      </c>
      <c r="S2174" s="57" t="s">
        <v>6</v>
      </c>
      <c r="T2174" s="57" t="s">
        <v>101</v>
      </c>
      <c r="U2174" s="57" t="s">
        <v>103</v>
      </c>
      <c r="V2174" s="57" t="s">
        <v>104</v>
      </c>
      <c r="W2174" s="57" t="s">
        <v>100</v>
      </c>
      <c r="X2174" s="57" t="s">
        <v>102</v>
      </c>
      <c r="Y2174" s="57" t="s">
        <v>105</v>
      </c>
      <c r="Z2174" s="57">
        <v>262</v>
      </c>
      <c r="AA2174" s="57">
        <v>374.66</v>
      </c>
    </row>
    <row r="2175" spans="16:27" ht="18" customHeight="1" x14ac:dyDescent="0.25">
      <c r="P2175" s="11"/>
      <c r="Q2175" s="58" t="s">
        <v>95</v>
      </c>
      <c r="R2175" s="58">
        <v>2022</v>
      </c>
      <c r="S2175" s="58" t="s">
        <v>6</v>
      </c>
      <c r="T2175" s="58" t="s">
        <v>101</v>
      </c>
      <c r="U2175" s="58" t="s">
        <v>103</v>
      </c>
      <c r="V2175" s="58" t="s">
        <v>104</v>
      </c>
      <c r="W2175" s="58" t="s">
        <v>100</v>
      </c>
      <c r="X2175" s="58" t="s">
        <v>102</v>
      </c>
      <c r="Y2175" s="58" t="s">
        <v>105</v>
      </c>
      <c r="Z2175" s="58">
        <v>310</v>
      </c>
      <c r="AA2175" s="58">
        <v>443.3</v>
      </c>
    </row>
    <row r="2176" spans="16:27" ht="18" customHeight="1" x14ac:dyDescent="0.25">
      <c r="P2176" s="11"/>
      <c r="Q2176" s="57" t="s">
        <v>95</v>
      </c>
      <c r="R2176" s="57">
        <v>2022</v>
      </c>
      <c r="S2176" s="57" t="s">
        <v>6</v>
      </c>
      <c r="T2176" s="57" t="s">
        <v>101</v>
      </c>
      <c r="U2176" s="57" t="s">
        <v>103</v>
      </c>
      <c r="V2176" s="57" t="s">
        <v>104</v>
      </c>
      <c r="W2176" s="57" t="s">
        <v>100</v>
      </c>
      <c r="X2176" s="57" t="s">
        <v>102</v>
      </c>
      <c r="Y2176" s="57" t="s">
        <v>105</v>
      </c>
      <c r="Z2176" s="57">
        <v>783</v>
      </c>
      <c r="AA2176" s="57">
        <v>1119.69</v>
      </c>
    </row>
    <row r="2177" spans="16:27" ht="18" customHeight="1" x14ac:dyDescent="0.25">
      <c r="P2177" s="11"/>
      <c r="Q2177" s="58" t="s">
        <v>88</v>
      </c>
      <c r="R2177" s="58">
        <v>2022</v>
      </c>
      <c r="S2177" s="58" t="s">
        <v>6</v>
      </c>
      <c r="T2177" s="58" t="s">
        <v>101</v>
      </c>
      <c r="U2177" s="58" t="s">
        <v>103</v>
      </c>
      <c r="V2177" s="58" t="s">
        <v>104</v>
      </c>
      <c r="W2177" s="58" t="s">
        <v>100</v>
      </c>
      <c r="X2177" s="58" t="s">
        <v>102</v>
      </c>
      <c r="Y2177" s="58" t="s">
        <v>105</v>
      </c>
      <c r="Z2177" s="58">
        <v>836</v>
      </c>
      <c r="AA2177" s="58">
        <v>1195.48</v>
      </c>
    </row>
    <row r="2178" spans="16:27" ht="18" customHeight="1" x14ac:dyDescent="0.25">
      <c r="P2178" s="11"/>
      <c r="Q2178" s="57" t="s">
        <v>88</v>
      </c>
      <c r="R2178" s="57">
        <v>2022</v>
      </c>
      <c r="S2178" s="57" t="s">
        <v>6</v>
      </c>
      <c r="T2178" s="57" t="s">
        <v>101</v>
      </c>
      <c r="U2178" s="57" t="s">
        <v>103</v>
      </c>
      <c r="V2178" s="57" t="s">
        <v>104</v>
      </c>
      <c r="W2178" s="57" t="s">
        <v>100</v>
      </c>
      <c r="X2178" s="57" t="s">
        <v>102</v>
      </c>
      <c r="Y2178" s="57" t="s">
        <v>105</v>
      </c>
      <c r="Z2178" s="57">
        <v>939</v>
      </c>
      <c r="AA2178" s="57">
        <v>1342.77</v>
      </c>
    </row>
    <row r="2179" spans="16:27" ht="18" customHeight="1" x14ac:dyDescent="0.25">
      <c r="P2179" s="11"/>
      <c r="Q2179" s="58" t="s">
        <v>95</v>
      </c>
      <c r="R2179" s="58">
        <v>2022</v>
      </c>
      <c r="S2179" s="58" t="s">
        <v>6</v>
      </c>
      <c r="T2179" s="58" t="s">
        <v>101</v>
      </c>
      <c r="U2179" s="58" t="s">
        <v>103</v>
      </c>
      <c r="V2179" s="58" t="s">
        <v>104</v>
      </c>
      <c r="W2179" s="58" t="s">
        <v>100</v>
      </c>
      <c r="X2179" s="58" t="s">
        <v>102</v>
      </c>
      <c r="Y2179" s="58" t="s">
        <v>105</v>
      </c>
      <c r="Z2179" s="58">
        <v>940</v>
      </c>
      <c r="AA2179" s="58">
        <v>1344.2</v>
      </c>
    </row>
    <row r="2180" spans="16:27" ht="18" customHeight="1" x14ac:dyDescent="0.25">
      <c r="P2180" s="11"/>
      <c r="Q2180" s="57" t="s">
        <v>97</v>
      </c>
      <c r="R2180" s="57">
        <v>2022</v>
      </c>
      <c r="S2180" s="57" t="s">
        <v>6</v>
      </c>
      <c r="T2180" s="57" t="s">
        <v>101</v>
      </c>
      <c r="U2180" s="57" t="s">
        <v>103</v>
      </c>
      <c r="V2180" s="57" t="s">
        <v>104</v>
      </c>
      <c r="W2180" s="57" t="s">
        <v>100</v>
      </c>
      <c r="X2180" s="57" t="s">
        <v>102</v>
      </c>
      <c r="Y2180" s="57" t="s">
        <v>105</v>
      </c>
      <c r="Z2180" s="57">
        <v>941</v>
      </c>
      <c r="AA2180" s="57">
        <v>1345.63</v>
      </c>
    </row>
    <row r="2181" spans="16:27" ht="18" customHeight="1" x14ac:dyDescent="0.25">
      <c r="P2181" s="11"/>
      <c r="Q2181" s="58" t="s">
        <v>97</v>
      </c>
      <c r="R2181" s="58">
        <v>2022</v>
      </c>
      <c r="S2181" s="58" t="s">
        <v>6</v>
      </c>
      <c r="T2181" s="58" t="s">
        <v>101</v>
      </c>
      <c r="U2181" s="58" t="s">
        <v>103</v>
      </c>
      <c r="V2181" s="58" t="s">
        <v>104</v>
      </c>
      <c r="W2181" s="58" t="s">
        <v>100</v>
      </c>
      <c r="X2181" s="58" t="s">
        <v>102</v>
      </c>
      <c r="Y2181" s="58" t="s">
        <v>105</v>
      </c>
      <c r="Z2181" s="58">
        <v>876</v>
      </c>
      <c r="AA2181" s="58">
        <v>526.24</v>
      </c>
    </row>
    <row r="2182" spans="16:27" ht="18" customHeight="1" x14ac:dyDescent="0.25">
      <c r="P2182" s="11"/>
      <c r="Q2182" s="57" t="s">
        <v>95</v>
      </c>
      <c r="R2182" s="57">
        <v>2022</v>
      </c>
      <c r="S2182" s="57" t="s">
        <v>6</v>
      </c>
      <c r="T2182" s="57" t="s">
        <v>101</v>
      </c>
      <c r="U2182" s="57" t="s">
        <v>103</v>
      </c>
      <c r="V2182" s="57" t="s">
        <v>104</v>
      </c>
      <c r="W2182" s="57" t="s">
        <v>100</v>
      </c>
      <c r="X2182" s="57" t="s">
        <v>102</v>
      </c>
      <c r="Y2182" s="57" t="s">
        <v>105</v>
      </c>
      <c r="Z2182" s="57">
        <v>309</v>
      </c>
      <c r="AA2182" s="57">
        <v>441.87</v>
      </c>
    </row>
    <row r="2183" spans="16:27" ht="18" customHeight="1" x14ac:dyDescent="0.25">
      <c r="P2183" s="11"/>
      <c r="Q2183" s="58" t="s">
        <v>88</v>
      </c>
      <c r="R2183" s="58">
        <v>2022</v>
      </c>
      <c r="S2183" s="58" t="s">
        <v>6</v>
      </c>
      <c r="T2183" s="58" t="s">
        <v>101</v>
      </c>
      <c r="U2183" s="58" t="s">
        <v>103</v>
      </c>
      <c r="V2183" s="58" t="s">
        <v>104</v>
      </c>
      <c r="W2183" s="58" t="s">
        <v>100</v>
      </c>
      <c r="X2183" s="58" t="s">
        <v>102</v>
      </c>
      <c r="Y2183" s="58" t="s">
        <v>105</v>
      </c>
      <c r="Z2183" s="58">
        <v>135</v>
      </c>
      <c r="AA2183" s="58">
        <v>193.05</v>
      </c>
    </row>
    <row r="2184" spans="16:27" ht="18" customHeight="1" x14ac:dyDescent="0.25">
      <c r="P2184" s="11"/>
      <c r="Q2184" s="57" t="s">
        <v>97</v>
      </c>
      <c r="R2184" s="57">
        <v>2022</v>
      </c>
      <c r="S2184" s="57" t="s">
        <v>6</v>
      </c>
      <c r="T2184" s="57" t="s">
        <v>101</v>
      </c>
      <c r="U2184" s="57" t="s">
        <v>103</v>
      </c>
      <c r="V2184" s="57" t="s">
        <v>104</v>
      </c>
      <c r="W2184" s="57" t="s">
        <v>100</v>
      </c>
      <c r="X2184" s="57" t="s">
        <v>102</v>
      </c>
      <c r="Y2184" s="57" t="s">
        <v>105</v>
      </c>
      <c r="Z2184" s="57">
        <v>129</v>
      </c>
      <c r="AA2184" s="57">
        <v>184.47</v>
      </c>
    </row>
    <row r="2185" spans="16:27" ht="18" customHeight="1" x14ac:dyDescent="0.25">
      <c r="P2185" s="11"/>
      <c r="Q2185" s="58" t="s">
        <v>88</v>
      </c>
      <c r="R2185" s="58">
        <v>2022</v>
      </c>
      <c r="S2185" s="58" t="s">
        <v>6</v>
      </c>
      <c r="T2185" s="58" t="s">
        <v>101</v>
      </c>
      <c r="U2185" s="58" t="s">
        <v>103</v>
      </c>
      <c r="V2185" s="58" t="s">
        <v>104</v>
      </c>
      <c r="W2185" s="58" t="s">
        <v>100</v>
      </c>
      <c r="X2185" s="58" t="s">
        <v>102</v>
      </c>
      <c r="Y2185" s="58" t="s">
        <v>105</v>
      </c>
      <c r="Z2185" s="58">
        <v>369</v>
      </c>
      <c r="AA2185" s="58">
        <v>527.66999999999996</v>
      </c>
    </row>
    <row r="2186" spans="16:27" ht="18" customHeight="1" x14ac:dyDescent="0.25">
      <c r="P2186" s="11"/>
      <c r="Q2186" s="57" t="s">
        <v>95</v>
      </c>
      <c r="R2186" s="57">
        <v>2022</v>
      </c>
      <c r="S2186" s="57" t="s">
        <v>6</v>
      </c>
      <c r="T2186" s="57" t="s">
        <v>101</v>
      </c>
      <c r="U2186" s="57" t="s">
        <v>103</v>
      </c>
      <c r="V2186" s="57" t="s">
        <v>104</v>
      </c>
      <c r="W2186" s="57" t="s">
        <v>100</v>
      </c>
      <c r="X2186" s="57" t="s">
        <v>102</v>
      </c>
      <c r="Y2186" s="57" t="s">
        <v>105</v>
      </c>
      <c r="Z2186" s="57">
        <v>337</v>
      </c>
      <c r="AA2186" s="57">
        <v>481.91</v>
      </c>
    </row>
    <row r="2187" spans="16:27" ht="18" customHeight="1" x14ac:dyDescent="0.25">
      <c r="P2187" s="11"/>
      <c r="Q2187" s="58" t="s">
        <v>88</v>
      </c>
      <c r="R2187" s="58">
        <v>2022</v>
      </c>
      <c r="S2187" s="58" t="s">
        <v>6</v>
      </c>
      <c r="T2187" s="58" t="s">
        <v>101</v>
      </c>
      <c r="U2187" s="58" t="s">
        <v>103</v>
      </c>
      <c r="V2187" s="58" t="s">
        <v>104</v>
      </c>
      <c r="W2187" s="58" t="s">
        <v>100</v>
      </c>
      <c r="X2187" s="58" t="s">
        <v>102</v>
      </c>
      <c r="Y2187" s="58" t="s">
        <v>105</v>
      </c>
      <c r="Z2187" s="58">
        <v>265</v>
      </c>
      <c r="AA2187" s="58">
        <v>378.95</v>
      </c>
    </row>
    <row r="2188" spans="16:27" ht="18" customHeight="1" x14ac:dyDescent="0.25">
      <c r="P2188" s="11"/>
      <c r="Q2188" s="57" t="s">
        <v>99</v>
      </c>
      <c r="R2188" s="57">
        <v>2022</v>
      </c>
      <c r="S2188" s="57" t="s">
        <v>6</v>
      </c>
      <c r="T2188" s="57" t="s">
        <v>101</v>
      </c>
      <c r="U2188" s="57" t="s">
        <v>103</v>
      </c>
      <c r="V2188" s="57" t="s">
        <v>104</v>
      </c>
      <c r="W2188" s="57" t="s">
        <v>100</v>
      </c>
      <c r="X2188" s="57" t="s">
        <v>102</v>
      </c>
      <c r="Y2188" s="57" t="s">
        <v>105</v>
      </c>
      <c r="Z2188" s="57">
        <v>307</v>
      </c>
      <c r="AA2188" s="57">
        <v>439.01</v>
      </c>
    </row>
    <row r="2189" spans="16:27" ht="18" customHeight="1" x14ac:dyDescent="0.25">
      <c r="P2189" s="11"/>
      <c r="Q2189" s="58" t="s">
        <v>97</v>
      </c>
      <c r="R2189" s="58">
        <v>2022</v>
      </c>
      <c r="S2189" s="58" t="s">
        <v>6</v>
      </c>
      <c r="T2189" s="58" t="s">
        <v>101</v>
      </c>
      <c r="U2189" s="58" t="s">
        <v>103</v>
      </c>
      <c r="V2189" s="58" t="s">
        <v>104</v>
      </c>
      <c r="W2189" s="58" t="s">
        <v>100</v>
      </c>
      <c r="X2189" s="58" t="s">
        <v>102</v>
      </c>
      <c r="Y2189" s="58" t="s">
        <v>105</v>
      </c>
      <c r="Z2189" s="58">
        <v>792</v>
      </c>
      <c r="AA2189" s="58">
        <v>1132.56</v>
      </c>
    </row>
    <row r="2190" spans="16:27" ht="18" customHeight="1" x14ac:dyDescent="0.25">
      <c r="P2190" s="11"/>
      <c r="Q2190" s="57" t="s">
        <v>95</v>
      </c>
      <c r="R2190" s="57">
        <v>2022</v>
      </c>
      <c r="S2190" s="57" t="s">
        <v>6</v>
      </c>
      <c r="T2190" s="57" t="s">
        <v>101</v>
      </c>
      <c r="U2190" s="57" t="s">
        <v>103</v>
      </c>
      <c r="V2190" s="57" t="s">
        <v>104</v>
      </c>
      <c r="W2190" s="57" t="s">
        <v>100</v>
      </c>
      <c r="X2190" s="57" t="s">
        <v>102</v>
      </c>
      <c r="Y2190" s="57" t="s">
        <v>105</v>
      </c>
      <c r="Z2190" s="57">
        <v>845</v>
      </c>
      <c r="AA2190" s="57">
        <v>1208.3499999999999</v>
      </c>
    </row>
    <row r="2191" spans="16:27" ht="18" customHeight="1" x14ac:dyDescent="0.25">
      <c r="P2191" s="11"/>
      <c r="Q2191" s="58" t="s">
        <v>98</v>
      </c>
      <c r="R2191" s="58">
        <v>2022</v>
      </c>
      <c r="S2191" s="58" t="s">
        <v>6</v>
      </c>
      <c r="T2191" s="58" t="s">
        <v>101</v>
      </c>
      <c r="U2191" s="58" t="s">
        <v>103</v>
      </c>
      <c r="V2191" s="58" t="s">
        <v>104</v>
      </c>
      <c r="W2191" s="58" t="s">
        <v>100</v>
      </c>
      <c r="X2191" s="58" t="s">
        <v>102</v>
      </c>
      <c r="Y2191" s="58" t="s">
        <v>105</v>
      </c>
      <c r="Z2191" s="58">
        <v>878</v>
      </c>
      <c r="AA2191" s="58">
        <v>1255.54</v>
      </c>
    </row>
    <row r="2192" spans="16:27" ht="18" customHeight="1" x14ac:dyDescent="0.25">
      <c r="P2192" s="11"/>
      <c r="Q2192" s="57" t="s">
        <v>88</v>
      </c>
      <c r="R2192" s="57">
        <v>2022</v>
      </c>
      <c r="S2192" s="57" t="s">
        <v>5</v>
      </c>
      <c r="T2192" s="57" t="s">
        <v>101</v>
      </c>
      <c r="U2192" s="57" t="s">
        <v>103</v>
      </c>
      <c r="V2192" s="57" t="s">
        <v>104</v>
      </c>
      <c r="W2192" s="57" t="s">
        <v>100</v>
      </c>
      <c r="X2192" s="57" t="s">
        <v>102</v>
      </c>
      <c r="Y2192" s="57" t="s">
        <v>105</v>
      </c>
      <c r="Z2192" s="57">
        <v>266</v>
      </c>
      <c r="AA2192" s="57">
        <v>380.38</v>
      </c>
    </row>
    <row r="2193" spans="16:27" ht="18" customHeight="1" x14ac:dyDescent="0.25">
      <c r="P2193" s="11"/>
      <c r="Q2193" s="58" t="s">
        <v>98</v>
      </c>
      <c r="R2193" s="58">
        <v>2022</v>
      </c>
      <c r="S2193" s="58" t="s">
        <v>5</v>
      </c>
      <c r="T2193" s="58" t="s">
        <v>101</v>
      </c>
      <c r="U2193" s="58" t="s">
        <v>103</v>
      </c>
      <c r="V2193" s="58" t="s">
        <v>104</v>
      </c>
      <c r="W2193" s="58" t="s">
        <v>100</v>
      </c>
      <c r="X2193" s="58" t="s">
        <v>102</v>
      </c>
      <c r="Y2193" s="58" t="s">
        <v>105</v>
      </c>
      <c r="Z2193" s="58">
        <v>314</v>
      </c>
      <c r="AA2193" s="58">
        <v>449.02</v>
      </c>
    </row>
    <row r="2194" spans="16:27" ht="18" customHeight="1" x14ac:dyDescent="0.25">
      <c r="P2194" s="11"/>
      <c r="Q2194" s="57" t="s">
        <v>95</v>
      </c>
      <c r="R2194" s="57">
        <v>2022</v>
      </c>
      <c r="S2194" s="57" t="s">
        <v>5</v>
      </c>
      <c r="T2194" s="57" t="s">
        <v>101</v>
      </c>
      <c r="U2194" s="57" t="s">
        <v>103</v>
      </c>
      <c r="V2194" s="57" t="s">
        <v>104</v>
      </c>
      <c r="W2194" s="57" t="s">
        <v>100</v>
      </c>
      <c r="X2194" s="57" t="s">
        <v>102</v>
      </c>
      <c r="Y2194" s="57" t="s">
        <v>105</v>
      </c>
      <c r="Z2194" s="57">
        <v>268</v>
      </c>
      <c r="AA2194" s="57">
        <v>383.24</v>
      </c>
    </row>
    <row r="2195" spans="16:27" ht="18" customHeight="1" x14ac:dyDescent="0.25">
      <c r="P2195" s="11"/>
      <c r="Q2195" s="58" t="s">
        <v>88</v>
      </c>
      <c r="R2195" s="58">
        <v>2022</v>
      </c>
      <c r="S2195" s="58" t="s">
        <v>5</v>
      </c>
      <c r="T2195" s="58" t="s">
        <v>101</v>
      </c>
      <c r="U2195" s="58" t="s">
        <v>103</v>
      </c>
      <c r="V2195" s="58" t="s">
        <v>104</v>
      </c>
      <c r="W2195" s="58" t="s">
        <v>100</v>
      </c>
      <c r="X2195" s="58" t="s">
        <v>102</v>
      </c>
      <c r="Y2195" s="58" t="s">
        <v>105</v>
      </c>
      <c r="Z2195" s="58">
        <v>316</v>
      </c>
      <c r="AA2195" s="58">
        <v>451.88</v>
      </c>
    </row>
    <row r="2196" spans="16:27" ht="18" customHeight="1" x14ac:dyDescent="0.25">
      <c r="P2196" s="11"/>
      <c r="Q2196" s="57" t="s">
        <v>95</v>
      </c>
      <c r="R2196" s="57">
        <v>2022</v>
      </c>
      <c r="S2196" s="57" t="s">
        <v>5</v>
      </c>
      <c r="T2196" s="57" t="s">
        <v>101</v>
      </c>
      <c r="U2196" s="57" t="s">
        <v>103</v>
      </c>
      <c r="V2196" s="57" t="s">
        <v>104</v>
      </c>
      <c r="W2196" s="57" t="s">
        <v>100</v>
      </c>
      <c r="X2196" s="57" t="s">
        <v>102</v>
      </c>
      <c r="Y2196" s="57" t="s">
        <v>105</v>
      </c>
      <c r="Z2196" s="57">
        <v>835</v>
      </c>
      <c r="AA2196" s="57">
        <v>1194.05</v>
      </c>
    </row>
    <row r="2197" spans="16:27" ht="18" customHeight="1" x14ac:dyDescent="0.25">
      <c r="P2197" s="11"/>
      <c r="Q2197" s="58" t="s">
        <v>95</v>
      </c>
      <c r="R2197" s="58">
        <v>2022</v>
      </c>
      <c r="S2197" s="58" t="s">
        <v>5</v>
      </c>
      <c r="T2197" s="58" t="s">
        <v>101</v>
      </c>
      <c r="U2197" s="58" t="s">
        <v>103</v>
      </c>
      <c r="V2197" s="58" t="s">
        <v>104</v>
      </c>
      <c r="W2197" s="58" t="s">
        <v>100</v>
      </c>
      <c r="X2197" s="58" t="s">
        <v>102</v>
      </c>
      <c r="Y2197" s="58" t="s">
        <v>105</v>
      </c>
      <c r="Z2197" s="58">
        <v>869</v>
      </c>
      <c r="AA2197" s="58">
        <v>1242.67</v>
      </c>
    </row>
    <row r="2198" spans="16:27" ht="18" customHeight="1" x14ac:dyDescent="0.25">
      <c r="P2198" s="11"/>
      <c r="Q2198" s="57" t="s">
        <v>95</v>
      </c>
      <c r="R2198" s="57">
        <v>2022</v>
      </c>
      <c r="S2198" s="57" t="s">
        <v>5</v>
      </c>
      <c r="T2198" s="57" t="s">
        <v>101</v>
      </c>
      <c r="U2198" s="57" t="s">
        <v>103</v>
      </c>
      <c r="V2198" s="57" t="s">
        <v>104</v>
      </c>
      <c r="W2198" s="57" t="s">
        <v>100</v>
      </c>
      <c r="X2198" s="57" t="s">
        <v>102</v>
      </c>
      <c r="Y2198" s="57" t="s">
        <v>105</v>
      </c>
      <c r="Z2198" s="57">
        <v>937</v>
      </c>
      <c r="AA2198" s="57">
        <v>1339.91</v>
      </c>
    </row>
    <row r="2199" spans="16:27" ht="18" customHeight="1" x14ac:dyDescent="0.25">
      <c r="P2199" s="11"/>
      <c r="Q2199" s="58" t="s">
        <v>88</v>
      </c>
      <c r="R2199" s="58">
        <v>2022</v>
      </c>
      <c r="S2199" s="58" t="s">
        <v>5</v>
      </c>
      <c r="T2199" s="58" t="s">
        <v>101</v>
      </c>
      <c r="U2199" s="58" t="s">
        <v>103</v>
      </c>
      <c r="V2199" s="58" t="s">
        <v>104</v>
      </c>
      <c r="W2199" s="58" t="s">
        <v>100</v>
      </c>
      <c r="X2199" s="58" t="s">
        <v>102</v>
      </c>
      <c r="Y2199" s="58" t="s">
        <v>105</v>
      </c>
      <c r="Z2199" s="58">
        <v>938</v>
      </c>
      <c r="AA2199" s="58">
        <v>1341.34</v>
      </c>
    </row>
    <row r="2200" spans="16:27" ht="18" customHeight="1" x14ac:dyDescent="0.25">
      <c r="P2200" s="11"/>
      <c r="Q2200" s="57" t="s">
        <v>88</v>
      </c>
      <c r="R2200" s="57">
        <v>2022</v>
      </c>
      <c r="S2200" s="57" t="s">
        <v>5</v>
      </c>
      <c r="T2200" s="57" t="s">
        <v>101</v>
      </c>
      <c r="U2200" s="57" t="s">
        <v>103</v>
      </c>
      <c r="V2200" s="57" t="s">
        <v>104</v>
      </c>
      <c r="W2200" s="57" t="s">
        <v>100</v>
      </c>
      <c r="X2200" s="57" t="s">
        <v>102</v>
      </c>
      <c r="Y2200" s="57" t="s">
        <v>105</v>
      </c>
      <c r="Z2200" s="57">
        <v>875</v>
      </c>
      <c r="AA2200" s="57">
        <v>526.24</v>
      </c>
    </row>
    <row r="2201" spans="16:27" ht="18" customHeight="1" x14ac:dyDescent="0.25">
      <c r="P2201" s="11"/>
      <c r="Q2201" s="58" t="s">
        <v>98</v>
      </c>
      <c r="R2201" s="58">
        <v>2022</v>
      </c>
      <c r="S2201" s="58" t="s">
        <v>5</v>
      </c>
      <c r="T2201" s="58" t="s">
        <v>101</v>
      </c>
      <c r="U2201" s="58" t="s">
        <v>103</v>
      </c>
      <c r="V2201" s="58" t="s">
        <v>104</v>
      </c>
      <c r="W2201" s="58" t="s">
        <v>100</v>
      </c>
      <c r="X2201" s="58" t="s">
        <v>102</v>
      </c>
      <c r="Y2201" s="58" t="s">
        <v>105</v>
      </c>
      <c r="Z2201" s="58">
        <v>315</v>
      </c>
      <c r="AA2201" s="58">
        <v>450.45</v>
      </c>
    </row>
    <row r="2202" spans="16:27" ht="18" customHeight="1" x14ac:dyDescent="0.25">
      <c r="P2202" s="11"/>
      <c r="Q2202" s="57" t="s">
        <v>95</v>
      </c>
      <c r="R2202" s="57">
        <v>2022</v>
      </c>
      <c r="S2202" s="57" t="s">
        <v>5</v>
      </c>
      <c r="T2202" s="57" t="s">
        <v>101</v>
      </c>
      <c r="U2202" s="57" t="s">
        <v>103</v>
      </c>
      <c r="V2202" s="57" t="s">
        <v>104</v>
      </c>
      <c r="W2202" s="57" t="s">
        <v>100</v>
      </c>
      <c r="X2202" s="57" t="s">
        <v>102</v>
      </c>
      <c r="Y2202" s="57" t="s">
        <v>105</v>
      </c>
      <c r="Z2202" s="57">
        <v>153</v>
      </c>
      <c r="AA2202" s="57">
        <v>218.79</v>
      </c>
    </row>
    <row r="2203" spans="16:27" ht="18" customHeight="1" x14ac:dyDescent="0.25">
      <c r="P2203" s="11"/>
      <c r="Q2203" s="58" t="s">
        <v>95</v>
      </c>
      <c r="R2203" s="58">
        <v>2022</v>
      </c>
      <c r="S2203" s="58" t="s">
        <v>5</v>
      </c>
      <c r="T2203" s="58" t="s">
        <v>101</v>
      </c>
      <c r="U2203" s="58" t="s">
        <v>103</v>
      </c>
      <c r="V2203" s="58" t="s">
        <v>104</v>
      </c>
      <c r="W2203" s="58" t="s">
        <v>100</v>
      </c>
      <c r="X2203" s="58" t="s">
        <v>102</v>
      </c>
      <c r="Y2203" s="58" t="s">
        <v>105</v>
      </c>
      <c r="Z2203" s="58">
        <v>147</v>
      </c>
      <c r="AA2203" s="58">
        <v>210.21</v>
      </c>
    </row>
    <row r="2204" spans="16:27" ht="18" customHeight="1" x14ac:dyDescent="0.25">
      <c r="P2204" s="11"/>
      <c r="Q2204" s="57" t="s">
        <v>88</v>
      </c>
      <c r="R2204" s="57">
        <v>2022</v>
      </c>
      <c r="S2204" s="57" t="s">
        <v>5</v>
      </c>
      <c r="T2204" s="57" t="s">
        <v>101</v>
      </c>
      <c r="U2204" s="57" t="s">
        <v>103</v>
      </c>
      <c r="V2204" s="57" t="s">
        <v>104</v>
      </c>
      <c r="W2204" s="57" t="s">
        <v>100</v>
      </c>
      <c r="X2204" s="57" t="s">
        <v>102</v>
      </c>
      <c r="Y2204" s="57" t="s">
        <v>105</v>
      </c>
      <c r="Z2204" s="57">
        <v>141</v>
      </c>
      <c r="AA2204" s="57">
        <v>201.63</v>
      </c>
    </row>
    <row r="2205" spans="16:27" ht="18" customHeight="1" x14ac:dyDescent="0.25">
      <c r="P2205" s="11"/>
      <c r="Q2205" s="58" t="s">
        <v>97</v>
      </c>
      <c r="R2205" s="58">
        <v>2022</v>
      </c>
      <c r="S2205" s="58" t="s">
        <v>5</v>
      </c>
      <c r="T2205" s="58" t="s">
        <v>101</v>
      </c>
      <c r="U2205" s="58" t="s">
        <v>103</v>
      </c>
      <c r="V2205" s="58" t="s">
        <v>104</v>
      </c>
      <c r="W2205" s="58" t="s">
        <v>100</v>
      </c>
      <c r="X2205" s="58" t="s">
        <v>102</v>
      </c>
      <c r="Y2205" s="58" t="s">
        <v>105</v>
      </c>
      <c r="Z2205" s="58">
        <v>313</v>
      </c>
      <c r="AA2205" s="58">
        <v>447.59</v>
      </c>
    </row>
    <row r="2206" spans="16:27" ht="18" customHeight="1" x14ac:dyDescent="0.25">
      <c r="P2206" s="11"/>
      <c r="Q2206" s="57" t="s">
        <v>95</v>
      </c>
      <c r="R2206" s="57">
        <v>2022</v>
      </c>
      <c r="S2206" s="57" t="s">
        <v>5</v>
      </c>
      <c r="T2206" s="57" t="s">
        <v>101</v>
      </c>
      <c r="U2206" s="57" t="s">
        <v>103</v>
      </c>
      <c r="V2206" s="57" t="s">
        <v>104</v>
      </c>
      <c r="W2206" s="57" t="s">
        <v>100</v>
      </c>
      <c r="X2206" s="57" t="s">
        <v>102</v>
      </c>
      <c r="Y2206" s="57" t="s">
        <v>105</v>
      </c>
      <c r="Z2206" s="57">
        <v>844</v>
      </c>
      <c r="AA2206" s="57">
        <v>1206.92</v>
      </c>
    </row>
    <row r="2207" spans="16:27" ht="18" customHeight="1" x14ac:dyDescent="0.25">
      <c r="P2207" s="11"/>
      <c r="Q2207" s="58" t="s">
        <v>95</v>
      </c>
      <c r="R2207" s="58">
        <v>2022</v>
      </c>
      <c r="S2207" s="58" t="s">
        <v>5</v>
      </c>
      <c r="T2207" s="58" t="s">
        <v>101</v>
      </c>
      <c r="U2207" s="58" t="s">
        <v>103</v>
      </c>
      <c r="V2207" s="58" t="s">
        <v>104</v>
      </c>
      <c r="W2207" s="58" t="s">
        <v>100</v>
      </c>
      <c r="X2207" s="58" t="s">
        <v>102</v>
      </c>
      <c r="Y2207" s="58" t="s">
        <v>105</v>
      </c>
      <c r="Z2207" s="58">
        <v>877</v>
      </c>
      <c r="AA2207" s="58">
        <v>1254.1099999999999</v>
      </c>
    </row>
    <row r="2208" spans="16:27" ht="18" customHeight="1" x14ac:dyDescent="0.25">
      <c r="P2208" s="11"/>
      <c r="Q2208" s="57" t="s">
        <v>95</v>
      </c>
      <c r="R2208" s="57">
        <v>2022</v>
      </c>
      <c r="S2208" s="57" t="s">
        <v>2</v>
      </c>
      <c r="T2208" s="57" t="s">
        <v>101</v>
      </c>
      <c r="U2208" s="57" t="s">
        <v>103</v>
      </c>
      <c r="V2208" s="57" t="s">
        <v>104</v>
      </c>
      <c r="W2208" s="57" t="s">
        <v>100</v>
      </c>
      <c r="X2208" s="57" t="s">
        <v>102</v>
      </c>
      <c r="Y2208" s="57" t="s">
        <v>105</v>
      </c>
      <c r="Z2208" s="57">
        <v>284</v>
      </c>
      <c r="AA2208" s="57">
        <v>406.12</v>
      </c>
    </row>
    <row r="2209" spans="16:27" ht="18" customHeight="1" x14ac:dyDescent="0.25">
      <c r="P2209" s="11"/>
      <c r="Q2209" s="58" t="s">
        <v>97</v>
      </c>
      <c r="R2209" s="58">
        <v>2022</v>
      </c>
      <c r="S2209" s="58" t="s">
        <v>2</v>
      </c>
      <c r="T2209" s="58" t="s">
        <v>101</v>
      </c>
      <c r="U2209" s="58" t="s">
        <v>103</v>
      </c>
      <c r="V2209" s="58" t="s">
        <v>104</v>
      </c>
      <c r="W2209" s="58" t="s">
        <v>100</v>
      </c>
      <c r="X2209" s="58" t="s">
        <v>102</v>
      </c>
      <c r="Y2209" s="58" t="s">
        <v>105</v>
      </c>
      <c r="Z2209" s="58">
        <v>332</v>
      </c>
      <c r="AA2209" s="58">
        <v>474.76</v>
      </c>
    </row>
    <row r="2210" spans="16:27" ht="18" customHeight="1" x14ac:dyDescent="0.25">
      <c r="P2210" s="11"/>
      <c r="Q2210" s="57" t="s">
        <v>95</v>
      </c>
      <c r="R2210" s="57">
        <v>2022</v>
      </c>
      <c r="S2210" s="57" t="s">
        <v>2</v>
      </c>
      <c r="T2210" s="57" t="s">
        <v>101</v>
      </c>
      <c r="U2210" s="57" t="s">
        <v>103</v>
      </c>
      <c r="V2210" s="57" t="s">
        <v>104</v>
      </c>
      <c r="W2210" s="57" t="s">
        <v>100</v>
      </c>
      <c r="X2210" s="57" t="s">
        <v>102</v>
      </c>
      <c r="Y2210" s="57" t="s">
        <v>105</v>
      </c>
      <c r="Z2210" s="57">
        <v>286</v>
      </c>
      <c r="AA2210" s="57">
        <v>408.98</v>
      </c>
    </row>
    <row r="2211" spans="16:27" ht="18" customHeight="1" x14ac:dyDescent="0.25">
      <c r="P2211" s="11"/>
      <c r="Q2211" s="58" t="s">
        <v>88</v>
      </c>
      <c r="R2211" s="58">
        <v>2022</v>
      </c>
      <c r="S2211" s="58" t="s">
        <v>2</v>
      </c>
      <c r="T2211" s="58" t="s">
        <v>101</v>
      </c>
      <c r="U2211" s="58" t="s">
        <v>103</v>
      </c>
      <c r="V2211" s="58" t="s">
        <v>104</v>
      </c>
      <c r="W2211" s="58" t="s">
        <v>100</v>
      </c>
      <c r="X2211" s="58" t="s">
        <v>102</v>
      </c>
      <c r="Y2211" s="58" t="s">
        <v>105</v>
      </c>
      <c r="Z2211" s="58">
        <v>328</v>
      </c>
      <c r="AA2211" s="58">
        <v>469.04</v>
      </c>
    </row>
    <row r="2212" spans="16:27" ht="18" customHeight="1" x14ac:dyDescent="0.25">
      <c r="P2212" s="11"/>
      <c r="Q2212" s="57" t="s">
        <v>99</v>
      </c>
      <c r="R2212" s="57">
        <v>2022</v>
      </c>
      <c r="S2212" s="57" t="s">
        <v>2</v>
      </c>
      <c r="T2212" s="57" t="s">
        <v>101</v>
      </c>
      <c r="U2212" s="57" t="s">
        <v>103</v>
      </c>
      <c r="V2212" s="57" t="s">
        <v>104</v>
      </c>
      <c r="W2212" s="57" t="s">
        <v>100</v>
      </c>
      <c r="X2212" s="57" t="s">
        <v>102</v>
      </c>
      <c r="Y2212" s="57" t="s">
        <v>105</v>
      </c>
      <c r="Z2212" s="57">
        <v>833</v>
      </c>
      <c r="AA2212" s="57">
        <v>1191.19</v>
      </c>
    </row>
    <row r="2213" spans="16:27" ht="18" customHeight="1" x14ac:dyDescent="0.25">
      <c r="P2213" s="11"/>
      <c r="Q2213" s="58" t="s">
        <v>88</v>
      </c>
      <c r="R2213" s="58">
        <v>2022</v>
      </c>
      <c r="S2213" s="58" t="s">
        <v>2</v>
      </c>
      <c r="T2213" s="58" t="s">
        <v>101</v>
      </c>
      <c r="U2213" s="58" t="s">
        <v>103</v>
      </c>
      <c r="V2213" s="58" t="s">
        <v>104</v>
      </c>
      <c r="W2213" s="58" t="s">
        <v>100</v>
      </c>
      <c r="X2213" s="58" t="s">
        <v>102</v>
      </c>
      <c r="Y2213" s="58" t="s">
        <v>105</v>
      </c>
      <c r="Z2213" s="58">
        <v>866</v>
      </c>
      <c r="AA2213" s="58">
        <v>1238.3800000000001</v>
      </c>
    </row>
    <row r="2214" spans="16:27" ht="18" customHeight="1" x14ac:dyDescent="0.25">
      <c r="P2214" s="11"/>
      <c r="Q2214" s="57" t="s">
        <v>97</v>
      </c>
      <c r="R2214" s="57">
        <v>2022</v>
      </c>
      <c r="S2214" s="57" t="s">
        <v>2</v>
      </c>
      <c r="T2214" s="57" t="s">
        <v>101</v>
      </c>
      <c r="U2214" s="57" t="s">
        <v>103</v>
      </c>
      <c r="V2214" s="57" t="s">
        <v>104</v>
      </c>
      <c r="W2214" s="57" t="s">
        <v>100</v>
      </c>
      <c r="X2214" s="57" t="s">
        <v>102</v>
      </c>
      <c r="Y2214" s="57" t="s">
        <v>105</v>
      </c>
      <c r="Z2214" s="57">
        <v>929</v>
      </c>
      <c r="AA2214" s="57">
        <v>1328.47</v>
      </c>
    </row>
    <row r="2215" spans="16:27" ht="18" customHeight="1" x14ac:dyDescent="0.25">
      <c r="P2215" s="11"/>
      <c r="Q2215" s="58" t="s">
        <v>95</v>
      </c>
      <c r="R2215" s="58">
        <v>2022</v>
      </c>
      <c r="S2215" s="58" t="s">
        <v>2</v>
      </c>
      <c r="T2215" s="58" t="s">
        <v>101</v>
      </c>
      <c r="U2215" s="58" t="s">
        <v>103</v>
      </c>
      <c r="V2215" s="58" t="s">
        <v>104</v>
      </c>
      <c r="W2215" s="58" t="s">
        <v>100</v>
      </c>
      <c r="X2215" s="58" t="s">
        <v>102</v>
      </c>
      <c r="Y2215" s="58" t="s">
        <v>105</v>
      </c>
      <c r="Z2215" s="58">
        <v>930</v>
      </c>
      <c r="AA2215" s="58">
        <v>1329.9</v>
      </c>
    </row>
    <row r="2216" spans="16:27" ht="18" customHeight="1" x14ac:dyDescent="0.25">
      <c r="P2216" s="11"/>
      <c r="Q2216" s="57" t="s">
        <v>97</v>
      </c>
      <c r="R2216" s="57">
        <v>2022</v>
      </c>
      <c r="S2216" s="57" t="s">
        <v>2</v>
      </c>
      <c r="T2216" s="57" t="s">
        <v>101</v>
      </c>
      <c r="U2216" s="57" t="s">
        <v>103</v>
      </c>
      <c r="V2216" s="57" t="s">
        <v>104</v>
      </c>
      <c r="W2216" s="57" t="s">
        <v>100</v>
      </c>
      <c r="X2216" s="57" t="s">
        <v>102</v>
      </c>
      <c r="Y2216" s="57" t="s">
        <v>105</v>
      </c>
      <c r="Z2216" s="57">
        <v>872</v>
      </c>
      <c r="AA2216" s="57">
        <v>526.24</v>
      </c>
    </row>
    <row r="2217" spans="16:27" ht="18" customHeight="1" x14ac:dyDescent="0.25">
      <c r="P2217" s="11"/>
      <c r="Q2217" s="58" t="s">
        <v>88</v>
      </c>
      <c r="R2217" s="58">
        <v>2022</v>
      </c>
      <c r="S2217" s="58" t="s">
        <v>2</v>
      </c>
      <c r="T2217" s="58" t="s">
        <v>101</v>
      </c>
      <c r="U2217" s="58" t="s">
        <v>103</v>
      </c>
      <c r="V2217" s="58" t="s">
        <v>104</v>
      </c>
      <c r="W2217" s="58" t="s">
        <v>100</v>
      </c>
      <c r="X2217" s="58" t="s">
        <v>102</v>
      </c>
      <c r="Y2217" s="58" t="s">
        <v>105</v>
      </c>
      <c r="Z2217" s="58">
        <v>333</v>
      </c>
      <c r="AA2217" s="58">
        <v>476.19</v>
      </c>
    </row>
    <row r="2218" spans="16:27" ht="18" customHeight="1" x14ac:dyDescent="0.25">
      <c r="P2218" s="11"/>
      <c r="Q2218" s="57" t="s">
        <v>95</v>
      </c>
      <c r="R2218" s="57">
        <v>2022</v>
      </c>
      <c r="S2218" s="57" t="s">
        <v>2</v>
      </c>
      <c r="T2218" s="57" t="s">
        <v>101</v>
      </c>
      <c r="U2218" s="57" t="s">
        <v>103</v>
      </c>
      <c r="V2218" s="57" t="s">
        <v>104</v>
      </c>
      <c r="W2218" s="57" t="s">
        <v>100</v>
      </c>
      <c r="X2218" s="57" t="s">
        <v>102</v>
      </c>
      <c r="Y2218" s="57" t="s">
        <v>105</v>
      </c>
      <c r="Z2218" s="57">
        <v>201</v>
      </c>
      <c r="AA2218" s="57">
        <v>287.43</v>
      </c>
    </row>
    <row r="2219" spans="16:27" ht="18" customHeight="1" x14ac:dyDescent="0.25">
      <c r="P2219" s="11"/>
      <c r="Q2219" s="58" t="s">
        <v>95</v>
      </c>
      <c r="R2219" s="58">
        <v>2022</v>
      </c>
      <c r="S2219" s="58" t="s">
        <v>2</v>
      </c>
      <c r="T2219" s="58" t="s">
        <v>101</v>
      </c>
      <c r="U2219" s="58" t="s">
        <v>103</v>
      </c>
      <c r="V2219" s="58" t="s">
        <v>104</v>
      </c>
      <c r="W2219" s="58" t="s">
        <v>100</v>
      </c>
      <c r="X2219" s="58" t="s">
        <v>102</v>
      </c>
      <c r="Y2219" s="58" t="s">
        <v>105</v>
      </c>
      <c r="Z2219" s="58">
        <v>195</v>
      </c>
      <c r="AA2219" s="58">
        <v>278.85000000000002</v>
      </c>
    </row>
    <row r="2220" spans="16:27" ht="18" customHeight="1" x14ac:dyDescent="0.25">
      <c r="P2220" s="11"/>
      <c r="Q2220" s="57" t="s">
        <v>99</v>
      </c>
      <c r="R2220" s="57">
        <v>2022</v>
      </c>
      <c r="S2220" s="57" t="s">
        <v>2</v>
      </c>
      <c r="T2220" s="57" t="s">
        <v>101</v>
      </c>
      <c r="U2220" s="57" t="s">
        <v>103</v>
      </c>
      <c r="V2220" s="57" t="s">
        <v>104</v>
      </c>
      <c r="W2220" s="57" t="s">
        <v>100</v>
      </c>
      <c r="X2220" s="57" t="s">
        <v>102</v>
      </c>
      <c r="Y2220" s="57" t="s">
        <v>105</v>
      </c>
      <c r="Z2220" s="57">
        <v>189</v>
      </c>
      <c r="AA2220" s="57">
        <v>270.27</v>
      </c>
    </row>
    <row r="2221" spans="16:27" ht="18" customHeight="1" x14ac:dyDescent="0.25">
      <c r="P2221" s="11"/>
      <c r="Q2221" s="58" t="s">
        <v>95</v>
      </c>
      <c r="R2221" s="58">
        <v>2022</v>
      </c>
      <c r="S2221" s="58" t="s">
        <v>2</v>
      </c>
      <c r="T2221" s="58" t="s">
        <v>101</v>
      </c>
      <c r="U2221" s="58" t="s">
        <v>103</v>
      </c>
      <c r="V2221" s="58" t="s">
        <v>104</v>
      </c>
      <c r="W2221" s="58" t="s">
        <v>100</v>
      </c>
      <c r="X2221" s="58" t="s">
        <v>102</v>
      </c>
      <c r="Y2221" s="58" t="s">
        <v>105</v>
      </c>
      <c r="Z2221" s="58">
        <v>283</v>
      </c>
      <c r="AA2221" s="58">
        <v>404.69</v>
      </c>
    </row>
    <row r="2222" spans="16:27" ht="18" customHeight="1" x14ac:dyDescent="0.25">
      <c r="P2222" s="11"/>
      <c r="Q2222" s="57" t="s">
        <v>95</v>
      </c>
      <c r="R2222" s="57">
        <v>2022</v>
      </c>
      <c r="S2222" s="57" t="s">
        <v>2</v>
      </c>
      <c r="T2222" s="57" t="s">
        <v>101</v>
      </c>
      <c r="U2222" s="57" t="s">
        <v>103</v>
      </c>
      <c r="V2222" s="57" t="s">
        <v>104</v>
      </c>
      <c r="W2222" s="57" t="s">
        <v>100</v>
      </c>
      <c r="X2222" s="57" t="s">
        <v>102</v>
      </c>
      <c r="Y2222" s="57" t="s">
        <v>105</v>
      </c>
      <c r="Z2222" s="57">
        <v>331</v>
      </c>
      <c r="AA2222" s="57">
        <v>473.33</v>
      </c>
    </row>
    <row r="2223" spans="16:27" ht="18" customHeight="1" x14ac:dyDescent="0.25">
      <c r="P2223" s="11"/>
      <c r="Q2223" s="58" t="s">
        <v>95</v>
      </c>
      <c r="R2223" s="58">
        <v>2022</v>
      </c>
      <c r="S2223" s="58" t="s">
        <v>2</v>
      </c>
      <c r="T2223" s="58" t="s">
        <v>101</v>
      </c>
      <c r="U2223" s="58" t="s">
        <v>103</v>
      </c>
      <c r="V2223" s="58" t="s">
        <v>104</v>
      </c>
      <c r="W2223" s="58" t="s">
        <v>100</v>
      </c>
      <c r="X2223" s="58" t="s">
        <v>102</v>
      </c>
      <c r="Y2223" s="58" t="s">
        <v>105</v>
      </c>
      <c r="Z2223" s="58">
        <v>875</v>
      </c>
      <c r="AA2223" s="58">
        <v>1251.25</v>
      </c>
    </row>
    <row r="2224" spans="16:27" ht="18" customHeight="1" x14ac:dyDescent="0.25">
      <c r="P2224" s="11"/>
      <c r="Q2224" s="57" t="s">
        <v>88</v>
      </c>
      <c r="R2224" s="57">
        <v>2022</v>
      </c>
      <c r="S2224" s="57" t="s">
        <v>4</v>
      </c>
      <c r="T2224" s="57" t="s">
        <v>101</v>
      </c>
      <c r="U2224" s="57" t="s">
        <v>103</v>
      </c>
      <c r="V2224" s="57" t="s">
        <v>104</v>
      </c>
      <c r="W2224" s="57" t="s">
        <v>100</v>
      </c>
      <c r="X2224" s="57" t="s">
        <v>102</v>
      </c>
      <c r="Y2224" s="57" t="s">
        <v>105</v>
      </c>
      <c r="Z2224" s="57">
        <v>272</v>
      </c>
      <c r="AA2224" s="57">
        <v>388.96</v>
      </c>
    </row>
    <row r="2225" spans="16:27" ht="18" customHeight="1" x14ac:dyDescent="0.25">
      <c r="P2225" s="11"/>
      <c r="Q2225" s="58" t="s">
        <v>88</v>
      </c>
      <c r="R2225" s="58">
        <v>2022</v>
      </c>
      <c r="S2225" s="58" t="s">
        <v>4</v>
      </c>
      <c r="T2225" s="58" t="s">
        <v>101</v>
      </c>
      <c r="U2225" s="58" t="s">
        <v>103</v>
      </c>
      <c r="V2225" s="58" t="s">
        <v>104</v>
      </c>
      <c r="W2225" s="58" t="s">
        <v>100</v>
      </c>
      <c r="X2225" s="58" t="s">
        <v>102</v>
      </c>
      <c r="Y2225" s="58" t="s">
        <v>105</v>
      </c>
      <c r="Z2225" s="58">
        <v>320</v>
      </c>
      <c r="AA2225" s="58">
        <v>457.6</v>
      </c>
    </row>
    <row r="2226" spans="16:27" ht="18" customHeight="1" x14ac:dyDescent="0.25">
      <c r="P2226" s="11"/>
      <c r="Q2226" s="57" t="s">
        <v>88</v>
      </c>
      <c r="R2226" s="57">
        <v>2022</v>
      </c>
      <c r="S2226" s="57" t="s">
        <v>4</v>
      </c>
      <c r="T2226" s="57" t="s">
        <v>101</v>
      </c>
      <c r="U2226" s="57" t="s">
        <v>103</v>
      </c>
      <c r="V2226" s="57" t="s">
        <v>104</v>
      </c>
      <c r="W2226" s="57" t="s">
        <v>100</v>
      </c>
      <c r="X2226" s="57" t="s">
        <v>102</v>
      </c>
      <c r="Y2226" s="57" t="s">
        <v>105</v>
      </c>
      <c r="Z2226" s="57">
        <v>274</v>
      </c>
      <c r="AA2226" s="57">
        <v>391.82</v>
      </c>
    </row>
    <row r="2227" spans="16:27" ht="18" customHeight="1" x14ac:dyDescent="0.25">
      <c r="P2227" s="11"/>
      <c r="Q2227" s="58" t="s">
        <v>88</v>
      </c>
      <c r="R2227" s="58">
        <v>2022</v>
      </c>
      <c r="S2227" s="58" t="s">
        <v>4</v>
      </c>
      <c r="T2227" s="58" t="s">
        <v>101</v>
      </c>
      <c r="U2227" s="58" t="s">
        <v>103</v>
      </c>
      <c r="V2227" s="58" t="s">
        <v>104</v>
      </c>
      <c r="W2227" s="58" t="s">
        <v>100</v>
      </c>
      <c r="X2227" s="58" t="s">
        <v>102</v>
      </c>
      <c r="Y2227" s="58" t="s">
        <v>105</v>
      </c>
      <c r="Z2227" s="58">
        <v>322</v>
      </c>
      <c r="AA2227" s="58">
        <v>460.46</v>
      </c>
    </row>
    <row r="2228" spans="16:27" ht="18" customHeight="1" x14ac:dyDescent="0.25">
      <c r="P2228" s="11"/>
      <c r="Q2228" s="57" t="s">
        <v>88</v>
      </c>
      <c r="R2228" s="57">
        <v>2022</v>
      </c>
      <c r="S2228" s="57" t="s">
        <v>4</v>
      </c>
      <c r="T2228" s="57" t="s">
        <v>101</v>
      </c>
      <c r="U2228" s="57" t="s">
        <v>103</v>
      </c>
      <c r="V2228" s="57" t="s">
        <v>104</v>
      </c>
      <c r="W2228" s="57" t="s">
        <v>100</v>
      </c>
      <c r="X2228" s="57" t="s">
        <v>102</v>
      </c>
      <c r="Y2228" s="57" t="s">
        <v>105</v>
      </c>
      <c r="Z2228" s="57">
        <v>868</v>
      </c>
      <c r="AA2228" s="57">
        <v>1241.24</v>
      </c>
    </row>
    <row r="2229" spans="16:27" ht="18" customHeight="1" x14ac:dyDescent="0.25">
      <c r="P2229" s="11"/>
      <c r="Q2229" s="58" t="s">
        <v>88</v>
      </c>
      <c r="R2229" s="58">
        <v>2022</v>
      </c>
      <c r="S2229" s="58" t="s">
        <v>4</v>
      </c>
      <c r="T2229" s="58" t="s">
        <v>101</v>
      </c>
      <c r="U2229" s="58" t="s">
        <v>103</v>
      </c>
      <c r="V2229" s="58" t="s">
        <v>104</v>
      </c>
      <c r="W2229" s="58" t="s">
        <v>100</v>
      </c>
      <c r="X2229" s="58" t="s">
        <v>102</v>
      </c>
      <c r="Y2229" s="58" t="s">
        <v>105</v>
      </c>
      <c r="Z2229" s="58">
        <v>934</v>
      </c>
      <c r="AA2229" s="58">
        <v>1335.62</v>
      </c>
    </row>
    <row r="2230" spans="16:27" ht="18" customHeight="1" x14ac:dyDescent="0.25">
      <c r="P2230" s="11"/>
      <c r="Q2230" s="57" t="s">
        <v>98</v>
      </c>
      <c r="R2230" s="57">
        <v>2022</v>
      </c>
      <c r="S2230" s="57" t="s">
        <v>4</v>
      </c>
      <c r="T2230" s="57" t="s">
        <v>101</v>
      </c>
      <c r="U2230" s="57" t="s">
        <v>103</v>
      </c>
      <c r="V2230" s="57" t="s">
        <v>104</v>
      </c>
      <c r="W2230" s="57" t="s">
        <v>100</v>
      </c>
      <c r="X2230" s="57" t="s">
        <v>102</v>
      </c>
      <c r="Y2230" s="57" t="s">
        <v>105</v>
      </c>
      <c r="Z2230" s="57">
        <v>935</v>
      </c>
      <c r="AA2230" s="57">
        <v>1337.05</v>
      </c>
    </row>
    <row r="2231" spans="16:27" ht="18" customHeight="1" x14ac:dyDescent="0.25">
      <c r="P2231" s="11"/>
      <c r="Q2231" s="58" t="s">
        <v>95</v>
      </c>
      <c r="R2231" s="58">
        <v>2022</v>
      </c>
      <c r="S2231" s="58" t="s">
        <v>4</v>
      </c>
      <c r="T2231" s="58" t="s">
        <v>101</v>
      </c>
      <c r="U2231" s="58" t="s">
        <v>103</v>
      </c>
      <c r="V2231" s="58" t="s">
        <v>104</v>
      </c>
      <c r="W2231" s="58" t="s">
        <v>100</v>
      </c>
      <c r="X2231" s="58" t="s">
        <v>102</v>
      </c>
      <c r="Y2231" s="58" t="s">
        <v>105</v>
      </c>
      <c r="Z2231" s="58">
        <v>936</v>
      </c>
      <c r="AA2231" s="58">
        <v>1338.48</v>
      </c>
    </row>
    <row r="2232" spans="16:27" ht="18" customHeight="1" x14ac:dyDescent="0.25">
      <c r="P2232" s="11"/>
      <c r="Q2232" s="57" t="s">
        <v>98</v>
      </c>
      <c r="R2232" s="57">
        <v>2022</v>
      </c>
      <c r="S2232" s="57" t="s">
        <v>4</v>
      </c>
      <c r="T2232" s="57" t="s">
        <v>101</v>
      </c>
      <c r="U2232" s="57" t="s">
        <v>103</v>
      </c>
      <c r="V2232" s="57" t="s">
        <v>104</v>
      </c>
      <c r="W2232" s="57" t="s">
        <v>100</v>
      </c>
      <c r="X2232" s="57" t="s">
        <v>102</v>
      </c>
      <c r="Y2232" s="57" t="s">
        <v>105</v>
      </c>
      <c r="Z2232" s="57">
        <v>874</v>
      </c>
      <c r="AA2232" s="57">
        <v>526.24</v>
      </c>
    </row>
    <row r="2233" spans="16:27" ht="18" customHeight="1" x14ac:dyDescent="0.25">
      <c r="P2233" s="11"/>
      <c r="Q2233" s="58" t="s">
        <v>95</v>
      </c>
      <c r="R2233" s="58">
        <v>2022</v>
      </c>
      <c r="S2233" s="58" t="s">
        <v>4</v>
      </c>
      <c r="T2233" s="58" t="s">
        <v>101</v>
      </c>
      <c r="U2233" s="58" t="s">
        <v>103</v>
      </c>
      <c r="V2233" s="58" t="s">
        <v>104</v>
      </c>
      <c r="W2233" s="58" t="s">
        <v>100</v>
      </c>
      <c r="X2233" s="58" t="s">
        <v>102</v>
      </c>
      <c r="Y2233" s="58" t="s">
        <v>105</v>
      </c>
      <c r="Z2233" s="58">
        <v>321</v>
      </c>
      <c r="AA2233" s="58">
        <v>459.03</v>
      </c>
    </row>
    <row r="2234" spans="16:27" ht="18" customHeight="1" x14ac:dyDescent="0.25">
      <c r="P2234" s="11"/>
      <c r="Q2234" s="57" t="s">
        <v>88</v>
      </c>
      <c r="R2234" s="57">
        <v>2022</v>
      </c>
      <c r="S2234" s="57" t="s">
        <v>4</v>
      </c>
      <c r="T2234" s="57" t="s">
        <v>101</v>
      </c>
      <c r="U2234" s="57" t="s">
        <v>103</v>
      </c>
      <c r="V2234" s="57" t="s">
        <v>104</v>
      </c>
      <c r="W2234" s="57" t="s">
        <v>100</v>
      </c>
      <c r="X2234" s="57" t="s">
        <v>102</v>
      </c>
      <c r="Y2234" s="57" t="s">
        <v>105</v>
      </c>
      <c r="Z2234" s="57">
        <v>165</v>
      </c>
      <c r="AA2234" s="57">
        <v>235.95</v>
      </c>
    </row>
    <row r="2235" spans="16:27" ht="18" customHeight="1" x14ac:dyDescent="0.25">
      <c r="P2235" s="11"/>
      <c r="Q2235" s="58" t="s">
        <v>88</v>
      </c>
      <c r="R2235" s="58">
        <v>2022</v>
      </c>
      <c r="S2235" s="58" t="s">
        <v>4</v>
      </c>
      <c r="T2235" s="58" t="s">
        <v>101</v>
      </c>
      <c r="U2235" s="58" t="s">
        <v>103</v>
      </c>
      <c r="V2235" s="58" t="s">
        <v>104</v>
      </c>
      <c r="W2235" s="58" t="s">
        <v>100</v>
      </c>
      <c r="X2235" s="58" t="s">
        <v>102</v>
      </c>
      <c r="Y2235" s="58" t="s">
        <v>105</v>
      </c>
      <c r="Z2235" s="58">
        <v>159</v>
      </c>
      <c r="AA2235" s="58">
        <v>227.37</v>
      </c>
    </row>
    <row r="2236" spans="16:27" ht="18" customHeight="1" x14ac:dyDescent="0.25">
      <c r="P2236" s="11"/>
      <c r="Q2236" s="57" t="s">
        <v>95</v>
      </c>
      <c r="R2236" s="57">
        <v>2022</v>
      </c>
      <c r="S2236" s="57" t="s">
        <v>4</v>
      </c>
      <c r="T2236" s="57" t="s">
        <v>101</v>
      </c>
      <c r="U2236" s="57" t="s">
        <v>103</v>
      </c>
      <c r="V2236" s="57" t="s">
        <v>104</v>
      </c>
      <c r="W2236" s="57" t="s">
        <v>100</v>
      </c>
      <c r="X2236" s="57" t="s">
        <v>102</v>
      </c>
      <c r="Y2236" s="57" t="s">
        <v>105</v>
      </c>
      <c r="Z2236" s="57">
        <v>271</v>
      </c>
      <c r="AA2236" s="57">
        <v>387.53</v>
      </c>
    </row>
    <row r="2237" spans="16:27" ht="18" customHeight="1" x14ac:dyDescent="0.25">
      <c r="P2237" s="11"/>
      <c r="Q2237" s="58" t="s">
        <v>88</v>
      </c>
      <c r="R2237" s="58">
        <v>2022</v>
      </c>
      <c r="S2237" s="58" t="s">
        <v>4</v>
      </c>
      <c r="T2237" s="58" t="s">
        <v>101</v>
      </c>
      <c r="U2237" s="58" t="s">
        <v>103</v>
      </c>
      <c r="V2237" s="58" t="s">
        <v>104</v>
      </c>
      <c r="W2237" s="58" t="s">
        <v>100</v>
      </c>
      <c r="X2237" s="58" t="s">
        <v>102</v>
      </c>
      <c r="Y2237" s="58" t="s">
        <v>105</v>
      </c>
      <c r="Z2237" s="58">
        <v>319</v>
      </c>
      <c r="AA2237" s="58">
        <v>456.17</v>
      </c>
    </row>
    <row r="2238" spans="16:27" ht="18" customHeight="1" x14ac:dyDescent="0.25">
      <c r="P2238" s="11"/>
      <c r="Q2238" s="57" t="s">
        <v>88</v>
      </c>
      <c r="R2238" s="57">
        <v>2022</v>
      </c>
      <c r="S2238" s="57" t="s">
        <v>4</v>
      </c>
      <c r="T2238" s="57" t="s">
        <v>101</v>
      </c>
      <c r="U2238" s="57" t="s">
        <v>103</v>
      </c>
      <c r="V2238" s="57" t="s">
        <v>104</v>
      </c>
      <c r="W2238" s="57" t="s">
        <v>100</v>
      </c>
      <c r="X2238" s="57" t="s">
        <v>102</v>
      </c>
      <c r="Y2238" s="57" t="s">
        <v>105</v>
      </c>
      <c r="Z2238" s="57">
        <v>843</v>
      </c>
      <c r="AA2238" s="57">
        <v>1205.49</v>
      </c>
    </row>
    <row r="2239" spans="16:27" ht="18" customHeight="1" x14ac:dyDescent="0.25">
      <c r="P2239" s="11"/>
      <c r="Q2239" s="58" t="s">
        <v>95</v>
      </c>
      <c r="R2239" s="58">
        <v>2022</v>
      </c>
      <c r="S2239" s="58" t="s">
        <v>10</v>
      </c>
      <c r="T2239" s="58" t="s">
        <v>101</v>
      </c>
      <c r="U2239" s="58" t="s">
        <v>103</v>
      </c>
      <c r="V2239" s="58" t="s">
        <v>104</v>
      </c>
      <c r="W2239" s="58" t="s">
        <v>100</v>
      </c>
      <c r="X2239" s="58" t="s">
        <v>102</v>
      </c>
      <c r="Y2239" s="58" t="s">
        <v>105</v>
      </c>
      <c r="Z2239" s="58">
        <v>314</v>
      </c>
      <c r="AA2239" s="58">
        <v>449.02</v>
      </c>
    </row>
    <row r="2240" spans="16:27" ht="18" customHeight="1" x14ac:dyDescent="0.25">
      <c r="P2240" s="11"/>
      <c r="Q2240" s="57" t="s">
        <v>99</v>
      </c>
      <c r="R2240" s="57">
        <v>2022</v>
      </c>
      <c r="S2240" s="57" t="s">
        <v>10</v>
      </c>
      <c r="T2240" s="57" t="s">
        <v>101</v>
      </c>
      <c r="U2240" s="57" t="s">
        <v>103</v>
      </c>
      <c r="V2240" s="57" t="s">
        <v>104</v>
      </c>
      <c r="W2240" s="57" t="s">
        <v>100</v>
      </c>
      <c r="X2240" s="57" t="s">
        <v>102</v>
      </c>
      <c r="Y2240" s="57" t="s">
        <v>105</v>
      </c>
      <c r="Z2240" s="57">
        <v>242</v>
      </c>
      <c r="AA2240" s="57">
        <v>346.06</v>
      </c>
    </row>
    <row r="2241" spans="16:27" ht="18" customHeight="1" x14ac:dyDescent="0.25">
      <c r="P2241" s="11"/>
      <c r="Q2241" s="58" t="s">
        <v>95</v>
      </c>
      <c r="R2241" s="58">
        <v>2022</v>
      </c>
      <c r="S2241" s="58" t="s">
        <v>10</v>
      </c>
      <c r="T2241" s="58" t="s">
        <v>101</v>
      </c>
      <c r="U2241" s="58" t="s">
        <v>103</v>
      </c>
      <c r="V2241" s="58" t="s">
        <v>104</v>
      </c>
      <c r="W2241" s="58" t="s">
        <v>100</v>
      </c>
      <c r="X2241" s="58" t="s">
        <v>102</v>
      </c>
      <c r="Y2241" s="58" t="s">
        <v>105</v>
      </c>
      <c r="Z2241" s="58">
        <v>290</v>
      </c>
      <c r="AA2241" s="58">
        <v>414.7</v>
      </c>
    </row>
    <row r="2242" spans="16:27" ht="18" customHeight="1" x14ac:dyDescent="0.25">
      <c r="P2242" s="11"/>
      <c r="Q2242" s="57" t="s">
        <v>95</v>
      </c>
      <c r="R2242" s="57">
        <v>2022</v>
      </c>
      <c r="S2242" s="57" t="s">
        <v>10</v>
      </c>
      <c r="T2242" s="57" t="s">
        <v>101</v>
      </c>
      <c r="U2242" s="57" t="s">
        <v>103</v>
      </c>
      <c r="V2242" s="57" t="s">
        <v>104</v>
      </c>
      <c r="W2242" s="57" t="s">
        <v>100</v>
      </c>
      <c r="X2242" s="57" t="s">
        <v>102</v>
      </c>
      <c r="Y2242" s="57" t="s">
        <v>105</v>
      </c>
      <c r="Z2242" s="57">
        <v>316</v>
      </c>
      <c r="AA2242" s="57">
        <v>451.88</v>
      </c>
    </row>
    <row r="2243" spans="16:27" ht="18" customHeight="1" x14ac:dyDescent="0.25">
      <c r="P2243" s="11"/>
      <c r="Q2243" s="58" t="s">
        <v>95</v>
      </c>
      <c r="R2243" s="58">
        <v>2022</v>
      </c>
      <c r="S2243" s="58" t="s">
        <v>10</v>
      </c>
      <c r="T2243" s="58" t="s">
        <v>101</v>
      </c>
      <c r="U2243" s="58" t="s">
        <v>103</v>
      </c>
      <c r="V2243" s="58" t="s">
        <v>104</v>
      </c>
      <c r="W2243" s="58" t="s">
        <v>100</v>
      </c>
      <c r="X2243" s="58" t="s">
        <v>102</v>
      </c>
      <c r="Y2243" s="58" t="s">
        <v>105</v>
      </c>
      <c r="Z2243" s="58">
        <v>286</v>
      </c>
      <c r="AA2243" s="58">
        <v>408.98</v>
      </c>
    </row>
    <row r="2244" spans="16:27" ht="18" customHeight="1" x14ac:dyDescent="0.25">
      <c r="P2244" s="11"/>
      <c r="Q2244" s="57" t="s">
        <v>88</v>
      </c>
      <c r="R2244" s="57">
        <v>2022</v>
      </c>
      <c r="S2244" s="57" t="s">
        <v>10</v>
      </c>
      <c r="T2244" s="57" t="s">
        <v>101</v>
      </c>
      <c r="U2244" s="57" t="s">
        <v>103</v>
      </c>
      <c r="V2244" s="57" t="s">
        <v>104</v>
      </c>
      <c r="W2244" s="57" t="s">
        <v>100</v>
      </c>
      <c r="X2244" s="57" t="s">
        <v>102</v>
      </c>
      <c r="Y2244" s="57" t="s">
        <v>105</v>
      </c>
      <c r="Z2244" s="57">
        <v>840</v>
      </c>
      <c r="AA2244" s="57">
        <v>1201.2</v>
      </c>
    </row>
    <row r="2245" spans="16:27" ht="18" customHeight="1" x14ac:dyDescent="0.25">
      <c r="P2245" s="11"/>
      <c r="Q2245" s="58" t="s">
        <v>88</v>
      </c>
      <c r="R2245" s="58">
        <v>2022</v>
      </c>
      <c r="S2245" s="58" t="s">
        <v>10</v>
      </c>
      <c r="T2245" s="58" t="s">
        <v>101</v>
      </c>
      <c r="U2245" s="58" t="s">
        <v>103</v>
      </c>
      <c r="V2245" s="58" t="s">
        <v>104</v>
      </c>
      <c r="W2245" s="58" t="s">
        <v>100</v>
      </c>
      <c r="X2245" s="58" t="s">
        <v>102</v>
      </c>
      <c r="Y2245" s="58" t="s">
        <v>105</v>
      </c>
      <c r="Z2245" s="58">
        <v>873</v>
      </c>
      <c r="AA2245" s="58">
        <v>1248.3900000000001</v>
      </c>
    </row>
    <row r="2246" spans="16:27" ht="18" customHeight="1" x14ac:dyDescent="0.25">
      <c r="P2246" s="11"/>
      <c r="Q2246" s="57" t="s">
        <v>95</v>
      </c>
      <c r="R2246" s="57">
        <v>2022</v>
      </c>
      <c r="S2246" s="57" t="s">
        <v>10</v>
      </c>
      <c r="T2246" s="57" t="s">
        <v>101</v>
      </c>
      <c r="U2246" s="57" t="s">
        <v>103</v>
      </c>
      <c r="V2246" s="57" t="s">
        <v>104</v>
      </c>
      <c r="W2246" s="57" t="s">
        <v>100</v>
      </c>
      <c r="X2246" s="57" t="s">
        <v>102</v>
      </c>
      <c r="Y2246" s="57" t="s">
        <v>105</v>
      </c>
      <c r="Z2246" s="57">
        <v>950</v>
      </c>
      <c r="AA2246" s="57">
        <v>1358.5</v>
      </c>
    </row>
    <row r="2247" spans="16:27" ht="18" customHeight="1" x14ac:dyDescent="0.25">
      <c r="P2247" s="11"/>
      <c r="Q2247" s="58" t="s">
        <v>95</v>
      </c>
      <c r="R2247" s="58">
        <v>2022</v>
      </c>
      <c r="S2247" s="58" t="s">
        <v>10</v>
      </c>
      <c r="T2247" s="58" t="s">
        <v>101</v>
      </c>
      <c r="U2247" s="58" t="s">
        <v>103</v>
      </c>
      <c r="V2247" s="58" t="s">
        <v>104</v>
      </c>
      <c r="W2247" s="58" t="s">
        <v>100</v>
      </c>
      <c r="X2247" s="58" t="s">
        <v>102</v>
      </c>
      <c r="Y2247" s="58" t="s">
        <v>105</v>
      </c>
      <c r="Z2247" s="58">
        <v>951</v>
      </c>
      <c r="AA2247" s="58">
        <v>1359.93</v>
      </c>
    </row>
    <row r="2248" spans="16:27" ht="18" customHeight="1" x14ac:dyDescent="0.25">
      <c r="P2248" s="11"/>
      <c r="Q2248" s="57" t="s">
        <v>95</v>
      </c>
      <c r="R2248" s="57">
        <v>2022</v>
      </c>
      <c r="S2248" s="57" t="s">
        <v>10</v>
      </c>
      <c r="T2248" s="57" t="s">
        <v>101</v>
      </c>
      <c r="U2248" s="57" t="s">
        <v>103</v>
      </c>
      <c r="V2248" s="57" t="s">
        <v>104</v>
      </c>
      <c r="W2248" s="57" t="s">
        <v>100</v>
      </c>
      <c r="X2248" s="57" t="s">
        <v>102</v>
      </c>
      <c r="Y2248" s="57" t="s">
        <v>105</v>
      </c>
      <c r="Z2248" s="57">
        <v>952</v>
      </c>
      <c r="AA2248" s="57">
        <v>1361.36</v>
      </c>
    </row>
    <row r="2249" spans="16:27" ht="18" customHeight="1" x14ac:dyDescent="0.25">
      <c r="P2249" s="11"/>
      <c r="Q2249" s="58" t="s">
        <v>88</v>
      </c>
      <c r="R2249" s="58">
        <v>2022</v>
      </c>
      <c r="S2249" s="58" t="s">
        <v>10</v>
      </c>
      <c r="T2249" s="58" t="s">
        <v>101</v>
      </c>
      <c r="U2249" s="58" t="s">
        <v>103</v>
      </c>
      <c r="V2249" s="58" t="s">
        <v>104</v>
      </c>
      <c r="W2249" s="58" t="s">
        <v>100</v>
      </c>
      <c r="X2249" s="58" t="s">
        <v>102</v>
      </c>
      <c r="Y2249" s="58" t="s">
        <v>105</v>
      </c>
      <c r="Z2249" s="58">
        <v>826</v>
      </c>
      <c r="AA2249" s="58">
        <v>526.24</v>
      </c>
    </row>
    <row r="2250" spans="16:27" ht="18" customHeight="1" x14ac:dyDescent="0.25">
      <c r="P2250" s="11"/>
      <c r="Q2250" s="57" t="s">
        <v>95</v>
      </c>
      <c r="R2250" s="57">
        <v>2022</v>
      </c>
      <c r="S2250" s="57" t="s">
        <v>10</v>
      </c>
      <c r="T2250" s="57" t="s">
        <v>101</v>
      </c>
      <c r="U2250" s="57" t="s">
        <v>103</v>
      </c>
      <c r="V2250" s="57" t="s">
        <v>104</v>
      </c>
      <c r="W2250" s="57" t="s">
        <v>100</v>
      </c>
      <c r="X2250" s="57" t="s">
        <v>102</v>
      </c>
      <c r="Y2250" s="57" t="s">
        <v>105</v>
      </c>
      <c r="Z2250" s="57">
        <v>879</v>
      </c>
      <c r="AA2250" s="57">
        <v>526.24</v>
      </c>
    </row>
    <row r="2251" spans="16:27" ht="18" customHeight="1" x14ac:dyDescent="0.25">
      <c r="P2251" s="11"/>
      <c r="Q2251" s="58" t="s">
        <v>99</v>
      </c>
      <c r="R2251" s="58">
        <v>2022</v>
      </c>
      <c r="S2251" s="58" t="s">
        <v>10</v>
      </c>
      <c r="T2251" s="58" t="s">
        <v>101</v>
      </c>
      <c r="U2251" s="58" t="s">
        <v>103</v>
      </c>
      <c r="V2251" s="58" t="s">
        <v>104</v>
      </c>
      <c r="W2251" s="58" t="s">
        <v>100</v>
      </c>
      <c r="X2251" s="58" t="s">
        <v>102</v>
      </c>
      <c r="Y2251" s="58" t="s">
        <v>105</v>
      </c>
      <c r="Z2251" s="58">
        <v>315</v>
      </c>
      <c r="AA2251" s="58">
        <v>450.45</v>
      </c>
    </row>
    <row r="2252" spans="16:27" ht="18" customHeight="1" x14ac:dyDescent="0.25">
      <c r="P2252" s="11"/>
      <c r="Q2252" s="57" t="s">
        <v>88</v>
      </c>
      <c r="R2252" s="57">
        <v>2022</v>
      </c>
      <c r="S2252" s="57" t="s">
        <v>10</v>
      </c>
      <c r="T2252" s="57" t="s">
        <v>101</v>
      </c>
      <c r="U2252" s="57" t="s">
        <v>103</v>
      </c>
      <c r="V2252" s="57" t="s">
        <v>104</v>
      </c>
      <c r="W2252" s="57" t="s">
        <v>100</v>
      </c>
      <c r="X2252" s="57" t="s">
        <v>102</v>
      </c>
      <c r="Y2252" s="57" t="s">
        <v>105</v>
      </c>
      <c r="Z2252" s="57">
        <v>309</v>
      </c>
      <c r="AA2252" s="57">
        <v>441.87</v>
      </c>
    </row>
    <row r="2253" spans="16:27" ht="18" customHeight="1" x14ac:dyDescent="0.25">
      <c r="P2253" s="11"/>
      <c r="Q2253" s="58" t="s">
        <v>95</v>
      </c>
      <c r="R2253" s="58">
        <v>2022</v>
      </c>
      <c r="S2253" s="58" t="s">
        <v>10</v>
      </c>
      <c r="T2253" s="58" t="s">
        <v>101</v>
      </c>
      <c r="U2253" s="58" t="s">
        <v>103</v>
      </c>
      <c r="V2253" s="58" t="s">
        <v>104</v>
      </c>
      <c r="W2253" s="58" t="s">
        <v>100</v>
      </c>
      <c r="X2253" s="58" t="s">
        <v>102</v>
      </c>
      <c r="Y2253" s="58" t="s">
        <v>105</v>
      </c>
      <c r="Z2253" s="58">
        <v>313</v>
      </c>
      <c r="AA2253" s="58">
        <v>447.59</v>
      </c>
    </row>
    <row r="2254" spans="16:27" ht="18" customHeight="1" x14ac:dyDescent="0.25">
      <c r="P2254" s="11"/>
      <c r="Q2254" s="57" t="s">
        <v>95</v>
      </c>
      <c r="R2254" s="57">
        <v>2022</v>
      </c>
      <c r="S2254" s="57" t="s">
        <v>10</v>
      </c>
      <c r="T2254" s="57" t="s">
        <v>101</v>
      </c>
      <c r="U2254" s="57" t="s">
        <v>103</v>
      </c>
      <c r="V2254" s="57" t="s">
        <v>104</v>
      </c>
      <c r="W2254" s="57" t="s">
        <v>100</v>
      </c>
      <c r="X2254" s="57" t="s">
        <v>102</v>
      </c>
      <c r="Y2254" s="57" t="s">
        <v>105</v>
      </c>
      <c r="Z2254" s="57">
        <v>241</v>
      </c>
      <c r="AA2254" s="57">
        <v>344.63</v>
      </c>
    </row>
    <row r="2255" spans="16:27" ht="18" customHeight="1" x14ac:dyDescent="0.25">
      <c r="P2255" s="11"/>
      <c r="Q2255" s="58" t="s">
        <v>95</v>
      </c>
      <c r="R2255" s="58">
        <v>2022</v>
      </c>
      <c r="S2255" s="58" t="s">
        <v>10</v>
      </c>
      <c r="T2255" s="58" t="s">
        <v>101</v>
      </c>
      <c r="U2255" s="58" t="s">
        <v>103</v>
      </c>
      <c r="V2255" s="58" t="s">
        <v>104</v>
      </c>
      <c r="W2255" s="58" t="s">
        <v>100</v>
      </c>
      <c r="X2255" s="58" t="s">
        <v>102</v>
      </c>
      <c r="Y2255" s="58" t="s">
        <v>105</v>
      </c>
      <c r="Z2255" s="58">
        <v>289</v>
      </c>
      <c r="AA2255" s="58">
        <v>413.27</v>
      </c>
    </row>
    <row r="2256" spans="16:27" ht="18" customHeight="1" x14ac:dyDescent="0.25">
      <c r="P2256" s="11"/>
      <c r="Q2256" s="57" t="s">
        <v>95</v>
      </c>
      <c r="R2256" s="57">
        <v>2022</v>
      </c>
      <c r="S2256" s="57" t="s">
        <v>10</v>
      </c>
      <c r="T2256" s="57" t="s">
        <v>101</v>
      </c>
      <c r="U2256" s="57" t="s">
        <v>103</v>
      </c>
      <c r="V2256" s="57" t="s">
        <v>104</v>
      </c>
      <c r="W2256" s="57" t="s">
        <v>100</v>
      </c>
      <c r="X2256" s="57" t="s">
        <v>102</v>
      </c>
      <c r="Y2256" s="57" t="s">
        <v>105</v>
      </c>
      <c r="Z2256" s="57">
        <v>795</v>
      </c>
      <c r="AA2256" s="57">
        <v>1136.8499999999999</v>
      </c>
    </row>
    <row r="2257" spans="16:27" ht="18" customHeight="1" x14ac:dyDescent="0.25">
      <c r="P2257" s="11"/>
      <c r="Q2257" s="58" t="s">
        <v>95</v>
      </c>
      <c r="R2257" s="58">
        <v>2022</v>
      </c>
      <c r="S2257" s="58" t="s">
        <v>10</v>
      </c>
      <c r="T2257" s="58" t="s">
        <v>101</v>
      </c>
      <c r="U2257" s="58" t="s">
        <v>103</v>
      </c>
      <c r="V2257" s="58" t="s">
        <v>104</v>
      </c>
      <c r="W2257" s="58" t="s">
        <v>100</v>
      </c>
      <c r="X2257" s="58" t="s">
        <v>102</v>
      </c>
      <c r="Y2257" s="58" t="s">
        <v>105</v>
      </c>
      <c r="Z2257" s="58">
        <v>849</v>
      </c>
      <c r="AA2257" s="58">
        <v>1214.07</v>
      </c>
    </row>
    <row r="2258" spans="16:27" ht="18" customHeight="1" x14ac:dyDescent="0.25">
      <c r="P2258" s="11"/>
      <c r="Q2258" s="57" t="s">
        <v>95</v>
      </c>
      <c r="R2258" s="57">
        <v>2022</v>
      </c>
      <c r="S2258" s="57" t="s">
        <v>10</v>
      </c>
      <c r="T2258" s="57" t="s">
        <v>101</v>
      </c>
      <c r="U2258" s="57" t="s">
        <v>103</v>
      </c>
      <c r="V2258" s="57" t="s">
        <v>104</v>
      </c>
      <c r="W2258" s="57" t="s">
        <v>100</v>
      </c>
      <c r="X2258" s="57" t="s">
        <v>102</v>
      </c>
      <c r="Y2258" s="57" t="s">
        <v>105</v>
      </c>
      <c r="Z2258" s="57">
        <v>882</v>
      </c>
      <c r="AA2258" s="57">
        <v>1261.26</v>
      </c>
    </row>
    <row r="2259" spans="16:27" ht="18" customHeight="1" x14ac:dyDescent="0.25">
      <c r="P2259" s="11"/>
      <c r="Q2259" s="58" t="s">
        <v>95</v>
      </c>
      <c r="R2259" s="58">
        <v>2022</v>
      </c>
      <c r="S2259" s="58" t="s">
        <v>9</v>
      </c>
      <c r="T2259" s="58" t="s">
        <v>101</v>
      </c>
      <c r="U2259" s="58" t="s">
        <v>103</v>
      </c>
      <c r="V2259" s="58" t="s">
        <v>104</v>
      </c>
      <c r="W2259" s="58" t="s">
        <v>100</v>
      </c>
      <c r="X2259" s="58" t="s">
        <v>102</v>
      </c>
      <c r="Y2259" s="58" t="s">
        <v>105</v>
      </c>
      <c r="Z2259" s="58">
        <v>320</v>
      </c>
      <c r="AA2259" s="58">
        <v>457.6</v>
      </c>
    </row>
    <row r="2260" spans="16:27" ht="18" customHeight="1" x14ac:dyDescent="0.25">
      <c r="P2260" s="11"/>
      <c r="Q2260" s="57" t="s">
        <v>95</v>
      </c>
      <c r="R2260" s="57">
        <v>2022</v>
      </c>
      <c r="S2260" s="57" t="s">
        <v>9</v>
      </c>
      <c r="T2260" s="57" t="s">
        <v>101</v>
      </c>
      <c r="U2260" s="57" t="s">
        <v>103</v>
      </c>
      <c r="V2260" s="57" t="s">
        <v>104</v>
      </c>
      <c r="W2260" s="57" t="s">
        <v>100</v>
      </c>
      <c r="X2260" s="57" t="s">
        <v>102</v>
      </c>
      <c r="Y2260" s="57" t="s">
        <v>105</v>
      </c>
      <c r="Z2260" s="57">
        <v>248</v>
      </c>
      <c r="AA2260" s="57">
        <v>354.64</v>
      </c>
    </row>
    <row r="2261" spans="16:27" ht="18" customHeight="1" x14ac:dyDescent="0.25">
      <c r="P2261" s="11"/>
      <c r="Q2261" s="58" t="s">
        <v>95</v>
      </c>
      <c r="R2261" s="58">
        <v>2022</v>
      </c>
      <c r="S2261" s="58" t="s">
        <v>9</v>
      </c>
      <c r="T2261" s="58" t="s">
        <v>101</v>
      </c>
      <c r="U2261" s="58" t="s">
        <v>103</v>
      </c>
      <c r="V2261" s="58" t="s">
        <v>104</v>
      </c>
      <c r="W2261" s="58" t="s">
        <v>100</v>
      </c>
      <c r="X2261" s="58" t="s">
        <v>102</v>
      </c>
      <c r="Y2261" s="58" t="s">
        <v>105</v>
      </c>
      <c r="Z2261" s="58">
        <v>322</v>
      </c>
      <c r="AA2261" s="58">
        <v>460.46</v>
      </c>
    </row>
    <row r="2262" spans="16:27" ht="18" customHeight="1" x14ac:dyDescent="0.25">
      <c r="P2262" s="11"/>
      <c r="Q2262" s="57" t="s">
        <v>95</v>
      </c>
      <c r="R2262" s="57">
        <v>2022</v>
      </c>
      <c r="S2262" s="57" t="s">
        <v>9</v>
      </c>
      <c r="T2262" s="57" t="s">
        <v>101</v>
      </c>
      <c r="U2262" s="57" t="s">
        <v>103</v>
      </c>
      <c r="V2262" s="57" t="s">
        <v>104</v>
      </c>
      <c r="W2262" s="57" t="s">
        <v>100</v>
      </c>
      <c r="X2262" s="57" t="s">
        <v>102</v>
      </c>
      <c r="Y2262" s="57" t="s">
        <v>105</v>
      </c>
      <c r="Z2262" s="57">
        <v>244</v>
      </c>
      <c r="AA2262" s="57">
        <v>348.92</v>
      </c>
    </row>
    <row r="2263" spans="16:27" ht="18" customHeight="1" x14ac:dyDescent="0.25">
      <c r="P2263" s="11"/>
      <c r="Q2263" s="58" t="s">
        <v>97</v>
      </c>
      <c r="R2263" s="58">
        <v>2022</v>
      </c>
      <c r="S2263" s="58" t="s">
        <v>9</v>
      </c>
      <c r="T2263" s="58" t="s">
        <v>101</v>
      </c>
      <c r="U2263" s="58" t="s">
        <v>103</v>
      </c>
      <c r="V2263" s="58" t="s">
        <v>104</v>
      </c>
      <c r="W2263" s="58" t="s">
        <v>100</v>
      </c>
      <c r="X2263" s="58" t="s">
        <v>102</v>
      </c>
      <c r="Y2263" s="58" t="s">
        <v>105</v>
      </c>
      <c r="Z2263" s="58">
        <v>292</v>
      </c>
      <c r="AA2263" s="58">
        <v>417.56</v>
      </c>
    </row>
    <row r="2264" spans="16:27" ht="18" customHeight="1" x14ac:dyDescent="0.25">
      <c r="P2264" s="11"/>
      <c r="Q2264" s="57" t="s">
        <v>95</v>
      </c>
      <c r="R2264" s="57">
        <v>2022</v>
      </c>
      <c r="S2264" s="57" t="s">
        <v>9</v>
      </c>
      <c r="T2264" s="57" t="s">
        <v>101</v>
      </c>
      <c r="U2264" s="57" t="s">
        <v>103</v>
      </c>
      <c r="V2264" s="57" t="s">
        <v>104</v>
      </c>
      <c r="W2264" s="57" t="s">
        <v>100</v>
      </c>
      <c r="X2264" s="57" t="s">
        <v>102</v>
      </c>
      <c r="Y2264" s="57" t="s">
        <v>105</v>
      </c>
      <c r="Z2264" s="57">
        <v>786</v>
      </c>
      <c r="AA2264" s="57">
        <v>1123.98</v>
      </c>
    </row>
    <row r="2265" spans="16:27" ht="18" customHeight="1" x14ac:dyDescent="0.25">
      <c r="P2265" s="11"/>
      <c r="Q2265" s="58" t="s">
        <v>95</v>
      </c>
      <c r="R2265" s="58">
        <v>2022</v>
      </c>
      <c r="S2265" s="58" t="s">
        <v>9</v>
      </c>
      <c r="T2265" s="58" t="s">
        <v>101</v>
      </c>
      <c r="U2265" s="58" t="s">
        <v>103</v>
      </c>
      <c r="V2265" s="58" t="s">
        <v>104</v>
      </c>
      <c r="W2265" s="58" t="s">
        <v>100</v>
      </c>
      <c r="X2265" s="58" t="s">
        <v>102</v>
      </c>
      <c r="Y2265" s="58" t="s">
        <v>105</v>
      </c>
      <c r="Z2265" s="58">
        <v>839</v>
      </c>
      <c r="AA2265" s="58">
        <v>1199.77</v>
      </c>
    </row>
    <row r="2266" spans="16:27" ht="18" customHeight="1" x14ac:dyDescent="0.25">
      <c r="P2266" s="11"/>
      <c r="Q2266" s="57" t="s">
        <v>88</v>
      </c>
      <c r="R2266" s="57">
        <v>2022</v>
      </c>
      <c r="S2266" s="57" t="s">
        <v>9</v>
      </c>
      <c r="T2266" s="57" t="s">
        <v>101</v>
      </c>
      <c r="U2266" s="57" t="s">
        <v>103</v>
      </c>
      <c r="V2266" s="57" t="s">
        <v>104</v>
      </c>
      <c r="W2266" s="57" t="s">
        <v>100</v>
      </c>
      <c r="X2266" s="57" t="s">
        <v>102</v>
      </c>
      <c r="Y2266" s="57" t="s">
        <v>105</v>
      </c>
      <c r="Z2266" s="57">
        <v>872</v>
      </c>
      <c r="AA2266" s="57">
        <v>1246.96</v>
      </c>
    </row>
    <row r="2267" spans="16:27" ht="18" customHeight="1" x14ac:dyDescent="0.25">
      <c r="P2267" s="11"/>
      <c r="Q2267" s="58" t="s">
        <v>88</v>
      </c>
      <c r="R2267" s="58">
        <v>2022</v>
      </c>
      <c r="S2267" s="58" t="s">
        <v>9</v>
      </c>
      <c r="T2267" s="58" t="s">
        <v>101</v>
      </c>
      <c r="U2267" s="58" t="s">
        <v>103</v>
      </c>
      <c r="V2267" s="58" t="s">
        <v>104</v>
      </c>
      <c r="W2267" s="58" t="s">
        <v>100</v>
      </c>
      <c r="X2267" s="58" t="s">
        <v>102</v>
      </c>
      <c r="Y2267" s="58" t="s">
        <v>105</v>
      </c>
      <c r="Z2267" s="58">
        <v>947</v>
      </c>
      <c r="AA2267" s="58">
        <v>1354.21</v>
      </c>
    </row>
    <row r="2268" spans="16:27" ht="18" customHeight="1" x14ac:dyDescent="0.25">
      <c r="P2268" s="11"/>
      <c r="Q2268" s="57" t="s">
        <v>97</v>
      </c>
      <c r="R2268" s="57">
        <v>2022</v>
      </c>
      <c r="S2268" s="57" t="s">
        <v>9</v>
      </c>
      <c r="T2268" s="57" t="s">
        <v>101</v>
      </c>
      <c r="U2268" s="57" t="s">
        <v>103</v>
      </c>
      <c r="V2268" s="57" t="s">
        <v>104</v>
      </c>
      <c r="W2268" s="57" t="s">
        <v>100</v>
      </c>
      <c r="X2268" s="57" t="s">
        <v>102</v>
      </c>
      <c r="Y2268" s="57" t="s">
        <v>105</v>
      </c>
      <c r="Z2268" s="57">
        <v>948</v>
      </c>
      <c r="AA2268" s="57">
        <v>1355.64</v>
      </c>
    </row>
    <row r="2269" spans="16:27" ht="18" customHeight="1" x14ac:dyDescent="0.25">
      <c r="P2269" s="11"/>
      <c r="Q2269" s="58" t="s">
        <v>97</v>
      </c>
      <c r="R2269" s="58">
        <v>2022</v>
      </c>
      <c r="S2269" s="58" t="s">
        <v>9</v>
      </c>
      <c r="T2269" s="58" t="s">
        <v>101</v>
      </c>
      <c r="U2269" s="58" t="s">
        <v>103</v>
      </c>
      <c r="V2269" s="58" t="s">
        <v>104</v>
      </c>
      <c r="W2269" s="58" t="s">
        <v>100</v>
      </c>
      <c r="X2269" s="58" t="s">
        <v>102</v>
      </c>
      <c r="Y2269" s="58" t="s">
        <v>105</v>
      </c>
      <c r="Z2269" s="58">
        <v>949</v>
      </c>
      <c r="AA2269" s="58">
        <v>1357.07</v>
      </c>
    </row>
    <row r="2270" spans="16:27" ht="18" customHeight="1" x14ac:dyDescent="0.25">
      <c r="P2270" s="11"/>
      <c r="Q2270" s="57" t="s">
        <v>88</v>
      </c>
      <c r="R2270" s="57">
        <v>2022</v>
      </c>
      <c r="S2270" s="57" t="s">
        <v>9</v>
      </c>
      <c r="T2270" s="57" t="s">
        <v>101</v>
      </c>
      <c r="U2270" s="57" t="s">
        <v>103</v>
      </c>
      <c r="V2270" s="57" t="s">
        <v>104</v>
      </c>
      <c r="W2270" s="57" t="s">
        <v>100</v>
      </c>
      <c r="X2270" s="57" t="s">
        <v>102</v>
      </c>
      <c r="Y2270" s="57" t="s">
        <v>105</v>
      </c>
      <c r="Z2270" s="57">
        <v>825</v>
      </c>
      <c r="AA2270" s="57">
        <v>526.24</v>
      </c>
    </row>
    <row r="2271" spans="16:27" ht="18" customHeight="1" x14ac:dyDescent="0.25">
      <c r="P2271" s="11"/>
      <c r="Q2271" s="58" t="s">
        <v>88</v>
      </c>
      <c r="R2271" s="58">
        <v>2022</v>
      </c>
      <c r="S2271" s="58" t="s">
        <v>9</v>
      </c>
      <c r="T2271" s="58" t="s">
        <v>101</v>
      </c>
      <c r="U2271" s="58" t="s">
        <v>103</v>
      </c>
      <c r="V2271" s="58" t="s">
        <v>104</v>
      </c>
      <c r="W2271" s="58" t="s">
        <v>100</v>
      </c>
      <c r="X2271" s="58" t="s">
        <v>102</v>
      </c>
      <c r="Y2271" s="58" t="s">
        <v>105</v>
      </c>
      <c r="Z2271" s="58">
        <v>878</v>
      </c>
      <c r="AA2271" s="58">
        <v>526.24</v>
      </c>
    </row>
    <row r="2272" spans="16:27" ht="18" customHeight="1" x14ac:dyDescent="0.25">
      <c r="P2272" s="11"/>
      <c r="Q2272" s="57" t="s">
        <v>95</v>
      </c>
      <c r="R2272" s="57">
        <v>2022</v>
      </c>
      <c r="S2272" s="57" t="s">
        <v>9</v>
      </c>
      <c r="T2272" s="57" t="s">
        <v>101</v>
      </c>
      <c r="U2272" s="57" t="s">
        <v>103</v>
      </c>
      <c r="V2272" s="57" t="s">
        <v>104</v>
      </c>
      <c r="W2272" s="57" t="s">
        <v>100</v>
      </c>
      <c r="X2272" s="57" t="s">
        <v>102</v>
      </c>
      <c r="Y2272" s="57" t="s">
        <v>105</v>
      </c>
      <c r="Z2272" s="57">
        <v>291</v>
      </c>
      <c r="AA2272" s="57">
        <v>416.13</v>
      </c>
    </row>
    <row r="2273" spans="16:27" ht="18" customHeight="1" x14ac:dyDescent="0.25">
      <c r="P2273" s="11"/>
      <c r="Q2273" s="58" t="s">
        <v>95</v>
      </c>
      <c r="R2273" s="58">
        <v>2022</v>
      </c>
      <c r="S2273" s="58" t="s">
        <v>9</v>
      </c>
      <c r="T2273" s="58" t="s">
        <v>101</v>
      </c>
      <c r="U2273" s="58" t="s">
        <v>103</v>
      </c>
      <c r="V2273" s="58" t="s">
        <v>104</v>
      </c>
      <c r="W2273" s="58" t="s">
        <v>100</v>
      </c>
      <c r="X2273" s="58" t="s">
        <v>102</v>
      </c>
      <c r="Y2273" s="58" t="s">
        <v>105</v>
      </c>
      <c r="Z2273" s="58">
        <v>333</v>
      </c>
      <c r="AA2273" s="58">
        <v>476.19</v>
      </c>
    </row>
    <row r="2274" spans="16:27" ht="18" customHeight="1" x14ac:dyDescent="0.25">
      <c r="P2274" s="11"/>
      <c r="Q2274" s="57" t="s">
        <v>95</v>
      </c>
      <c r="R2274" s="57">
        <v>2022</v>
      </c>
      <c r="S2274" s="57" t="s">
        <v>9</v>
      </c>
      <c r="T2274" s="57" t="s">
        <v>101</v>
      </c>
      <c r="U2274" s="57" t="s">
        <v>103</v>
      </c>
      <c r="V2274" s="57" t="s">
        <v>104</v>
      </c>
      <c r="W2274" s="57" t="s">
        <v>100</v>
      </c>
      <c r="X2274" s="57" t="s">
        <v>102</v>
      </c>
      <c r="Y2274" s="57" t="s">
        <v>105</v>
      </c>
      <c r="Z2274" s="57">
        <v>327</v>
      </c>
      <c r="AA2274" s="57">
        <v>467.61</v>
      </c>
    </row>
    <row r="2275" spans="16:27" ht="18" customHeight="1" x14ac:dyDescent="0.25">
      <c r="P2275" s="11"/>
      <c r="Q2275" s="58" t="s">
        <v>95</v>
      </c>
      <c r="R2275" s="58">
        <v>2022</v>
      </c>
      <c r="S2275" s="58" t="s">
        <v>9</v>
      </c>
      <c r="T2275" s="58" t="s">
        <v>101</v>
      </c>
      <c r="U2275" s="58" t="s">
        <v>103</v>
      </c>
      <c r="V2275" s="58" t="s">
        <v>104</v>
      </c>
      <c r="W2275" s="58" t="s">
        <v>100</v>
      </c>
      <c r="X2275" s="58" t="s">
        <v>102</v>
      </c>
      <c r="Y2275" s="58" t="s">
        <v>105</v>
      </c>
      <c r="Z2275" s="58">
        <v>321</v>
      </c>
      <c r="AA2275" s="58">
        <v>459.03</v>
      </c>
    </row>
    <row r="2276" spans="16:27" ht="18" customHeight="1" x14ac:dyDescent="0.25">
      <c r="P2276" s="11"/>
      <c r="Q2276" s="57" t="s">
        <v>97</v>
      </c>
      <c r="R2276" s="57">
        <v>2022</v>
      </c>
      <c r="S2276" s="57" t="s">
        <v>9</v>
      </c>
      <c r="T2276" s="57" t="s">
        <v>101</v>
      </c>
      <c r="U2276" s="57" t="s">
        <v>103</v>
      </c>
      <c r="V2276" s="57" t="s">
        <v>104</v>
      </c>
      <c r="W2276" s="57" t="s">
        <v>100</v>
      </c>
      <c r="X2276" s="57" t="s">
        <v>102</v>
      </c>
      <c r="Y2276" s="57" t="s">
        <v>105</v>
      </c>
      <c r="Z2276" s="57">
        <v>319</v>
      </c>
      <c r="AA2276" s="57">
        <v>456.17</v>
      </c>
    </row>
    <row r="2277" spans="16:27" ht="18" customHeight="1" x14ac:dyDescent="0.25">
      <c r="P2277" s="11"/>
      <c r="Q2277" s="58" t="s">
        <v>97</v>
      </c>
      <c r="R2277" s="58">
        <v>2022</v>
      </c>
      <c r="S2277" s="58" t="s">
        <v>9</v>
      </c>
      <c r="T2277" s="58" t="s">
        <v>101</v>
      </c>
      <c r="U2277" s="58" t="s">
        <v>103</v>
      </c>
      <c r="V2277" s="58" t="s">
        <v>104</v>
      </c>
      <c r="W2277" s="58" t="s">
        <v>100</v>
      </c>
      <c r="X2277" s="58" t="s">
        <v>102</v>
      </c>
      <c r="Y2277" s="58" t="s">
        <v>105</v>
      </c>
      <c r="Z2277" s="58">
        <v>247</v>
      </c>
      <c r="AA2277" s="58">
        <v>353.21</v>
      </c>
    </row>
    <row r="2278" spans="16:27" ht="18" customHeight="1" x14ac:dyDescent="0.25">
      <c r="P2278" s="11"/>
      <c r="Q2278" s="57" t="s">
        <v>95</v>
      </c>
      <c r="R2278" s="57">
        <v>2022</v>
      </c>
      <c r="S2278" s="57" t="s">
        <v>9</v>
      </c>
      <c r="T2278" s="57" t="s">
        <v>101</v>
      </c>
      <c r="U2278" s="57" t="s">
        <v>103</v>
      </c>
      <c r="V2278" s="57" t="s">
        <v>104</v>
      </c>
      <c r="W2278" s="57" t="s">
        <v>100</v>
      </c>
      <c r="X2278" s="57" t="s">
        <v>102</v>
      </c>
      <c r="Y2278" s="57" t="s">
        <v>105</v>
      </c>
      <c r="Z2278" s="57">
        <v>295</v>
      </c>
      <c r="AA2278" s="57">
        <v>421.85</v>
      </c>
    </row>
    <row r="2279" spans="16:27" ht="18" customHeight="1" x14ac:dyDescent="0.25">
      <c r="P2279" s="11"/>
      <c r="Q2279" s="58" t="s">
        <v>97</v>
      </c>
      <c r="R2279" s="58">
        <v>2022</v>
      </c>
      <c r="S2279" s="58" t="s">
        <v>9</v>
      </c>
      <c r="T2279" s="58" t="s">
        <v>101</v>
      </c>
      <c r="U2279" s="58" t="s">
        <v>103</v>
      </c>
      <c r="V2279" s="58" t="s">
        <v>104</v>
      </c>
      <c r="W2279" s="58" t="s">
        <v>100</v>
      </c>
      <c r="X2279" s="58" t="s">
        <v>102</v>
      </c>
      <c r="Y2279" s="58" t="s">
        <v>105</v>
      </c>
      <c r="Z2279" s="58">
        <v>848</v>
      </c>
      <c r="AA2279" s="58">
        <v>1212.6400000000001</v>
      </c>
    </row>
    <row r="2280" spans="16:27" ht="18" customHeight="1" x14ac:dyDescent="0.25">
      <c r="P2280" s="11"/>
      <c r="Q2280" s="57" t="s">
        <v>95</v>
      </c>
      <c r="R2280" s="57">
        <v>2022</v>
      </c>
      <c r="S2280" s="57" t="s">
        <v>9</v>
      </c>
      <c r="T2280" s="57" t="s">
        <v>101</v>
      </c>
      <c r="U2280" s="57" t="s">
        <v>103</v>
      </c>
      <c r="V2280" s="57" t="s">
        <v>104</v>
      </c>
      <c r="W2280" s="57" t="s">
        <v>100</v>
      </c>
      <c r="X2280" s="57" t="s">
        <v>102</v>
      </c>
      <c r="Y2280" s="57" t="s">
        <v>105</v>
      </c>
      <c r="Z2280" s="57">
        <v>881</v>
      </c>
      <c r="AA2280" s="57">
        <v>1259.83</v>
      </c>
    </row>
    <row r="2281" spans="16:27" ht="18" customHeight="1" x14ac:dyDescent="0.25">
      <c r="P2281" s="11"/>
      <c r="Q2281" s="58" t="s">
        <v>88</v>
      </c>
      <c r="R2281" s="58">
        <v>2022</v>
      </c>
      <c r="S2281" s="58" t="s">
        <v>8</v>
      </c>
      <c r="T2281" s="58" t="s">
        <v>101</v>
      </c>
      <c r="U2281" s="58" t="s">
        <v>103</v>
      </c>
      <c r="V2281" s="58" t="s">
        <v>104</v>
      </c>
      <c r="W2281" s="58" t="s">
        <v>100</v>
      </c>
      <c r="X2281" s="58" t="s">
        <v>102</v>
      </c>
      <c r="Y2281" s="58" t="s">
        <v>105</v>
      </c>
      <c r="Z2281" s="58">
        <v>326</v>
      </c>
      <c r="AA2281" s="58">
        <v>466.18</v>
      </c>
    </row>
    <row r="2282" spans="16:27" ht="18" customHeight="1" x14ac:dyDescent="0.25">
      <c r="P2282" s="11"/>
      <c r="Q2282" s="57" t="s">
        <v>88</v>
      </c>
      <c r="R2282" s="57">
        <v>2022</v>
      </c>
      <c r="S2282" s="57" t="s">
        <v>8</v>
      </c>
      <c r="T2282" s="57" t="s">
        <v>101</v>
      </c>
      <c r="U2282" s="57" t="s">
        <v>103</v>
      </c>
      <c r="V2282" s="57" t="s">
        <v>104</v>
      </c>
      <c r="W2282" s="57" t="s">
        <v>100</v>
      </c>
      <c r="X2282" s="57" t="s">
        <v>102</v>
      </c>
      <c r="Y2282" s="57" t="s">
        <v>105</v>
      </c>
      <c r="Z2282" s="57">
        <v>254</v>
      </c>
      <c r="AA2282" s="57">
        <v>363.22</v>
      </c>
    </row>
    <row r="2283" spans="16:27" ht="18" customHeight="1" x14ac:dyDescent="0.25">
      <c r="P2283" s="11"/>
      <c r="Q2283" s="58" t="s">
        <v>95</v>
      </c>
      <c r="R2283" s="58">
        <v>2022</v>
      </c>
      <c r="S2283" s="58" t="s">
        <v>8</v>
      </c>
      <c r="T2283" s="58" t="s">
        <v>101</v>
      </c>
      <c r="U2283" s="58" t="s">
        <v>103</v>
      </c>
      <c r="V2283" s="58" t="s">
        <v>104</v>
      </c>
      <c r="W2283" s="58" t="s">
        <v>100</v>
      </c>
      <c r="X2283" s="58" t="s">
        <v>102</v>
      </c>
      <c r="Y2283" s="58" t="s">
        <v>105</v>
      </c>
      <c r="Z2283" s="58">
        <v>296</v>
      </c>
      <c r="AA2283" s="58">
        <v>423.28</v>
      </c>
    </row>
    <row r="2284" spans="16:27" ht="18" customHeight="1" x14ac:dyDescent="0.25">
      <c r="P2284" s="11"/>
      <c r="Q2284" s="57" t="s">
        <v>88</v>
      </c>
      <c r="R2284" s="57">
        <v>2022</v>
      </c>
      <c r="S2284" s="57" t="s">
        <v>8</v>
      </c>
      <c r="T2284" s="57" t="s">
        <v>101</v>
      </c>
      <c r="U2284" s="57" t="s">
        <v>103</v>
      </c>
      <c r="V2284" s="57" t="s">
        <v>104</v>
      </c>
      <c r="W2284" s="57" t="s">
        <v>100</v>
      </c>
      <c r="X2284" s="57" t="s">
        <v>102</v>
      </c>
      <c r="Y2284" s="57" t="s">
        <v>105</v>
      </c>
      <c r="Z2284" s="57">
        <v>328</v>
      </c>
      <c r="AA2284" s="57">
        <v>469.04</v>
      </c>
    </row>
    <row r="2285" spans="16:27" ht="18" customHeight="1" x14ac:dyDescent="0.25">
      <c r="P2285" s="11"/>
      <c r="Q2285" s="58" t="s">
        <v>97</v>
      </c>
      <c r="R2285" s="58">
        <v>2022</v>
      </c>
      <c r="S2285" s="58" t="s">
        <v>8</v>
      </c>
      <c r="T2285" s="58" t="s">
        <v>101</v>
      </c>
      <c r="U2285" s="58" t="s">
        <v>103</v>
      </c>
      <c r="V2285" s="58" t="s">
        <v>104</v>
      </c>
      <c r="W2285" s="58" t="s">
        <v>100</v>
      </c>
      <c r="X2285" s="58" t="s">
        <v>102</v>
      </c>
      <c r="Y2285" s="58" t="s">
        <v>105</v>
      </c>
      <c r="Z2285" s="58">
        <v>250</v>
      </c>
      <c r="AA2285" s="58">
        <v>357.5</v>
      </c>
    </row>
    <row r="2286" spans="16:27" ht="18" customHeight="1" x14ac:dyDescent="0.25">
      <c r="P2286" s="11"/>
      <c r="Q2286" s="57" t="s">
        <v>95</v>
      </c>
      <c r="R2286" s="57">
        <v>2022</v>
      </c>
      <c r="S2286" s="57" t="s">
        <v>8</v>
      </c>
      <c r="T2286" s="57" t="s">
        <v>101</v>
      </c>
      <c r="U2286" s="57" t="s">
        <v>103</v>
      </c>
      <c r="V2286" s="57" t="s">
        <v>104</v>
      </c>
      <c r="W2286" s="57" t="s">
        <v>100</v>
      </c>
      <c r="X2286" s="57" t="s">
        <v>102</v>
      </c>
      <c r="Y2286" s="57" t="s">
        <v>105</v>
      </c>
      <c r="Z2286" s="57">
        <v>298</v>
      </c>
      <c r="AA2286" s="57">
        <v>426.14</v>
      </c>
    </row>
    <row r="2287" spans="16:27" ht="18" customHeight="1" x14ac:dyDescent="0.25">
      <c r="P2287" s="11"/>
      <c r="Q2287" s="58" t="s">
        <v>88</v>
      </c>
      <c r="R2287" s="58">
        <v>2022</v>
      </c>
      <c r="S2287" s="58" t="s">
        <v>8</v>
      </c>
      <c r="T2287" s="58" t="s">
        <v>101</v>
      </c>
      <c r="U2287" s="58" t="s">
        <v>103</v>
      </c>
      <c r="V2287" s="58" t="s">
        <v>104</v>
      </c>
      <c r="W2287" s="58" t="s">
        <v>100</v>
      </c>
      <c r="X2287" s="58" t="s">
        <v>102</v>
      </c>
      <c r="Y2287" s="58" t="s">
        <v>105</v>
      </c>
      <c r="Z2287" s="58">
        <v>785</v>
      </c>
      <c r="AA2287" s="58">
        <v>1122.55</v>
      </c>
    </row>
    <row r="2288" spans="16:27" ht="18" customHeight="1" x14ac:dyDescent="0.25">
      <c r="P2288" s="11"/>
      <c r="Q2288" s="57" t="s">
        <v>99</v>
      </c>
      <c r="R2288" s="57">
        <v>2022</v>
      </c>
      <c r="S2288" s="57" t="s">
        <v>8</v>
      </c>
      <c r="T2288" s="57" t="s">
        <v>101</v>
      </c>
      <c r="U2288" s="57" t="s">
        <v>103</v>
      </c>
      <c r="V2288" s="57" t="s">
        <v>104</v>
      </c>
      <c r="W2288" s="57" t="s">
        <v>100</v>
      </c>
      <c r="X2288" s="57" t="s">
        <v>102</v>
      </c>
      <c r="Y2288" s="57" t="s">
        <v>105</v>
      </c>
      <c r="Z2288" s="57">
        <v>838</v>
      </c>
      <c r="AA2288" s="57">
        <v>1198.3399999999999</v>
      </c>
    </row>
    <row r="2289" spans="16:27" ht="18" customHeight="1" x14ac:dyDescent="0.25">
      <c r="P2289" s="11"/>
      <c r="Q2289" s="58" t="s">
        <v>99</v>
      </c>
      <c r="R2289" s="58">
        <v>2022</v>
      </c>
      <c r="S2289" s="58" t="s">
        <v>8</v>
      </c>
      <c r="T2289" s="58" t="s">
        <v>101</v>
      </c>
      <c r="U2289" s="58" t="s">
        <v>103</v>
      </c>
      <c r="V2289" s="58" t="s">
        <v>104</v>
      </c>
      <c r="W2289" s="58" t="s">
        <v>100</v>
      </c>
      <c r="X2289" s="58" t="s">
        <v>102</v>
      </c>
      <c r="Y2289" s="58" t="s">
        <v>105</v>
      </c>
      <c r="Z2289" s="58">
        <v>871</v>
      </c>
      <c r="AA2289" s="58">
        <v>1245.53</v>
      </c>
    </row>
    <row r="2290" spans="16:27" ht="18" customHeight="1" x14ac:dyDescent="0.25">
      <c r="P2290" s="11"/>
      <c r="Q2290" s="57" t="s">
        <v>97</v>
      </c>
      <c r="R2290" s="57">
        <v>2022</v>
      </c>
      <c r="S2290" s="57" t="s">
        <v>8</v>
      </c>
      <c r="T2290" s="57" t="s">
        <v>101</v>
      </c>
      <c r="U2290" s="57" t="s">
        <v>103</v>
      </c>
      <c r="V2290" s="57" t="s">
        <v>104</v>
      </c>
      <c r="W2290" s="57" t="s">
        <v>100</v>
      </c>
      <c r="X2290" s="57" t="s">
        <v>102</v>
      </c>
      <c r="Y2290" s="57" t="s">
        <v>105</v>
      </c>
      <c r="Z2290" s="57">
        <v>945</v>
      </c>
      <c r="AA2290" s="57">
        <v>1351.35</v>
      </c>
    </row>
    <row r="2291" spans="16:27" ht="18" customHeight="1" x14ac:dyDescent="0.25">
      <c r="P2291" s="11"/>
      <c r="Q2291" s="58" t="s">
        <v>95</v>
      </c>
      <c r="R2291" s="58">
        <v>2022</v>
      </c>
      <c r="S2291" s="58" t="s">
        <v>8</v>
      </c>
      <c r="T2291" s="58" t="s">
        <v>101</v>
      </c>
      <c r="U2291" s="58" t="s">
        <v>103</v>
      </c>
      <c r="V2291" s="58" t="s">
        <v>104</v>
      </c>
      <c r="W2291" s="58" t="s">
        <v>100</v>
      </c>
      <c r="X2291" s="58" t="s">
        <v>102</v>
      </c>
      <c r="Y2291" s="58" t="s">
        <v>105</v>
      </c>
      <c r="Z2291" s="58">
        <v>946</v>
      </c>
      <c r="AA2291" s="58">
        <v>1352.78</v>
      </c>
    </row>
    <row r="2292" spans="16:27" ht="18" customHeight="1" x14ac:dyDescent="0.25">
      <c r="P2292" s="11"/>
      <c r="Q2292" s="57" t="s">
        <v>99</v>
      </c>
      <c r="R2292" s="57">
        <v>2022</v>
      </c>
      <c r="S2292" s="57" t="s">
        <v>8</v>
      </c>
      <c r="T2292" s="57" t="s">
        <v>101</v>
      </c>
      <c r="U2292" s="57" t="s">
        <v>103</v>
      </c>
      <c r="V2292" s="57" t="s">
        <v>104</v>
      </c>
      <c r="W2292" s="57" t="s">
        <v>100</v>
      </c>
      <c r="X2292" s="57" t="s">
        <v>102</v>
      </c>
      <c r="Y2292" s="57" t="s">
        <v>105</v>
      </c>
      <c r="Z2292" s="57">
        <v>824</v>
      </c>
      <c r="AA2292" s="57">
        <v>526.24</v>
      </c>
    </row>
    <row r="2293" spans="16:27" ht="18" customHeight="1" x14ac:dyDescent="0.25">
      <c r="P2293" s="11"/>
      <c r="Q2293" s="58" t="s">
        <v>88</v>
      </c>
      <c r="R2293" s="58">
        <v>2022</v>
      </c>
      <c r="S2293" s="58" t="s">
        <v>8</v>
      </c>
      <c r="T2293" s="58" t="s">
        <v>101</v>
      </c>
      <c r="U2293" s="58" t="s">
        <v>103</v>
      </c>
      <c r="V2293" s="58" t="s">
        <v>104</v>
      </c>
      <c r="W2293" s="58" t="s">
        <v>100</v>
      </c>
      <c r="X2293" s="58" t="s">
        <v>102</v>
      </c>
      <c r="Y2293" s="58" t="s">
        <v>105</v>
      </c>
      <c r="Z2293" s="58">
        <v>297</v>
      </c>
      <c r="AA2293" s="58">
        <v>424.71</v>
      </c>
    </row>
    <row r="2294" spans="16:27" ht="18" customHeight="1" x14ac:dyDescent="0.25">
      <c r="P2294" s="11"/>
      <c r="Q2294" s="57" t="s">
        <v>88</v>
      </c>
      <c r="R2294" s="57">
        <v>2022</v>
      </c>
      <c r="S2294" s="57" t="s">
        <v>8</v>
      </c>
      <c r="T2294" s="57" t="s">
        <v>101</v>
      </c>
      <c r="U2294" s="57" t="s">
        <v>103</v>
      </c>
      <c r="V2294" s="57" t="s">
        <v>104</v>
      </c>
      <c r="W2294" s="57" t="s">
        <v>100</v>
      </c>
      <c r="X2294" s="57" t="s">
        <v>102</v>
      </c>
      <c r="Y2294" s="57" t="s">
        <v>105</v>
      </c>
      <c r="Z2294" s="57">
        <v>351</v>
      </c>
      <c r="AA2294" s="57">
        <v>501.93</v>
      </c>
    </row>
    <row r="2295" spans="16:27" ht="18" customHeight="1" x14ac:dyDescent="0.25">
      <c r="P2295" s="11"/>
      <c r="Q2295" s="58" t="s">
        <v>99</v>
      </c>
      <c r="R2295" s="58">
        <v>2022</v>
      </c>
      <c r="S2295" s="58" t="s">
        <v>8</v>
      </c>
      <c r="T2295" s="58" t="s">
        <v>101</v>
      </c>
      <c r="U2295" s="58" t="s">
        <v>103</v>
      </c>
      <c r="V2295" s="58" t="s">
        <v>104</v>
      </c>
      <c r="W2295" s="58" t="s">
        <v>100</v>
      </c>
      <c r="X2295" s="58" t="s">
        <v>102</v>
      </c>
      <c r="Y2295" s="58" t="s">
        <v>105</v>
      </c>
      <c r="Z2295" s="58">
        <v>345</v>
      </c>
      <c r="AA2295" s="58">
        <v>493.35</v>
      </c>
    </row>
    <row r="2296" spans="16:27" ht="18" customHeight="1" x14ac:dyDescent="0.25">
      <c r="P2296" s="11"/>
      <c r="Q2296" s="57" t="s">
        <v>97</v>
      </c>
      <c r="R2296" s="57">
        <v>2022</v>
      </c>
      <c r="S2296" s="57" t="s">
        <v>8</v>
      </c>
      <c r="T2296" s="57" t="s">
        <v>101</v>
      </c>
      <c r="U2296" s="57" t="s">
        <v>103</v>
      </c>
      <c r="V2296" s="57" t="s">
        <v>104</v>
      </c>
      <c r="W2296" s="57" t="s">
        <v>100</v>
      </c>
      <c r="X2296" s="57" t="s">
        <v>102</v>
      </c>
      <c r="Y2296" s="57" t="s">
        <v>105</v>
      </c>
      <c r="Z2296" s="57">
        <v>339</v>
      </c>
      <c r="AA2296" s="57">
        <v>484.77</v>
      </c>
    </row>
    <row r="2297" spans="16:27" ht="18" customHeight="1" x14ac:dyDescent="0.25">
      <c r="P2297" s="11"/>
      <c r="Q2297" s="58" t="s">
        <v>95</v>
      </c>
      <c r="R2297" s="58">
        <v>2022</v>
      </c>
      <c r="S2297" s="58" t="s">
        <v>8</v>
      </c>
      <c r="T2297" s="58" t="s">
        <v>101</v>
      </c>
      <c r="U2297" s="58" t="s">
        <v>103</v>
      </c>
      <c r="V2297" s="58" t="s">
        <v>104</v>
      </c>
      <c r="W2297" s="58" t="s">
        <v>100</v>
      </c>
      <c r="X2297" s="58" t="s">
        <v>102</v>
      </c>
      <c r="Y2297" s="58" t="s">
        <v>105</v>
      </c>
      <c r="Z2297" s="58">
        <v>325</v>
      </c>
      <c r="AA2297" s="58">
        <v>464.75</v>
      </c>
    </row>
    <row r="2298" spans="16:27" ht="18" customHeight="1" x14ac:dyDescent="0.25">
      <c r="P2298" s="11"/>
      <c r="Q2298" s="57" t="s">
        <v>97</v>
      </c>
      <c r="R2298" s="57">
        <v>2022</v>
      </c>
      <c r="S2298" s="57" t="s">
        <v>8</v>
      </c>
      <c r="T2298" s="57" t="s">
        <v>101</v>
      </c>
      <c r="U2298" s="57" t="s">
        <v>103</v>
      </c>
      <c r="V2298" s="57" t="s">
        <v>104</v>
      </c>
      <c r="W2298" s="57" t="s">
        <v>100</v>
      </c>
      <c r="X2298" s="57" t="s">
        <v>102</v>
      </c>
      <c r="Y2298" s="57" t="s">
        <v>105</v>
      </c>
      <c r="Z2298" s="57">
        <v>253</v>
      </c>
      <c r="AA2298" s="57">
        <v>361.79</v>
      </c>
    </row>
    <row r="2299" spans="16:27" ht="18" customHeight="1" x14ac:dyDescent="0.25">
      <c r="P2299" s="11"/>
      <c r="Q2299" s="58" t="s">
        <v>88</v>
      </c>
      <c r="R2299" s="58">
        <v>2022</v>
      </c>
      <c r="S2299" s="58" t="s">
        <v>8</v>
      </c>
      <c r="T2299" s="58" t="s">
        <v>101</v>
      </c>
      <c r="U2299" s="58" t="s">
        <v>103</v>
      </c>
      <c r="V2299" s="58" t="s">
        <v>104</v>
      </c>
      <c r="W2299" s="58" t="s">
        <v>100</v>
      </c>
      <c r="X2299" s="58" t="s">
        <v>102</v>
      </c>
      <c r="Y2299" s="58" t="s">
        <v>105</v>
      </c>
      <c r="Z2299" s="58">
        <v>301</v>
      </c>
      <c r="AA2299" s="58">
        <v>430.43</v>
      </c>
    </row>
    <row r="2300" spans="16:27" ht="18" customHeight="1" x14ac:dyDescent="0.25">
      <c r="P2300" s="11"/>
      <c r="Q2300" s="57" t="s">
        <v>95</v>
      </c>
      <c r="R2300" s="57">
        <v>2022</v>
      </c>
      <c r="S2300" s="57" t="s">
        <v>8</v>
      </c>
      <c r="T2300" s="57" t="s">
        <v>101</v>
      </c>
      <c r="U2300" s="57" t="s">
        <v>103</v>
      </c>
      <c r="V2300" s="57" t="s">
        <v>104</v>
      </c>
      <c r="W2300" s="57" t="s">
        <v>100</v>
      </c>
      <c r="X2300" s="57" t="s">
        <v>102</v>
      </c>
      <c r="Y2300" s="57" t="s">
        <v>105</v>
      </c>
      <c r="Z2300" s="57">
        <v>794</v>
      </c>
      <c r="AA2300" s="57">
        <v>1135.42</v>
      </c>
    </row>
    <row r="2301" spans="16:27" ht="18" customHeight="1" x14ac:dyDescent="0.25">
      <c r="P2301" s="11"/>
      <c r="Q2301" s="58" t="s">
        <v>95</v>
      </c>
      <c r="R2301" s="58">
        <v>2022</v>
      </c>
      <c r="S2301" s="58" t="s">
        <v>8</v>
      </c>
      <c r="T2301" s="58" t="s">
        <v>101</v>
      </c>
      <c r="U2301" s="58" t="s">
        <v>103</v>
      </c>
      <c r="V2301" s="58" t="s">
        <v>104</v>
      </c>
      <c r="W2301" s="58" t="s">
        <v>100</v>
      </c>
      <c r="X2301" s="58" t="s">
        <v>102</v>
      </c>
      <c r="Y2301" s="58" t="s">
        <v>105</v>
      </c>
      <c r="Z2301" s="58">
        <v>847</v>
      </c>
      <c r="AA2301" s="58">
        <v>1211.21</v>
      </c>
    </row>
    <row r="2302" spans="16:27" ht="18" customHeight="1" x14ac:dyDescent="0.25">
      <c r="P2302" s="11"/>
      <c r="Q2302" s="57" t="s">
        <v>88</v>
      </c>
      <c r="R2302" s="57">
        <v>2022</v>
      </c>
      <c r="S2302" s="57" t="s">
        <v>8</v>
      </c>
      <c r="T2302" s="57" t="s">
        <v>101</v>
      </c>
      <c r="U2302" s="57" t="s">
        <v>103</v>
      </c>
      <c r="V2302" s="57" t="s">
        <v>104</v>
      </c>
      <c r="W2302" s="57" t="s">
        <v>100</v>
      </c>
      <c r="X2302" s="57" t="s">
        <v>102</v>
      </c>
      <c r="Y2302" s="57" t="s">
        <v>105</v>
      </c>
      <c r="Z2302" s="57">
        <v>880</v>
      </c>
      <c r="AA2302" s="57">
        <v>1258.4000000000001</v>
      </c>
    </row>
    <row r="2303" spans="16:27" ht="18" customHeight="1" x14ac:dyDescent="0.25">
      <c r="P2303" s="11"/>
      <c r="Q2303" s="58" t="s">
        <v>88</v>
      </c>
      <c r="R2303" s="58">
        <v>2023</v>
      </c>
      <c r="S2303" s="58" t="s">
        <v>3</v>
      </c>
      <c r="T2303" s="58" t="s">
        <v>89</v>
      </c>
      <c r="U2303" s="58" t="s">
        <v>103</v>
      </c>
      <c r="V2303" s="58" t="s">
        <v>91</v>
      </c>
      <c r="W2303" s="58" t="s">
        <v>92</v>
      </c>
      <c r="X2303" s="58" t="s">
        <v>93</v>
      </c>
      <c r="Y2303" s="58" t="s">
        <v>96</v>
      </c>
      <c r="Z2303" s="58">
        <v>362</v>
      </c>
      <c r="AA2303" s="58">
        <v>553.86</v>
      </c>
    </row>
    <row r="2304" spans="16:27" ht="18" customHeight="1" x14ac:dyDescent="0.25">
      <c r="P2304" s="11"/>
      <c r="Q2304" s="57" t="s">
        <v>95</v>
      </c>
      <c r="R2304" s="57">
        <v>2023</v>
      </c>
      <c r="S2304" s="57" t="s">
        <v>3</v>
      </c>
      <c r="T2304" s="57" t="s">
        <v>89</v>
      </c>
      <c r="U2304" s="57" t="s">
        <v>103</v>
      </c>
      <c r="V2304" s="57" t="s">
        <v>91</v>
      </c>
      <c r="W2304" s="57" t="s">
        <v>92</v>
      </c>
      <c r="X2304" s="57" t="s">
        <v>93</v>
      </c>
      <c r="Y2304" s="57" t="s">
        <v>96</v>
      </c>
      <c r="Z2304" s="57">
        <v>338</v>
      </c>
      <c r="AA2304" s="57">
        <v>483.34</v>
      </c>
    </row>
    <row r="2305" spans="16:27" ht="18" customHeight="1" x14ac:dyDescent="0.25">
      <c r="P2305" s="11"/>
      <c r="Q2305" s="58" t="s">
        <v>98</v>
      </c>
      <c r="R2305" s="58">
        <v>2023</v>
      </c>
      <c r="S2305" s="58" t="s">
        <v>3</v>
      </c>
      <c r="T2305" s="58" t="s">
        <v>89</v>
      </c>
      <c r="U2305" s="58" t="s">
        <v>103</v>
      </c>
      <c r="V2305" s="58" t="s">
        <v>91</v>
      </c>
      <c r="W2305" s="58" t="s">
        <v>92</v>
      </c>
      <c r="X2305" s="58" t="s">
        <v>93</v>
      </c>
      <c r="Y2305" s="58" t="s">
        <v>96</v>
      </c>
      <c r="Z2305" s="58">
        <v>364</v>
      </c>
      <c r="AA2305" s="58">
        <v>520.52</v>
      </c>
    </row>
    <row r="2306" spans="16:27" ht="18" customHeight="1" x14ac:dyDescent="0.25">
      <c r="P2306" s="11"/>
      <c r="Q2306" s="57" t="s">
        <v>95</v>
      </c>
      <c r="R2306" s="57">
        <v>2023</v>
      </c>
      <c r="S2306" s="57" t="s">
        <v>3</v>
      </c>
      <c r="T2306" s="57" t="s">
        <v>89</v>
      </c>
      <c r="U2306" s="57" t="s">
        <v>103</v>
      </c>
      <c r="V2306" s="57" t="s">
        <v>91</v>
      </c>
      <c r="W2306" s="57" t="s">
        <v>92</v>
      </c>
      <c r="X2306" s="57" t="s">
        <v>93</v>
      </c>
      <c r="Y2306" s="57" t="s">
        <v>96</v>
      </c>
      <c r="Z2306" s="57">
        <v>334</v>
      </c>
      <c r="AA2306" s="57">
        <v>477.62</v>
      </c>
    </row>
    <row r="2307" spans="16:27" ht="18" customHeight="1" x14ac:dyDescent="0.25">
      <c r="P2307" s="11"/>
      <c r="Q2307" s="58" t="s">
        <v>95</v>
      </c>
      <c r="R2307" s="58">
        <v>2023</v>
      </c>
      <c r="S2307" s="58" t="s">
        <v>3</v>
      </c>
      <c r="T2307" s="58" t="s">
        <v>89</v>
      </c>
      <c r="U2307" s="58" t="s">
        <v>103</v>
      </c>
      <c r="V2307" s="58" t="s">
        <v>91</v>
      </c>
      <c r="W2307" s="58" t="s">
        <v>92</v>
      </c>
      <c r="X2307" s="58" t="s">
        <v>93</v>
      </c>
      <c r="Y2307" s="58" t="s">
        <v>96</v>
      </c>
      <c r="Z2307" s="58">
        <v>655</v>
      </c>
      <c r="AA2307" s="58">
        <v>936.65</v>
      </c>
    </row>
    <row r="2308" spans="16:27" ht="18" customHeight="1" x14ac:dyDescent="0.25">
      <c r="P2308" s="11"/>
      <c r="Q2308" s="57" t="s">
        <v>88</v>
      </c>
      <c r="R2308" s="57">
        <v>2023</v>
      </c>
      <c r="S2308" s="57" t="s">
        <v>3</v>
      </c>
      <c r="T2308" s="57" t="s">
        <v>89</v>
      </c>
      <c r="U2308" s="57" t="s">
        <v>103</v>
      </c>
      <c r="V2308" s="57" t="s">
        <v>91</v>
      </c>
      <c r="W2308" s="57" t="s">
        <v>92</v>
      </c>
      <c r="X2308" s="57" t="s">
        <v>93</v>
      </c>
      <c r="Y2308" s="57" t="s">
        <v>96</v>
      </c>
      <c r="Z2308" s="57">
        <v>742</v>
      </c>
      <c r="AA2308" s="57">
        <v>1061.06</v>
      </c>
    </row>
    <row r="2309" spans="16:27" ht="18" customHeight="1" x14ac:dyDescent="0.25">
      <c r="P2309" s="11"/>
      <c r="Q2309" s="58" t="s">
        <v>88</v>
      </c>
      <c r="R2309" s="58">
        <v>2023</v>
      </c>
      <c r="S2309" s="58" t="s">
        <v>3</v>
      </c>
      <c r="T2309" s="58" t="s">
        <v>89</v>
      </c>
      <c r="U2309" s="58" t="s">
        <v>103</v>
      </c>
      <c r="V2309" s="58" t="s">
        <v>91</v>
      </c>
      <c r="W2309" s="58" t="s">
        <v>92</v>
      </c>
      <c r="X2309" s="58" t="s">
        <v>93</v>
      </c>
      <c r="Y2309" s="58" t="s">
        <v>96</v>
      </c>
      <c r="Z2309" s="58">
        <v>363</v>
      </c>
      <c r="AA2309" s="58">
        <v>519.09</v>
      </c>
    </row>
    <row r="2310" spans="16:27" ht="18" customHeight="1" x14ac:dyDescent="0.25">
      <c r="P2310" s="11"/>
      <c r="Q2310" s="57" t="s">
        <v>95</v>
      </c>
      <c r="R2310" s="57">
        <v>2023</v>
      </c>
      <c r="S2310" s="57" t="s">
        <v>3</v>
      </c>
      <c r="T2310" s="57" t="s">
        <v>89</v>
      </c>
      <c r="U2310" s="57" t="s">
        <v>103</v>
      </c>
      <c r="V2310" s="57" t="s">
        <v>91</v>
      </c>
      <c r="W2310" s="57" t="s">
        <v>92</v>
      </c>
      <c r="X2310" s="57" t="s">
        <v>93</v>
      </c>
      <c r="Y2310" s="57" t="s">
        <v>96</v>
      </c>
      <c r="Z2310" s="57">
        <v>781</v>
      </c>
      <c r="AA2310" s="57">
        <v>526.24</v>
      </c>
    </row>
    <row r="2311" spans="16:27" ht="18" customHeight="1" x14ac:dyDescent="0.25">
      <c r="P2311" s="11"/>
      <c r="Q2311" s="58" t="s">
        <v>95</v>
      </c>
      <c r="R2311" s="58">
        <v>2023</v>
      </c>
      <c r="S2311" s="58" t="s">
        <v>3</v>
      </c>
      <c r="T2311" s="58" t="s">
        <v>89</v>
      </c>
      <c r="U2311" s="58" t="s">
        <v>103</v>
      </c>
      <c r="V2311" s="58" t="s">
        <v>91</v>
      </c>
      <c r="W2311" s="58" t="s">
        <v>92</v>
      </c>
      <c r="X2311" s="58" t="s">
        <v>93</v>
      </c>
      <c r="Y2311" s="58" t="s">
        <v>96</v>
      </c>
      <c r="Z2311" s="58">
        <v>361</v>
      </c>
      <c r="AA2311" s="58">
        <v>516.23</v>
      </c>
    </row>
    <row r="2312" spans="16:27" ht="18" customHeight="1" x14ac:dyDescent="0.25">
      <c r="P2312" s="11"/>
      <c r="Q2312" s="57" t="s">
        <v>98</v>
      </c>
      <c r="R2312" s="57">
        <v>2023</v>
      </c>
      <c r="S2312" s="57" t="s">
        <v>3</v>
      </c>
      <c r="T2312" s="57" t="s">
        <v>89</v>
      </c>
      <c r="U2312" s="57" t="s">
        <v>103</v>
      </c>
      <c r="V2312" s="57" t="s">
        <v>91</v>
      </c>
      <c r="W2312" s="57" t="s">
        <v>92</v>
      </c>
      <c r="X2312" s="57" t="s">
        <v>93</v>
      </c>
      <c r="Y2312" s="57" t="s">
        <v>96</v>
      </c>
      <c r="Z2312" s="57">
        <v>337</v>
      </c>
      <c r="AA2312" s="57">
        <v>481.91</v>
      </c>
    </row>
    <row r="2313" spans="16:27" ht="18" customHeight="1" x14ac:dyDescent="0.25">
      <c r="P2313" s="11"/>
      <c r="Q2313" s="58" t="s">
        <v>95</v>
      </c>
      <c r="R2313" s="58">
        <v>2023</v>
      </c>
      <c r="S2313" s="58" t="s">
        <v>3</v>
      </c>
      <c r="T2313" s="58" t="s">
        <v>89</v>
      </c>
      <c r="U2313" s="58" t="s">
        <v>103</v>
      </c>
      <c r="V2313" s="58" t="s">
        <v>91</v>
      </c>
      <c r="W2313" s="58" t="s">
        <v>92</v>
      </c>
      <c r="X2313" s="58" t="s">
        <v>93</v>
      </c>
      <c r="Y2313" s="58" t="s">
        <v>96</v>
      </c>
      <c r="Z2313" s="58">
        <v>365</v>
      </c>
      <c r="AA2313" s="58">
        <v>521.95000000000005</v>
      </c>
    </row>
    <row r="2314" spans="16:27" ht="18" customHeight="1" x14ac:dyDescent="0.25">
      <c r="P2314" s="11"/>
      <c r="Q2314" s="57" t="s">
        <v>88</v>
      </c>
      <c r="R2314" s="57">
        <v>2023</v>
      </c>
      <c r="S2314" s="57" t="s">
        <v>3</v>
      </c>
      <c r="T2314" s="57" t="s">
        <v>89</v>
      </c>
      <c r="U2314" s="57" t="s">
        <v>103</v>
      </c>
      <c r="V2314" s="57" t="s">
        <v>91</v>
      </c>
      <c r="W2314" s="57" t="s">
        <v>92</v>
      </c>
      <c r="X2314" s="57" t="s">
        <v>93</v>
      </c>
      <c r="Y2314" s="57" t="s">
        <v>96</v>
      </c>
      <c r="Z2314" s="57">
        <v>751</v>
      </c>
      <c r="AA2314" s="57">
        <v>1073.93</v>
      </c>
    </row>
    <row r="2315" spans="16:27" ht="18" customHeight="1" x14ac:dyDescent="0.25">
      <c r="P2315" s="11"/>
      <c r="Q2315" s="58" t="s">
        <v>98</v>
      </c>
      <c r="R2315" s="58">
        <v>2023</v>
      </c>
      <c r="S2315" s="58" t="s">
        <v>7</v>
      </c>
      <c r="T2315" s="58" t="s">
        <v>89</v>
      </c>
      <c r="U2315" s="58" t="s">
        <v>103</v>
      </c>
      <c r="V2315" s="58" t="s">
        <v>91</v>
      </c>
      <c r="W2315" s="58" t="s">
        <v>92</v>
      </c>
      <c r="X2315" s="58" t="s">
        <v>93</v>
      </c>
      <c r="Y2315" s="58" t="s">
        <v>96</v>
      </c>
      <c r="Z2315" s="58">
        <v>344</v>
      </c>
      <c r="AA2315" s="58">
        <v>526.32000000000005</v>
      </c>
    </row>
    <row r="2316" spans="16:27" ht="18" customHeight="1" x14ac:dyDescent="0.25">
      <c r="P2316" s="11"/>
      <c r="Q2316" s="57" t="s">
        <v>88</v>
      </c>
      <c r="R2316" s="57">
        <v>2023</v>
      </c>
      <c r="S2316" s="57" t="s">
        <v>7</v>
      </c>
      <c r="T2316" s="57" t="s">
        <v>89</v>
      </c>
      <c r="U2316" s="57" t="s">
        <v>103</v>
      </c>
      <c r="V2316" s="57" t="s">
        <v>91</v>
      </c>
      <c r="W2316" s="57" t="s">
        <v>92</v>
      </c>
      <c r="X2316" s="57" t="s">
        <v>93</v>
      </c>
      <c r="Y2316" s="57" t="s">
        <v>96</v>
      </c>
      <c r="Z2316" s="57">
        <v>314</v>
      </c>
      <c r="AA2316" s="57">
        <v>449.02</v>
      </c>
    </row>
    <row r="2317" spans="16:27" ht="18" customHeight="1" x14ac:dyDescent="0.25">
      <c r="P2317" s="11"/>
      <c r="Q2317" s="58" t="s">
        <v>95</v>
      </c>
      <c r="R2317" s="58">
        <v>2023</v>
      </c>
      <c r="S2317" s="58" t="s">
        <v>7</v>
      </c>
      <c r="T2317" s="58" t="s">
        <v>89</v>
      </c>
      <c r="U2317" s="58" t="s">
        <v>90</v>
      </c>
      <c r="V2317" s="58" t="s">
        <v>91</v>
      </c>
      <c r="W2317" s="58" t="s">
        <v>92</v>
      </c>
      <c r="X2317" s="58" t="s">
        <v>93</v>
      </c>
      <c r="Y2317" s="58" t="s">
        <v>96</v>
      </c>
      <c r="Z2317" s="58">
        <v>340</v>
      </c>
      <c r="AA2317" s="58">
        <v>486.2</v>
      </c>
    </row>
    <row r="2318" spans="16:27" ht="18" customHeight="1" x14ac:dyDescent="0.25">
      <c r="P2318" s="11"/>
      <c r="Q2318" s="57" t="s">
        <v>88</v>
      </c>
      <c r="R2318" s="57">
        <v>2023</v>
      </c>
      <c r="S2318" s="57" t="s">
        <v>7</v>
      </c>
      <c r="T2318" s="57" t="s">
        <v>89</v>
      </c>
      <c r="U2318" s="57" t="s">
        <v>90</v>
      </c>
      <c r="V2318" s="57" t="s">
        <v>91</v>
      </c>
      <c r="W2318" s="57" t="s">
        <v>92</v>
      </c>
      <c r="X2318" s="57" t="s">
        <v>93</v>
      </c>
      <c r="Y2318" s="57" t="s">
        <v>96</v>
      </c>
      <c r="Z2318" s="57">
        <v>316</v>
      </c>
      <c r="AA2318" s="57">
        <v>451.88</v>
      </c>
    </row>
    <row r="2319" spans="16:27" ht="18" customHeight="1" x14ac:dyDescent="0.25">
      <c r="P2319" s="11"/>
      <c r="Q2319" s="58" t="s">
        <v>95</v>
      </c>
      <c r="R2319" s="58">
        <v>2023</v>
      </c>
      <c r="S2319" s="58" t="s">
        <v>7</v>
      </c>
      <c r="T2319" s="58" t="s">
        <v>89</v>
      </c>
      <c r="U2319" s="58" t="s">
        <v>90</v>
      </c>
      <c r="V2319" s="58" t="s">
        <v>91</v>
      </c>
      <c r="W2319" s="58" t="s">
        <v>92</v>
      </c>
      <c r="X2319" s="58" t="s">
        <v>93</v>
      </c>
      <c r="Y2319" s="58" t="s">
        <v>96</v>
      </c>
      <c r="Z2319" s="58">
        <v>659</v>
      </c>
      <c r="AA2319" s="58">
        <v>942.37</v>
      </c>
    </row>
    <row r="2320" spans="16:27" ht="18" customHeight="1" x14ac:dyDescent="0.25">
      <c r="P2320" s="11"/>
      <c r="Q2320" s="57" t="s">
        <v>95</v>
      </c>
      <c r="R2320" s="57">
        <v>2023</v>
      </c>
      <c r="S2320" s="57" t="s">
        <v>7</v>
      </c>
      <c r="T2320" s="57" t="s">
        <v>89</v>
      </c>
      <c r="U2320" s="57" t="s">
        <v>90</v>
      </c>
      <c r="V2320" s="57" t="s">
        <v>91</v>
      </c>
      <c r="W2320" s="57" t="s">
        <v>92</v>
      </c>
      <c r="X2320" s="57" t="s">
        <v>93</v>
      </c>
      <c r="Y2320" s="57" t="s">
        <v>96</v>
      </c>
      <c r="Z2320" s="57">
        <v>785</v>
      </c>
      <c r="AA2320" s="57">
        <v>526.24</v>
      </c>
    </row>
    <row r="2321" spans="16:27" ht="18" customHeight="1" x14ac:dyDescent="0.25">
      <c r="P2321" s="11"/>
      <c r="Q2321" s="58" t="s">
        <v>88</v>
      </c>
      <c r="R2321" s="58">
        <v>2023</v>
      </c>
      <c r="S2321" s="58" t="s">
        <v>7</v>
      </c>
      <c r="T2321" s="58" t="s">
        <v>89</v>
      </c>
      <c r="U2321" s="58" t="s">
        <v>90</v>
      </c>
      <c r="V2321" s="58" t="s">
        <v>91</v>
      </c>
      <c r="W2321" s="58" t="s">
        <v>92</v>
      </c>
      <c r="X2321" s="58" t="s">
        <v>93</v>
      </c>
      <c r="Y2321" s="58" t="s">
        <v>96</v>
      </c>
      <c r="Z2321" s="58">
        <v>343</v>
      </c>
      <c r="AA2321" s="58">
        <v>490.49</v>
      </c>
    </row>
    <row r="2322" spans="16:27" ht="18" customHeight="1" x14ac:dyDescent="0.25">
      <c r="P2322" s="11"/>
      <c r="Q2322" s="57" t="s">
        <v>95</v>
      </c>
      <c r="R2322" s="57">
        <v>2023</v>
      </c>
      <c r="S2322" s="57" t="s">
        <v>7</v>
      </c>
      <c r="T2322" s="57" t="s">
        <v>89</v>
      </c>
      <c r="U2322" s="57" t="s">
        <v>90</v>
      </c>
      <c r="V2322" s="57" t="s">
        <v>91</v>
      </c>
      <c r="W2322" s="57" t="s">
        <v>92</v>
      </c>
      <c r="X2322" s="57" t="s">
        <v>93</v>
      </c>
      <c r="Y2322" s="57" t="s">
        <v>96</v>
      </c>
      <c r="Z2322" s="57">
        <v>313</v>
      </c>
      <c r="AA2322" s="57">
        <v>447.59</v>
      </c>
    </row>
    <row r="2323" spans="16:27" ht="18" customHeight="1" x14ac:dyDescent="0.25">
      <c r="P2323" s="11"/>
      <c r="Q2323" s="58" t="s">
        <v>88</v>
      </c>
      <c r="R2323" s="58">
        <v>2023</v>
      </c>
      <c r="S2323" s="58" t="s">
        <v>7</v>
      </c>
      <c r="T2323" s="58" t="s">
        <v>89</v>
      </c>
      <c r="U2323" s="58" t="s">
        <v>90</v>
      </c>
      <c r="V2323" s="58" t="s">
        <v>91</v>
      </c>
      <c r="W2323" s="58" t="s">
        <v>92</v>
      </c>
      <c r="X2323" s="58" t="s">
        <v>93</v>
      </c>
      <c r="Y2323" s="58" t="s">
        <v>96</v>
      </c>
      <c r="Z2323" s="58">
        <v>341</v>
      </c>
      <c r="AA2323" s="58">
        <v>487.63</v>
      </c>
    </row>
    <row r="2324" spans="16:27" ht="18" customHeight="1" x14ac:dyDescent="0.25">
      <c r="P2324" s="11"/>
      <c r="Q2324" s="57" t="s">
        <v>98</v>
      </c>
      <c r="R2324" s="57">
        <v>2023</v>
      </c>
      <c r="S2324" s="57" t="s">
        <v>7</v>
      </c>
      <c r="T2324" s="57" t="s">
        <v>89</v>
      </c>
      <c r="U2324" s="57" t="s">
        <v>90</v>
      </c>
      <c r="V2324" s="57" t="s">
        <v>91</v>
      </c>
      <c r="W2324" s="57" t="s">
        <v>92</v>
      </c>
      <c r="X2324" s="57" t="s">
        <v>93</v>
      </c>
      <c r="Y2324" s="57" t="s">
        <v>96</v>
      </c>
      <c r="Z2324" s="57">
        <v>754</v>
      </c>
      <c r="AA2324" s="57">
        <v>1078.22</v>
      </c>
    </row>
    <row r="2325" spans="16:27" ht="18" customHeight="1" x14ac:dyDescent="0.25">
      <c r="P2325" s="11"/>
      <c r="Q2325" s="58" t="s">
        <v>98</v>
      </c>
      <c r="R2325" s="58">
        <v>2023</v>
      </c>
      <c r="S2325" s="58" t="s">
        <v>11</v>
      </c>
      <c r="T2325" s="58" t="s">
        <v>89</v>
      </c>
      <c r="U2325" s="58" t="s">
        <v>90</v>
      </c>
      <c r="V2325" s="58" t="s">
        <v>91</v>
      </c>
      <c r="W2325" s="58" t="s">
        <v>92</v>
      </c>
      <c r="X2325" s="58" t="s">
        <v>93</v>
      </c>
      <c r="Y2325" s="58" t="s">
        <v>96</v>
      </c>
      <c r="Z2325" s="58">
        <v>320</v>
      </c>
      <c r="AA2325" s="58">
        <v>489.6</v>
      </c>
    </row>
    <row r="2326" spans="16:27" ht="18" customHeight="1" x14ac:dyDescent="0.25">
      <c r="P2326" s="11"/>
      <c r="Q2326" s="57" t="s">
        <v>88</v>
      </c>
      <c r="R2326" s="57">
        <v>2023</v>
      </c>
      <c r="S2326" s="57" t="s">
        <v>11</v>
      </c>
      <c r="T2326" s="57" t="s">
        <v>89</v>
      </c>
      <c r="U2326" s="57" t="s">
        <v>90</v>
      </c>
      <c r="V2326" s="57" t="s">
        <v>91</v>
      </c>
      <c r="W2326" s="57" t="s">
        <v>92</v>
      </c>
      <c r="X2326" s="57" t="s">
        <v>93</v>
      </c>
      <c r="Y2326" s="57" t="s">
        <v>96</v>
      </c>
      <c r="Z2326" s="57">
        <v>296</v>
      </c>
      <c r="AA2326" s="57">
        <v>423.28</v>
      </c>
    </row>
    <row r="2327" spans="16:27" ht="18" customHeight="1" x14ac:dyDescent="0.25">
      <c r="P2327" s="11"/>
      <c r="Q2327" s="58" t="s">
        <v>95</v>
      </c>
      <c r="R2327" s="58">
        <v>2023</v>
      </c>
      <c r="S2327" s="58" t="s">
        <v>11</v>
      </c>
      <c r="T2327" s="58" t="s">
        <v>89</v>
      </c>
      <c r="U2327" s="58" t="s">
        <v>90</v>
      </c>
      <c r="V2327" s="58" t="s">
        <v>91</v>
      </c>
      <c r="W2327" s="58" t="s">
        <v>92</v>
      </c>
      <c r="X2327" s="58" t="s">
        <v>93</v>
      </c>
      <c r="Y2327" s="58" t="s">
        <v>96</v>
      </c>
      <c r="Z2327" s="58">
        <v>322</v>
      </c>
      <c r="AA2327" s="58">
        <v>460.46</v>
      </c>
    </row>
    <row r="2328" spans="16:27" ht="18" customHeight="1" x14ac:dyDescent="0.25">
      <c r="P2328" s="11"/>
      <c r="Q2328" s="57" t="s">
        <v>95</v>
      </c>
      <c r="R2328" s="57">
        <v>2023</v>
      </c>
      <c r="S2328" s="57" t="s">
        <v>11</v>
      </c>
      <c r="T2328" s="57" t="s">
        <v>89</v>
      </c>
      <c r="U2328" s="57" t="s">
        <v>90</v>
      </c>
      <c r="V2328" s="57" t="s">
        <v>91</v>
      </c>
      <c r="W2328" s="57" t="s">
        <v>92</v>
      </c>
      <c r="X2328" s="57" t="s">
        <v>93</v>
      </c>
      <c r="Y2328" s="57" t="s">
        <v>96</v>
      </c>
      <c r="Z2328" s="57">
        <v>292</v>
      </c>
      <c r="AA2328" s="57">
        <v>417.56</v>
      </c>
    </row>
    <row r="2329" spans="16:27" ht="18" customHeight="1" x14ac:dyDescent="0.25">
      <c r="P2329" s="11"/>
      <c r="Q2329" s="58" t="s">
        <v>95</v>
      </c>
      <c r="R2329" s="58">
        <v>2023</v>
      </c>
      <c r="S2329" s="58" t="s">
        <v>11</v>
      </c>
      <c r="T2329" s="58" t="s">
        <v>89</v>
      </c>
      <c r="U2329" s="58" t="s">
        <v>90</v>
      </c>
      <c r="V2329" s="58" t="s">
        <v>91</v>
      </c>
      <c r="W2329" s="58" t="s">
        <v>92</v>
      </c>
      <c r="X2329" s="58" t="s">
        <v>93</v>
      </c>
      <c r="Y2329" s="58" t="s">
        <v>96</v>
      </c>
      <c r="Z2329" s="58">
        <v>749</v>
      </c>
      <c r="AA2329" s="58">
        <v>1071.07</v>
      </c>
    </row>
    <row r="2330" spans="16:27" ht="18" customHeight="1" x14ac:dyDescent="0.25">
      <c r="P2330" s="11"/>
      <c r="Q2330" s="57" t="s">
        <v>95</v>
      </c>
      <c r="R2330" s="57">
        <v>2023</v>
      </c>
      <c r="S2330" s="57" t="s">
        <v>11</v>
      </c>
      <c r="T2330" s="57" t="s">
        <v>89</v>
      </c>
      <c r="U2330" s="57" t="s">
        <v>90</v>
      </c>
      <c r="V2330" s="57" t="s">
        <v>91</v>
      </c>
      <c r="W2330" s="57" t="s">
        <v>92</v>
      </c>
      <c r="X2330" s="57" t="s">
        <v>93</v>
      </c>
      <c r="Y2330" s="57" t="s">
        <v>96</v>
      </c>
      <c r="Z2330" s="57">
        <v>321</v>
      </c>
      <c r="AA2330" s="57">
        <v>459.03</v>
      </c>
    </row>
    <row r="2331" spans="16:27" ht="18" customHeight="1" x14ac:dyDescent="0.25">
      <c r="P2331" s="11"/>
      <c r="Q2331" s="58" t="s">
        <v>95</v>
      </c>
      <c r="R2331" s="58">
        <v>2023</v>
      </c>
      <c r="S2331" s="58" t="s">
        <v>11</v>
      </c>
      <c r="T2331" s="58" t="s">
        <v>89</v>
      </c>
      <c r="U2331" s="58" t="s">
        <v>90</v>
      </c>
      <c r="V2331" s="58" t="s">
        <v>91</v>
      </c>
      <c r="W2331" s="58" t="s">
        <v>92</v>
      </c>
      <c r="X2331" s="58" t="s">
        <v>93</v>
      </c>
      <c r="Y2331" s="58" t="s">
        <v>96</v>
      </c>
      <c r="Z2331" s="58">
        <v>319</v>
      </c>
      <c r="AA2331" s="58">
        <v>456.17</v>
      </c>
    </row>
    <row r="2332" spans="16:27" ht="18" customHeight="1" x14ac:dyDescent="0.25">
      <c r="P2332" s="11"/>
      <c r="Q2332" s="57" t="s">
        <v>95</v>
      </c>
      <c r="R2332" s="57">
        <v>2023</v>
      </c>
      <c r="S2332" s="57" t="s">
        <v>11</v>
      </c>
      <c r="T2332" s="57" t="s">
        <v>89</v>
      </c>
      <c r="U2332" s="57" t="s">
        <v>90</v>
      </c>
      <c r="V2332" s="57" t="s">
        <v>91</v>
      </c>
      <c r="W2332" s="57" t="s">
        <v>92</v>
      </c>
      <c r="X2332" s="57" t="s">
        <v>93</v>
      </c>
      <c r="Y2332" s="57" t="s">
        <v>96</v>
      </c>
      <c r="Z2332" s="57">
        <v>295</v>
      </c>
      <c r="AA2332" s="57">
        <v>421.85</v>
      </c>
    </row>
    <row r="2333" spans="16:27" ht="18" customHeight="1" x14ac:dyDescent="0.25">
      <c r="P2333" s="11"/>
      <c r="Q2333" s="58" t="s">
        <v>88</v>
      </c>
      <c r="R2333" s="58">
        <v>2023</v>
      </c>
      <c r="S2333" s="58" t="s">
        <v>11</v>
      </c>
      <c r="T2333" s="58" t="s">
        <v>89</v>
      </c>
      <c r="U2333" s="58" t="s">
        <v>90</v>
      </c>
      <c r="V2333" s="58" t="s">
        <v>91</v>
      </c>
      <c r="W2333" s="58" t="s">
        <v>92</v>
      </c>
      <c r="X2333" s="58" t="s">
        <v>93</v>
      </c>
      <c r="Y2333" s="58" t="s">
        <v>96</v>
      </c>
      <c r="Z2333" s="58">
        <v>323</v>
      </c>
      <c r="AA2333" s="58">
        <v>461.89</v>
      </c>
    </row>
    <row r="2334" spans="16:27" ht="18" customHeight="1" x14ac:dyDescent="0.25">
      <c r="P2334" s="11"/>
      <c r="Q2334" s="57" t="s">
        <v>98</v>
      </c>
      <c r="R2334" s="57">
        <v>2023</v>
      </c>
      <c r="S2334" s="57" t="s">
        <v>11</v>
      </c>
      <c r="T2334" s="57" t="s">
        <v>89</v>
      </c>
      <c r="U2334" s="57" t="s">
        <v>90</v>
      </c>
      <c r="V2334" s="57" t="s">
        <v>91</v>
      </c>
      <c r="W2334" s="57" t="s">
        <v>92</v>
      </c>
      <c r="X2334" s="57" t="s">
        <v>93</v>
      </c>
      <c r="Y2334" s="57" t="s">
        <v>96</v>
      </c>
      <c r="Z2334" s="57">
        <v>758</v>
      </c>
      <c r="AA2334" s="57">
        <v>1083.94</v>
      </c>
    </row>
    <row r="2335" spans="16:27" ht="18" customHeight="1" x14ac:dyDescent="0.25">
      <c r="P2335" s="11"/>
      <c r="Q2335" s="58" t="s">
        <v>99</v>
      </c>
      <c r="R2335" s="58">
        <v>2023</v>
      </c>
      <c r="S2335" s="58" t="s">
        <v>1</v>
      </c>
      <c r="T2335" s="58" t="s">
        <v>89</v>
      </c>
      <c r="U2335" s="58" t="s">
        <v>90</v>
      </c>
      <c r="V2335" s="58" t="s">
        <v>91</v>
      </c>
      <c r="W2335" s="58" t="s">
        <v>92</v>
      </c>
      <c r="X2335" s="58" t="s">
        <v>93</v>
      </c>
      <c r="Y2335" s="58" t="s">
        <v>96</v>
      </c>
      <c r="Z2335" s="58">
        <v>128</v>
      </c>
      <c r="AA2335" s="58">
        <v>195.84</v>
      </c>
    </row>
    <row r="2336" spans="16:27" ht="18" customHeight="1" x14ac:dyDescent="0.25">
      <c r="P2336" s="11"/>
      <c r="Q2336" s="57" t="s">
        <v>88</v>
      </c>
      <c r="R2336" s="57">
        <v>2023</v>
      </c>
      <c r="S2336" s="57" t="s">
        <v>1</v>
      </c>
      <c r="T2336" s="57" t="s">
        <v>89</v>
      </c>
      <c r="U2336" s="57" t="s">
        <v>90</v>
      </c>
      <c r="V2336" s="57" t="s">
        <v>91</v>
      </c>
      <c r="W2336" s="57" t="s">
        <v>92</v>
      </c>
      <c r="X2336" s="57" t="s">
        <v>93</v>
      </c>
      <c r="Y2336" s="57" t="s">
        <v>96</v>
      </c>
      <c r="Z2336" s="57">
        <v>302</v>
      </c>
      <c r="AA2336" s="57">
        <v>431.86</v>
      </c>
    </row>
    <row r="2337" spans="16:27" ht="18" customHeight="1" x14ac:dyDescent="0.25">
      <c r="P2337" s="11"/>
      <c r="Q2337" s="58" t="s">
        <v>88</v>
      </c>
      <c r="R2337" s="58">
        <v>2023</v>
      </c>
      <c r="S2337" s="58" t="s">
        <v>1</v>
      </c>
      <c r="T2337" s="58" t="s">
        <v>89</v>
      </c>
      <c r="U2337" s="58" t="s">
        <v>90</v>
      </c>
      <c r="V2337" s="58" t="s">
        <v>91</v>
      </c>
      <c r="W2337" s="58" t="s">
        <v>92</v>
      </c>
      <c r="X2337" s="58" t="s">
        <v>93</v>
      </c>
      <c r="Y2337" s="58" t="s">
        <v>96</v>
      </c>
      <c r="Z2337" s="58">
        <v>130</v>
      </c>
      <c r="AA2337" s="58">
        <v>185.9</v>
      </c>
    </row>
    <row r="2338" spans="16:27" ht="18" customHeight="1" x14ac:dyDescent="0.25">
      <c r="P2338" s="11"/>
      <c r="Q2338" s="57" t="s">
        <v>88</v>
      </c>
      <c r="R2338" s="57">
        <v>2023</v>
      </c>
      <c r="S2338" s="57" t="s">
        <v>1</v>
      </c>
      <c r="T2338" s="57" t="s">
        <v>89</v>
      </c>
      <c r="U2338" s="57" t="s">
        <v>90</v>
      </c>
      <c r="V2338" s="57" t="s">
        <v>91</v>
      </c>
      <c r="W2338" s="57" t="s">
        <v>92</v>
      </c>
      <c r="X2338" s="57" t="s">
        <v>93</v>
      </c>
      <c r="Y2338" s="57" t="s">
        <v>96</v>
      </c>
      <c r="Z2338" s="57">
        <v>346</v>
      </c>
      <c r="AA2338" s="57">
        <v>494.78</v>
      </c>
    </row>
    <row r="2339" spans="16:27" ht="18" customHeight="1" x14ac:dyDescent="0.25">
      <c r="P2339" s="11"/>
      <c r="Q2339" s="58" t="s">
        <v>95</v>
      </c>
      <c r="R2339" s="58">
        <v>2023</v>
      </c>
      <c r="S2339" s="58" t="s">
        <v>1</v>
      </c>
      <c r="T2339" s="58" t="s">
        <v>89</v>
      </c>
      <c r="U2339" s="58" t="s">
        <v>90</v>
      </c>
      <c r="V2339" s="58" t="s">
        <v>91</v>
      </c>
      <c r="W2339" s="58" t="s">
        <v>92</v>
      </c>
      <c r="X2339" s="58" t="s">
        <v>93</v>
      </c>
      <c r="Y2339" s="58" t="s">
        <v>96</v>
      </c>
      <c r="Z2339" s="58">
        <v>372</v>
      </c>
      <c r="AA2339" s="58">
        <v>531.96</v>
      </c>
    </row>
    <row r="2340" spans="16:27" ht="18" customHeight="1" x14ac:dyDescent="0.25">
      <c r="P2340" s="11"/>
      <c r="Q2340" s="57" t="s">
        <v>97</v>
      </c>
      <c r="R2340" s="57">
        <v>2023</v>
      </c>
      <c r="S2340" s="57" t="s">
        <v>1</v>
      </c>
      <c r="T2340" s="57" t="s">
        <v>89</v>
      </c>
      <c r="U2340" s="57" t="s">
        <v>90</v>
      </c>
      <c r="V2340" s="57" t="s">
        <v>91</v>
      </c>
      <c r="W2340" s="57" t="s">
        <v>92</v>
      </c>
      <c r="X2340" s="57" t="s">
        <v>93</v>
      </c>
      <c r="Y2340" s="57" t="s">
        <v>96</v>
      </c>
      <c r="Z2340" s="57">
        <v>740</v>
      </c>
      <c r="AA2340" s="57">
        <v>1058.2</v>
      </c>
    </row>
    <row r="2341" spans="16:27" ht="18" customHeight="1" x14ac:dyDescent="0.25">
      <c r="P2341" s="11"/>
      <c r="Q2341" s="58" t="s">
        <v>97</v>
      </c>
      <c r="R2341" s="58">
        <v>2023</v>
      </c>
      <c r="S2341" s="58" t="s">
        <v>1</v>
      </c>
      <c r="T2341" s="58" t="s">
        <v>89</v>
      </c>
      <c r="U2341" s="58" t="s">
        <v>90</v>
      </c>
      <c r="V2341" s="58" t="s">
        <v>91</v>
      </c>
      <c r="W2341" s="58" t="s">
        <v>92</v>
      </c>
      <c r="X2341" s="58" t="s">
        <v>93</v>
      </c>
      <c r="Y2341" s="58" t="s">
        <v>96</v>
      </c>
      <c r="Z2341" s="58">
        <v>129</v>
      </c>
      <c r="AA2341" s="58">
        <v>184.47</v>
      </c>
    </row>
    <row r="2342" spans="16:27" ht="18" customHeight="1" x14ac:dyDescent="0.25">
      <c r="P2342" s="11"/>
      <c r="Q2342" s="57" t="s">
        <v>95</v>
      </c>
      <c r="R2342" s="57">
        <v>2023</v>
      </c>
      <c r="S2342" s="57" t="s">
        <v>1</v>
      </c>
      <c r="T2342" s="57" t="s">
        <v>89</v>
      </c>
      <c r="U2342" s="57" t="s">
        <v>90</v>
      </c>
      <c r="V2342" s="57" t="s">
        <v>91</v>
      </c>
      <c r="W2342" s="57" t="s">
        <v>92</v>
      </c>
      <c r="X2342" s="57" t="s">
        <v>93</v>
      </c>
      <c r="Y2342" s="57" t="s">
        <v>96</v>
      </c>
      <c r="Z2342" s="57">
        <v>746</v>
      </c>
      <c r="AA2342" s="57">
        <v>526.24</v>
      </c>
    </row>
    <row r="2343" spans="16:27" ht="18" customHeight="1" x14ac:dyDescent="0.25">
      <c r="P2343" s="11"/>
      <c r="Q2343" s="58" t="s">
        <v>95</v>
      </c>
      <c r="R2343" s="58">
        <v>2023</v>
      </c>
      <c r="S2343" s="58" t="s">
        <v>1</v>
      </c>
      <c r="T2343" s="58" t="s">
        <v>89</v>
      </c>
      <c r="U2343" s="58" t="s">
        <v>90</v>
      </c>
      <c r="V2343" s="58" t="s">
        <v>91</v>
      </c>
      <c r="W2343" s="58" t="s">
        <v>92</v>
      </c>
      <c r="X2343" s="58" t="s">
        <v>93</v>
      </c>
      <c r="Y2343" s="58" t="s">
        <v>96</v>
      </c>
      <c r="Z2343" s="58">
        <v>780</v>
      </c>
      <c r="AA2343" s="58">
        <v>526.24</v>
      </c>
    </row>
    <row r="2344" spans="16:27" ht="18" customHeight="1" x14ac:dyDescent="0.25">
      <c r="P2344" s="11"/>
      <c r="Q2344" s="57" t="s">
        <v>88</v>
      </c>
      <c r="R2344" s="57">
        <v>2023</v>
      </c>
      <c r="S2344" s="57" t="s">
        <v>1</v>
      </c>
      <c r="T2344" s="57" t="s">
        <v>89</v>
      </c>
      <c r="U2344" s="57" t="s">
        <v>90</v>
      </c>
      <c r="V2344" s="57" t="s">
        <v>91</v>
      </c>
      <c r="W2344" s="57" t="s">
        <v>92</v>
      </c>
      <c r="X2344" s="57" t="s">
        <v>93</v>
      </c>
      <c r="Y2344" s="57" t="s">
        <v>96</v>
      </c>
      <c r="Z2344" s="57">
        <v>127</v>
      </c>
      <c r="AA2344" s="57">
        <v>181.61</v>
      </c>
    </row>
    <row r="2345" spans="16:27" ht="18" customHeight="1" x14ac:dyDescent="0.25">
      <c r="P2345" s="11"/>
      <c r="Q2345" s="58" t="s">
        <v>95</v>
      </c>
      <c r="R2345" s="58">
        <v>2023</v>
      </c>
      <c r="S2345" s="58" t="s">
        <v>1</v>
      </c>
      <c r="T2345" s="58" t="s">
        <v>89</v>
      </c>
      <c r="U2345" s="58" t="s">
        <v>90</v>
      </c>
      <c r="V2345" s="58" t="s">
        <v>91</v>
      </c>
      <c r="W2345" s="58" t="s">
        <v>92</v>
      </c>
      <c r="X2345" s="58" t="s">
        <v>93</v>
      </c>
      <c r="Y2345" s="58" t="s">
        <v>96</v>
      </c>
      <c r="Z2345" s="58">
        <v>301</v>
      </c>
      <c r="AA2345" s="58">
        <v>430.43</v>
      </c>
    </row>
    <row r="2346" spans="16:27" ht="18" customHeight="1" x14ac:dyDescent="0.25">
      <c r="P2346" s="11"/>
      <c r="Q2346" s="57" t="s">
        <v>88</v>
      </c>
      <c r="R2346" s="57">
        <v>2023</v>
      </c>
      <c r="S2346" s="57" t="s">
        <v>1</v>
      </c>
      <c r="T2346" s="57" t="s">
        <v>89</v>
      </c>
      <c r="U2346" s="57" t="s">
        <v>90</v>
      </c>
      <c r="V2346" s="57" t="s">
        <v>91</v>
      </c>
      <c r="W2346" s="57" t="s">
        <v>92</v>
      </c>
      <c r="X2346" s="57" t="s">
        <v>93</v>
      </c>
      <c r="Y2346" s="57" t="s">
        <v>96</v>
      </c>
      <c r="Z2346" s="57">
        <v>349</v>
      </c>
      <c r="AA2346" s="57">
        <v>499.07</v>
      </c>
    </row>
    <row r="2347" spans="16:27" ht="18" customHeight="1" x14ac:dyDescent="0.25">
      <c r="P2347" s="11"/>
      <c r="Q2347" s="58" t="s">
        <v>99</v>
      </c>
      <c r="R2347" s="58">
        <v>2023</v>
      </c>
      <c r="S2347" s="58" t="s">
        <v>1</v>
      </c>
      <c r="T2347" s="58" t="s">
        <v>89</v>
      </c>
      <c r="U2347" s="58" t="s">
        <v>90</v>
      </c>
      <c r="V2347" s="58" t="s">
        <v>91</v>
      </c>
      <c r="W2347" s="58" t="s">
        <v>92</v>
      </c>
      <c r="X2347" s="58" t="s">
        <v>93</v>
      </c>
      <c r="Y2347" s="58" t="s">
        <v>96</v>
      </c>
      <c r="Z2347" s="58">
        <v>749</v>
      </c>
      <c r="AA2347" s="58">
        <v>1071.07</v>
      </c>
    </row>
    <row r="2348" spans="16:27" ht="18" customHeight="1" x14ac:dyDescent="0.25">
      <c r="P2348" s="11"/>
      <c r="Q2348" s="57" t="s">
        <v>97</v>
      </c>
      <c r="R2348" s="57">
        <v>2023</v>
      </c>
      <c r="S2348" s="57" t="s">
        <v>0</v>
      </c>
      <c r="T2348" s="57" t="s">
        <v>89</v>
      </c>
      <c r="U2348" s="57" t="s">
        <v>90</v>
      </c>
      <c r="V2348" s="57" t="s">
        <v>91</v>
      </c>
      <c r="W2348" s="57" t="s">
        <v>92</v>
      </c>
      <c r="X2348" s="57" t="s">
        <v>93</v>
      </c>
      <c r="Y2348" s="57" t="s">
        <v>96</v>
      </c>
      <c r="Z2348" s="57">
        <v>134</v>
      </c>
      <c r="AA2348" s="57">
        <v>191.62</v>
      </c>
    </row>
    <row r="2349" spans="16:27" ht="18" customHeight="1" x14ac:dyDescent="0.25">
      <c r="P2349" s="11"/>
      <c r="Q2349" s="58" t="s">
        <v>95</v>
      </c>
      <c r="R2349" s="58">
        <v>2023</v>
      </c>
      <c r="S2349" s="58" t="s">
        <v>0</v>
      </c>
      <c r="T2349" s="58" t="s">
        <v>89</v>
      </c>
      <c r="U2349" s="58" t="s">
        <v>90</v>
      </c>
      <c r="V2349" s="58" t="s">
        <v>91</v>
      </c>
      <c r="W2349" s="58" t="s">
        <v>92</v>
      </c>
      <c r="X2349" s="58" t="s">
        <v>93</v>
      </c>
      <c r="Y2349" s="58" t="s">
        <v>96</v>
      </c>
      <c r="Z2349" s="58">
        <v>308</v>
      </c>
      <c r="AA2349" s="58">
        <v>440.44</v>
      </c>
    </row>
    <row r="2350" spans="16:27" ht="18" customHeight="1" x14ac:dyDescent="0.25">
      <c r="P2350" s="11"/>
      <c r="Q2350" s="57" t="s">
        <v>88</v>
      </c>
      <c r="R2350" s="57">
        <v>2023</v>
      </c>
      <c r="S2350" s="57" t="s">
        <v>0</v>
      </c>
      <c r="T2350" s="57" t="s">
        <v>89</v>
      </c>
      <c r="U2350" s="57" t="s">
        <v>90</v>
      </c>
      <c r="V2350" s="57" t="s">
        <v>91</v>
      </c>
      <c r="W2350" s="57" t="s">
        <v>92</v>
      </c>
      <c r="X2350" s="57" t="s">
        <v>93</v>
      </c>
      <c r="Y2350" s="57" t="s">
        <v>96</v>
      </c>
      <c r="Z2350" s="57">
        <v>350</v>
      </c>
      <c r="AA2350" s="57">
        <v>500.5</v>
      </c>
    </row>
    <row r="2351" spans="16:27" ht="18" customHeight="1" x14ac:dyDescent="0.25">
      <c r="P2351" s="11"/>
      <c r="Q2351" s="58" t="s">
        <v>88</v>
      </c>
      <c r="R2351" s="58">
        <v>2023</v>
      </c>
      <c r="S2351" s="58" t="s">
        <v>0</v>
      </c>
      <c r="T2351" s="58" t="s">
        <v>89</v>
      </c>
      <c r="U2351" s="58" t="s">
        <v>90</v>
      </c>
      <c r="V2351" s="58" t="s">
        <v>91</v>
      </c>
      <c r="W2351" s="58" t="s">
        <v>92</v>
      </c>
      <c r="X2351" s="58" t="s">
        <v>93</v>
      </c>
      <c r="Y2351" s="58" t="s">
        <v>96</v>
      </c>
      <c r="Z2351" s="58">
        <v>136</v>
      </c>
      <c r="AA2351" s="58">
        <v>194.48</v>
      </c>
    </row>
    <row r="2352" spans="16:27" ht="18" customHeight="1" x14ac:dyDescent="0.25">
      <c r="P2352" s="11"/>
      <c r="Q2352" s="57" t="s">
        <v>99</v>
      </c>
      <c r="R2352" s="57">
        <v>2023</v>
      </c>
      <c r="S2352" s="57" t="s">
        <v>0</v>
      </c>
      <c r="T2352" s="57" t="s">
        <v>89</v>
      </c>
      <c r="U2352" s="57" t="s">
        <v>90</v>
      </c>
      <c r="V2352" s="57" t="s">
        <v>91</v>
      </c>
      <c r="W2352" s="57" t="s">
        <v>92</v>
      </c>
      <c r="X2352" s="57" t="s">
        <v>93</v>
      </c>
      <c r="Y2352" s="57" t="s">
        <v>96</v>
      </c>
      <c r="Z2352" s="57">
        <v>304</v>
      </c>
      <c r="AA2352" s="57">
        <v>434.72</v>
      </c>
    </row>
    <row r="2353" spans="16:27" ht="18" customHeight="1" x14ac:dyDescent="0.25">
      <c r="P2353" s="11"/>
      <c r="Q2353" s="58" t="s">
        <v>88</v>
      </c>
      <c r="R2353" s="58">
        <v>2023</v>
      </c>
      <c r="S2353" s="58" t="s">
        <v>0</v>
      </c>
      <c r="T2353" s="58" t="s">
        <v>89</v>
      </c>
      <c r="U2353" s="58" t="s">
        <v>90</v>
      </c>
      <c r="V2353" s="58" t="s">
        <v>91</v>
      </c>
      <c r="W2353" s="58" t="s">
        <v>92</v>
      </c>
      <c r="X2353" s="58" t="s">
        <v>93</v>
      </c>
      <c r="Y2353" s="58" t="s">
        <v>96</v>
      </c>
      <c r="Z2353" s="58">
        <v>352</v>
      </c>
      <c r="AA2353" s="58">
        <v>503.36</v>
      </c>
    </row>
    <row r="2354" spans="16:27" ht="18" customHeight="1" x14ac:dyDescent="0.25">
      <c r="P2354" s="11"/>
      <c r="Q2354" s="57" t="s">
        <v>88</v>
      </c>
      <c r="R2354" s="57">
        <v>2023</v>
      </c>
      <c r="S2354" s="57" t="s">
        <v>0</v>
      </c>
      <c r="T2354" s="57" t="s">
        <v>89</v>
      </c>
      <c r="U2354" s="57" t="s">
        <v>90</v>
      </c>
      <c r="V2354" s="57" t="s">
        <v>91</v>
      </c>
      <c r="W2354" s="57" t="s">
        <v>92</v>
      </c>
      <c r="X2354" s="57" t="s">
        <v>93</v>
      </c>
      <c r="Y2354" s="57" t="s">
        <v>96</v>
      </c>
      <c r="Z2354" s="57">
        <v>132</v>
      </c>
      <c r="AA2354" s="57">
        <v>188.76</v>
      </c>
    </row>
    <row r="2355" spans="16:27" ht="18" customHeight="1" x14ac:dyDescent="0.25">
      <c r="P2355" s="11"/>
      <c r="Q2355" s="58" t="s">
        <v>95</v>
      </c>
      <c r="R2355" s="58">
        <v>2023</v>
      </c>
      <c r="S2355" s="58" t="s">
        <v>0</v>
      </c>
      <c r="T2355" s="58" t="s">
        <v>89</v>
      </c>
      <c r="U2355" s="58" t="s">
        <v>90</v>
      </c>
      <c r="V2355" s="58" t="s">
        <v>91</v>
      </c>
      <c r="W2355" s="58" t="s">
        <v>92</v>
      </c>
      <c r="X2355" s="58" t="s">
        <v>93</v>
      </c>
      <c r="Y2355" s="58" t="s">
        <v>96</v>
      </c>
      <c r="Z2355" s="58">
        <v>706</v>
      </c>
      <c r="AA2355" s="58">
        <v>1009.58</v>
      </c>
    </row>
    <row r="2356" spans="16:27" ht="18" customHeight="1" x14ac:dyDescent="0.25">
      <c r="P2356" s="11"/>
      <c r="Q2356" s="57" t="s">
        <v>88</v>
      </c>
      <c r="R2356" s="57">
        <v>2023</v>
      </c>
      <c r="S2356" s="57" t="s">
        <v>0</v>
      </c>
      <c r="T2356" s="57" t="s">
        <v>89</v>
      </c>
      <c r="U2356" s="57" t="s">
        <v>90</v>
      </c>
      <c r="V2356" s="57" t="s">
        <v>91</v>
      </c>
      <c r="W2356" s="57" t="s">
        <v>92</v>
      </c>
      <c r="X2356" s="57" t="s">
        <v>93</v>
      </c>
      <c r="Y2356" s="57" t="s">
        <v>96</v>
      </c>
      <c r="Z2356" s="57">
        <v>739</v>
      </c>
      <c r="AA2356" s="57">
        <v>1056.77</v>
      </c>
    </row>
    <row r="2357" spans="16:27" ht="18" customHeight="1" x14ac:dyDescent="0.25">
      <c r="P2357" s="11"/>
      <c r="Q2357" s="58" t="s">
        <v>88</v>
      </c>
      <c r="R2357" s="58">
        <v>2023</v>
      </c>
      <c r="S2357" s="58" t="s">
        <v>0</v>
      </c>
      <c r="T2357" s="58" t="s">
        <v>89</v>
      </c>
      <c r="U2357" s="58" t="s">
        <v>90</v>
      </c>
      <c r="V2357" s="58" t="s">
        <v>91</v>
      </c>
      <c r="W2357" s="58" t="s">
        <v>92</v>
      </c>
      <c r="X2357" s="58" t="s">
        <v>93</v>
      </c>
      <c r="Y2357" s="58" t="s">
        <v>96</v>
      </c>
      <c r="Z2357" s="58">
        <v>135</v>
      </c>
      <c r="AA2357" s="58">
        <v>193.05</v>
      </c>
    </row>
    <row r="2358" spans="16:27" ht="18" customHeight="1" x14ac:dyDescent="0.25">
      <c r="P2358" s="11"/>
      <c r="Q2358" s="57" t="s">
        <v>88</v>
      </c>
      <c r="R2358" s="57">
        <v>2023</v>
      </c>
      <c r="S2358" s="57" t="s">
        <v>0</v>
      </c>
      <c r="T2358" s="57" t="s">
        <v>89</v>
      </c>
      <c r="U2358" s="57" t="s">
        <v>90</v>
      </c>
      <c r="V2358" s="57" t="s">
        <v>91</v>
      </c>
      <c r="W2358" s="57" t="s">
        <v>92</v>
      </c>
      <c r="X2358" s="57" t="s">
        <v>93</v>
      </c>
      <c r="Y2358" s="57" t="s">
        <v>96</v>
      </c>
      <c r="Z2358" s="57">
        <v>779</v>
      </c>
      <c r="AA2358" s="57">
        <v>526.24</v>
      </c>
    </row>
    <row r="2359" spans="16:27" ht="18" customHeight="1" x14ac:dyDescent="0.25">
      <c r="P2359" s="11"/>
      <c r="Q2359" s="58" t="s">
        <v>88</v>
      </c>
      <c r="R2359" s="58">
        <v>2023</v>
      </c>
      <c r="S2359" s="58" t="s">
        <v>0</v>
      </c>
      <c r="T2359" s="58" t="s">
        <v>89</v>
      </c>
      <c r="U2359" s="58" t="s">
        <v>90</v>
      </c>
      <c r="V2359" s="58" t="s">
        <v>91</v>
      </c>
      <c r="W2359" s="58" t="s">
        <v>92</v>
      </c>
      <c r="X2359" s="58" t="s">
        <v>93</v>
      </c>
      <c r="Y2359" s="58" t="s">
        <v>96</v>
      </c>
      <c r="Z2359" s="58">
        <v>133</v>
      </c>
      <c r="AA2359" s="58">
        <v>190.19</v>
      </c>
    </row>
    <row r="2360" spans="16:27" ht="18" customHeight="1" x14ac:dyDescent="0.25">
      <c r="P2360" s="11"/>
      <c r="Q2360" s="57" t="s">
        <v>97</v>
      </c>
      <c r="R2360" s="57">
        <v>2023</v>
      </c>
      <c r="S2360" s="57" t="s">
        <v>0</v>
      </c>
      <c r="T2360" s="57" t="s">
        <v>89</v>
      </c>
      <c r="U2360" s="57" t="s">
        <v>90</v>
      </c>
      <c r="V2360" s="57" t="s">
        <v>91</v>
      </c>
      <c r="W2360" s="57" t="s">
        <v>92</v>
      </c>
      <c r="X2360" s="57" t="s">
        <v>93</v>
      </c>
      <c r="Y2360" s="57" t="s">
        <v>96</v>
      </c>
      <c r="Z2360" s="57">
        <v>307</v>
      </c>
      <c r="AA2360" s="57">
        <v>439.01</v>
      </c>
    </row>
    <row r="2361" spans="16:27" ht="18" customHeight="1" x14ac:dyDescent="0.25">
      <c r="P2361" s="11"/>
      <c r="Q2361" s="58" t="s">
        <v>88</v>
      </c>
      <c r="R2361" s="58">
        <v>2023</v>
      </c>
      <c r="S2361" s="58" t="s">
        <v>0</v>
      </c>
      <c r="T2361" s="58" t="s">
        <v>89</v>
      </c>
      <c r="U2361" s="58" t="s">
        <v>90</v>
      </c>
      <c r="V2361" s="58" t="s">
        <v>91</v>
      </c>
      <c r="W2361" s="58" t="s">
        <v>92</v>
      </c>
      <c r="X2361" s="58" t="s">
        <v>93</v>
      </c>
      <c r="Y2361" s="58" t="s">
        <v>96</v>
      </c>
      <c r="Z2361" s="58">
        <v>355</v>
      </c>
      <c r="AA2361" s="58">
        <v>507.65</v>
      </c>
    </row>
    <row r="2362" spans="16:27" ht="18" customHeight="1" x14ac:dyDescent="0.25">
      <c r="P2362" s="11"/>
      <c r="Q2362" s="57" t="s">
        <v>88</v>
      </c>
      <c r="R2362" s="57">
        <v>2023</v>
      </c>
      <c r="S2362" s="57" t="s">
        <v>0</v>
      </c>
      <c r="T2362" s="57" t="s">
        <v>89</v>
      </c>
      <c r="U2362" s="57" t="s">
        <v>90</v>
      </c>
      <c r="V2362" s="57" t="s">
        <v>91</v>
      </c>
      <c r="W2362" s="57" t="s">
        <v>92</v>
      </c>
      <c r="X2362" s="57" t="s">
        <v>93</v>
      </c>
      <c r="Y2362" s="57" t="s">
        <v>96</v>
      </c>
      <c r="Z2362" s="57">
        <v>131</v>
      </c>
      <c r="AA2362" s="57">
        <v>187.33</v>
      </c>
    </row>
    <row r="2363" spans="16:27" ht="18" customHeight="1" x14ac:dyDescent="0.25">
      <c r="P2363" s="11"/>
      <c r="Q2363" s="58" t="s">
        <v>95</v>
      </c>
      <c r="R2363" s="58">
        <v>2023</v>
      </c>
      <c r="S2363" s="58" t="s">
        <v>0</v>
      </c>
      <c r="T2363" s="58" t="s">
        <v>89</v>
      </c>
      <c r="U2363" s="58" t="s">
        <v>90</v>
      </c>
      <c r="V2363" s="58" t="s">
        <v>91</v>
      </c>
      <c r="W2363" s="58" t="s">
        <v>92</v>
      </c>
      <c r="X2363" s="58" t="s">
        <v>93</v>
      </c>
      <c r="Y2363" s="58" t="s">
        <v>96</v>
      </c>
      <c r="Z2363" s="58">
        <v>305</v>
      </c>
      <c r="AA2363" s="58">
        <v>436.15</v>
      </c>
    </row>
    <row r="2364" spans="16:27" ht="18" customHeight="1" x14ac:dyDescent="0.25">
      <c r="P2364" s="11"/>
      <c r="Q2364" s="57" t="s">
        <v>97</v>
      </c>
      <c r="R2364" s="57">
        <v>2023</v>
      </c>
      <c r="S2364" s="57" t="s">
        <v>0</v>
      </c>
      <c r="T2364" s="57" t="s">
        <v>89</v>
      </c>
      <c r="U2364" s="57" t="s">
        <v>90</v>
      </c>
      <c r="V2364" s="57" t="s">
        <v>91</v>
      </c>
      <c r="W2364" s="57" t="s">
        <v>92</v>
      </c>
      <c r="X2364" s="57" t="s">
        <v>93</v>
      </c>
      <c r="Y2364" s="57" t="s">
        <v>96</v>
      </c>
      <c r="Z2364" s="57">
        <v>748</v>
      </c>
      <c r="AA2364" s="57">
        <v>1069.6400000000001</v>
      </c>
    </row>
    <row r="2365" spans="16:27" ht="18" customHeight="1" x14ac:dyDescent="0.25">
      <c r="P2365" s="11"/>
      <c r="Q2365" s="58" t="s">
        <v>88</v>
      </c>
      <c r="R2365" s="58">
        <v>2023</v>
      </c>
      <c r="S2365" s="58" t="s">
        <v>6</v>
      </c>
      <c r="T2365" s="58" t="s">
        <v>89</v>
      </c>
      <c r="U2365" s="58" t="s">
        <v>90</v>
      </c>
      <c r="V2365" s="58" t="s">
        <v>91</v>
      </c>
      <c r="W2365" s="58" t="s">
        <v>92</v>
      </c>
      <c r="X2365" s="58" t="s">
        <v>93</v>
      </c>
      <c r="Y2365" s="58" t="s">
        <v>96</v>
      </c>
      <c r="Z2365" s="58">
        <v>350</v>
      </c>
      <c r="AA2365" s="58">
        <v>535.5</v>
      </c>
    </row>
    <row r="2366" spans="16:27" ht="18" customHeight="1" x14ac:dyDescent="0.25">
      <c r="P2366" s="11"/>
      <c r="Q2366" s="57" t="s">
        <v>88</v>
      </c>
      <c r="R2366" s="57">
        <v>2023</v>
      </c>
      <c r="S2366" s="57" t="s">
        <v>6</v>
      </c>
      <c r="T2366" s="57" t="s">
        <v>89</v>
      </c>
      <c r="U2366" s="57" t="s">
        <v>90</v>
      </c>
      <c r="V2366" s="57" t="s">
        <v>91</v>
      </c>
      <c r="W2366" s="57" t="s">
        <v>92</v>
      </c>
      <c r="X2366" s="57" t="s">
        <v>93</v>
      </c>
      <c r="Y2366" s="57" t="s">
        <v>96</v>
      </c>
      <c r="Z2366" s="57">
        <v>320</v>
      </c>
      <c r="AA2366" s="57">
        <v>457.6</v>
      </c>
    </row>
    <row r="2367" spans="16:27" ht="18" customHeight="1" x14ac:dyDescent="0.25">
      <c r="P2367" s="11"/>
      <c r="Q2367" s="58" t="s">
        <v>97</v>
      </c>
      <c r="R2367" s="58">
        <v>2023</v>
      </c>
      <c r="S2367" s="58" t="s">
        <v>6</v>
      </c>
      <c r="T2367" s="58" t="s">
        <v>89</v>
      </c>
      <c r="U2367" s="58" t="s">
        <v>90</v>
      </c>
      <c r="V2367" s="58" t="s">
        <v>91</v>
      </c>
      <c r="W2367" s="58" t="s">
        <v>92</v>
      </c>
      <c r="X2367" s="58" t="s">
        <v>93</v>
      </c>
      <c r="Y2367" s="58" t="s">
        <v>96</v>
      </c>
      <c r="Z2367" s="58">
        <v>346</v>
      </c>
      <c r="AA2367" s="58">
        <v>494.78</v>
      </c>
    </row>
    <row r="2368" spans="16:27" ht="18" customHeight="1" x14ac:dyDescent="0.25">
      <c r="P2368" s="11"/>
      <c r="Q2368" s="57" t="s">
        <v>98</v>
      </c>
      <c r="R2368" s="57">
        <v>2023</v>
      </c>
      <c r="S2368" s="57" t="s">
        <v>6</v>
      </c>
      <c r="T2368" s="57" t="s">
        <v>89</v>
      </c>
      <c r="U2368" s="57" t="s">
        <v>90</v>
      </c>
      <c r="V2368" s="57" t="s">
        <v>91</v>
      </c>
      <c r="W2368" s="57" t="s">
        <v>92</v>
      </c>
      <c r="X2368" s="57" t="s">
        <v>93</v>
      </c>
      <c r="Y2368" s="57" t="s">
        <v>96</v>
      </c>
      <c r="Z2368" s="57">
        <v>322</v>
      </c>
      <c r="AA2368" s="57">
        <v>460.46</v>
      </c>
    </row>
    <row r="2369" spans="16:27" ht="18" customHeight="1" x14ac:dyDescent="0.25">
      <c r="P2369" s="11"/>
      <c r="Q2369" s="58" t="s">
        <v>88</v>
      </c>
      <c r="R2369" s="58">
        <v>2023</v>
      </c>
      <c r="S2369" s="58" t="s">
        <v>6</v>
      </c>
      <c r="T2369" s="58" t="s">
        <v>89</v>
      </c>
      <c r="U2369" s="58" t="s">
        <v>90</v>
      </c>
      <c r="V2369" s="58" t="s">
        <v>91</v>
      </c>
      <c r="W2369" s="58" t="s">
        <v>92</v>
      </c>
      <c r="X2369" s="58" t="s">
        <v>93</v>
      </c>
      <c r="Y2369" s="58" t="s">
        <v>96</v>
      </c>
      <c r="Z2369" s="58">
        <v>658</v>
      </c>
      <c r="AA2369" s="58">
        <v>940.94</v>
      </c>
    </row>
    <row r="2370" spans="16:27" ht="18" customHeight="1" x14ac:dyDescent="0.25">
      <c r="P2370" s="11"/>
      <c r="Q2370" s="57" t="s">
        <v>97</v>
      </c>
      <c r="R2370" s="57">
        <v>2023</v>
      </c>
      <c r="S2370" s="57" t="s">
        <v>6</v>
      </c>
      <c r="T2370" s="57" t="s">
        <v>89</v>
      </c>
      <c r="U2370" s="57" t="s">
        <v>90</v>
      </c>
      <c r="V2370" s="57" t="s">
        <v>91</v>
      </c>
      <c r="W2370" s="57" t="s">
        <v>92</v>
      </c>
      <c r="X2370" s="57" t="s">
        <v>93</v>
      </c>
      <c r="Y2370" s="57" t="s">
        <v>96</v>
      </c>
      <c r="Z2370" s="57">
        <v>745</v>
      </c>
      <c r="AA2370" s="57">
        <v>1065.3499999999999</v>
      </c>
    </row>
    <row r="2371" spans="16:27" ht="18" customHeight="1" x14ac:dyDescent="0.25">
      <c r="P2371" s="11"/>
      <c r="Q2371" s="58" t="s">
        <v>97</v>
      </c>
      <c r="R2371" s="58">
        <v>2023</v>
      </c>
      <c r="S2371" s="58" t="s">
        <v>6</v>
      </c>
      <c r="T2371" s="58" t="s">
        <v>89</v>
      </c>
      <c r="U2371" s="58" t="s">
        <v>90</v>
      </c>
      <c r="V2371" s="58" t="s">
        <v>91</v>
      </c>
      <c r="W2371" s="58" t="s">
        <v>92</v>
      </c>
      <c r="X2371" s="58" t="s">
        <v>93</v>
      </c>
      <c r="Y2371" s="58" t="s">
        <v>96</v>
      </c>
      <c r="Z2371" s="58">
        <v>345</v>
      </c>
      <c r="AA2371" s="58">
        <v>493.35</v>
      </c>
    </row>
    <row r="2372" spans="16:27" ht="18" customHeight="1" x14ac:dyDescent="0.25">
      <c r="P2372" s="11"/>
      <c r="Q2372" s="57" t="s">
        <v>88</v>
      </c>
      <c r="R2372" s="57">
        <v>2023</v>
      </c>
      <c r="S2372" s="57" t="s">
        <v>6</v>
      </c>
      <c r="T2372" s="57" t="s">
        <v>89</v>
      </c>
      <c r="U2372" s="57" t="s">
        <v>90</v>
      </c>
      <c r="V2372" s="57" t="s">
        <v>91</v>
      </c>
      <c r="W2372" s="57" t="s">
        <v>92</v>
      </c>
      <c r="X2372" s="57" t="s">
        <v>93</v>
      </c>
      <c r="Y2372" s="57" t="s">
        <v>96</v>
      </c>
      <c r="Z2372" s="57">
        <v>784</v>
      </c>
      <c r="AA2372" s="57">
        <v>526.24</v>
      </c>
    </row>
    <row r="2373" spans="16:27" ht="18" customHeight="1" x14ac:dyDescent="0.25">
      <c r="P2373" s="11"/>
      <c r="Q2373" s="58" t="s">
        <v>98</v>
      </c>
      <c r="R2373" s="58">
        <v>2023</v>
      </c>
      <c r="S2373" s="58" t="s">
        <v>6</v>
      </c>
      <c r="T2373" s="58" t="s">
        <v>89</v>
      </c>
      <c r="U2373" s="58" t="s">
        <v>90</v>
      </c>
      <c r="V2373" s="58" t="s">
        <v>91</v>
      </c>
      <c r="W2373" s="58" t="s">
        <v>92</v>
      </c>
      <c r="X2373" s="58" t="s">
        <v>93</v>
      </c>
      <c r="Y2373" s="58" t="s">
        <v>96</v>
      </c>
      <c r="Z2373" s="58">
        <v>349</v>
      </c>
      <c r="AA2373" s="58">
        <v>499.07</v>
      </c>
    </row>
    <row r="2374" spans="16:27" ht="18" customHeight="1" x14ac:dyDescent="0.25">
      <c r="P2374" s="11"/>
      <c r="Q2374" s="57" t="s">
        <v>97</v>
      </c>
      <c r="R2374" s="57">
        <v>2023</v>
      </c>
      <c r="S2374" s="57" t="s">
        <v>6</v>
      </c>
      <c r="T2374" s="57" t="s">
        <v>89</v>
      </c>
      <c r="U2374" s="57" t="s">
        <v>90</v>
      </c>
      <c r="V2374" s="57" t="s">
        <v>91</v>
      </c>
      <c r="W2374" s="57" t="s">
        <v>92</v>
      </c>
      <c r="X2374" s="57" t="s">
        <v>93</v>
      </c>
      <c r="Y2374" s="57" t="s">
        <v>96</v>
      </c>
      <c r="Z2374" s="57">
        <v>319</v>
      </c>
      <c r="AA2374" s="57">
        <v>456.17</v>
      </c>
    </row>
    <row r="2375" spans="16:27" ht="18" customHeight="1" x14ac:dyDescent="0.25">
      <c r="P2375" s="11"/>
      <c r="Q2375" s="58" t="s">
        <v>88</v>
      </c>
      <c r="R2375" s="58">
        <v>2023</v>
      </c>
      <c r="S2375" s="58" t="s">
        <v>6</v>
      </c>
      <c r="T2375" s="58" t="s">
        <v>89</v>
      </c>
      <c r="U2375" s="58" t="s">
        <v>90</v>
      </c>
      <c r="V2375" s="58" t="s">
        <v>91</v>
      </c>
      <c r="W2375" s="58" t="s">
        <v>92</v>
      </c>
      <c r="X2375" s="58" t="s">
        <v>93</v>
      </c>
      <c r="Y2375" s="58" t="s">
        <v>96</v>
      </c>
      <c r="Z2375" s="58">
        <v>347</v>
      </c>
      <c r="AA2375" s="58">
        <v>496.21</v>
      </c>
    </row>
    <row r="2376" spans="16:27" ht="18" customHeight="1" x14ac:dyDescent="0.25">
      <c r="P2376" s="11"/>
      <c r="Q2376" s="57" t="s">
        <v>88</v>
      </c>
      <c r="R2376" s="57">
        <v>2023</v>
      </c>
      <c r="S2376" s="57" t="s">
        <v>6</v>
      </c>
      <c r="T2376" s="57" t="s">
        <v>89</v>
      </c>
      <c r="U2376" s="57" t="s">
        <v>90</v>
      </c>
      <c r="V2376" s="57" t="s">
        <v>91</v>
      </c>
      <c r="W2376" s="57" t="s">
        <v>92</v>
      </c>
      <c r="X2376" s="57" t="s">
        <v>93</v>
      </c>
      <c r="Y2376" s="57" t="s">
        <v>96</v>
      </c>
      <c r="Z2376" s="57">
        <v>753</v>
      </c>
      <c r="AA2376" s="57">
        <v>1076.79</v>
      </c>
    </row>
    <row r="2377" spans="16:27" ht="18" customHeight="1" x14ac:dyDescent="0.25">
      <c r="P2377" s="11"/>
      <c r="Q2377" s="58" t="s">
        <v>88</v>
      </c>
      <c r="R2377" s="58">
        <v>2023</v>
      </c>
      <c r="S2377" s="58" t="s">
        <v>5</v>
      </c>
      <c r="T2377" s="58" t="s">
        <v>89</v>
      </c>
      <c r="U2377" s="58" t="s">
        <v>90</v>
      </c>
      <c r="V2377" s="58" t="s">
        <v>91</v>
      </c>
      <c r="W2377" s="58" t="s">
        <v>92</v>
      </c>
      <c r="X2377" s="58" t="s">
        <v>93</v>
      </c>
      <c r="Y2377" s="58" t="s">
        <v>96</v>
      </c>
      <c r="Z2377" s="58">
        <v>326</v>
      </c>
      <c r="AA2377" s="58">
        <v>466.18</v>
      </c>
    </row>
    <row r="2378" spans="16:27" ht="18" customHeight="1" x14ac:dyDescent="0.25">
      <c r="P2378" s="11"/>
      <c r="Q2378" s="57" t="s">
        <v>95</v>
      </c>
      <c r="R2378" s="57">
        <v>2023</v>
      </c>
      <c r="S2378" s="57" t="s">
        <v>5</v>
      </c>
      <c r="T2378" s="57" t="s">
        <v>89</v>
      </c>
      <c r="U2378" s="57" t="s">
        <v>90</v>
      </c>
      <c r="V2378" s="57" t="s">
        <v>91</v>
      </c>
      <c r="W2378" s="57" t="s">
        <v>92</v>
      </c>
      <c r="X2378" s="57" t="s">
        <v>93</v>
      </c>
      <c r="Y2378" s="57" t="s">
        <v>96</v>
      </c>
      <c r="Z2378" s="57">
        <v>352</v>
      </c>
      <c r="AA2378" s="57">
        <v>503.36</v>
      </c>
    </row>
    <row r="2379" spans="16:27" ht="18" customHeight="1" x14ac:dyDescent="0.25">
      <c r="P2379" s="11"/>
      <c r="Q2379" s="58" t="s">
        <v>88</v>
      </c>
      <c r="R2379" s="58">
        <v>2023</v>
      </c>
      <c r="S2379" s="58" t="s">
        <v>5</v>
      </c>
      <c r="T2379" s="58" t="s">
        <v>89</v>
      </c>
      <c r="U2379" s="58" t="s">
        <v>90</v>
      </c>
      <c r="V2379" s="58" t="s">
        <v>91</v>
      </c>
      <c r="W2379" s="58" t="s">
        <v>92</v>
      </c>
      <c r="X2379" s="58" t="s">
        <v>93</v>
      </c>
      <c r="Y2379" s="58" t="s">
        <v>96</v>
      </c>
      <c r="Z2379" s="58">
        <v>328</v>
      </c>
      <c r="AA2379" s="58">
        <v>469.04</v>
      </c>
    </row>
    <row r="2380" spans="16:27" ht="18" customHeight="1" x14ac:dyDescent="0.25">
      <c r="P2380" s="11"/>
      <c r="Q2380" s="57" t="s">
        <v>95</v>
      </c>
      <c r="R2380" s="57">
        <v>2023</v>
      </c>
      <c r="S2380" s="57" t="s">
        <v>5</v>
      </c>
      <c r="T2380" s="57" t="s">
        <v>89</v>
      </c>
      <c r="U2380" s="57" t="s">
        <v>90</v>
      </c>
      <c r="V2380" s="57" t="s">
        <v>91</v>
      </c>
      <c r="W2380" s="57" t="s">
        <v>92</v>
      </c>
      <c r="X2380" s="57" t="s">
        <v>93</v>
      </c>
      <c r="Y2380" s="57" t="s">
        <v>96</v>
      </c>
      <c r="Z2380" s="57">
        <v>657</v>
      </c>
      <c r="AA2380" s="57">
        <v>939.51</v>
      </c>
    </row>
    <row r="2381" spans="16:27" ht="18" customHeight="1" x14ac:dyDescent="0.25">
      <c r="P2381" s="11"/>
      <c r="Q2381" s="58" t="s">
        <v>88</v>
      </c>
      <c r="R2381" s="58">
        <v>2023</v>
      </c>
      <c r="S2381" s="58" t="s">
        <v>5</v>
      </c>
      <c r="T2381" s="58" t="s">
        <v>89</v>
      </c>
      <c r="U2381" s="58" t="s">
        <v>90</v>
      </c>
      <c r="V2381" s="58" t="s">
        <v>91</v>
      </c>
      <c r="W2381" s="58" t="s">
        <v>92</v>
      </c>
      <c r="X2381" s="58" t="s">
        <v>93</v>
      </c>
      <c r="Y2381" s="58" t="s">
        <v>96</v>
      </c>
      <c r="Z2381" s="58">
        <v>744</v>
      </c>
      <c r="AA2381" s="58">
        <v>1063.92</v>
      </c>
    </row>
    <row r="2382" spans="16:27" ht="18" customHeight="1" x14ac:dyDescent="0.25">
      <c r="P2382" s="11"/>
      <c r="Q2382" s="57" t="s">
        <v>88</v>
      </c>
      <c r="R2382" s="57">
        <v>2023</v>
      </c>
      <c r="S2382" s="57" t="s">
        <v>5</v>
      </c>
      <c r="T2382" s="57" t="s">
        <v>89</v>
      </c>
      <c r="U2382" s="57" t="s">
        <v>90</v>
      </c>
      <c r="V2382" s="57" t="s">
        <v>91</v>
      </c>
      <c r="W2382" s="57" t="s">
        <v>92</v>
      </c>
      <c r="X2382" s="57" t="s">
        <v>93</v>
      </c>
      <c r="Y2382" s="57" t="s">
        <v>96</v>
      </c>
      <c r="Z2382" s="57">
        <v>351</v>
      </c>
      <c r="AA2382" s="57">
        <v>501.93</v>
      </c>
    </row>
    <row r="2383" spans="16:27" ht="18" customHeight="1" x14ac:dyDescent="0.25">
      <c r="P2383" s="11"/>
      <c r="Q2383" s="58" t="s">
        <v>95</v>
      </c>
      <c r="R2383" s="58">
        <v>2023</v>
      </c>
      <c r="S2383" s="58" t="s">
        <v>5</v>
      </c>
      <c r="T2383" s="58" t="s">
        <v>89</v>
      </c>
      <c r="U2383" s="58" t="s">
        <v>90</v>
      </c>
      <c r="V2383" s="58" t="s">
        <v>91</v>
      </c>
      <c r="W2383" s="58" t="s">
        <v>92</v>
      </c>
      <c r="X2383" s="58" t="s">
        <v>93</v>
      </c>
      <c r="Y2383" s="58" t="s">
        <v>96</v>
      </c>
      <c r="Z2383" s="58">
        <v>783</v>
      </c>
      <c r="AA2383" s="58">
        <v>526.24</v>
      </c>
    </row>
    <row r="2384" spans="16:27" ht="18" customHeight="1" x14ac:dyDescent="0.25">
      <c r="P2384" s="11"/>
      <c r="Q2384" s="57" t="s">
        <v>88</v>
      </c>
      <c r="R2384" s="57">
        <v>2023</v>
      </c>
      <c r="S2384" s="57" t="s">
        <v>5</v>
      </c>
      <c r="T2384" s="57" t="s">
        <v>89</v>
      </c>
      <c r="U2384" s="57" t="s">
        <v>90</v>
      </c>
      <c r="V2384" s="57" t="s">
        <v>91</v>
      </c>
      <c r="W2384" s="57" t="s">
        <v>92</v>
      </c>
      <c r="X2384" s="57" t="s">
        <v>93</v>
      </c>
      <c r="Y2384" s="57" t="s">
        <v>96</v>
      </c>
      <c r="Z2384" s="57">
        <v>355</v>
      </c>
      <c r="AA2384" s="57">
        <v>507.65</v>
      </c>
    </row>
    <row r="2385" spans="16:27" ht="18" customHeight="1" x14ac:dyDescent="0.25">
      <c r="P2385" s="11"/>
      <c r="Q2385" s="58" t="s">
        <v>95</v>
      </c>
      <c r="R2385" s="58">
        <v>2023</v>
      </c>
      <c r="S2385" s="58" t="s">
        <v>5</v>
      </c>
      <c r="T2385" s="58" t="s">
        <v>89</v>
      </c>
      <c r="U2385" s="58" t="s">
        <v>90</v>
      </c>
      <c r="V2385" s="58" t="s">
        <v>91</v>
      </c>
      <c r="W2385" s="58" t="s">
        <v>92</v>
      </c>
      <c r="X2385" s="58" t="s">
        <v>93</v>
      </c>
      <c r="Y2385" s="58" t="s">
        <v>96</v>
      </c>
      <c r="Z2385" s="58">
        <v>325</v>
      </c>
      <c r="AA2385" s="58">
        <v>464.75</v>
      </c>
    </row>
    <row r="2386" spans="16:27" ht="18" customHeight="1" x14ac:dyDescent="0.25">
      <c r="P2386" s="11"/>
      <c r="Q2386" s="57" t="s">
        <v>88</v>
      </c>
      <c r="R2386" s="57">
        <v>2023</v>
      </c>
      <c r="S2386" s="57" t="s">
        <v>5</v>
      </c>
      <c r="T2386" s="57" t="s">
        <v>89</v>
      </c>
      <c r="U2386" s="57" t="s">
        <v>90</v>
      </c>
      <c r="V2386" s="57" t="s">
        <v>91</v>
      </c>
      <c r="W2386" s="57" t="s">
        <v>92</v>
      </c>
      <c r="X2386" s="57" t="s">
        <v>93</v>
      </c>
      <c r="Y2386" s="57" t="s">
        <v>96</v>
      </c>
      <c r="Z2386" s="57">
        <v>353</v>
      </c>
      <c r="AA2386" s="57">
        <v>504.79</v>
      </c>
    </row>
    <row r="2387" spans="16:27" ht="18" customHeight="1" x14ac:dyDescent="0.25">
      <c r="P2387" s="11"/>
      <c r="Q2387" s="58" t="s">
        <v>95</v>
      </c>
      <c r="R2387" s="58">
        <v>2023</v>
      </c>
      <c r="S2387" s="58" t="s">
        <v>2</v>
      </c>
      <c r="T2387" s="58" t="s">
        <v>89</v>
      </c>
      <c r="U2387" s="58" t="s">
        <v>90</v>
      </c>
      <c r="V2387" s="58" t="s">
        <v>91</v>
      </c>
      <c r="W2387" s="58" t="s">
        <v>92</v>
      </c>
      <c r="X2387" s="58" t="s">
        <v>93</v>
      </c>
      <c r="Y2387" s="58" t="s">
        <v>96</v>
      </c>
      <c r="Z2387" s="58">
        <v>368</v>
      </c>
      <c r="AA2387" s="58">
        <v>563.04</v>
      </c>
    </row>
    <row r="2388" spans="16:27" ht="18" customHeight="1" x14ac:dyDescent="0.25">
      <c r="P2388" s="11"/>
      <c r="Q2388" s="57" t="s">
        <v>95</v>
      </c>
      <c r="R2388" s="57">
        <v>2023</v>
      </c>
      <c r="S2388" s="57" t="s">
        <v>2</v>
      </c>
      <c r="T2388" s="57" t="s">
        <v>89</v>
      </c>
      <c r="U2388" s="57" t="s">
        <v>90</v>
      </c>
      <c r="V2388" s="57" t="s">
        <v>91</v>
      </c>
      <c r="W2388" s="57" t="s">
        <v>92</v>
      </c>
      <c r="X2388" s="57" t="s">
        <v>93</v>
      </c>
      <c r="Y2388" s="57" t="s">
        <v>96</v>
      </c>
      <c r="Z2388" s="57">
        <v>344</v>
      </c>
      <c r="AA2388" s="57">
        <v>491.92</v>
      </c>
    </row>
    <row r="2389" spans="16:27" ht="18" customHeight="1" x14ac:dyDescent="0.25">
      <c r="P2389" s="11"/>
      <c r="Q2389" s="58" t="s">
        <v>95</v>
      </c>
      <c r="R2389" s="58">
        <v>2023</v>
      </c>
      <c r="S2389" s="58" t="s">
        <v>2</v>
      </c>
      <c r="T2389" s="58" t="s">
        <v>89</v>
      </c>
      <c r="U2389" s="58" t="s">
        <v>90</v>
      </c>
      <c r="V2389" s="58" t="s">
        <v>91</v>
      </c>
      <c r="W2389" s="58" t="s">
        <v>92</v>
      </c>
      <c r="X2389" s="58" t="s">
        <v>93</v>
      </c>
      <c r="Y2389" s="58" t="s">
        <v>96</v>
      </c>
      <c r="Z2389" s="58">
        <v>370</v>
      </c>
      <c r="AA2389" s="58">
        <v>529.1</v>
      </c>
    </row>
    <row r="2390" spans="16:27" ht="18" customHeight="1" x14ac:dyDescent="0.25">
      <c r="P2390" s="11"/>
      <c r="Q2390" s="57" t="s">
        <v>95</v>
      </c>
      <c r="R2390" s="57">
        <v>2023</v>
      </c>
      <c r="S2390" s="57" t="s">
        <v>2</v>
      </c>
      <c r="T2390" s="57" t="s">
        <v>89</v>
      </c>
      <c r="U2390" s="57" t="s">
        <v>90</v>
      </c>
      <c r="V2390" s="57" t="s">
        <v>91</v>
      </c>
      <c r="W2390" s="57" t="s">
        <v>92</v>
      </c>
      <c r="X2390" s="57" t="s">
        <v>93</v>
      </c>
      <c r="Y2390" s="57" t="s">
        <v>96</v>
      </c>
      <c r="Z2390" s="57">
        <v>340</v>
      </c>
      <c r="AA2390" s="57">
        <v>486.2</v>
      </c>
    </row>
    <row r="2391" spans="16:27" ht="18" customHeight="1" x14ac:dyDescent="0.25">
      <c r="P2391" s="11"/>
      <c r="Q2391" s="58" t="s">
        <v>88</v>
      </c>
      <c r="R2391" s="58">
        <v>2023</v>
      </c>
      <c r="S2391" s="58" t="s">
        <v>2</v>
      </c>
      <c r="T2391" s="58" t="s">
        <v>89</v>
      </c>
      <c r="U2391" s="58" t="s">
        <v>90</v>
      </c>
      <c r="V2391" s="58" t="s">
        <v>91</v>
      </c>
      <c r="W2391" s="58" t="s">
        <v>92</v>
      </c>
      <c r="X2391" s="58" t="s">
        <v>93</v>
      </c>
      <c r="Y2391" s="58" t="s">
        <v>96</v>
      </c>
      <c r="Z2391" s="58">
        <v>741</v>
      </c>
      <c r="AA2391" s="58">
        <v>1059.6300000000001</v>
      </c>
    </row>
    <row r="2392" spans="16:27" ht="18" customHeight="1" x14ac:dyDescent="0.25">
      <c r="P2392" s="11"/>
      <c r="Q2392" s="57" t="s">
        <v>88</v>
      </c>
      <c r="R2392" s="57">
        <v>2023</v>
      </c>
      <c r="S2392" s="57" t="s">
        <v>2</v>
      </c>
      <c r="T2392" s="57" t="s">
        <v>89</v>
      </c>
      <c r="U2392" s="57" t="s">
        <v>90</v>
      </c>
      <c r="V2392" s="57" t="s">
        <v>91</v>
      </c>
      <c r="W2392" s="57" t="s">
        <v>92</v>
      </c>
      <c r="X2392" s="57" t="s">
        <v>93</v>
      </c>
      <c r="Y2392" s="57" t="s">
        <v>96</v>
      </c>
      <c r="Z2392" s="57">
        <v>369</v>
      </c>
      <c r="AA2392" s="57">
        <v>527.66999999999996</v>
      </c>
    </row>
    <row r="2393" spans="16:27" ht="18" customHeight="1" x14ac:dyDescent="0.25">
      <c r="P2393" s="11"/>
      <c r="Q2393" s="58" t="s">
        <v>95</v>
      </c>
      <c r="R2393" s="58">
        <v>2023</v>
      </c>
      <c r="S2393" s="58" t="s">
        <v>2</v>
      </c>
      <c r="T2393" s="58" t="s">
        <v>89</v>
      </c>
      <c r="U2393" s="58" t="s">
        <v>90</v>
      </c>
      <c r="V2393" s="58" t="s">
        <v>91</v>
      </c>
      <c r="W2393" s="58" t="s">
        <v>92</v>
      </c>
      <c r="X2393" s="58" t="s">
        <v>93</v>
      </c>
      <c r="Y2393" s="58" t="s">
        <v>96</v>
      </c>
      <c r="Z2393" s="58">
        <v>367</v>
      </c>
      <c r="AA2393" s="58">
        <v>524.80999999999995</v>
      </c>
    </row>
    <row r="2394" spans="16:27" ht="18" customHeight="1" x14ac:dyDescent="0.25">
      <c r="P2394" s="11"/>
      <c r="Q2394" s="57" t="s">
        <v>95</v>
      </c>
      <c r="R2394" s="57">
        <v>2023</v>
      </c>
      <c r="S2394" s="57" t="s">
        <v>2</v>
      </c>
      <c r="T2394" s="57" t="s">
        <v>89</v>
      </c>
      <c r="U2394" s="57" t="s">
        <v>90</v>
      </c>
      <c r="V2394" s="57" t="s">
        <v>91</v>
      </c>
      <c r="W2394" s="57" t="s">
        <v>92</v>
      </c>
      <c r="X2394" s="57" t="s">
        <v>93</v>
      </c>
      <c r="Y2394" s="57" t="s">
        <v>96</v>
      </c>
      <c r="Z2394" s="57">
        <v>343</v>
      </c>
      <c r="AA2394" s="57">
        <v>490.49</v>
      </c>
    </row>
    <row r="2395" spans="16:27" ht="18" customHeight="1" x14ac:dyDescent="0.25">
      <c r="P2395" s="11"/>
      <c r="Q2395" s="58" t="s">
        <v>95</v>
      </c>
      <c r="R2395" s="58">
        <v>2023</v>
      </c>
      <c r="S2395" s="58" t="s">
        <v>2</v>
      </c>
      <c r="T2395" s="58" t="s">
        <v>89</v>
      </c>
      <c r="U2395" s="58" t="s">
        <v>90</v>
      </c>
      <c r="V2395" s="58" t="s">
        <v>91</v>
      </c>
      <c r="W2395" s="58" t="s">
        <v>92</v>
      </c>
      <c r="X2395" s="58" t="s">
        <v>93</v>
      </c>
      <c r="Y2395" s="58" t="s">
        <v>96</v>
      </c>
      <c r="Z2395" s="58">
        <v>371</v>
      </c>
      <c r="AA2395" s="58">
        <v>530.53</v>
      </c>
    </row>
    <row r="2396" spans="16:27" ht="18" customHeight="1" x14ac:dyDescent="0.25">
      <c r="P2396" s="11"/>
      <c r="Q2396" s="57" t="s">
        <v>95</v>
      </c>
      <c r="R2396" s="57">
        <v>2023</v>
      </c>
      <c r="S2396" s="57" t="s">
        <v>2</v>
      </c>
      <c r="T2396" s="57" t="s">
        <v>89</v>
      </c>
      <c r="U2396" s="57" t="s">
        <v>90</v>
      </c>
      <c r="V2396" s="57" t="s">
        <v>91</v>
      </c>
      <c r="W2396" s="57" t="s">
        <v>92</v>
      </c>
      <c r="X2396" s="57" t="s">
        <v>93</v>
      </c>
      <c r="Y2396" s="57" t="s">
        <v>96</v>
      </c>
      <c r="Z2396" s="57">
        <v>750</v>
      </c>
      <c r="AA2396" s="57">
        <v>1072.5</v>
      </c>
    </row>
    <row r="2397" spans="16:27" ht="18" customHeight="1" x14ac:dyDescent="0.25">
      <c r="P2397" s="11"/>
      <c r="Q2397" s="58" t="s">
        <v>95</v>
      </c>
      <c r="R2397" s="58">
        <v>2023</v>
      </c>
      <c r="S2397" s="58" t="s">
        <v>4</v>
      </c>
      <c r="T2397" s="58" t="s">
        <v>89</v>
      </c>
      <c r="U2397" s="58" t="s">
        <v>90</v>
      </c>
      <c r="V2397" s="58" t="s">
        <v>91</v>
      </c>
      <c r="W2397" s="58" t="s">
        <v>92</v>
      </c>
      <c r="X2397" s="58" t="s">
        <v>93</v>
      </c>
      <c r="Y2397" s="58" t="s">
        <v>96</v>
      </c>
      <c r="Z2397" s="58">
        <v>356</v>
      </c>
      <c r="AA2397" s="58">
        <v>544.67999999999995</v>
      </c>
    </row>
    <row r="2398" spans="16:27" ht="18" customHeight="1" x14ac:dyDescent="0.25">
      <c r="P2398" s="11"/>
      <c r="Q2398" s="57" t="s">
        <v>88</v>
      </c>
      <c r="R2398" s="57">
        <v>2023</v>
      </c>
      <c r="S2398" s="57" t="s">
        <v>4</v>
      </c>
      <c r="T2398" s="57" t="s">
        <v>89</v>
      </c>
      <c r="U2398" s="57" t="s">
        <v>90</v>
      </c>
      <c r="V2398" s="57" t="s">
        <v>91</v>
      </c>
      <c r="W2398" s="57" t="s">
        <v>92</v>
      </c>
      <c r="X2398" s="57" t="s">
        <v>93</v>
      </c>
      <c r="Y2398" s="57" t="s">
        <v>96</v>
      </c>
      <c r="Z2398" s="57">
        <v>332</v>
      </c>
      <c r="AA2398" s="57">
        <v>474.76</v>
      </c>
    </row>
    <row r="2399" spans="16:27" ht="18" customHeight="1" x14ac:dyDescent="0.25">
      <c r="P2399" s="11"/>
      <c r="Q2399" s="58" t="s">
        <v>95</v>
      </c>
      <c r="R2399" s="58">
        <v>2023</v>
      </c>
      <c r="S2399" s="58" t="s">
        <v>4</v>
      </c>
      <c r="T2399" s="58" t="s">
        <v>89</v>
      </c>
      <c r="U2399" s="58" t="s">
        <v>90</v>
      </c>
      <c r="V2399" s="58" t="s">
        <v>91</v>
      </c>
      <c r="W2399" s="58" t="s">
        <v>92</v>
      </c>
      <c r="X2399" s="58" t="s">
        <v>93</v>
      </c>
      <c r="Y2399" s="58" t="s">
        <v>96</v>
      </c>
      <c r="Z2399" s="58">
        <v>358</v>
      </c>
      <c r="AA2399" s="58">
        <v>511.94</v>
      </c>
    </row>
    <row r="2400" spans="16:27" ht="18" customHeight="1" x14ac:dyDescent="0.25">
      <c r="P2400" s="11"/>
      <c r="Q2400" s="57" t="s">
        <v>88</v>
      </c>
      <c r="R2400" s="57">
        <v>2023</v>
      </c>
      <c r="S2400" s="57" t="s">
        <v>4</v>
      </c>
      <c r="T2400" s="57" t="s">
        <v>89</v>
      </c>
      <c r="U2400" s="57" t="s">
        <v>90</v>
      </c>
      <c r="V2400" s="57" t="s">
        <v>91</v>
      </c>
      <c r="W2400" s="57" t="s">
        <v>92</v>
      </c>
      <c r="X2400" s="57" t="s">
        <v>93</v>
      </c>
      <c r="Y2400" s="57" t="s">
        <v>96</v>
      </c>
      <c r="Z2400" s="57">
        <v>656</v>
      </c>
      <c r="AA2400" s="57">
        <v>938.08</v>
      </c>
    </row>
    <row r="2401" spans="16:27" ht="18" customHeight="1" x14ac:dyDescent="0.25">
      <c r="P2401" s="11"/>
      <c r="Q2401" s="58" t="s">
        <v>97</v>
      </c>
      <c r="R2401" s="58">
        <v>2023</v>
      </c>
      <c r="S2401" s="58" t="s">
        <v>4</v>
      </c>
      <c r="T2401" s="58" t="s">
        <v>89</v>
      </c>
      <c r="U2401" s="58" t="s">
        <v>90</v>
      </c>
      <c r="V2401" s="58" t="s">
        <v>91</v>
      </c>
      <c r="W2401" s="58" t="s">
        <v>92</v>
      </c>
      <c r="X2401" s="58" t="s">
        <v>93</v>
      </c>
      <c r="Y2401" s="58" t="s">
        <v>96</v>
      </c>
      <c r="Z2401" s="58">
        <v>743</v>
      </c>
      <c r="AA2401" s="58">
        <v>1062.49</v>
      </c>
    </row>
    <row r="2402" spans="16:27" ht="18" customHeight="1" x14ac:dyDescent="0.25">
      <c r="P2402" s="11"/>
      <c r="Q2402" s="57" t="s">
        <v>97</v>
      </c>
      <c r="R2402" s="57">
        <v>2023</v>
      </c>
      <c r="S2402" s="57" t="s">
        <v>4</v>
      </c>
      <c r="T2402" s="57" t="s">
        <v>89</v>
      </c>
      <c r="U2402" s="57" t="s">
        <v>90</v>
      </c>
      <c r="V2402" s="57" t="s">
        <v>91</v>
      </c>
      <c r="W2402" s="57" t="s">
        <v>92</v>
      </c>
      <c r="X2402" s="57" t="s">
        <v>93</v>
      </c>
      <c r="Y2402" s="57" t="s">
        <v>96</v>
      </c>
      <c r="Z2402" s="57">
        <v>357</v>
      </c>
      <c r="AA2402" s="57">
        <v>510.51</v>
      </c>
    </row>
    <row r="2403" spans="16:27" ht="18" customHeight="1" x14ac:dyDescent="0.25">
      <c r="P2403" s="11"/>
      <c r="Q2403" s="58" t="s">
        <v>88</v>
      </c>
      <c r="R2403" s="58">
        <v>2023</v>
      </c>
      <c r="S2403" s="58" t="s">
        <v>4</v>
      </c>
      <c r="T2403" s="58" t="s">
        <v>89</v>
      </c>
      <c r="U2403" s="58" t="s">
        <v>90</v>
      </c>
      <c r="V2403" s="58" t="s">
        <v>91</v>
      </c>
      <c r="W2403" s="58" t="s">
        <v>92</v>
      </c>
      <c r="X2403" s="58" t="s">
        <v>93</v>
      </c>
      <c r="Y2403" s="58" t="s">
        <v>96</v>
      </c>
      <c r="Z2403" s="58">
        <v>782</v>
      </c>
      <c r="AA2403" s="58">
        <v>526.24</v>
      </c>
    </row>
    <row r="2404" spans="16:27" ht="18" customHeight="1" x14ac:dyDescent="0.25">
      <c r="P2404" s="11"/>
      <c r="Q2404" s="57" t="s">
        <v>95</v>
      </c>
      <c r="R2404" s="57">
        <v>2023</v>
      </c>
      <c r="S2404" s="57" t="s">
        <v>4</v>
      </c>
      <c r="T2404" s="57" t="s">
        <v>89</v>
      </c>
      <c r="U2404" s="57" t="s">
        <v>90</v>
      </c>
      <c r="V2404" s="57" t="s">
        <v>91</v>
      </c>
      <c r="W2404" s="57" t="s">
        <v>92</v>
      </c>
      <c r="X2404" s="57" t="s">
        <v>93</v>
      </c>
      <c r="Y2404" s="57" t="s">
        <v>96</v>
      </c>
      <c r="Z2404" s="57">
        <v>331</v>
      </c>
      <c r="AA2404" s="57">
        <v>473.33</v>
      </c>
    </row>
    <row r="2405" spans="16:27" ht="18" customHeight="1" x14ac:dyDescent="0.25">
      <c r="P2405" s="11"/>
      <c r="Q2405" s="58" t="s">
        <v>88</v>
      </c>
      <c r="R2405" s="58">
        <v>2023</v>
      </c>
      <c r="S2405" s="58" t="s">
        <v>4</v>
      </c>
      <c r="T2405" s="58" t="s">
        <v>89</v>
      </c>
      <c r="U2405" s="58" t="s">
        <v>90</v>
      </c>
      <c r="V2405" s="58" t="s">
        <v>91</v>
      </c>
      <c r="W2405" s="58" t="s">
        <v>92</v>
      </c>
      <c r="X2405" s="58" t="s">
        <v>93</v>
      </c>
      <c r="Y2405" s="58" t="s">
        <v>96</v>
      </c>
      <c r="Z2405" s="58">
        <v>359</v>
      </c>
      <c r="AA2405" s="58">
        <v>513.37</v>
      </c>
    </row>
    <row r="2406" spans="16:27" ht="18" customHeight="1" x14ac:dyDescent="0.25">
      <c r="P2406" s="11"/>
      <c r="Q2406" s="57" t="s">
        <v>95</v>
      </c>
      <c r="R2406" s="57">
        <v>2023</v>
      </c>
      <c r="S2406" s="57" t="s">
        <v>4</v>
      </c>
      <c r="T2406" s="57" t="s">
        <v>89</v>
      </c>
      <c r="U2406" s="57" t="s">
        <v>90</v>
      </c>
      <c r="V2406" s="57" t="s">
        <v>91</v>
      </c>
      <c r="W2406" s="57" t="s">
        <v>92</v>
      </c>
      <c r="X2406" s="57" t="s">
        <v>93</v>
      </c>
      <c r="Y2406" s="57" t="s">
        <v>96</v>
      </c>
      <c r="Z2406" s="57">
        <v>752</v>
      </c>
      <c r="AA2406" s="57">
        <v>1075.3599999999999</v>
      </c>
    </row>
    <row r="2407" spans="16:27" ht="18" customHeight="1" x14ac:dyDescent="0.25">
      <c r="P2407" s="11"/>
      <c r="Q2407" s="58" t="s">
        <v>88</v>
      </c>
      <c r="R2407" s="58">
        <v>2023</v>
      </c>
      <c r="S2407" s="58" t="s">
        <v>10</v>
      </c>
      <c r="T2407" s="58" t="s">
        <v>89</v>
      </c>
      <c r="U2407" s="58" t="s">
        <v>90</v>
      </c>
      <c r="V2407" s="58" t="s">
        <v>91</v>
      </c>
      <c r="W2407" s="58" t="s">
        <v>92</v>
      </c>
      <c r="X2407" s="58" t="s">
        <v>93</v>
      </c>
      <c r="Y2407" s="58" t="s">
        <v>96</v>
      </c>
      <c r="Z2407" s="58">
        <v>326</v>
      </c>
      <c r="AA2407" s="58">
        <v>498.78</v>
      </c>
    </row>
    <row r="2408" spans="16:27" ht="18" customHeight="1" x14ac:dyDescent="0.25">
      <c r="P2408" s="11"/>
      <c r="Q2408" s="57" t="s">
        <v>97</v>
      </c>
      <c r="R2408" s="57">
        <v>2023</v>
      </c>
      <c r="S2408" s="57" t="s">
        <v>10</v>
      </c>
      <c r="T2408" s="57" t="s">
        <v>89</v>
      </c>
      <c r="U2408" s="57" t="s">
        <v>90</v>
      </c>
      <c r="V2408" s="57" t="s">
        <v>91</v>
      </c>
      <c r="W2408" s="57" t="s">
        <v>92</v>
      </c>
      <c r="X2408" s="57" t="s">
        <v>93</v>
      </c>
      <c r="Y2408" s="57" t="s">
        <v>96</v>
      </c>
      <c r="Z2408" s="57">
        <v>328</v>
      </c>
      <c r="AA2408" s="57">
        <v>469.04</v>
      </c>
    </row>
    <row r="2409" spans="16:27" ht="18" customHeight="1" x14ac:dyDescent="0.25">
      <c r="P2409" s="11"/>
      <c r="Q2409" s="58" t="s">
        <v>95</v>
      </c>
      <c r="R2409" s="58">
        <v>2023</v>
      </c>
      <c r="S2409" s="58" t="s">
        <v>10</v>
      </c>
      <c r="T2409" s="58" t="s">
        <v>89</v>
      </c>
      <c r="U2409" s="58" t="s">
        <v>90</v>
      </c>
      <c r="V2409" s="58" t="s">
        <v>91</v>
      </c>
      <c r="W2409" s="58" t="s">
        <v>92</v>
      </c>
      <c r="X2409" s="58" t="s">
        <v>93</v>
      </c>
      <c r="Y2409" s="58" t="s">
        <v>96</v>
      </c>
      <c r="Z2409" s="58">
        <v>298</v>
      </c>
      <c r="AA2409" s="58">
        <v>426.14</v>
      </c>
    </row>
    <row r="2410" spans="16:27" ht="18" customHeight="1" x14ac:dyDescent="0.25">
      <c r="P2410" s="11"/>
      <c r="Q2410" s="57" t="s">
        <v>97</v>
      </c>
      <c r="R2410" s="57">
        <v>2023</v>
      </c>
      <c r="S2410" s="57" t="s">
        <v>10</v>
      </c>
      <c r="T2410" s="57" t="s">
        <v>89</v>
      </c>
      <c r="U2410" s="57" t="s">
        <v>90</v>
      </c>
      <c r="V2410" s="57" t="s">
        <v>91</v>
      </c>
      <c r="W2410" s="57" t="s">
        <v>92</v>
      </c>
      <c r="X2410" s="57" t="s">
        <v>93</v>
      </c>
      <c r="Y2410" s="57" t="s">
        <v>96</v>
      </c>
      <c r="Z2410" s="57">
        <v>662</v>
      </c>
      <c r="AA2410" s="57">
        <v>946.66</v>
      </c>
    </row>
    <row r="2411" spans="16:27" ht="18" customHeight="1" x14ac:dyDescent="0.25">
      <c r="P2411" s="11"/>
      <c r="Q2411" s="58" t="s">
        <v>97</v>
      </c>
      <c r="R2411" s="58">
        <v>2023</v>
      </c>
      <c r="S2411" s="58" t="s">
        <v>10</v>
      </c>
      <c r="T2411" s="58" t="s">
        <v>89</v>
      </c>
      <c r="U2411" s="58" t="s">
        <v>90</v>
      </c>
      <c r="V2411" s="58" t="s">
        <v>91</v>
      </c>
      <c r="W2411" s="58" t="s">
        <v>92</v>
      </c>
      <c r="X2411" s="58" t="s">
        <v>93</v>
      </c>
      <c r="Y2411" s="58" t="s">
        <v>96</v>
      </c>
      <c r="Z2411" s="58">
        <v>748</v>
      </c>
      <c r="AA2411" s="58">
        <v>1069.6400000000001</v>
      </c>
    </row>
    <row r="2412" spans="16:27" ht="18" customHeight="1" x14ac:dyDescent="0.25">
      <c r="P2412" s="11"/>
      <c r="Q2412" s="57" t="s">
        <v>97</v>
      </c>
      <c r="R2412" s="57">
        <v>2023</v>
      </c>
      <c r="S2412" s="57" t="s">
        <v>10</v>
      </c>
      <c r="T2412" s="57" t="s">
        <v>89</v>
      </c>
      <c r="U2412" s="57" t="s">
        <v>90</v>
      </c>
      <c r="V2412" s="57" t="s">
        <v>91</v>
      </c>
      <c r="W2412" s="57" t="s">
        <v>92</v>
      </c>
      <c r="X2412" s="57" t="s">
        <v>93</v>
      </c>
      <c r="Y2412" s="57" t="s">
        <v>96</v>
      </c>
      <c r="Z2412" s="57">
        <v>327</v>
      </c>
      <c r="AA2412" s="57">
        <v>467.61</v>
      </c>
    </row>
    <row r="2413" spans="16:27" ht="18" customHeight="1" x14ac:dyDescent="0.25">
      <c r="P2413" s="11"/>
      <c r="Q2413" s="58" t="s">
        <v>97</v>
      </c>
      <c r="R2413" s="58">
        <v>2023</v>
      </c>
      <c r="S2413" s="58" t="s">
        <v>10</v>
      </c>
      <c r="T2413" s="58" t="s">
        <v>89</v>
      </c>
      <c r="U2413" s="58" t="s">
        <v>90</v>
      </c>
      <c r="V2413" s="58" t="s">
        <v>91</v>
      </c>
      <c r="W2413" s="58" t="s">
        <v>92</v>
      </c>
      <c r="X2413" s="58" t="s">
        <v>93</v>
      </c>
      <c r="Y2413" s="58" t="s">
        <v>96</v>
      </c>
      <c r="Z2413" s="58">
        <v>788</v>
      </c>
      <c r="AA2413" s="58">
        <v>526.24</v>
      </c>
    </row>
    <row r="2414" spans="16:27" ht="18" customHeight="1" x14ac:dyDescent="0.25">
      <c r="P2414" s="11"/>
      <c r="Q2414" s="57" t="s">
        <v>95</v>
      </c>
      <c r="R2414" s="57">
        <v>2023</v>
      </c>
      <c r="S2414" s="57" t="s">
        <v>10</v>
      </c>
      <c r="T2414" s="57" t="s">
        <v>89</v>
      </c>
      <c r="U2414" s="57" t="s">
        <v>90</v>
      </c>
      <c r="V2414" s="57" t="s">
        <v>91</v>
      </c>
      <c r="W2414" s="57" t="s">
        <v>92</v>
      </c>
      <c r="X2414" s="57" t="s">
        <v>93</v>
      </c>
      <c r="Y2414" s="57" t="s">
        <v>96</v>
      </c>
      <c r="Z2414" s="57">
        <v>325</v>
      </c>
      <c r="AA2414" s="57">
        <v>464.75</v>
      </c>
    </row>
    <row r="2415" spans="16:27" ht="18" customHeight="1" x14ac:dyDescent="0.25">
      <c r="P2415" s="11"/>
      <c r="Q2415" s="58" t="s">
        <v>97</v>
      </c>
      <c r="R2415" s="58">
        <v>2023</v>
      </c>
      <c r="S2415" s="58" t="s">
        <v>10</v>
      </c>
      <c r="T2415" s="58" t="s">
        <v>89</v>
      </c>
      <c r="U2415" s="58" t="s">
        <v>90</v>
      </c>
      <c r="V2415" s="58" t="s">
        <v>91</v>
      </c>
      <c r="W2415" s="58" t="s">
        <v>92</v>
      </c>
      <c r="X2415" s="58" t="s">
        <v>93</v>
      </c>
      <c r="Y2415" s="58" t="s">
        <v>96</v>
      </c>
      <c r="Z2415" s="58">
        <v>301</v>
      </c>
      <c r="AA2415" s="58">
        <v>430.43</v>
      </c>
    </row>
    <row r="2416" spans="16:27" ht="18" customHeight="1" x14ac:dyDescent="0.25">
      <c r="P2416" s="11"/>
      <c r="Q2416" s="57" t="s">
        <v>88</v>
      </c>
      <c r="R2416" s="57">
        <v>2023</v>
      </c>
      <c r="S2416" s="57" t="s">
        <v>10</v>
      </c>
      <c r="T2416" s="57" t="s">
        <v>89</v>
      </c>
      <c r="U2416" s="57" t="s">
        <v>90</v>
      </c>
      <c r="V2416" s="57" t="s">
        <v>91</v>
      </c>
      <c r="W2416" s="57" t="s">
        <v>92</v>
      </c>
      <c r="X2416" s="57" t="s">
        <v>93</v>
      </c>
      <c r="Y2416" s="57" t="s">
        <v>96</v>
      </c>
      <c r="Z2416" s="57">
        <v>757</v>
      </c>
      <c r="AA2416" s="57">
        <v>1082.51</v>
      </c>
    </row>
    <row r="2417" spans="16:27" ht="18" customHeight="1" x14ac:dyDescent="0.25">
      <c r="P2417" s="11"/>
      <c r="Q2417" s="58" t="s">
        <v>97</v>
      </c>
      <c r="R2417" s="58">
        <v>2023</v>
      </c>
      <c r="S2417" s="58" t="s">
        <v>9</v>
      </c>
      <c r="T2417" s="58" t="s">
        <v>89</v>
      </c>
      <c r="U2417" s="58" t="s">
        <v>90</v>
      </c>
      <c r="V2417" s="58" t="s">
        <v>91</v>
      </c>
      <c r="W2417" s="58" t="s">
        <v>92</v>
      </c>
      <c r="X2417" s="58" t="s">
        <v>93</v>
      </c>
      <c r="Y2417" s="58" t="s">
        <v>96</v>
      </c>
      <c r="Z2417" s="58">
        <v>332</v>
      </c>
      <c r="AA2417" s="58">
        <v>507.96</v>
      </c>
    </row>
    <row r="2418" spans="16:27" ht="18" customHeight="1" x14ac:dyDescent="0.25">
      <c r="P2418" s="11"/>
      <c r="Q2418" s="57" t="s">
        <v>95</v>
      </c>
      <c r="R2418" s="57">
        <v>2023</v>
      </c>
      <c r="S2418" s="57" t="s">
        <v>9</v>
      </c>
      <c r="T2418" s="57" t="s">
        <v>89</v>
      </c>
      <c r="U2418" s="57" t="s">
        <v>90</v>
      </c>
      <c r="V2418" s="57" t="s">
        <v>91</v>
      </c>
      <c r="W2418" s="57" t="s">
        <v>92</v>
      </c>
      <c r="X2418" s="57" t="s">
        <v>93</v>
      </c>
      <c r="Y2418" s="57" t="s">
        <v>96</v>
      </c>
      <c r="Z2418" s="57">
        <v>302</v>
      </c>
      <c r="AA2418" s="57">
        <v>431.86</v>
      </c>
    </row>
    <row r="2419" spans="16:27" ht="18" customHeight="1" x14ac:dyDescent="0.25">
      <c r="P2419" s="11"/>
      <c r="Q2419" s="58" t="s">
        <v>88</v>
      </c>
      <c r="R2419" s="58">
        <v>2023</v>
      </c>
      <c r="S2419" s="58" t="s">
        <v>9</v>
      </c>
      <c r="T2419" s="58" t="s">
        <v>89</v>
      </c>
      <c r="U2419" s="58" t="s">
        <v>90</v>
      </c>
      <c r="V2419" s="58" t="s">
        <v>91</v>
      </c>
      <c r="W2419" s="58" t="s">
        <v>92</v>
      </c>
      <c r="X2419" s="58" t="s">
        <v>93</v>
      </c>
      <c r="Y2419" s="58" t="s">
        <v>96</v>
      </c>
      <c r="Z2419" s="58">
        <v>334</v>
      </c>
      <c r="AA2419" s="58">
        <v>477.62</v>
      </c>
    </row>
    <row r="2420" spans="16:27" ht="18" customHeight="1" x14ac:dyDescent="0.25">
      <c r="P2420" s="11"/>
      <c r="Q2420" s="57" t="s">
        <v>99</v>
      </c>
      <c r="R2420" s="57">
        <v>2023</v>
      </c>
      <c r="S2420" s="57" t="s">
        <v>9</v>
      </c>
      <c r="T2420" s="57" t="s">
        <v>89</v>
      </c>
      <c r="U2420" s="57" t="s">
        <v>90</v>
      </c>
      <c r="V2420" s="57" t="s">
        <v>91</v>
      </c>
      <c r="W2420" s="57" t="s">
        <v>92</v>
      </c>
      <c r="X2420" s="57" t="s">
        <v>93</v>
      </c>
      <c r="Y2420" s="57" t="s">
        <v>96</v>
      </c>
      <c r="Z2420" s="57">
        <v>304</v>
      </c>
      <c r="AA2420" s="57">
        <v>434.72</v>
      </c>
    </row>
    <row r="2421" spans="16:27" ht="18" customHeight="1" x14ac:dyDescent="0.25">
      <c r="P2421" s="11"/>
      <c r="Q2421" s="58" t="s">
        <v>95</v>
      </c>
      <c r="R2421" s="58">
        <v>2023</v>
      </c>
      <c r="S2421" s="58" t="s">
        <v>9</v>
      </c>
      <c r="T2421" s="58" t="s">
        <v>89</v>
      </c>
      <c r="U2421" s="58" t="s">
        <v>90</v>
      </c>
      <c r="V2421" s="58" t="s">
        <v>91</v>
      </c>
      <c r="W2421" s="58" t="s">
        <v>92</v>
      </c>
      <c r="X2421" s="58" t="s">
        <v>93</v>
      </c>
      <c r="Y2421" s="58" t="s">
        <v>96</v>
      </c>
      <c r="Z2421" s="58">
        <v>661</v>
      </c>
      <c r="AA2421" s="58">
        <v>945.23</v>
      </c>
    </row>
    <row r="2422" spans="16:27" ht="18" customHeight="1" x14ac:dyDescent="0.25">
      <c r="P2422" s="11"/>
      <c r="Q2422" s="57" t="s">
        <v>88</v>
      </c>
      <c r="R2422" s="57">
        <v>2023</v>
      </c>
      <c r="S2422" s="57" t="s">
        <v>9</v>
      </c>
      <c r="T2422" s="57" t="s">
        <v>89</v>
      </c>
      <c r="U2422" s="57" t="s">
        <v>90</v>
      </c>
      <c r="V2422" s="57" t="s">
        <v>91</v>
      </c>
      <c r="W2422" s="57" t="s">
        <v>92</v>
      </c>
      <c r="X2422" s="57" t="s">
        <v>93</v>
      </c>
      <c r="Y2422" s="57" t="s">
        <v>96</v>
      </c>
      <c r="Z2422" s="57">
        <v>747</v>
      </c>
      <c r="AA2422" s="57">
        <v>1068.21</v>
      </c>
    </row>
    <row r="2423" spans="16:27" ht="18" customHeight="1" x14ac:dyDescent="0.25">
      <c r="P2423" s="11"/>
      <c r="Q2423" s="58" t="s">
        <v>88</v>
      </c>
      <c r="R2423" s="58">
        <v>2023</v>
      </c>
      <c r="S2423" s="58" t="s">
        <v>9</v>
      </c>
      <c r="T2423" s="58" t="s">
        <v>89</v>
      </c>
      <c r="U2423" s="58" t="s">
        <v>90</v>
      </c>
      <c r="V2423" s="58" t="s">
        <v>91</v>
      </c>
      <c r="W2423" s="58" t="s">
        <v>92</v>
      </c>
      <c r="X2423" s="58" t="s">
        <v>93</v>
      </c>
      <c r="Y2423" s="58" t="s">
        <v>96</v>
      </c>
      <c r="Z2423" s="58">
        <v>333</v>
      </c>
      <c r="AA2423" s="58">
        <v>476.19</v>
      </c>
    </row>
    <row r="2424" spans="16:27" ht="18" customHeight="1" x14ac:dyDescent="0.25">
      <c r="P2424" s="11"/>
      <c r="Q2424" s="57" t="s">
        <v>95</v>
      </c>
      <c r="R2424" s="57">
        <v>2023</v>
      </c>
      <c r="S2424" s="57" t="s">
        <v>9</v>
      </c>
      <c r="T2424" s="57" t="s">
        <v>89</v>
      </c>
      <c r="U2424" s="57" t="s">
        <v>90</v>
      </c>
      <c r="V2424" s="57" t="s">
        <v>91</v>
      </c>
      <c r="W2424" s="57" t="s">
        <v>92</v>
      </c>
      <c r="X2424" s="57" t="s">
        <v>93</v>
      </c>
      <c r="Y2424" s="57" t="s">
        <v>96</v>
      </c>
      <c r="Z2424" s="57">
        <v>787</v>
      </c>
      <c r="AA2424" s="57">
        <v>526.24</v>
      </c>
    </row>
    <row r="2425" spans="16:27" ht="18" customHeight="1" x14ac:dyDescent="0.25">
      <c r="P2425" s="11"/>
      <c r="Q2425" s="58" t="s">
        <v>99</v>
      </c>
      <c r="R2425" s="58">
        <v>2023</v>
      </c>
      <c r="S2425" s="58" t="s">
        <v>9</v>
      </c>
      <c r="T2425" s="58" t="s">
        <v>89</v>
      </c>
      <c r="U2425" s="58" t="s">
        <v>90</v>
      </c>
      <c r="V2425" s="58" t="s">
        <v>91</v>
      </c>
      <c r="W2425" s="58" t="s">
        <v>92</v>
      </c>
      <c r="X2425" s="58" t="s">
        <v>93</v>
      </c>
      <c r="Y2425" s="58" t="s">
        <v>96</v>
      </c>
      <c r="Z2425" s="58">
        <v>331</v>
      </c>
      <c r="AA2425" s="58">
        <v>473.33</v>
      </c>
    </row>
    <row r="2426" spans="16:27" ht="18" customHeight="1" x14ac:dyDescent="0.25">
      <c r="P2426" s="11"/>
      <c r="Q2426" s="57" t="s">
        <v>88</v>
      </c>
      <c r="R2426" s="57">
        <v>2023</v>
      </c>
      <c r="S2426" s="57" t="s">
        <v>9</v>
      </c>
      <c r="T2426" s="57" t="s">
        <v>89</v>
      </c>
      <c r="U2426" s="57" t="s">
        <v>90</v>
      </c>
      <c r="V2426" s="57" t="s">
        <v>91</v>
      </c>
      <c r="W2426" s="57" t="s">
        <v>92</v>
      </c>
      <c r="X2426" s="57" t="s">
        <v>93</v>
      </c>
      <c r="Y2426" s="57" t="s">
        <v>96</v>
      </c>
      <c r="Z2426" s="57">
        <v>307</v>
      </c>
      <c r="AA2426" s="57">
        <v>439.01</v>
      </c>
    </row>
    <row r="2427" spans="16:27" ht="18" customHeight="1" x14ac:dyDescent="0.25">
      <c r="P2427" s="11"/>
      <c r="Q2427" s="58" t="s">
        <v>95</v>
      </c>
      <c r="R2427" s="58">
        <v>2023</v>
      </c>
      <c r="S2427" s="58" t="s">
        <v>9</v>
      </c>
      <c r="T2427" s="58" t="s">
        <v>89</v>
      </c>
      <c r="U2427" s="58" t="s">
        <v>90</v>
      </c>
      <c r="V2427" s="58" t="s">
        <v>91</v>
      </c>
      <c r="W2427" s="58" t="s">
        <v>92</v>
      </c>
      <c r="X2427" s="58" t="s">
        <v>93</v>
      </c>
      <c r="Y2427" s="58" t="s">
        <v>96</v>
      </c>
      <c r="Z2427" s="58">
        <v>329</v>
      </c>
      <c r="AA2427" s="58">
        <v>470.47</v>
      </c>
    </row>
    <row r="2428" spans="16:27" ht="18" customHeight="1" x14ac:dyDescent="0.25">
      <c r="P2428" s="11"/>
      <c r="Q2428" s="57" t="s">
        <v>97</v>
      </c>
      <c r="R2428" s="57">
        <v>2023</v>
      </c>
      <c r="S2428" s="57" t="s">
        <v>9</v>
      </c>
      <c r="T2428" s="57" t="s">
        <v>89</v>
      </c>
      <c r="U2428" s="57" t="s">
        <v>90</v>
      </c>
      <c r="V2428" s="57" t="s">
        <v>91</v>
      </c>
      <c r="W2428" s="57" t="s">
        <v>92</v>
      </c>
      <c r="X2428" s="57" t="s">
        <v>93</v>
      </c>
      <c r="Y2428" s="57" t="s">
        <v>96</v>
      </c>
      <c r="Z2428" s="57">
        <v>756</v>
      </c>
      <c r="AA2428" s="57">
        <v>1081.08</v>
      </c>
    </row>
    <row r="2429" spans="16:27" ht="18" customHeight="1" x14ac:dyDescent="0.25">
      <c r="P2429" s="11"/>
      <c r="Q2429" s="58" t="s">
        <v>95</v>
      </c>
      <c r="R2429" s="58">
        <v>2023</v>
      </c>
      <c r="S2429" s="58" t="s">
        <v>8</v>
      </c>
      <c r="T2429" s="58" t="s">
        <v>89</v>
      </c>
      <c r="U2429" s="58" t="s">
        <v>90</v>
      </c>
      <c r="V2429" s="58" t="s">
        <v>91</v>
      </c>
      <c r="W2429" s="58" t="s">
        <v>92</v>
      </c>
      <c r="X2429" s="58" t="s">
        <v>93</v>
      </c>
      <c r="Y2429" s="58" t="s">
        <v>96</v>
      </c>
      <c r="Z2429" s="58">
        <v>338</v>
      </c>
      <c r="AA2429" s="58">
        <v>517.14</v>
      </c>
    </row>
    <row r="2430" spans="16:27" ht="18" customHeight="1" x14ac:dyDescent="0.25">
      <c r="P2430" s="11"/>
      <c r="Q2430" s="57" t="s">
        <v>95</v>
      </c>
      <c r="R2430" s="57">
        <v>2023</v>
      </c>
      <c r="S2430" s="57" t="s">
        <v>8</v>
      </c>
      <c r="T2430" s="57" t="s">
        <v>89</v>
      </c>
      <c r="U2430" s="57" t="s">
        <v>90</v>
      </c>
      <c r="V2430" s="57" t="s">
        <v>91</v>
      </c>
      <c r="W2430" s="57" t="s">
        <v>92</v>
      </c>
      <c r="X2430" s="57" t="s">
        <v>93</v>
      </c>
      <c r="Y2430" s="57" t="s">
        <v>96</v>
      </c>
      <c r="Z2430" s="57">
        <v>308</v>
      </c>
      <c r="AA2430" s="57">
        <v>440.44</v>
      </c>
    </row>
    <row r="2431" spans="16:27" ht="18" customHeight="1" x14ac:dyDescent="0.25">
      <c r="P2431" s="11"/>
      <c r="Q2431" s="58" t="s">
        <v>99</v>
      </c>
      <c r="R2431" s="58">
        <v>2023</v>
      </c>
      <c r="S2431" s="58" t="s">
        <v>8</v>
      </c>
      <c r="T2431" s="58" t="s">
        <v>89</v>
      </c>
      <c r="U2431" s="58" t="s">
        <v>90</v>
      </c>
      <c r="V2431" s="58" t="s">
        <v>91</v>
      </c>
      <c r="W2431" s="58" t="s">
        <v>92</v>
      </c>
      <c r="X2431" s="58" t="s">
        <v>93</v>
      </c>
      <c r="Y2431" s="58" t="s">
        <v>96</v>
      </c>
      <c r="Z2431" s="58">
        <v>310</v>
      </c>
      <c r="AA2431" s="58">
        <v>443.3</v>
      </c>
    </row>
    <row r="2432" spans="16:27" ht="18" customHeight="1" x14ac:dyDescent="0.25">
      <c r="P2432" s="11"/>
      <c r="Q2432" s="57" t="s">
        <v>88</v>
      </c>
      <c r="R2432" s="57">
        <v>2023</v>
      </c>
      <c r="S2432" s="57" t="s">
        <v>8</v>
      </c>
      <c r="T2432" s="57" t="s">
        <v>89</v>
      </c>
      <c r="U2432" s="57" t="s">
        <v>90</v>
      </c>
      <c r="V2432" s="57" t="s">
        <v>91</v>
      </c>
      <c r="W2432" s="57" t="s">
        <v>92</v>
      </c>
      <c r="X2432" s="57" t="s">
        <v>93</v>
      </c>
      <c r="Y2432" s="57" t="s">
        <v>96</v>
      </c>
      <c r="Z2432" s="57">
        <v>660</v>
      </c>
      <c r="AA2432" s="57">
        <v>943.8</v>
      </c>
    </row>
    <row r="2433" spans="16:27" ht="18" customHeight="1" x14ac:dyDescent="0.25">
      <c r="P2433" s="11"/>
      <c r="Q2433" s="58" t="s">
        <v>97</v>
      </c>
      <c r="R2433" s="58">
        <v>2023</v>
      </c>
      <c r="S2433" s="58" t="s">
        <v>8</v>
      </c>
      <c r="T2433" s="58" t="s">
        <v>89</v>
      </c>
      <c r="U2433" s="58" t="s">
        <v>90</v>
      </c>
      <c r="V2433" s="58" t="s">
        <v>91</v>
      </c>
      <c r="W2433" s="58" t="s">
        <v>92</v>
      </c>
      <c r="X2433" s="58" t="s">
        <v>93</v>
      </c>
      <c r="Y2433" s="58" t="s">
        <v>96</v>
      </c>
      <c r="Z2433" s="58">
        <v>746</v>
      </c>
      <c r="AA2433" s="58">
        <v>1066.78</v>
      </c>
    </row>
    <row r="2434" spans="16:27" ht="18" customHeight="1" x14ac:dyDescent="0.25">
      <c r="P2434" s="11"/>
      <c r="Q2434" s="57" t="s">
        <v>97</v>
      </c>
      <c r="R2434" s="57">
        <v>2023</v>
      </c>
      <c r="S2434" s="57" t="s">
        <v>8</v>
      </c>
      <c r="T2434" s="57" t="s">
        <v>89</v>
      </c>
      <c r="U2434" s="57" t="s">
        <v>90</v>
      </c>
      <c r="V2434" s="57" t="s">
        <v>91</v>
      </c>
      <c r="W2434" s="57" t="s">
        <v>92</v>
      </c>
      <c r="X2434" s="57" t="s">
        <v>93</v>
      </c>
      <c r="Y2434" s="57" t="s">
        <v>96</v>
      </c>
      <c r="Z2434" s="57">
        <v>339</v>
      </c>
      <c r="AA2434" s="57">
        <v>484.77</v>
      </c>
    </row>
    <row r="2435" spans="16:27" ht="18" customHeight="1" x14ac:dyDescent="0.25">
      <c r="P2435" s="11"/>
      <c r="Q2435" s="58" t="s">
        <v>88</v>
      </c>
      <c r="R2435" s="58">
        <v>2023</v>
      </c>
      <c r="S2435" s="58" t="s">
        <v>8</v>
      </c>
      <c r="T2435" s="58" t="s">
        <v>89</v>
      </c>
      <c r="U2435" s="58" t="s">
        <v>90</v>
      </c>
      <c r="V2435" s="58" t="s">
        <v>91</v>
      </c>
      <c r="W2435" s="58" t="s">
        <v>92</v>
      </c>
      <c r="X2435" s="58" t="s">
        <v>93</v>
      </c>
      <c r="Y2435" s="58" t="s">
        <v>96</v>
      </c>
      <c r="Z2435" s="58">
        <v>786</v>
      </c>
      <c r="AA2435" s="58">
        <v>526.24</v>
      </c>
    </row>
    <row r="2436" spans="16:27" ht="18" customHeight="1" x14ac:dyDescent="0.25">
      <c r="P2436" s="11"/>
      <c r="Q2436" s="57" t="s">
        <v>99</v>
      </c>
      <c r="R2436" s="57">
        <v>2023</v>
      </c>
      <c r="S2436" s="57" t="s">
        <v>8</v>
      </c>
      <c r="T2436" s="57" t="s">
        <v>89</v>
      </c>
      <c r="U2436" s="57" t="s">
        <v>90</v>
      </c>
      <c r="V2436" s="57" t="s">
        <v>91</v>
      </c>
      <c r="W2436" s="57" t="s">
        <v>92</v>
      </c>
      <c r="X2436" s="57" t="s">
        <v>93</v>
      </c>
      <c r="Y2436" s="57" t="s">
        <v>96</v>
      </c>
      <c r="Z2436" s="57">
        <v>337</v>
      </c>
      <c r="AA2436" s="57">
        <v>481.91</v>
      </c>
    </row>
    <row r="2437" spans="16:27" ht="18" customHeight="1" x14ac:dyDescent="0.25">
      <c r="P2437" s="11"/>
      <c r="Q2437" s="58" t="s">
        <v>95</v>
      </c>
      <c r="R2437" s="58">
        <v>2023</v>
      </c>
      <c r="S2437" s="58" t="s">
        <v>8</v>
      </c>
      <c r="T2437" s="58" t="s">
        <v>89</v>
      </c>
      <c r="U2437" s="58" t="s">
        <v>90</v>
      </c>
      <c r="V2437" s="58" t="s">
        <v>91</v>
      </c>
      <c r="W2437" s="58" t="s">
        <v>92</v>
      </c>
      <c r="X2437" s="58" t="s">
        <v>93</v>
      </c>
      <c r="Y2437" s="58" t="s">
        <v>96</v>
      </c>
      <c r="Z2437" s="58">
        <v>335</v>
      </c>
      <c r="AA2437" s="58">
        <v>479.05</v>
      </c>
    </row>
    <row r="2438" spans="16:27" ht="18" customHeight="1" x14ac:dyDescent="0.25">
      <c r="P2438" s="11"/>
      <c r="Q2438" s="57" t="s">
        <v>95</v>
      </c>
      <c r="R2438" s="57">
        <v>2023</v>
      </c>
      <c r="S2438" s="57" t="s">
        <v>8</v>
      </c>
      <c r="T2438" s="57" t="s">
        <v>89</v>
      </c>
      <c r="U2438" s="57" t="s">
        <v>90</v>
      </c>
      <c r="V2438" s="57" t="s">
        <v>91</v>
      </c>
      <c r="W2438" s="57" t="s">
        <v>92</v>
      </c>
      <c r="X2438" s="57" t="s">
        <v>93</v>
      </c>
      <c r="Y2438" s="57" t="s">
        <v>96</v>
      </c>
      <c r="Z2438" s="57">
        <v>755</v>
      </c>
      <c r="AA2438" s="57">
        <v>1079.6500000000001</v>
      </c>
    </row>
    <row r="2439" spans="16:27" ht="18" customHeight="1" x14ac:dyDescent="0.25">
      <c r="P2439" s="11"/>
      <c r="Q2439" s="58" t="s">
        <v>95</v>
      </c>
      <c r="R2439" s="58">
        <v>2023</v>
      </c>
      <c r="S2439" s="58" t="s">
        <v>3</v>
      </c>
      <c r="T2439" s="58" t="s">
        <v>101</v>
      </c>
      <c r="U2439" s="58" t="s">
        <v>90</v>
      </c>
      <c r="V2439" s="58" t="s">
        <v>91</v>
      </c>
      <c r="W2439" s="58" t="s">
        <v>92</v>
      </c>
      <c r="X2439" s="58" t="s">
        <v>93</v>
      </c>
      <c r="Y2439" s="58" t="s">
        <v>94</v>
      </c>
      <c r="Z2439" s="58">
        <v>212</v>
      </c>
      <c r="AA2439" s="58">
        <v>303.16000000000003</v>
      </c>
    </row>
    <row r="2440" spans="16:27" ht="18" customHeight="1" x14ac:dyDescent="0.25">
      <c r="P2440" s="11"/>
      <c r="Q2440" s="57" t="s">
        <v>88</v>
      </c>
      <c r="R2440" s="57">
        <v>2023</v>
      </c>
      <c r="S2440" s="57" t="s">
        <v>3</v>
      </c>
      <c r="T2440" s="57" t="s">
        <v>101</v>
      </c>
      <c r="U2440" s="57" t="s">
        <v>90</v>
      </c>
      <c r="V2440" s="57" t="s">
        <v>91</v>
      </c>
      <c r="W2440" s="57" t="s">
        <v>92</v>
      </c>
      <c r="X2440" s="57" t="s">
        <v>93</v>
      </c>
      <c r="Y2440" s="57" t="s">
        <v>94</v>
      </c>
      <c r="Z2440" s="57">
        <v>182</v>
      </c>
      <c r="AA2440" s="57">
        <v>260.26</v>
      </c>
    </row>
    <row r="2441" spans="16:27" ht="18" customHeight="1" x14ac:dyDescent="0.25">
      <c r="P2441" s="11"/>
      <c r="Q2441" s="58" t="s">
        <v>95</v>
      </c>
      <c r="R2441" s="58">
        <v>2023</v>
      </c>
      <c r="S2441" s="58" t="s">
        <v>3</v>
      </c>
      <c r="T2441" s="58" t="s">
        <v>101</v>
      </c>
      <c r="U2441" s="58" t="s">
        <v>90</v>
      </c>
      <c r="V2441" s="58" t="s">
        <v>91</v>
      </c>
      <c r="W2441" s="58" t="s">
        <v>92</v>
      </c>
      <c r="X2441" s="58" t="s">
        <v>93</v>
      </c>
      <c r="Y2441" s="58" t="s">
        <v>94</v>
      </c>
      <c r="Z2441" s="58">
        <v>184</v>
      </c>
      <c r="AA2441" s="58">
        <v>526.24</v>
      </c>
    </row>
    <row r="2442" spans="16:27" ht="18" customHeight="1" x14ac:dyDescent="0.25">
      <c r="P2442" s="11"/>
      <c r="Q2442" s="57" t="s">
        <v>95</v>
      </c>
      <c r="R2442" s="57">
        <v>2023</v>
      </c>
      <c r="S2442" s="57" t="s">
        <v>3</v>
      </c>
      <c r="T2442" s="57" t="s">
        <v>101</v>
      </c>
      <c r="U2442" s="57" t="s">
        <v>90</v>
      </c>
      <c r="V2442" s="57" t="s">
        <v>91</v>
      </c>
      <c r="W2442" s="57" t="s">
        <v>92</v>
      </c>
      <c r="X2442" s="57" t="s">
        <v>93</v>
      </c>
      <c r="Y2442" s="57" t="s">
        <v>94</v>
      </c>
      <c r="Z2442" s="57">
        <v>968</v>
      </c>
      <c r="AA2442" s="57">
        <v>1384.24</v>
      </c>
    </row>
    <row r="2443" spans="16:27" ht="18" customHeight="1" x14ac:dyDescent="0.25">
      <c r="P2443" s="11"/>
      <c r="Q2443" s="58" t="s">
        <v>99</v>
      </c>
      <c r="R2443" s="58">
        <v>2023</v>
      </c>
      <c r="S2443" s="58" t="s">
        <v>3</v>
      </c>
      <c r="T2443" s="58" t="s">
        <v>101</v>
      </c>
      <c r="U2443" s="58" t="s">
        <v>90</v>
      </c>
      <c r="V2443" s="58" t="s">
        <v>91</v>
      </c>
      <c r="W2443" s="58" t="s">
        <v>92</v>
      </c>
      <c r="X2443" s="58" t="s">
        <v>93</v>
      </c>
      <c r="Y2443" s="58" t="s">
        <v>94</v>
      </c>
      <c r="Z2443" s="58">
        <v>186</v>
      </c>
      <c r="AA2443" s="58">
        <v>265.98</v>
      </c>
    </row>
    <row r="2444" spans="16:27" ht="18" customHeight="1" x14ac:dyDescent="0.25">
      <c r="P2444" s="11"/>
      <c r="Q2444" s="57" t="s">
        <v>99</v>
      </c>
      <c r="R2444" s="57">
        <v>2023</v>
      </c>
      <c r="S2444" s="57" t="s">
        <v>3</v>
      </c>
      <c r="T2444" s="57" t="s">
        <v>101</v>
      </c>
      <c r="U2444" s="57" t="s">
        <v>90</v>
      </c>
      <c r="V2444" s="57" t="s">
        <v>91</v>
      </c>
      <c r="W2444" s="57" t="s">
        <v>92</v>
      </c>
      <c r="X2444" s="57" t="s">
        <v>93</v>
      </c>
      <c r="Y2444" s="57" t="s">
        <v>94</v>
      </c>
      <c r="Z2444" s="57">
        <v>213</v>
      </c>
      <c r="AA2444" s="57">
        <v>304.58999999999997</v>
      </c>
    </row>
    <row r="2445" spans="16:27" ht="18" customHeight="1" x14ac:dyDescent="0.25">
      <c r="P2445" s="11"/>
      <c r="Q2445" s="58" t="s">
        <v>95</v>
      </c>
      <c r="R2445" s="58">
        <v>2023</v>
      </c>
      <c r="S2445" s="58" t="s">
        <v>3</v>
      </c>
      <c r="T2445" s="58" t="s">
        <v>101</v>
      </c>
      <c r="U2445" s="58" t="s">
        <v>90</v>
      </c>
      <c r="V2445" s="58" t="s">
        <v>91</v>
      </c>
      <c r="W2445" s="58" t="s">
        <v>92</v>
      </c>
      <c r="X2445" s="58" t="s">
        <v>93</v>
      </c>
      <c r="Y2445" s="58" t="s">
        <v>94</v>
      </c>
      <c r="Z2445" s="58">
        <v>183</v>
      </c>
      <c r="AA2445" s="58">
        <v>261.69</v>
      </c>
    </row>
    <row r="2446" spans="16:27" ht="18" customHeight="1" x14ac:dyDescent="0.25">
      <c r="P2446" s="11"/>
      <c r="Q2446" s="57" t="s">
        <v>95</v>
      </c>
      <c r="R2446" s="57">
        <v>2023</v>
      </c>
      <c r="S2446" s="57" t="s">
        <v>3</v>
      </c>
      <c r="T2446" s="57" t="s">
        <v>101</v>
      </c>
      <c r="U2446" s="57" t="s">
        <v>90</v>
      </c>
      <c r="V2446" s="57" t="s">
        <v>91</v>
      </c>
      <c r="W2446" s="57" t="s">
        <v>92</v>
      </c>
      <c r="X2446" s="57" t="s">
        <v>93</v>
      </c>
      <c r="Y2446" s="57" t="s">
        <v>94</v>
      </c>
      <c r="Z2446" s="57">
        <v>749</v>
      </c>
      <c r="AA2446" s="57">
        <v>1071.07</v>
      </c>
    </row>
    <row r="2447" spans="16:27" ht="18" customHeight="1" x14ac:dyDescent="0.25">
      <c r="P2447" s="11"/>
      <c r="Q2447" s="58" t="s">
        <v>88</v>
      </c>
      <c r="R2447" s="58">
        <v>2023</v>
      </c>
      <c r="S2447" s="58" t="s">
        <v>3</v>
      </c>
      <c r="T2447" s="58" t="s">
        <v>101</v>
      </c>
      <c r="U2447" s="58" t="s">
        <v>90</v>
      </c>
      <c r="V2447" s="58" t="s">
        <v>91</v>
      </c>
      <c r="W2447" s="58" t="s">
        <v>92</v>
      </c>
      <c r="X2447" s="58" t="s">
        <v>93</v>
      </c>
      <c r="Y2447" s="58" t="s">
        <v>94</v>
      </c>
      <c r="Z2447" s="58">
        <v>209</v>
      </c>
      <c r="AA2447" s="58">
        <v>298.87</v>
      </c>
    </row>
    <row r="2448" spans="16:27" ht="18" customHeight="1" x14ac:dyDescent="0.25">
      <c r="P2448" s="11"/>
      <c r="Q2448" s="57" t="s">
        <v>95</v>
      </c>
      <c r="R2448" s="57">
        <v>2023</v>
      </c>
      <c r="S2448" s="57" t="s">
        <v>3</v>
      </c>
      <c r="T2448" s="57" t="s">
        <v>101</v>
      </c>
      <c r="U2448" s="57" t="s">
        <v>90</v>
      </c>
      <c r="V2448" s="57" t="s">
        <v>91</v>
      </c>
      <c r="W2448" s="57" t="s">
        <v>92</v>
      </c>
      <c r="X2448" s="57" t="s">
        <v>93</v>
      </c>
      <c r="Y2448" s="57" t="s">
        <v>94</v>
      </c>
      <c r="Z2448" s="57">
        <v>185</v>
      </c>
      <c r="AA2448" s="57">
        <v>264.55</v>
      </c>
    </row>
    <row r="2449" spans="16:27" ht="18" customHeight="1" x14ac:dyDescent="0.25">
      <c r="P2449" s="11"/>
      <c r="Q2449" s="58" t="s">
        <v>95</v>
      </c>
      <c r="R2449" s="58">
        <v>2023</v>
      </c>
      <c r="S2449" s="58" t="s">
        <v>7</v>
      </c>
      <c r="T2449" s="58" t="s">
        <v>101</v>
      </c>
      <c r="U2449" s="58" t="s">
        <v>90</v>
      </c>
      <c r="V2449" s="58" t="s">
        <v>91</v>
      </c>
      <c r="W2449" s="58" t="s">
        <v>92</v>
      </c>
      <c r="X2449" s="58" t="s">
        <v>93</v>
      </c>
      <c r="Y2449" s="58" t="s">
        <v>94</v>
      </c>
      <c r="Z2449" s="58">
        <v>188</v>
      </c>
      <c r="AA2449" s="58">
        <v>268.83999999999997</v>
      </c>
    </row>
    <row r="2450" spans="16:27" ht="18" customHeight="1" x14ac:dyDescent="0.25">
      <c r="P2450" s="11"/>
      <c r="Q2450" s="57" t="s">
        <v>88</v>
      </c>
      <c r="R2450" s="57">
        <v>2023</v>
      </c>
      <c r="S2450" s="57" t="s">
        <v>7</v>
      </c>
      <c r="T2450" s="57" t="s">
        <v>101</v>
      </c>
      <c r="U2450" s="57" t="s">
        <v>90</v>
      </c>
      <c r="V2450" s="57" t="s">
        <v>91</v>
      </c>
      <c r="W2450" s="57" t="s">
        <v>92</v>
      </c>
      <c r="X2450" s="57" t="s">
        <v>93</v>
      </c>
      <c r="Y2450" s="57" t="s">
        <v>94</v>
      </c>
      <c r="Z2450" s="57">
        <v>164</v>
      </c>
      <c r="AA2450" s="57">
        <v>234.52</v>
      </c>
    </row>
    <row r="2451" spans="16:27" ht="18" customHeight="1" x14ac:dyDescent="0.25">
      <c r="P2451" s="11"/>
      <c r="Q2451" s="58" t="s">
        <v>97</v>
      </c>
      <c r="R2451" s="58">
        <v>2023</v>
      </c>
      <c r="S2451" s="58" t="s">
        <v>7</v>
      </c>
      <c r="T2451" s="58" t="s">
        <v>101</v>
      </c>
      <c r="U2451" s="58" t="s">
        <v>90</v>
      </c>
      <c r="V2451" s="58" t="s">
        <v>91</v>
      </c>
      <c r="W2451" s="58" t="s">
        <v>92</v>
      </c>
      <c r="X2451" s="58" t="s">
        <v>93</v>
      </c>
      <c r="Y2451" s="58" t="s">
        <v>94</v>
      </c>
      <c r="Z2451" s="58">
        <v>190</v>
      </c>
      <c r="AA2451" s="58">
        <v>526.24</v>
      </c>
    </row>
    <row r="2452" spans="16:27" ht="18" customHeight="1" x14ac:dyDescent="0.25">
      <c r="P2452" s="11"/>
      <c r="Q2452" s="57" t="s">
        <v>88</v>
      </c>
      <c r="R2452" s="57">
        <v>2023</v>
      </c>
      <c r="S2452" s="57" t="s">
        <v>7</v>
      </c>
      <c r="T2452" s="57" t="s">
        <v>101</v>
      </c>
      <c r="U2452" s="57" t="s">
        <v>90</v>
      </c>
      <c r="V2452" s="57" t="s">
        <v>91</v>
      </c>
      <c r="W2452" s="57" t="s">
        <v>92</v>
      </c>
      <c r="X2452" s="57" t="s">
        <v>93</v>
      </c>
      <c r="Y2452" s="57" t="s">
        <v>94</v>
      </c>
      <c r="Z2452" s="57">
        <v>160</v>
      </c>
      <c r="AA2452" s="57">
        <v>526.24</v>
      </c>
    </row>
    <row r="2453" spans="16:27" ht="18" customHeight="1" x14ac:dyDescent="0.25">
      <c r="P2453" s="11"/>
      <c r="Q2453" s="58" t="s">
        <v>95</v>
      </c>
      <c r="R2453" s="58">
        <v>2023</v>
      </c>
      <c r="S2453" s="58" t="s">
        <v>7</v>
      </c>
      <c r="T2453" s="58" t="s">
        <v>101</v>
      </c>
      <c r="U2453" s="58" t="s">
        <v>90</v>
      </c>
      <c r="V2453" s="58" t="s">
        <v>91</v>
      </c>
      <c r="W2453" s="58" t="s">
        <v>92</v>
      </c>
      <c r="X2453" s="58" t="s">
        <v>93</v>
      </c>
      <c r="Y2453" s="58" t="s">
        <v>94</v>
      </c>
      <c r="Z2453" s="58">
        <v>971</v>
      </c>
      <c r="AA2453" s="58">
        <v>1388.53</v>
      </c>
    </row>
    <row r="2454" spans="16:27" ht="18" customHeight="1" x14ac:dyDescent="0.25">
      <c r="P2454" s="11"/>
      <c r="Q2454" s="57" t="s">
        <v>88</v>
      </c>
      <c r="R2454" s="57">
        <v>2023</v>
      </c>
      <c r="S2454" s="57" t="s">
        <v>7</v>
      </c>
      <c r="T2454" s="57" t="s">
        <v>101</v>
      </c>
      <c r="U2454" s="57" t="s">
        <v>90</v>
      </c>
      <c r="V2454" s="57" t="s">
        <v>91</v>
      </c>
      <c r="W2454" s="57" t="s">
        <v>92</v>
      </c>
      <c r="X2454" s="57" t="s">
        <v>93</v>
      </c>
      <c r="Y2454" s="57" t="s">
        <v>94</v>
      </c>
      <c r="Z2454" s="57">
        <v>162</v>
      </c>
      <c r="AA2454" s="57">
        <v>231.66</v>
      </c>
    </row>
    <row r="2455" spans="16:27" ht="18" customHeight="1" x14ac:dyDescent="0.25">
      <c r="P2455" s="11"/>
      <c r="Q2455" s="58" t="s">
        <v>88</v>
      </c>
      <c r="R2455" s="58">
        <v>2023</v>
      </c>
      <c r="S2455" s="58" t="s">
        <v>7</v>
      </c>
      <c r="T2455" s="58" t="s">
        <v>101</v>
      </c>
      <c r="U2455" s="58" t="s">
        <v>90</v>
      </c>
      <c r="V2455" s="58" t="s">
        <v>91</v>
      </c>
      <c r="W2455" s="58" t="s">
        <v>92</v>
      </c>
      <c r="X2455" s="58" t="s">
        <v>93</v>
      </c>
      <c r="Y2455" s="58" t="s">
        <v>94</v>
      </c>
      <c r="Z2455" s="58">
        <v>189</v>
      </c>
      <c r="AA2455" s="58">
        <v>270.27</v>
      </c>
    </row>
    <row r="2456" spans="16:27" ht="18" customHeight="1" x14ac:dyDescent="0.25">
      <c r="P2456" s="11"/>
      <c r="Q2456" s="57" t="s">
        <v>95</v>
      </c>
      <c r="R2456" s="57">
        <v>2023</v>
      </c>
      <c r="S2456" s="57" t="s">
        <v>7</v>
      </c>
      <c r="T2456" s="57" t="s">
        <v>101</v>
      </c>
      <c r="U2456" s="57" t="s">
        <v>90</v>
      </c>
      <c r="V2456" s="57" t="s">
        <v>91</v>
      </c>
      <c r="W2456" s="57" t="s">
        <v>92</v>
      </c>
      <c r="X2456" s="57" t="s">
        <v>93</v>
      </c>
      <c r="Y2456" s="57" t="s">
        <v>94</v>
      </c>
      <c r="Z2456" s="57">
        <v>165</v>
      </c>
      <c r="AA2456" s="57">
        <v>235.95</v>
      </c>
    </row>
    <row r="2457" spans="16:27" ht="18" customHeight="1" x14ac:dyDescent="0.25">
      <c r="P2457" s="11"/>
      <c r="Q2457" s="58" t="s">
        <v>88</v>
      </c>
      <c r="R2457" s="58">
        <v>2023</v>
      </c>
      <c r="S2457" s="58" t="s">
        <v>7</v>
      </c>
      <c r="T2457" s="58" t="s">
        <v>101</v>
      </c>
      <c r="U2457" s="58" t="s">
        <v>90</v>
      </c>
      <c r="V2457" s="58" t="s">
        <v>91</v>
      </c>
      <c r="W2457" s="58" t="s">
        <v>92</v>
      </c>
      <c r="X2457" s="58" t="s">
        <v>93</v>
      </c>
      <c r="Y2457" s="58" t="s">
        <v>94</v>
      </c>
      <c r="Z2457" s="58">
        <v>753</v>
      </c>
      <c r="AA2457" s="58">
        <v>1076.79</v>
      </c>
    </row>
    <row r="2458" spans="16:27" ht="18" customHeight="1" x14ac:dyDescent="0.25">
      <c r="P2458" s="11"/>
      <c r="Q2458" s="57" t="s">
        <v>97</v>
      </c>
      <c r="R2458" s="57">
        <v>2023</v>
      </c>
      <c r="S2458" s="57" t="s">
        <v>7</v>
      </c>
      <c r="T2458" s="57" t="s">
        <v>101</v>
      </c>
      <c r="U2458" s="57" t="s">
        <v>90</v>
      </c>
      <c r="V2458" s="57" t="s">
        <v>91</v>
      </c>
      <c r="W2458" s="57" t="s">
        <v>92</v>
      </c>
      <c r="X2458" s="57" t="s">
        <v>93</v>
      </c>
      <c r="Y2458" s="57" t="s">
        <v>94</v>
      </c>
      <c r="Z2458" s="57">
        <v>839</v>
      </c>
      <c r="AA2458" s="57">
        <v>1199.77</v>
      </c>
    </row>
    <row r="2459" spans="16:27" ht="18" customHeight="1" x14ac:dyDescent="0.25">
      <c r="P2459" s="11"/>
      <c r="Q2459" s="58" t="s">
        <v>88</v>
      </c>
      <c r="R2459" s="58">
        <v>2023</v>
      </c>
      <c r="S2459" s="58" t="s">
        <v>7</v>
      </c>
      <c r="T2459" s="58" t="s">
        <v>101</v>
      </c>
      <c r="U2459" s="58" t="s">
        <v>90</v>
      </c>
      <c r="V2459" s="58" t="s">
        <v>91</v>
      </c>
      <c r="W2459" s="58" t="s">
        <v>92</v>
      </c>
      <c r="X2459" s="58" t="s">
        <v>93</v>
      </c>
      <c r="Y2459" s="58" t="s">
        <v>94</v>
      </c>
      <c r="Z2459" s="58">
        <v>191</v>
      </c>
      <c r="AA2459" s="58">
        <v>273.13</v>
      </c>
    </row>
    <row r="2460" spans="16:27" ht="18" customHeight="1" x14ac:dyDescent="0.25">
      <c r="P2460" s="11"/>
      <c r="Q2460" s="57" t="s">
        <v>95</v>
      </c>
      <c r="R2460" s="57">
        <v>2023</v>
      </c>
      <c r="S2460" s="57" t="s">
        <v>7</v>
      </c>
      <c r="T2460" s="57" t="s">
        <v>101</v>
      </c>
      <c r="U2460" s="57" t="s">
        <v>90</v>
      </c>
      <c r="V2460" s="57" t="s">
        <v>91</v>
      </c>
      <c r="W2460" s="57" t="s">
        <v>92</v>
      </c>
      <c r="X2460" s="57" t="s">
        <v>93</v>
      </c>
      <c r="Y2460" s="57" t="s">
        <v>94</v>
      </c>
      <c r="Z2460" s="57">
        <v>161</v>
      </c>
      <c r="AA2460" s="57">
        <v>230.23</v>
      </c>
    </row>
    <row r="2461" spans="16:27" ht="18" customHeight="1" x14ac:dyDescent="0.25">
      <c r="P2461" s="11"/>
      <c r="Q2461" s="58" t="s">
        <v>88</v>
      </c>
      <c r="R2461" s="58">
        <v>2023</v>
      </c>
      <c r="S2461" s="58" t="s">
        <v>11</v>
      </c>
      <c r="T2461" s="58" t="s">
        <v>101</v>
      </c>
      <c r="U2461" s="58" t="s">
        <v>90</v>
      </c>
      <c r="V2461" s="58" t="s">
        <v>91</v>
      </c>
      <c r="W2461" s="58" t="s">
        <v>92</v>
      </c>
      <c r="X2461" s="58" t="s">
        <v>93</v>
      </c>
      <c r="Y2461" s="58" t="s">
        <v>94</v>
      </c>
      <c r="Z2461" s="58">
        <v>170</v>
      </c>
      <c r="AA2461" s="58">
        <v>243.1</v>
      </c>
    </row>
    <row r="2462" spans="16:27" ht="18" customHeight="1" x14ac:dyDescent="0.25">
      <c r="P2462" s="11"/>
      <c r="Q2462" s="57" t="s">
        <v>88</v>
      </c>
      <c r="R2462" s="57">
        <v>2023</v>
      </c>
      <c r="S2462" s="57" t="s">
        <v>11</v>
      </c>
      <c r="T2462" s="57" t="s">
        <v>101</v>
      </c>
      <c r="U2462" s="57" t="s">
        <v>90</v>
      </c>
      <c r="V2462" s="57" t="s">
        <v>91</v>
      </c>
      <c r="W2462" s="57" t="s">
        <v>92</v>
      </c>
      <c r="X2462" s="57" t="s">
        <v>93</v>
      </c>
      <c r="Y2462" s="57" t="s">
        <v>94</v>
      </c>
      <c r="Z2462" s="57">
        <v>140</v>
      </c>
      <c r="AA2462" s="57">
        <v>200.2</v>
      </c>
    </row>
    <row r="2463" spans="16:27" ht="18" customHeight="1" x14ac:dyDescent="0.25">
      <c r="P2463" s="11"/>
      <c r="Q2463" s="58" t="s">
        <v>88</v>
      </c>
      <c r="R2463" s="58">
        <v>2023</v>
      </c>
      <c r="S2463" s="58" t="s">
        <v>11</v>
      </c>
      <c r="T2463" s="58" t="s">
        <v>101</v>
      </c>
      <c r="U2463" s="58" t="s">
        <v>90</v>
      </c>
      <c r="V2463" s="58" t="s">
        <v>91</v>
      </c>
      <c r="W2463" s="58" t="s">
        <v>92</v>
      </c>
      <c r="X2463" s="58" t="s">
        <v>93</v>
      </c>
      <c r="Y2463" s="58" t="s">
        <v>94</v>
      </c>
      <c r="Z2463" s="58">
        <v>166</v>
      </c>
      <c r="AA2463" s="58">
        <v>526.24</v>
      </c>
    </row>
    <row r="2464" spans="16:27" ht="18" customHeight="1" x14ac:dyDescent="0.25">
      <c r="P2464" s="11"/>
      <c r="Q2464" s="57" t="s">
        <v>88</v>
      </c>
      <c r="R2464" s="57">
        <v>2023</v>
      </c>
      <c r="S2464" s="57" t="s">
        <v>11</v>
      </c>
      <c r="T2464" s="57" t="s">
        <v>101</v>
      </c>
      <c r="U2464" s="57" t="s">
        <v>90</v>
      </c>
      <c r="V2464" s="57" t="s">
        <v>91</v>
      </c>
      <c r="W2464" s="57" t="s">
        <v>92</v>
      </c>
      <c r="X2464" s="57" t="s">
        <v>93</v>
      </c>
      <c r="Y2464" s="57" t="s">
        <v>94</v>
      </c>
      <c r="Z2464" s="57">
        <v>142</v>
      </c>
      <c r="AA2464" s="57">
        <v>526.24</v>
      </c>
    </row>
    <row r="2465" spans="16:27" ht="18" customHeight="1" x14ac:dyDescent="0.25">
      <c r="P2465" s="11"/>
      <c r="Q2465" s="58" t="s">
        <v>95</v>
      </c>
      <c r="R2465" s="58">
        <v>2023</v>
      </c>
      <c r="S2465" s="58" t="s">
        <v>11</v>
      </c>
      <c r="T2465" s="58" t="s">
        <v>101</v>
      </c>
      <c r="U2465" s="58" t="s">
        <v>90</v>
      </c>
      <c r="V2465" s="58" t="s">
        <v>91</v>
      </c>
      <c r="W2465" s="58" t="s">
        <v>92</v>
      </c>
      <c r="X2465" s="58" t="s">
        <v>93</v>
      </c>
      <c r="Y2465" s="58" t="s">
        <v>94</v>
      </c>
      <c r="Z2465" s="58">
        <v>975</v>
      </c>
      <c r="AA2465" s="58">
        <v>1394.25</v>
      </c>
    </row>
    <row r="2466" spans="16:27" ht="18" customHeight="1" x14ac:dyDescent="0.25">
      <c r="P2466" s="11"/>
      <c r="Q2466" s="57" t="s">
        <v>95</v>
      </c>
      <c r="R2466" s="57">
        <v>2023</v>
      </c>
      <c r="S2466" s="57" t="s">
        <v>11</v>
      </c>
      <c r="T2466" s="57" t="s">
        <v>101</v>
      </c>
      <c r="U2466" s="57" t="s">
        <v>90</v>
      </c>
      <c r="V2466" s="57" t="s">
        <v>91</v>
      </c>
      <c r="W2466" s="57" t="s">
        <v>92</v>
      </c>
      <c r="X2466" s="57" t="s">
        <v>93</v>
      </c>
      <c r="Y2466" s="57" t="s">
        <v>94</v>
      </c>
      <c r="Z2466" s="57">
        <v>141</v>
      </c>
      <c r="AA2466" s="57">
        <v>201.63</v>
      </c>
    </row>
    <row r="2467" spans="16:27" ht="18" customHeight="1" x14ac:dyDescent="0.25">
      <c r="P2467" s="11"/>
      <c r="Q2467" s="58" t="s">
        <v>88</v>
      </c>
      <c r="R2467" s="58">
        <v>2023</v>
      </c>
      <c r="S2467" s="58" t="s">
        <v>11</v>
      </c>
      <c r="T2467" s="58" t="s">
        <v>101</v>
      </c>
      <c r="U2467" s="58" t="s">
        <v>90</v>
      </c>
      <c r="V2467" s="58" t="s">
        <v>91</v>
      </c>
      <c r="W2467" s="58" t="s">
        <v>92</v>
      </c>
      <c r="X2467" s="58" t="s">
        <v>93</v>
      </c>
      <c r="Y2467" s="58" t="s">
        <v>94</v>
      </c>
      <c r="Z2467" s="58">
        <v>756</v>
      </c>
      <c r="AA2467" s="58">
        <v>1081.08</v>
      </c>
    </row>
    <row r="2468" spans="16:27" ht="18" customHeight="1" x14ac:dyDescent="0.25">
      <c r="P2468" s="11"/>
      <c r="Q2468" s="57" t="s">
        <v>88</v>
      </c>
      <c r="R2468" s="57">
        <v>2023</v>
      </c>
      <c r="S2468" s="57" t="s">
        <v>11</v>
      </c>
      <c r="T2468" s="57" t="s">
        <v>101</v>
      </c>
      <c r="U2468" s="57" t="s">
        <v>90</v>
      </c>
      <c r="V2468" s="57" t="s">
        <v>91</v>
      </c>
      <c r="W2468" s="57" t="s">
        <v>92</v>
      </c>
      <c r="X2468" s="57" t="s">
        <v>93</v>
      </c>
      <c r="Y2468" s="57" t="s">
        <v>94</v>
      </c>
      <c r="Z2468" s="57">
        <v>843</v>
      </c>
      <c r="AA2468" s="57">
        <v>1205.49</v>
      </c>
    </row>
    <row r="2469" spans="16:27" ht="18" customHeight="1" x14ac:dyDescent="0.25">
      <c r="P2469" s="11"/>
      <c r="Q2469" s="58" t="s">
        <v>88</v>
      </c>
      <c r="R2469" s="58">
        <v>2023</v>
      </c>
      <c r="S2469" s="58" t="s">
        <v>11</v>
      </c>
      <c r="T2469" s="58" t="s">
        <v>101</v>
      </c>
      <c r="U2469" s="58" t="s">
        <v>90</v>
      </c>
      <c r="V2469" s="58" t="s">
        <v>91</v>
      </c>
      <c r="W2469" s="58" t="s">
        <v>92</v>
      </c>
      <c r="X2469" s="58" t="s">
        <v>93</v>
      </c>
      <c r="Y2469" s="58" t="s">
        <v>94</v>
      </c>
      <c r="Z2469" s="58">
        <v>167</v>
      </c>
      <c r="AA2469" s="58">
        <v>238.81</v>
      </c>
    </row>
    <row r="2470" spans="16:27" ht="18" customHeight="1" x14ac:dyDescent="0.25">
      <c r="P2470" s="11"/>
      <c r="Q2470" s="57" t="s">
        <v>88</v>
      </c>
      <c r="R2470" s="57">
        <v>2023</v>
      </c>
      <c r="S2470" s="57" t="s">
        <v>11</v>
      </c>
      <c r="T2470" s="57" t="s">
        <v>101</v>
      </c>
      <c r="U2470" s="57" t="s">
        <v>90</v>
      </c>
      <c r="V2470" s="57" t="s">
        <v>91</v>
      </c>
      <c r="W2470" s="57" t="s">
        <v>92</v>
      </c>
      <c r="X2470" s="57" t="s">
        <v>93</v>
      </c>
      <c r="Y2470" s="57" t="s">
        <v>94</v>
      </c>
      <c r="Z2470" s="57">
        <v>143</v>
      </c>
      <c r="AA2470" s="57">
        <v>204.49</v>
      </c>
    </row>
    <row r="2471" spans="16:27" ht="18" customHeight="1" x14ac:dyDescent="0.25">
      <c r="P2471" s="11"/>
      <c r="Q2471" s="58" t="s">
        <v>95</v>
      </c>
      <c r="R2471" s="58">
        <v>2023</v>
      </c>
      <c r="S2471" s="58" t="s">
        <v>1</v>
      </c>
      <c r="T2471" s="58" t="s">
        <v>101</v>
      </c>
      <c r="U2471" s="58" t="s">
        <v>90</v>
      </c>
      <c r="V2471" s="58" t="s">
        <v>91</v>
      </c>
      <c r="W2471" s="58" t="s">
        <v>92</v>
      </c>
      <c r="X2471" s="58" t="s">
        <v>93</v>
      </c>
      <c r="Y2471" s="58" t="s">
        <v>96</v>
      </c>
      <c r="Z2471" s="58">
        <v>272</v>
      </c>
      <c r="AA2471" s="58">
        <v>388.96</v>
      </c>
    </row>
    <row r="2472" spans="16:27" ht="18" customHeight="1" x14ac:dyDescent="0.25">
      <c r="P2472" s="11"/>
      <c r="Q2472" s="57" t="s">
        <v>95</v>
      </c>
      <c r="R2472" s="57">
        <v>2023</v>
      </c>
      <c r="S2472" s="57" t="s">
        <v>1</v>
      </c>
      <c r="T2472" s="57" t="s">
        <v>101</v>
      </c>
      <c r="U2472" s="57" t="s">
        <v>90</v>
      </c>
      <c r="V2472" s="57" t="s">
        <v>91</v>
      </c>
      <c r="W2472" s="57" t="s">
        <v>92</v>
      </c>
      <c r="X2472" s="57" t="s">
        <v>93</v>
      </c>
      <c r="Y2472" s="57" t="s">
        <v>96</v>
      </c>
      <c r="Z2472" s="57">
        <v>266</v>
      </c>
      <c r="AA2472" s="57">
        <v>380.38</v>
      </c>
    </row>
    <row r="2473" spans="16:27" ht="18" customHeight="1" x14ac:dyDescent="0.25">
      <c r="P2473" s="11"/>
      <c r="Q2473" s="58" t="s">
        <v>88</v>
      </c>
      <c r="R2473" s="58">
        <v>2023</v>
      </c>
      <c r="S2473" s="58" t="s">
        <v>1</v>
      </c>
      <c r="T2473" s="58" t="s">
        <v>101</v>
      </c>
      <c r="U2473" s="58" t="s">
        <v>90</v>
      </c>
      <c r="V2473" s="58" t="s">
        <v>91</v>
      </c>
      <c r="W2473" s="58" t="s">
        <v>92</v>
      </c>
      <c r="X2473" s="58" t="s">
        <v>93</v>
      </c>
      <c r="Y2473" s="58" t="s">
        <v>94</v>
      </c>
      <c r="Z2473" s="58">
        <v>224</v>
      </c>
      <c r="AA2473" s="58">
        <v>320.32</v>
      </c>
    </row>
    <row r="2474" spans="16:27" ht="18" customHeight="1" x14ac:dyDescent="0.25">
      <c r="P2474" s="11"/>
      <c r="Q2474" s="57" t="s">
        <v>88</v>
      </c>
      <c r="R2474" s="57">
        <v>2023</v>
      </c>
      <c r="S2474" s="57" t="s">
        <v>1</v>
      </c>
      <c r="T2474" s="57" t="s">
        <v>101</v>
      </c>
      <c r="U2474" s="57" t="s">
        <v>90</v>
      </c>
      <c r="V2474" s="57" t="s">
        <v>91</v>
      </c>
      <c r="W2474" s="57" t="s">
        <v>92</v>
      </c>
      <c r="X2474" s="57" t="s">
        <v>93</v>
      </c>
      <c r="Y2474" s="57" t="s">
        <v>94</v>
      </c>
      <c r="Z2474" s="57">
        <v>194</v>
      </c>
      <c r="AA2474" s="57">
        <v>277.42</v>
      </c>
    </row>
    <row r="2475" spans="16:27" ht="18" customHeight="1" x14ac:dyDescent="0.25">
      <c r="P2475" s="11"/>
      <c r="Q2475" s="58" t="s">
        <v>97</v>
      </c>
      <c r="R2475" s="58">
        <v>2023</v>
      </c>
      <c r="S2475" s="58" t="s">
        <v>1</v>
      </c>
      <c r="T2475" s="58" t="s">
        <v>101</v>
      </c>
      <c r="U2475" s="58" t="s">
        <v>90</v>
      </c>
      <c r="V2475" s="58" t="s">
        <v>91</v>
      </c>
      <c r="W2475" s="58" t="s">
        <v>92</v>
      </c>
      <c r="X2475" s="58" t="s">
        <v>93</v>
      </c>
      <c r="Y2475" s="58" t="s">
        <v>94</v>
      </c>
      <c r="Z2475" s="58">
        <v>268</v>
      </c>
      <c r="AA2475" s="58">
        <v>383.24</v>
      </c>
    </row>
    <row r="2476" spans="16:27" ht="18" customHeight="1" x14ac:dyDescent="0.25">
      <c r="P2476" s="11"/>
      <c r="Q2476" s="57" t="s">
        <v>97</v>
      </c>
      <c r="R2476" s="57">
        <v>2023</v>
      </c>
      <c r="S2476" s="57" t="s">
        <v>1</v>
      </c>
      <c r="T2476" s="57" t="s">
        <v>101</v>
      </c>
      <c r="U2476" s="57" t="s">
        <v>90</v>
      </c>
      <c r="V2476" s="57" t="s">
        <v>91</v>
      </c>
      <c r="W2476" s="57" t="s">
        <v>92</v>
      </c>
      <c r="X2476" s="57" t="s">
        <v>93</v>
      </c>
      <c r="Y2476" s="57" t="s">
        <v>94</v>
      </c>
      <c r="Z2476" s="57">
        <v>220</v>
      </c>
      <c r="AA2476" s="57">
        <v>526.24</v>
      </c>
    </row>
    <row r="2477" spans="16:27" ht="18" customHeight="1" x14ac:dyDescent="0.25">
      <c r="P2477" s="11"/>
      <c r="Q2477" s="58" t="s">
        <v>97</v>
      </c>
      <c r="R2477" s="58">
        <v>2023</v>
      </c>
      <c r="S2477" s="58" t="s">
        <v>1</v>
      </c>
      <c r="T2477" s="58" t="s">
        <v>101</v>
      </c>
      <c r="U2477" s="58" t="s">
        <v>90</v>
      </c>
      <c r="V2477" s="58" t="s">
        <v>91</v>
      </c>
      <c r="W2477" s="58" t="s">
        <v>92</v>
      </c>
      <c r="X2477" s="58" t="s">
        <v>93</v>
      </c>
      <c r="Y2477" s="58" t="s">
        <v>94</v>
      </c>
      <c r="Z2477" s="58">
        <v>196</v>
      </c>
      <c r="AA2477" s="58">
        <v>526.24</v>
      </c>
    </row>
    <row r="2478" spans="16:27" ht="18" customHeight="1" x14ac:dyDescent="0.25">
      <c r="P2478" s="11"/>
      <c r="Q2478" s="57" t="s">
        <v>99</v>
      </c>
      <c r="R2478" s="57">
        <v>2023</v>
      </c>
      <c r="S2478" s="57" t="s">
        <v>1</v>
      </c>
      <c r="T2478" s="57" t="s">
        <v>101</v>
      </c>
      <c r="U2478" s="57" t="s">
        <v>90</v>
      </c>
      <c r="V2478" s="57" t="s">
        <v>91</v>
      </c>
      <c r="W2478" s="57" t="s">
        <v>92</v>
      </c>
      <c r="X2478" s="57" t="s">
        <v>93</v>
      </c>
      <c r="Y2478" s="57" t="s">
        <v>94</v>
      </c>
      <c r="Z2478" s="57">
        <v>966</v>
      </c>
      <c r="AA2478" s="57">
        <v>1381.38</v>
      </c>
    </row>
    <row r="2479" spans="16:27" ht="18" customHeight="1" x14ac:dyDescent="0.25">
      <c r="P2479" s="11"/>
      <c r="Q2479" s="58" t="s">
        <v>88</v>
      </c>
      <c r="R2479" s="58">
        <v>2023</v>
      </c>
      <c r="S2479" s="58" t="s">
        <v>1</v>
      </c>
      <c r="T2479" s="58" t="s">
        <v>101</v>
      </c>
      <c r="U2479" s="58" t="s">
        <v>90</v>
      </c>
      <c r="V2479" s="58" t="s">
        <v>91</v>
      </c>
      <c r="W2479" s="58" t="s">
        <v>92</v>
      </c>
      <c r="X2479" s="58" t="s">
        <v>93</v>
      </c>
      <c r="Y2479" s="58" t="s">
        <v>94</v>
      </c>
      <c r="Z2479" s="58">
        <v>1019</v>
      </c>
      <c r="AA2479" s="58">
        <v>1457.17</v>
      </c>
    </row>
    <row r="2480" spans="16:27" ht="18" customHeight="1" x14ac:dyDescent="0.25">
      <c r="P2480" s="11"/>
      <c r="Q2480" s="57" t="s">
        <v>88</v>
      </c>
      <c r="R2480" s="57">
        <v>2023</v>
      </c>
      <c r="S2480" s="57" t="s">
        <v>1</v>
      </c>
      <c r="T2480" s="57" t="s">
        <v>101</v>
      </c>
      <c r="U2480" s="57" t="s">
        <v>90</v>
      </c>
      <c r="V2480" s="57" t="s">
        <v>91</v>
      </c>
      <c r="W2480" s="57" t="s">
        <v>92</v>
      </c>
      <c r="X2480" s="57" t="s">
        <v>93</v>
      </c>
      <c r="Y2480" s="57" t="s">
        <v>94</v>
      </c>
      <c r="Z2480" s="57">
        <v>192</v>
      </c>
      <c r="AA2480" s="57">
        <v>274.56</v>
      </c>
    </row>
    <row r="2481" spans="16:27" ht="18" customHeight="1" x14ac:dyDescent="0.25">
      <c r="P2481" s="11"/>
      <c r="Q2481" s="58" t="s">
        <v>88</v>
      </c>
      <c r="R2481" s="58">
        <v>2023</v>
      </c>
      <c r="S2481" s="58" t="s">
        <v>1</v>
      </c>
      <c r="T2481" s="58" t="s">
        <v>101</v>
      </c>
      <c r="U2481" s="58" t="s">
        <v>90</v>
      </c>
      <c r="V2481" s="58" t="s">
        <v>91</v>
      </c>
      <c r="W2481" s="58" t="s">
        <v>92</v>
      </c>
      <c r="X2481" s="58" t="s">
        <v>93</v>
      </c>
      <c r="Y2481" s="58" t="s">
        <v>94</v>
      </c>
      <c r="Z2481" s="58">
        <v>219</v>
      </c>
      <c r="AA2481" s="58">
        <v>313.17</v>
      </c>
    </row>
    <row r="2482" spans="16:27" ht="18" customHeight="1" x14ac:dyDescent="0.25">
      <c r="P2482" s="11"/>
      <c r="Q2482" s="57" t="s">
        <v>99</v>
      </c>
      <c r="R2482" s="57">
        <v>2023</v>
      </c>
      <c r="S2482" s="57" t="s">
        <v>1</v>
      </c>
      <c r="T2482" s="57" t="s">
        <v>101</v>
      </c>
      <c r="U2482" s="57" t="s">
        <v>90</v>
      </c>
      <c r="V2482" s="57" t="s">
        <v>91</v>
      </c>
      <c r="W2482" s="57" t="s">
        <v>92</v>
      </c>
      <c r="X2482" s="57" t="s">
        <v>93</v>
      </c>
      <c r="Y2482" s="57" t="s">
        <v>94</v>
      </c>
      <c r="Z2482" s="57">
        <v>195</v>
      </c>
      <c r="AA2482" s="57">
        <v>278.85000000000002</v>
      </c>
    </row>
    <row r="2483" spans="16:27" ht="18" customHeight="1" x14ac:dyDescent="0.25">
      <c r="P2483" s="11"/>
      <c r="Q2483" s="58" t="s">
        <v>88</v>
      </c>
      <c r="R2483" s="58">
        <v>2023</v>
      </c>
      <c r="S2483" s="58" t="s">
        <v>1</v>
      </c>
      <c r="T2483" s="58" t="s">
        <v>101</v>
      </c>
      <c r="U2483" s="58" t="s">
        <v>90</v>
      </c>
      <c r="V2483" s="58" t="s">
        <v>91</v>
      </c>
      <c r="W2483" s="58" t="s">
        <v>92</v>
      </c>
      <c r="X2483" s="58" t="s">
        <v>93</v>
      </c>
      <c r="Y2483" s="58" t="s">
        <v>94</v>
      </c>
      <c r="Z2483" s="58">
        <v>271</v>
      </c>
      <c r="AA2483" s="58">
        <v>387.53</v>
      </c>
    </row>
    <row r="2484" spans="16:27" ht="18" customHeight="1" x14ac:dyDescent="0.25">
      <c r="P2484" s="11"/>
      <c r="Q2484" s="57" t="s">
        <v>97</v>
      </c>
      <c r="R2484" s="57">
        <v>2023</v>
      </c>
      <c r="S2484" s="57" t="s">
        <v>1</v>
      </c>
      <c r="T2484" s="57" t="s">
        <v>101</v>
      </c>
      <c r="U2484" s="57" t="s">
        <v>90</v>
      </c>
      <c r="V2484" s="57" t="s">
        <v>91</v>
      </c>
      <c r="W2484" s="57" t="s">
        <v>92</v>
      </c>
      <c r="X2484" s="57" t="s">
        <v>93</v>
      </c>
      <c r="Y2484" s="57" t="s">
        <v>94</v>
      </c>
      <c r="Z2484" s="57">
        <v>747</v>
      </c>
      <c r="AA2484" s="57">
        <v>1068.21</v>
      </c>
    </row>
    <row r="2485" spans="16:27" ht="18" customHeight="1" x14ac:dyDescent="0.25">
      <c r="P2485" s="11"/>
      <c r="Q2485" s="58" t="s">
        <v>97</v>
      </c>
      <c r="R2485" s="58">
        <v>2023</v>
      </c>
      <c r="S2485" s="58" t="s">
        <v>1</v>
      </c>
      <c r="T2485" s="58" t="s">
        <v>101</v>
      </c>
      <c r="U2485" s="58" t="s">
        <v>90</v>
      </c>
      <c r="V2485" s="58" t="s">
        <v>91</v>
      </c>
      <c r="W2485" s="58" t="s">
        <v>92</v>
      </c>
      <c r="X2485" s="58" t="s">
        <v>93</v>
      </c>
      <c r="Y2485" s="58" t="s">
        <v>94</v>
      </c>
      <c r="Z2485" s="58">
        <v>834</v>
      </c>
      <c r="AA2485" s="58">
        <v>1192.6199999999999</v>
      </c>
    </row>
    <row r="2486" spans="16:27" ht="18" customHeight="1" x14ac:dyDescent="0.25">
      <c r="P2486" s="11"/>
      <c r="Q2486" s="57" t="s">
        <v>88</v>
      </c>
      <c r="R2486" s="57">
        <v>2023</v>
      </c>
      <c r="S2486" s="57" t="s">
        <v>1</v>
      </c>
      <c r="T2486" s="57" t="s">
        <v>101</v>
      </c>
      <c r="U2486" s="57" t="s">
        <v>90</v>
      </c>
      <c r="V2486" s="57" t="s">
        <v>91</v>
      </c>
      <c r="W2486" s="57" t="s">
        <v>92</v>
      </c>
      <c r="X2486" s="57" t="s">
        <v>93</v>
      </c>
      <c r="Y2486" s="57" t="s">
        <v>96</v>
      </c>
      <c r="Z2486" s="57">
        <v>269</v>
      </c>
      <c r="AA2486" s="57">
        <v>384.67</v>
      </c>
    </row>
    <row r="2487" spans="16:27" ht="18" customHeight="1" x14ac:dyDescent="0.25">
      <c r="P2487" s="11"/>
      <c r="Q2487" s="58" t="s">
        <v>88</v>
      </c>
      <c r="R2487" s="58">
        <v>2023</v>
      </c>
      <c r="S2487" s="58" t="s">
        <v>1</v>
      </c>
      <c r="T2487" s="58" t="s">
        <v>101</v>
      </c>
      <c r="U2487" s="58" t="s">
        <v>90</v>
      </c>
      <c r="V2487" s="58" t="s">
        <v>91</v>
      </c>
      <c r="W2487" s="58" t="s">
        <v>92</v>
      </c>
      <c r="X2487" s="58" t="s">
        <v>93</v>
      </c>
      <c r="Y2487" s="58" t="s">
        <v>94</v>
      </c>
      <c r="Z2487" s="58">
        <v>221</v>
      </c>
      <c r="AA2487" s="58">
        <v>316.02999999999997</v>
      </c>
    </row>
    <row r="2488" spans="16:27" ht="18" customHeight="1" x14ac:dyDescent="0.25">
      <c r="P2488" s="11"/>
      <c r="Q2488" s="57" t="s">
        <v>97</v>
      </c>
      <c r="R2488" s="57">
        <v>2023</v>
      </c>
      <c r="S2488" s="57" t="s">
        <v>1</v>
      </c>
      <c r="T2488" s="57" t="s">
        <v>101</v>
      </c>
      <c r="U2488" s="57" t="s">
        <v>90</v>
      </c>
      <c r="V2488" s="57" t="s">
        <v>91</v>
      </c>
      <c r="W2488" s="57" t="s">
        <v>92</v>
      </c>
      <c r="X2488" s="57" t="s">
        <v>93</v>
      </c>
      <c r="Y2488" s="57" t="s">
        <v>94</v>
      </c>
      <c r="Z2488" s="57">
        <v>149</v>
      </c>
      <c r="AA2488" s="57">
        <v>213.07</v>
      </c>
    </row>
    <row r="2489" spans="16:27" ht="18" customHeight="1" x14ac:dyDescent="0.25">
      <c r="P2489" s="11"/>
      <c r="Q2489" s="58" t="s">
        <v>88</v>
      </c>
      <c r="R2489" s="58">
        <v>2023</v>
      </c>
      <c r="S2489" s="58" t="s">
        <v>1</v>
      </c>
      <c r="T2489" s="58" t="s">
        <v>101</v>
      </c>
      <c r="U2489" s="58" t="s">
        <v>90</v>
      </c>
      <c r="V2489" s="58" t="s">
        <v>91</v>
      </c>
      <c r="W2489" s="58" t="s">
        <v>92</v>
      </c>
      <c r="X2489" s="58" t="s">
        <v>93</v>
      </c>
      <c r="Y2489" s="58" t="s">
        <v>94</v>
      </c>
      <c r="Z2489" s="58">
        <v>197</v>
      </c>
      <c r="AA2489" s="58">
        <v>281.70999999999998</v>
      </c>
    </row>
    <row r="2490" spans="16:27" ht="18" customHeight="1" x14ac:dyDescent="0.25">
      <c r="P2490" s="11"/>
      <c r="Q2490" s="57" t="s">
        <v>97</v>
      </c>
      <c r="R2490" s="57">
        <v>2023</v>
      </c>
      <c r="S2490" s="57" t="s">
        <v>0</v>
      </c>
      <c r="T2490" s="57" t="s">
        <v>101</v>
      </c>
      <c r="U2490" s="57" t="s">
        <v>90</v>
      </c>
      <c r="V2490" s="57" t="s">
        <v>91</v>
      </c>
      <c r="W2490" s="57" t="s">
        <v>92</v>
      </c>
      <c r="X2490" s="57" t="s">
        <v>93</v>
      </c>
      <c r="Y2490" s="57" t="s">
        <v>96</v>
      </c>
      <c r="Z2490" s="57">
        <v>284</v>
      </c>
      <c r="AA2490" s="57">
        <v>406.12</v>
      </c>
    </row>
    <row r="2491" spans="16:27" ht="18" customHeight="1" x14ac:dyDescent="0.25">
      <c r="P2491" s="11"/>
      <c r="Q2491" s="58" t="s">
        <v>95</v>
      </c>
      <c r="R2491" s="58">
        <v>2023</v>
      </c>
      <c r="S2491" s="58" t="s">
        <v>0</v>
      </c>
      <c r="T2491" s="58" t="s">
        <v>101</v>
      </c>
      <c r="U2491" s="58" t="s">
        <v>90</v>
      </c>
      <c r="V2491" s="58" t="s">
        <v>91</v>
      </c>
      <c r="W2491" s="58" t="s">
        <v>92</v>
      </c>
      <c r="X2491" s="58" t="s">
        <v>93</v>
      </c>
      <c r="Y2491" s="58" t="s">
        <v>96</v>
      </c>
      <c r="Z2491" s="58">
        <v>278</v>
      </c>
      <c r="AA2491" s="58">
        <v>397.54</v>
      </c>
    </row>
    <row r="2492" spans="16:27" ht="18" customHeight="1" x14ac:dyDescent="0.25">
      <c r="P2492" s="11"/>
      <c r="Q2492" s="57" t="s">
        <v>97</v>
      </c>
      <c r="R2492" s="57">
        <v>2023</v>
      </c>
      <c r="S2492" s="57" t="s">
        <v>0</v>
      </c>
      <c r="T2492" s="57" t="s">
        <v>101</v>
      </c>
      <c r="U2492" s="57" t="s">
        <v>90</v>
      </c>
      <c r="V2492" s="57" t="s">
        <v>91</v>
      </c>
      <c r="W2492" s="57" t="s">
        <v>92</v>
      </c>
      <c r="X2492" s="57" t="s">
        <v>93</v>
      </c>
      <c r="Y2492" s="57" t="s">
        <v>94</v>
      </c>
      <c r="Z2492" s="57">
        <v>152</v>
      </c>
      <c r="AA2492" s="57">
        <v>217.36</v>
      </c>
    </row>
    <row r="2493" spans="16:27" ht="18" customHeight="1" x14ac:dyDescent="0.25">
      <c r="P2493" s="11"/>
      <c r="Q2493" s="58" t="s">
        <v>88</v>
      </c>
      <c r="R2493" s="58">
        <v>2023</v>
      </c>
      <c r="S2493" s="58" t="s">
        <v>0</v>
      </c>
      <c r="T2493" s="58" t="s">
        <v>101</v>
      </c>
      <c r="U2493" s="58" t="s">
        <v>90</v>
      </c>
      <c r="V2493" s="58" t="s">
        <v>91</v>
      </c>
      <c r="W2493" s="58" t="s">
        <v>92</v>
      </c>
      <c r="X2493" s="58" t="s">
        <v>93</v>
      </c>
      <c r="Y2493" s="58" t="s">
        <v>94</v>
      </c>
      <c r="Z2493" s="58">
        <v>200</v>
      </c>
      <c r="AA2493" s="58">
        <v>286</v>
      </c>
    </row>
    <row r="2494" spans="16:27" ht="18" customHeight="1" x14ac:dyDescent="0.25">
      <c r="P2494" s="11"/>
      <c r="Q2494" s="57" t="s">
        <v>95</v>
      </c>
      <c r="R2494" s="57">
        <v>2023</v>
      </c>
      <c r="S2494" s="57" t="s">
        <v>0</v>
      </c>
      <c r="T2494" s="57" t="s">
        <v>101</v>
      </c>
      <c r="U2494" s="57" t="s">
        <v>90</v>
      </c>
      <c r="V2494" s="57" t="s">
        <v>91</v>
      </c>
      <c r="W2494" s="57" t="s">
        <v>92</v>
      </c>
      <c r="X2494" s="57" t="s">
        <v>93</v>
      </c>
      <c r="Y2494" s="57" t="s">
        <v>94</v>
      </c>
      <c r="Z2494" s="57">
        <v>286</v>
      </c>
      <c r="AA2494" s="57">
        <v>408.98</v>
      </c>
    </row>
    <row r="2495" spans="16:27" ht="18" customHeight="1" x14ac:dyDescent="0.25">
      <c r="P2495" s="11"/>
      <c r="Q2495" s="58" t="s">
        <v>95</v>
      </c>
      <c r="R2495" s="58">
        <v>2023</v>
      </c>
      <c r="S2495" s="58" t="s">
        <v>0</v>
      </c>
      <c r="T2495" s="58" t="s">
        <v>101</v>
      </c>
      <c r="U2495" s="58" t="s">
        <v>90</v>
      </c>
      <c r="V2495" s="58" t="s">
        <v>91</v>
      </c>
      <c r="W2495" s="58" t="s">
        <v>92</v>
      </c>
      <c r="X2495" s="58" t="s">
        <v>93</v>
      </c>
      <c r="Y2495" s="58" t="s">
        <v>94</v>
      </c>
      <c r="Z2495" s="58">
        <v>280</v>
      </c>
      <c r="AA2495" s="58">
        <v>400.4</v>
      </c>
    </row>
    <row r="2496" spans="16:27" ht="18" customHeight="1" x14ac:dyDescent="0.25">
      <c r="P2496" s="11"/>
      <c r="Q2496" s="57" t="s">
        <v>88</v>
      </c>
      <c r="R2496" s="57">
        <v>2023</v>
      </c>
      <c r="S2496" s="57" t="s">
        <v>0</v>
      </c>
      <c r="T2496" s="57" t="s">
        <v>101</v>
      </c>
      <c r="U2496" s="57" t="s">
        <v>90</v>
      </c>
      <c r="V2496" s="57" t="s">
        <v>91</v>
      </c>
      <c r="W2496" s="57" t="s">
        <v>92</v>
      </c>
      <c r="X2496" s="57" t="s">
        <v>93</v>
      </c>
      <c r="Y2496" s="57" t="s">
        <v>94</v>
      </c>
      <c r="Z2496" s="57">
        <v>274</v>
      </c>
      <c r="AA2496" s="57">
        <v>391.82</v>
      </c>
    </row>
    <row r="2497" spans="16:27" ht="18" customHeight="1" x14ac:dyDescent="0.25">
      <c r="P2497" s="11"/>
      <c r="Q2497" s="58" t="s">
        <v>95</v>
      </c>
      <c r="R2497" s="58">
        <v>2023</v>
      </c>
      <c r="S2497" s="58" t="s">
        <v>0</v>
      </c>
      <c r="T2497" s="58" t="s">
        <v>101</v>
      </c>
      <c r="U2497" s="58" t="s">
        <v>90</v>
      </c>
      <c r="V2497" s="58" t="s">
        <v>91</v>
      </c>
      <c r="W2497" s="58" t="s">
        <v>92</v>
      </c>
      <c r="X2497" s="58" t="s">
        <v>93</v>
      </c>
      <c r="Y2497" s="58" t="s">
        <v>94</v>
      </c>
      <c r="Z2497" s="58">
        <v>226</v>
      </c>
      <c r="AA2497" s="58">
        <v>526.24</v>
      </c>
    </row>
    <row r="2498" spans="16:27" ht="18" customHeight="1" x14ac:dyDescent="0.25">
      <c r="P2498" s="11"/>
      <c r="Q2498" s="57" t="s">
        <v>98</v>
      </c>
      <c r="R2498" s="57">
        <v>2023</v>
      </c>
      <c r="S2498" s="57" t="s">
        <v>0</v>
      </c>
      <c r="T2498" s="57" t="s">
        <v>101</v>
      </c>
      <c r="U2498" s="57" t="s">
        <v>90</v>
      </c>
      <c r="V2498" s="57" t="s">
        <v>91</v>
      </c>
      <c r="W2498" s="57" t="s">
        <v>92</v>
      </c>
      <c r="X2498" s="57" t="s">
        <v>93</v>
      </c>
      <c r="Y2498" s="57" t="s">
        <v>94</v>
      </c>
      <c r="Z2498" s="57">
        <v>154</v>
      </c>
      <c r="AA2498" s="57">
        <v>526.24</v>
      </c>
    </row>
    <row r="2499" spans="16:27" ht="18" customHeight="1" x14ac:dyDescent="0.25">
      <c r="P2499" s="11"/>
      <c r="Q2499" s="58" t="s">
        <v>88</v>
      </c>
      <c r="R2499" s="58">
        <v>2023</v>
      </c>
      <c r="S2499" s="58" t="s">
        <v>0</v>
      </c>
      <c r="T2499" s="58" t="s">
        <v>101</v>
      </c>
      <c r="U2499" s="58" t="s">
        <v>90</v>
      </c>
      <c r="V2499" s="58" t="s">
        <v>91</v>
      </c>
      <c r="W2499" s="58" t="s">
        <v>92</v>
      </c>
      <c r="X2499" s="58" t="s">
        <v>93</v>
      </c>
      <c r="Y2499" s="58" t="s">
        <v>94</v>
      </c>
      <c r="Z2499" s="58">
        <v>202</v>
      </c>
      <c r="AA2499" s="58">
        <v>526.24</v>
      </c>
    </row>
    <row r="2500" spans="16:27" ht="18" customHeight="1" x14ac:dyDescent="0.25">
      <c r="P2500" s="11"/>
      <c r="Q2500" s="57" t="s">
        <v>97</v>
      </c>
      <c r="R2500" s="57">
        <v>2023</v>
      </c>
      <c r="S2500" s="57" t="s">
        <v>0</v>
      </c>
      <c r="T2500" s="57" t="s">
        <v>101</v>
      </c>
      <c r="U2500" s="57" t="s">
        <v>90</v>
      </c>
      <c r="V2500" s="57" t="s">
        <v>91</v>
      </c>
      <c r="W2500" s="57" t="s">
        <v>92</v>
      </c>
      <c r="X2500" s="57" t="s">
        <v>93</v>
      </c>
      <c r="Y2500" s="57" t="s">
        <v>94</v>
      </c>
      <c r="Z2500" s="57">
        <v>965</v>
      </c>
      <c r="AA2500" s="57">
        <v>1379.95</v>
      </c>
    </row>
    <row r="2501" spans="16:27" ht="18" customHeight="1" x14ac:dyDescent="0.25">
      <c r="P2501" s="11"/>
      <c r="Q2501" s="58" t="s">
        <v>95</v>
      </c>
      <c r="R2501" s="58">
        <v>2023</v>
      </c>
      <c r="S2501" s="58" t="s">
        <v>0</v>
      </c>
      <c r="T2501" s="58" t="s">
        <v>101</v>
      </c>
      <c r="U2501" s="58" t="s">
        <v>90</v>
      </c>
      <c r="V2501" s="58" t="s">
        <v>91</v>
      </c>
      <c r="W2501" s="58" t="s">
        <v>92</v>
      </c>
      <c r="X2501" s="58" t="s">
        <v>93</v>
      </c>
      <c r="Y2501" s="58" t="s">
        <v>94</v>
      </c>
      <c r="Z2501" s="58">
        <v>198</v>
      </c>
      <c r="AA2501" s="58">
        <v>283.14</v>
      </c>
    </row>
    <row r="2502" spans="16:27" ht="18" customHeight="1" x14ac:dyDescent="0.25">
      <c r="P2502" s="11"/>
      <c r="Q2502" s="57" t="s">
        <v>95</v>
      </c>
      <c r="R2502" s="57">
        <v>2023</v>
      </c>
      <c r="S2502" s="57" t="s">
        <v>0</v>
      </c>
      <c r="T2502" s="57" t="s">
        <v>101</v>
      </c>
      <c r="U2502" s="57" t="s">
        <v>90</v>
      </c>
      <c r="V2502" s="57" t="s">
        <v>91</v>
      </c>
      <c r="W2502" s="57" t="s">
        <v>92</v>
      </c>
      <c r="X2502" s="57" t="s">
        <v>93</v>
      </c>
      <c r="Y2502" s="57" t="s">
        <v>94</v>
      </c>
      <c r="Z2502" s="57">
        <v>225</v>
      </c>
      <c r="AA2502" s="57">
        <v>321.75</v>
      </c>
    </row>
    <row r="2503" spans="16:27" ht="18" customHeight="1" x14ac:dyDescent="0.25">
      <c r="P2503" s="11"/>
      <c r="Q2503" s="58" t="s">
        <v>95</v>
      </c>
      <c r="R2503" s="58">
        <v>2023</v>
      </c>
      <c r="S2503" s="58" t="s">
        <v>0</v>
      </c>
      <c r="T2503" s="58" t="s">
        <v>101</v>
      </c>
      <c r="U2503" s="58" t="s">
        <v>90</v>
      </c>
      <c r="V2503" s="58" t="s">
        <v>91</v>
      </c>
      <c r="W2503" s="58" t="s">
        <v>92</v>
      </c>
      <c r="X2503" s="58" t="s">
        <v>93</v>
      </c>
      <c r="Y2503" s="58" t="s">
        <v>94</v>
      </c>
      <c r="Z2503" s="58">
        <v>153</v>
      </c>
      <c r="AA2503" s="58">
        <v>218.79</v>
      </c>
    </row>
    <row r="2504" spans="16:27" ht="18" customHeight="1" x14ac:dyDescent="0.25">
      <c r="P2504" s="11"/>
      <c r="Q2504" s="57" t="s">
        <v>97</v>
      </c>
      <c r="R2504" s="57">
        <v>2023</v>
      </c>
      <c r="S2504" s="57" t="s">
        <v>0</v>
      </c>
      <c r="T2504" s="57" t="s">
        <v>101</v>
      </c>
      <c r="U2504" s="57" t="s">
        <v>90</v>
      </c>
      <c r="V2504" s="57" t="s">
        <v>91</v>
      </c>
      <c r="W2504" s="57" t="s">
        <v>92</v>
      </c>
      <c r="X2504" s="57" t="s">
        <v>93</v>
      </c>
      <c r="Y2504" s="57" t="s">
        <v>94</v>
      </c>
      <c r="Z2504" s="57">
        <v>201</v>
      </c>
      <c r="AA2504" s="57">
        <v>287.43</v>
      </c>
    </row>
    <row r="2505" spans="16:27" ht="18" customHeight="1" x14ac:dyDescent="0.25">
      <c r="P2505" s="11"/>
      <c r="Q2505" s="58" t="s">
        <v>98</v>
      </c>
      <c r="R2505" s="58">
        <v>2023</v>
      </c>
      <c r="S2505" s="58" t="s">
        <v>0</v>
      </c>
      <c r="T2505" s="58" t="s">
        <v>101</v>
      </c>
      <c r="U2505" s="58" t="s">
        <v>90</v>
      </c>
      <c r="V2505" s="58" t="s">
        <v>91</v>
      </c>
      <c r="W2505" s="58" t="s">
        <v>92</v>
      </c>
      <c r="X2505" s="58" t="s">
        <v>93</v>
      </c>
      <c r="Y2505" s="58" t="s">
        <v>94</v>
      </c>
      <c r="Z2505" s="58">
        <v>283</v>
      </c>
      <c r="AA2505" s="58">
        <v>404.69</v>
      </c>
    </row>
    <row r="2506" spans="16:27" ht="18" customHeight="1" x14ac:dyDescent="0.25">
      <c r="P2506" s="11"/>
      <c r="Q2506" s="57" t="s">
        <v>97</v>
      </c>
      <c r="R2506" s="57">
        <v>2023</v>
      </c>
      <c r="S2506" s="57" t="s">
        <v>0</v>
      </c>
      <c r="T2506" s="57" t="s">
        <v>101</v>
      </c>
      <c r="U2506" s="57" t="s">
        <v>90</v>
      </c>
      <c r="V2506" s="57" t="s">
        <v>91</v>
      </c>
      <c r="W2506" s="57" t="s">
        <v>92</v>
      </c>
      <c r="X2506" s="57" t="s">
        <v>93</v>
      </c>
      <c r="Y2506" s="57" t="s">
        <v>94</v>
      </c>
      <c r="Z2506" s="57">
        <v>277</v>
      </c>
      <c r="AA2506" s="57">
        <v>396.11</v>
      </c>
    </row>
    <row r="2507" spans="16:27" ht="18" customHeight="1" x14ac:dyDescent="0.25">
      <c r="P2507" s="11"/>
      <c r="Q2507" s="58" t="s">
        <v>88</v>
      </c>
      <c r="R2507" s="58">
        <v>2023</v>
      </c>
      <c r="S2507" s="58" t="s">
        <v>0</v>
      </c>
      <c r="T2507" s="58" t="s">
        <v>101</v>
      </c>
      <c r="U2507" s="58" t="s">
        <v>90</v>
      </c>
      <c r="V2507" s="58" t="s">
        <v>91</v>
      </c>
      <c r="W2507" s="58" t="s">
        <v>92</v>
      </c>
      <c r="X2507" s="58" t="s">
        <v>93</v>
      </c>
      <c r="Y2507" s="58" t="s">
        <v>94</v>
      </c>
      <c r="Z2507" s="58">
        <v>746</v>
      </c>
      <c r="AA2507" s="58">
        <v>1066.78</v>
      </c>
    </row>
    <row r="2508" spans="16:27" ht="18" customHeight="1" x14ac:dyDescent="0.25">
      <c r="P2508" s="11"/>
      <c r="Q2508" s="57" t="s">
        <v>88</v>
      </c>
      <c r="R2508" s="57">
        <v>2023</v>
      </c>
      <c r="S2508" s="57" t="s">
        <v>0</v>
      </c>
      <c r="T2508" s="57" t="s">
        <v>101</v>
      </c>
      <c r="U2508" s="57" t="s">
        <v>90</v>
      </c>
      <c r="V2508" s="57" t="s">
        <v>91</v>
      </c>
      <c r="W2508" s="57" t="s">
        <v>92</v>
      </c>
      <c r="X2508" s="57" t="s">
        <v>93</v>
      </c>
      <c r="Y2508" s="57" t="s">
        <v>94</v>
      </c>
      <c r="Z2508" s="57">
        <v>800</v>
      </c>
      <c r="AA2508" s="57">
        <v>1144</v>
      </c>
    </row>
    <row r="2509" spans="16:27" ht="18" customHeight="1" x14ac:dyDescent="0.25">
      <c r="P2509" s="11"/>
      <c r="Q2509" s="58" t="s">
        <v>95</v>
      </c>
      <c r="R2509" s="58">
        <v>2023</v>
      </c>
      <c r="S2509" s="58" t="s">
        <v>0</v>
      </c>
      <c r="T2509" s="58" t="s">
        <v>101</v>
      </c>
      <c r="U2509" s="58" t="s">
        <v>90</v>
      </c>
      <c r="V2509" s="58" t="s">
        <v>91</v>
      </c>
      <c r="W2509" s="58" t="s">
        <v>92</v>
      </c>
      <c r="X2509" s="58" t="s">
        <v>93</v>
      </c>
      <c r="Y2509" s="58" t="s">
        <v>94</v>
      </c>
      <c r="Z2509" s="58">
        <v>833</v>
      </c>
      <c r="AA2509" s="58">
        <v>1191.19</v>
      </c>
    </row>
    <row r="2510" spans="16:27" ht="18" customHeight="1" x14ac:dyDescent="0.25">
      <c r="P2510" s="11"/>
      <c r="Q2510" s="57" t="s">
        <v>95</v>
      </c>
      <c r="R2510" s="57">
        <v>2023</v>
      </c>
      <c r="S2510" s="57" t="s">
        <v>0</v>
      </c>
      <c r="T2510" s="57" t="s">
        <v>101</v>
      </c>
      <c r="U2510" s="57" t="s">
        <v>90</v>
      </c>
      <c r="V2510" s="57" t="s">
        <v>91</v>
      </c>
      <c r="W2510" s="57" t="s">
        <v>92</v>
      </c>
      <c r="X2510" s="57" t="s">
        <v>93</v>
      </c>
      <c r="Y2510" s="57" t="s">
        <v>96</v>
      </c>
      <c r="Z2510" s="57">
        <v>287</v>
      </c>
      <c r="AA2510" s="57">
        <v>410.41</v>
      </c>
    </row>
    <row r="2511" spans="16:27" ht="18" customHeight="1" x14ac:dyDescent="0.25">
      <c r="P2511" s="11"/>
      <c r="Q2511" s="58" t="s">
        <v>95</v>
      </c>
      <c r="R2511" s="58">
        <v>2023</v>
      </c>
      <c r="S2511" s="58" t="s">
        <v>0</v>
      </c>
      <c r="T2511" s="58" t="s">
        <v>101</v>
      </c>
      <c r="U2511" s="58" t="s">
        <v>90</v>
      </c>
      <c r="V2511" s="58" t="s">
        <v>91</v>
      </c>
      <c r="W2511" s="58" t="s">
        <v>92</v>
      </c>
      <c r="X2511" s="58" t="s">
        <v>93</v>
      </c>
      <c r="Y2511" s="58" t="s">
        <v>96</v>
      </c>
      <c r="Z2511" s="58">
        <v>281</v>
      </c>
      <c r="AA2511" s="58">
        <v>401.83</v>
      </c>
    </row>
    <row r="2512" spans="16:27" ht="18" customHeight="1" x14ac:dyDescent="0.25">
      <c r="P2512" s="11"/>
      <c r="Q2512" s="57" t="s">
        <v>99</v>
      </c>
      <c r="R2512" s="57">
        <v>2023</v>
      </c>
      <c r="S2512" s="57" t="s">
        <v>0</v>
      </c>
      <c r="T2512" s="57" t="s">
        <v>101</v>
      </c>
      <c r="U2512" s="57" t="s">
        <v>90</v>
      </c>
      <c r="V2512" s="57" t="s">
        <v>91</v>
      </c>
      <c r="W2512" s="57" t="s">
        <v>92</v>
      </c>
      <c r="X2512" s="57" t="s">
        <v>93</v>
      </c>
      <c r="Y2512" s="57" t="s">
        <v>96</v>
      </c>
      <c r="Z2512" s="57">
        <v>275</v>
      </c>
      <c r="AA2512" s="57">
        <v>393.25</v>
      </c>
    </row>
    <row r="2513" spans="16:27" ht="18" customHeight="1" x14ac:dyDescent="0.25">
      <c r="P2513" s="11"/>
      <c r="Q2513" s="58" t="s">
        <v>88</v>
      </c>
      <c r="R2513" s="58">
        <v>2023</v>
      </c>
      <c r="S2513" s="58" t="s">
        <v>0</v>
      </c>
      <c r="T2513" s="58" t="s">
        <v>101</v>
      </c>
      <c r="U2513" s="58" t="s">
        <v>90</v>
      </c>
      <c r="V2513" s="58" t="s">
        <v>91</v>
      </c>
      <c r="W2513" s="58" t="s">
        <v>92</v>
      </c>
      <c r="X2513" s="58" t="s">
        <v>93</v>
      </c>
      <c r="Y2513" s="58" t="s">
        <v>94</v>
      </c>
      <c r="Z2513" s="58">
        <v>227</v>
      </c>
      <c r="AA2513" s="58">
        <v>324.61</v>
      </c>
    </row>
    <row r="2514" spans="16:27" ht="18" customHeight="1" x14ac:dyDescent="0.25">
      <c r="P2514" s="11"/>
      <c r="Q2514" s="57" t="s">
        <v>95</v>
      </c>
      <c r="R2514" s="57">
        <v>2023</v>
      </c>
      <c r="S2514" s="57" t="s">
        <v>0</v>
      </c>
      <c r="T2514" s="57" t="s">
        <v>101</v>
      </c>
      <c r="U2514" s="57" t="s">
        <v>90</v>
      </c>
      <c r="V2514" s="57" t="s">
        <v>91</v>
      </c>
      <c r="W2514" s="57" t="s">
        <v>92</v>
      </c>
      <c r="X2514" s="57" t="s">
        <v>93</v>
      </c>
      <c r="Y2514" s="57" t="s">
        <v>94</v>
      </c>
      <c r="Z2514" s="57">
        <v>155</v>
      </c>
      <c r="AA2514" s="57">
        <v>221.65</v>
      </c>
    </row>
    <row r="2515" spans="16:27" ht="18" customHeight="1" x14ac:dyDescent="0.25">
      <c r="P2515" s="11"/>
      <c r="Q2515" s="58" t="s">
        <v>88</v>
      </c>
      <c r="R2515" s="58">
        <v>2023</v>
      </c>
      <c r="S2515" s="58" t="s">
        <v>6</v>
      </c>
      <c r="T2515" s="58" t="s">
        <v>101</v>
      </c>
      <c r="U2515" s="58" t="s">
        <v>90</v>
      </c>
      <c r="V2515" s="58" t="s">
        <v>91</v>
      </c>
      <c r="W2515" s="58" t="s">
        <v>92</v>
      </c>
      <c r="X2515" s="58" t="s">
        <v>93</v>
      </c>
      <c r="Y2515" s="58" t="s">
        <v>94</v>
      </c>
      <c r="Z2515" s="58">
        <v>194</v>
      </c>
      <c r="AA2515" s="58">
        <v>277.42</v>
      </c>
    </row>
    <row r="2516" spans="16:27" ht="18" customHeight="1" x14ac:dyDescent="0.25">
      <c r="P2516" s="11"/>
      <c r="Q2516" s="57" t="s">
        <v>97</v>
      </c>
      <c r="R2516" s="57">
        <v>2023</v>
      </c>
      <c r="S2516" s="57" t="s">
        <v>6</v>
      </c>
      <c r="T2516" s="57" t="s">
        <v>101</v>
      </c>
      <c r="U2516" s="57" t="s">
        <v>90</v>
      </c>
      <c r="V2516" s="57" t="s">
        <v>91</v>
      </c>
      <c r="W2516" s="57" t="s">
        <v>92</v>
      </c>
      <c r="X2516" s="57" t="s">
        <v>93</v>
      </c>
      <c r="Y2516" s="57" t="s">
        <v>94</v>
      </c>
      <c r="Z2516" s="57">
        <v>170</v>
      </c>
      <c r="AA2516" s="57">
        <v>243.1</v>
      </c>
    </row>
    <row r="2517" spans="16:27" ht="18" customHeight="1" x14ac:dyDescent="0.25">
      <c r="P2517" s="11"/>
      <c r="Q2517" s="58" t="s">
        <v>97</v>
      </c>
      <c r="R2517" s="58">
        <v>2023</v>
      </c>
      <c r="S2517" s="58" t="s">
        <v>6</v>
      </c>
      <c r="T2517" s="58" t="s">
        <v>101</v>
      </c>
      <c r="U2517" s="58" t="s">
        <v>90</v>
      </c>
      <c r="V2517" s="58" t="s">
        <v>91</v>
      </c>
      <c r="W2517" s="58" t="s">
        <v>92</v>
      </c>
      <c r="X2517" s="58" t="s">
        <v>93</v>
      </c>
      <c r="Y2517" s="58" t="s">
        <v>94</v>
      </c>
      <c r="Z2517" s="58">
        <v>196</v>
      </c>
      <c r="AA2517" s="58">
        <v>526.24</v>
      </c>
    </row>
    <row r="2518" spans="16:27" ht="18" customHeight="1" x14ac:dyDescent="0.25">
      <c r="P2518" s="11"/>
      <c r="Q2518" s="57" t="s">
        <v>97</v>
      </c>
      <c r="R2518" s="57">
        <v>2023</v>
      </c>
      <c r="S2518" s="57" t="s">
        <v>6</v>
      </c>
      <c r="T2518" s="57" t="s">
        <v>101</v>
      </c>
      <c r="U2518" s="57" t="s">
        <v>90</v>
      </c>
      <c r="V2518" s="57" t="s">
        <v>91</v>
      </c>
      <c r="W2518" s="57" t="s">
        <v>92</v>
      </c>
      <c r="X2518" s="57" t="s">
        <v>93</v>
      </c>
      <c r="Y2518" s="57" t="s">
        <v>94</v>
      </c>
      <c r="Z2518" s="57">
        <v>166</v>
      </c>
      <c r="AA2518" s="57">
        <v>526.24</v>
      </c>
    </row>
    <row r="2519" spans="16:27" ht="18" customHeight="1" x14ac:dyDescent="0.25">
      <c r="P2519" s="11"/>
      <c r="Q2519" s="58" t="s">
        <v>99</v>
      </c>
      <c r="R2519" s="58">
        <v>2023</v>
      </c>
      <c r="S2519" s="58" t="s">
        <v>6</v>
      </c>
      <c r="T2519" s="58" t="s">
        <v>101</v>
      </c>
      <c r="U2519" s="58" t="s">
        <v>90</v>
      </c>
      <c r="V2519" s="58" t="s">
        <v>91</v>
      </c>
      <c r="W2519" s="58" t="s">
        <v>92</v>
      </c>
      <c r="X2519" s="58" t="s">
        <v>93</v>
      </c>
      <c r="Y2519" s="58" t="s">
        <v>94</v>
      </c>
      <c r="Z2519" s="58">
        <v>168</v>
      </c>
      <c r="AA2519" s="58">
        <v>240.24</v>
      </c>
    </row>
    <row r="2520" spans="16:27" ht="18" customHeight="1" x14ac:dyDescent="0.25">
      <c r="P2520" s="11"/>
      <c r="Q2520" s="57" t="s">
        <v>99</v>
      </c>
      <c r="R2520" s="57">
        <v>2023</v>
      </c>
      <c r="S2520" s="57" t="s">
        <v>6</v>
      </c>
      <c r="T2520" s="57" t="s">
        <v>101</v>
      </c>
      <c r="U2520" s="57" t="s">
        <v>90</v>
      </c>
      <c r="V2520" s="57" t="s">
        <v>91</v>
      </c>
      <c r="W2520" s="57" t="s">
        <v>92</v>
      </c>
      <c r="X2520" s="57" t="s">
        <v>93</v>
      </c>
      <c r="Y2520" s="57" t="s">
        <v>94</v>
      </c>
      <c r="Z2520" s="57">
        <v>195</v>
      </c>
      <c r="AA2520" s="57">
        <v>278.85000000000002</v>
      </c>
    </row>
    <row r="2521" spans="16:27" ht="18" customHeight="1" x14ac:dyDescent="0.25">
      <c r="P2521" s="11"/>
      <c r="Q2521" s="58" t="s">
        <v>97</v>
      </c>
      <c r="R2521" s="58">
        <v>2023</v>
      </c>
      <c r="S2521" s="58" t="s">
        <v>6</v>
      </c>
      <c r="T2521" s="58" t="s">
        <v>101</v>
      </c>
      <c r="U2521" s="58" t="s">
        <v>90</v>
      </c>
      <c r="V2521" s="58" t="s">
        <v>91</v>
      </c>
      <c r="W2521" s="58" t="s">
        <v>92</v>
      </c>
      <c r="X2521" s="58" t="s">
        <v>93</v>
      </c>
      <c r="Y2521" s="58" t="s">
        <v>94</v>
      </c>
      <c r="Z2521" s="58">
        <v>752</v>
      </c>
      <c r="AA2521" s="58">
        <v>1075.3599999999999</v>
      </c>
    </row>
    <row r="2522" spans="16:27" ht="18" customHeight="1" x14ac:dyDescent="0.25">
      <c r="P2522" s="11"/>
      <c r="Q2522" s="57" t="s">
        <v>97</v>
      </c>
      <c r="R2522" s="57">
        <v>2023</v>
      </c>
      <c r="S2522" s="57" t="s">
        <v>6</v>
      </c>
      <c r="T2522" s="57" t="s">
        <v>101</v>
      </c>
      <c r="U2522" s="57" t="s">
        <v>90</v>
      </c>
      <c r="V2522" s="57" t="s">
        <v>91</v>
      </c>
      <c r="W2522" s="57" t="s">
        <v>92</v>
      </c>
      <c r="X2522" s="57" t="s">
        <v>93</v>
      </c>
      <c r="Y2522" s="57" t="s">
        <v>94</v>
      </c>
      <c r="Z2522" s="57">
        <v>838</v>
      </c>
      <c r="AA2522" s="57">
        <v>1198.3399999999999</v>
      </c>
    </row>
    <row r="2523" spans="16:27" ht="18" customHeight="1" x14ac:dyDescent="0.25">
      <c r="P2523" s="11"/>
      <c r="Q2523" s="58" t="s">
        <v>97</v>
      </c>
      <c r="R2523" s="58">
        <v>2023</v>
      </c>
      <c r="S2523" s="58" t="s">
        <v>6</v>
      </c>
      <c r="T2523" s="58" t="s">
        <v>101</v>
      </c>
      <c r="U2523" s="58" t="s">
        <v>90</v>
      </c>
      <c r="V2523" s="58" t="s">
        <v>91</v>
      </c>
      <c r="W2523" s="58" t="s">
        <v>92</v>
      </c>
      <c r="X2523" s="58" t="s">
        <v>93</v>
      </c>
      <c r="Y2523" s="58" t="s">
        <v>94</v>
      </c>
      <c r="Z2523" s="58">
        <v>197</v>
      </c>
      <c r="AA2523" s="58">
        <v>281.70999999999998</v>
      </c>
    </row>
    <row r="2524" spans="16:27" ht="18" customHeight="1" x14ac:dyDescent="0.25">
      <c r="P2524" s="11"/>
      <c r="Q2524" s="57" t="s">
        <v>88</v>
      </c>
      <c r="R2524" s="57">
        <v>2023</v>
      </c>
      <c r="S2524" s="57" t="s">
        <v>6</v>
      </c>
      <c r="T2524" s="57" t="s">
        <v>101</v>
      </c>
      <c r="U2524" s="57" t="s">
        <v>90</v>
      </c>
      <c r="V2524" s="57" t="s">
        <v>91</v>
      </c>
      <c r="W2524" s="57" t="s">
        <v>92</v>
      </c>
      <c r="X2524" s="57" t="s">
        <v>93</v>
      </c>
      <c r="Y2524" s="57" t="s">
        <v>94</v>
      </c>
      <c r="Z2524" s="57">
        <v>167</v>
      </c>
      <c r="AA2524" s="57">
        <v>238.81</v>
      </c>
    </row>
    <row r="2525" spans="16:27" ht="18" customHeight="1" x14ac:dyDescent="0.25">
      <c r="P2525" s="11"/>
      <c r="Q2525" s="58" t="s">
        <v>98</v>
      </c>
      <c r="R2525" s="58">
        <v>2023</v>
      </c>
      <c r="S2525" s="58" t="s">
        <v>5</v>
      </c>
      <c r="T2525" s="58" t="s">
        <v>101</v>
      </c>
      <c r="U2525" s="58" t="s">
        <v>90</v>
      </c>
      <c r="V2525" s="58" t="s">
        <v>91</v>
      </c>
      <c r="W2525" s="58" t="s">
        <v>92</v>
      </c>
      <c r="X2525" s="58" t="s">
        <v>93</v>
      </c>
      <c r="Y2525" s="58" t="s">
        <v>94</v>
      </c>
      <c r="Z2525" s="58">
        <v>200</v>
      </c>
      <c r="AA2525" s="58">
        <v>286</v>
      </c>
    </row>
    <row r="2526" spans="16:27" ht="18" customHeight="1" x14ac:dyDescent="0.25">
      <c r="P2526" s="11"/>
      <c r="Q2526" s="57" t="s">
        <v>88</v>
      </c>
      <c r="R2526" s="57">
        <v>2023</v>
      </c>
      <c r="S2526" s="57" t="s">
        <v>5</v>
      </c>
      <c r="T2526" s="57" t="s">
        <v>101</v>
      </c>
      <c r="U2526" s="57" t="s">
        <v>90</v>
      </c>
      <c r="V2526" s="57" t="s">
        <v>91</v>
      </c>
      <c r="W2526" s="57" t="s">
        <v>92</v>
      </c>
      <c r="X2526" s="57" t="s">
        <v>93</v>
      </c>
      <c r="Y2526" s="57" t="s">
        <v>94</v>
      </c>
      <c r="Z2526" s="57">
        <v>202</v>
      </c>
      <c r="AA2526" s="57">
        <v>526.24</v>
      </c>
    </row>
    <row r="2527" spans="16:27" ht="18" customHeight="1" x14ac:dyDescent="0.25">
      <c r="P2527" s="11"/>
      <c r="Q2527" s="58" t="s">
        <v>88</v>
      </c>
      <c r="R2527" s="58">
        <v>2023</v>
      </c>
      <c r="S2527" s="58" t="s">
        <v>5</v>
      </c>
      <c r="T2527" s="58" t="s">
        <v>101</v>
      </c>
      <c r="U2527" s="58" t="s">
        <v>90</v>
      </c>
      <c r="V2527" s="58" t="s">
        <v>91</v>
      </c>
      <c r="W2527" s="58" t="s">
        <v>92</v>
      </c>
      <c r="X2527" s="58" t="s">
        <v>93</v>
      </c>
      <c r="Y2527" s="58" t="s">
        <v>94</v>
      </c>
      <c r="Z2527" s="58">
        <v>172</v>
      </c>
      <c r="AA2527" s="58">
        <v>526.24</v>
      </c>
    </row>
    <row r="2528" spans="16:27" ht="18" customHeight="1" x14ac:dyDescent="0.25">
      <c r="P2528" s="11"/>
      <c r="Q2528" s="57" t="s">
        <v>88</v>
      </c>
      <c r="R2528" s="57">
        <v>2023</v>
      </c>
      <c r="S2528" s="57" t="s">
        <v>5</v>
      </c>
      <c r="T2528" s="57" t="s">
        <v>101</v>
      </c>
      <c r="U2528" s="57" t="s">
        <v>90</v>
      </c>
      <c r="V2528" s="57" t="s">
        <v>91</v>
      </c>
      <c r="W2528" s="57" t="s">
        <v>92</v>
      </c>
      <c r="X2528" s="57" t="s">
        <v>93</v>
      </c>
      <c r="Y2528" s="57" t="s">
        <v>94</v>
      </c>
      <c r="Z2528" s="57">
        <v>970</v>
      </c>
      <c r="AA2528" s="57">
        <v>1387.1</v>
      </c>
    </row>
    <row r="2529" spans="16:27" ht="18" customHeight="1" x14ac:dyDescent="0.25">
      <c r="P2529" s="11"/>
      <c r="Q2529" s="58" t="s">
        <v>88</v>
      </c>
      <c r="R2529" s="58">
        <v>2023</v>
      </c>
      <c r="S2529" s="58" t="s">
        <v>5</v>
      </c>
      <c r="T2529" s="58" t="s">
        <v>101</v>
      </c>
      <c r="U2529" s="58" t="s">
        <v>90</v>
      </c>
      <c r="V2529" s="58" t="s">
        <v>91</v>
      </c>
      <c r="W2529" s="58" t="s">
        <v>92</v>
      </c>
      <c r="X2529" s="58" t="s">
        <v>93</v>
      </c>
      <c r="Y2529" s="58" t="s">
        <v>94</v>
      </c>
      <c r="Z2529" s="58">
        <v>174</v>
      </c>
      <c r="AA2529" s="58">
        <v>248.82</v>
      </c>
    </row>
    <row r="2530" spans="16:27" ht="18" customHeight="1" x14ac:dyDescent="0.25">
      <c r="P2530" s="11"/>
      <c r="Q2530" s="57" t="s">
        <v>88</v>
      </c>
      <c r="R2530" s="57">
        <v>2023</v>
      </c>
      <c r="S2530" s="57" t="s">
        <v>5</v>
      </c>
      <c r="T2530" s="57" t="s">
        <v>101</v>
      </c>
      <c r="U2530" s="57" t="s">
        <v>90</v>
      </c>
      <c r="V2530" s="57" t="s">
        <v>91</v>
      </c>
      <c r="W2530" s="57" t="s">
        <v>92</v>
      </c>
      <c r="X2530" s="57" t="s">
        <v>93</v>
      </c>
      <c r="Y2530" s="57" t="s">
        <v>94</v>
      </c>
      <c r="Z2530" s="57">
        <v>201</v>
      </c>
      <c r="AA2530" s="57">
        <v>287.43</v>
      </c>
    </row>
    <row r="2531" spans="16:27" ht="18" customHeight="1" x14ac:dyDescent="0.25">
      <c r="P2531" s="11"/>
      <c r="Q2531" s="58" t="s">
        <v>88</v>
      </c>
      <c r="R2531" s="58">
        <v>2023</v>
      </c>
      <c r="S2531" s="58" t="s">
        <v>5</v>
      </c>
      <c r="T2531" s="58" t="s">
        <v>101</v>
      </c>
      <c r="U2531" s="58" t="s">
        <v>90</v>
      </c>
      <c r="V2531" s="58" t="s">
        <v>91</v>
      </c>
      <c r="W2531" s="58" t="s">
        <v>92</v>
      </c>
      <c r="X2531" s="58" t="s">
        <v>93</v>
      </c>
      <c r="Y2531" s="58" t="s">
        <v>94</v>
      </c>
      <c r="Z2531" s="58">
        <v>171</v>
      </c>
      <c r="AA2531" s="58">
        <v>244.53</v>
      </c>
    </row>
    <row r="2532" spans="16:27" ht="18" customHeight="1" x14ac:dyDescent="0.25">
      <c r="P2532" s="11"/>
      <c r="Q2532" s="57" t="s">
        <v>88</v>
      </c>
      <c r="R2532" s="57">
        <v>2023</v>
      </c>
      <c r="S2532" s="57" t="s">
        <v>5</v>
      </c>
      <c r="T2532" s="57" t="s">
        <v>101</v>
      </c>
      <c r="U2532" s="57" t="s">
        <v>90</v>
      </c>
      <c r="V2532" s="57" t="s">
        <v>91</v>
      </c>
      <c r="W2532" s="57" t="s">
        <v>92</v>
      </c>
      <c r="X2532" s="57" t="s">
        <v>93</v>
      </c>
      <c r="Y2532" s="57" t="s">
        <v>94</v>
      </c>
      <c r="Z2532" s="57">
        <v>751</v>
      </c>
      <c r="AA2532" s="57">
        <v>1073.93</v>
      </c>
    </row>
    <row r="2533" spans="16:27" ht="18" customHeight="1" x14ac:dyDescent="0.25">
      <c r="P2533" s="11"/>
      <c r="Q2533" s="58" t="s">
        <v>88</v>
      </c>
      <c r="R2533" s="58">
        <v>2023</v>
      </c>
      <c r="S2533" s="58" t="s">
        <v>5</v>
      </c>
      <c r="T2533" s="58" t="s">
        <v>101</v>
      </c>
      <c r="U2533" s="58" t="s">
        <v>90</v>
      </c>
      <c r="V2533" s="58" t="s">
        <v>91</v>
      </c>
      <c r="W2533" s="58" t="s">
        <v>92</v>
      </c>
      <c r="X2533" s="58" t="s">
        <v>93</v>
      </c>
      <c r="Y2533" s="58" t="s">
        <v>94</v>
      </c>
      <c r="Z2533" s="58">
        <v>837</v>
      </c>
      <c r="AA2533" s="58">
        <v>1196.9100000000001</v>
      </c>
    </row>
    <row r="2534" spans="16:27" ht="18" customHeight="1" x14ac:dyDescent="0.25">
      <c r="P2534" s="11"/>
      <c r="Q2534" s="57" t="s">
        <v>98</v>
      </c>
      <c r="R2534" s="57">
        <v>2023</v>
      </c>
      <c r="S2534" s="57" t="s">
        <v>5</v>
      </c>
      <c r="T2534" s="57" t="s">
        <v>101</v>
      </c>
      <c r="U2534" s="57" t="s">
        <v>90</v>
      </c>
      <c r="V2534" s="57" t="s">
        <v>91</v>
      </c>
      <c r="W2534" s="57" t="s">
        <v>92</v>
      </c>
      <c r="X2534" s="57" t="s">
        <v>93</v>
      </c>
      <c r="Y2534" s="57" t="s">
        <v>94</v>
      </c>
      <c r="Z2534" s="57">
        <v>173</v>
      </c>
      <c r="AA2534" s="57">
        <v>247.39</v>
      </c>
    </row>
    <row r="2535" spans="16:27" ht="18" customHeight="1" x14ac:dyDescent="0.25">
      <c r="P2535" s="11"/>
      <c r="Q2535" s="58" t="s">
        <v>95</v>
      </c>
      <c r="R2535" s="58">
        <v>2023</v>
      </c>
      <c r="S2535" s="58" t="s">
        <v>2</v>
      </c>
      <c r="T2535" s="58" t="s">
        <v>101</v>
      </c>
      <c r="U2535" s="58" t="s">
        <v>90</v>
      </c>
      <c r="V2535" s="58" t="s">
        <v>91</v>
      </c>
      <c r="W2535" s="58" t="s">
        <v>92</v>
      </c>
      <c r="X2535" s="58" t="s">
        <v>93</v>
      </c>
      <c r="Y2535" s="58" t="s">
        <v>94</v>
      </c>
      <c r="Z2535" s="58">
        <v>218</v>
      </c>
      <c r="AA2535" s="58">
        <v>311.74</v>
      </c>
    </row>
    <row r="2536" spans="16:27" ht="18" customHeight="1" x14ac:dyDescent="0.25">
      <c r="P2536" s="11"/>
      <c r="Q2536" s="57" t="s">
        <v>95</v>
      </c>
      <c r="R2536" s="57">
        <v>2023</v>
      </c>
      <c r="S2536" s="57" t="s">
        <v>2</v>
      </c>
      <c r="T2536" s="57" t="s">
        <v>101</v>
      </c>
      <c r="U2536" s="57" t="s">
        <v>90</v>
      </c>
      <c r="V2536" s="57" t="s">
        <v>91</v>
      </c>
      <c r="W2536" s="57" t="s">
        <v>92</v>
      </c>
      <c r="X2536" s="57" t="s">
        <v>93</v>
      </c>
      <c r="Y2536" s="57" t="s">
        <v>94</v>
      </c>
      <c r="Z2536" s="57">
        <v>188</v>
      </c>
      <c r="AA2536" s="57">
        <v>268.83999999999997</v>
      </c>
    </row>
    <row r="2537" spans="16:27" ht="18" customHeight="1" x14ac:dyDescent="0.25">
      <c r="P2537" s="11"/>
      <c r="Q2537" s="58" t="s">
        <v>95</v>
      </c>
      <c r="R2537" s="58">
        <v>2023</v>
      </c>
      <c r="S2537" s="58" t="s">
        <v>2</v>
      </c>
      <c r="T2537" s="58" t="s">
        <v>101</v>
      </c>
      <c r="U2537" s="58" t="s">
        <v>90</v>
      </c>
      <c r="V2537" s="58" t="s">
        <v>91</v>
      </c>
      <c r="W2537" s="58" t="s">
        <v>92</v>
      </c>
      <c r="X2537" s="58" t="s">
        <v>93</v>
      </c>
      <c r="Y2537" s="58" t="s">
        <v>94</v>
      </c>
      <c r="Z2537" s="58">
        <v>214</v>
      </c>
      <c r="AA2537" s="58">
        <v>526.24</v>
      </c>
    </row>
    <row r="2538" spans="16:27" ht="18" customHeight="1" x14ac:dyDescent="0.25">
      <c r="P2538" s="11"/>
      <c r="Q2538" s="57" t="s">
        <v>95</v>
      </c>
      <c r="R2538" s="57">
        <v>2023</v>
      </c>
      <c r="S2538" s="57" t="s">
        <v>2</v>
      </c>
      <c r="T2538" s="57" t="s">
        <v>101</v>
      </c>
      <c r="U2538" s="57" t="s">
        <v>90</v>
      </c>
      <c r="V2538" s="57" t="s">
        <v>91</v>
      </c>
      <c r="W2538" s="57" t="s">
        <v>92</v>
      </c>
      <c r="X2538" s="57" t="s">
        <v>93</v>
      </c>
      <c r="Y2538" s="57" t="s">
        <v>94</v>
      </c>
      <c r="Z2538" s="57">
        <v>190</v>
      </c>
      <c r="AA2538" s="57">
        <v>526.24</v>
      </c>
    </row>
    <row r="2539" spans="16:27" ht="18" customHeight="1" x14ac:dyDescent="0.25">
      <c r="P2539" s="11"/>
      <c r="Q2539" s="58" t="s">
        <v>95</v>
      </c>
      <c r="R2539" s="58">
        <v>2023</v>
      </c>
      <c r="S2539" s="58" t="s">
        <v>2</v>
      </c>
      <c r="T2539" s="58" t="s">
        <v>101</v>
      </c>
      <c r="U2539" s="58" t="s">
        <v>90</v>
      </c>
      <c r="V2539" s="58" t="s">
        <v>91</v>
      </c>
      <c r="W2539" s="58" t="s">
        <v>92</v>
      </c>
      <c r="X2539" s="58" t="s">
        <v>93</v>
      </c>
      <c r="Y2539" s="58" t="s">
        <v>94</v>
      </c>
      <c r="Z2539" s="58">
        <v>967</v>
      </c>
      <c r="AA2539" s="58">
        <v>1382.81</v>
      </c>
    </row>
    <row r="2540" spans="16:27" ht="18" customHeight="1" x14ac:dyDescent="0.25">
      <c r="P2540" s="11"/>
      <c r="Q2540" s="57" t="s">
        <v>95</v>
      </c>
      <c r="R2540" s="57">
        <v>2023</v>
      </c>
      <c r="S2540" s="57" t="s">
        <v>2</v>
      </c>
      <c r="T2540" s="57" t="s">
        <v>101</v>
      </c>
      <c r="U2540" s="57" t="s">
        <v>90</v>
      </c>
      <c r="V2540" s="57" t="s">
        <v>91</v>
      </c>
      <c r="W2540" s="57" t="s">
        <v>92</v>
      </c>
      <c r="X2540" s="57" t="s">
        <v>93</v>
      </c>
      <c r="Y2540" s="57" t="s">
        <v>94</v>
      </c>
      <c r="Z2540" s="57">
        <v>189</v>
      </c>
      <c r="AA2540" s="57">
        <v>270.27</v>
      </c>
    </row>
    <row r="2541" spans="16:27" ht="18" customHeight="1" x14ac:dyDescent="0.25">
      <c r="P2541" s="11"/>
      <c r="Q2541" s="58" t="s">
        <v>95</v>
      </c>
      <c r="R2541" s="58">
        <v>2023</v>
      </c>
      <c r="S2541" s="58" t="s">
        <v>2</v>
      </c>
      <c r="T2541" s="58" t="s">
        <v>101</v>
      </c>
      <c r="U2541" s="58" t="s">
        <v>90</v>
      </c>
      <c r="V2541" s="58" t="s">
        <v>91</v>
      </c>
      <c r="W2541" s="58" t="s">
        <v>92</v>
      </c>
      <c r="X2541" s="58" t="s">
        <v>93</v>
      </c>
      <c r="Y2541" s="58" t="s">
        <v>94</v>
      </c>
      <c r="Z2541" s="58">
        <v>748</v>
      </c>
      <c r="AA2541" s="58">
        <v>1069.6400000000001</v>
      </c>
    </row>
    <row r="2542" spans="16:27" ht="18" customHeight="1" x14ac:dyDescent="0.25">
      <c r="P2542" s="11"/>
      <c r="Q2542" s="57" t="s">
        <v>95</v>
      </c>
      <c r="R2542" s="57">
        <v>2023</v>
      </c>
      <c r="S2542" s="57" t="s">
        <v>2</v>
      </c>
      <c r="T2542" s="57" t="s">
        <v>101</v>
      </c>
      <c r="U2542" s="57" t="s">
        <v>90</v>
      </c>
      <c r="V2542" s="57" t="s">
        <v>91</v>
      </c>
      <c r="W2542" s="57" t="s">
        <v>92</v>
      </c>
      <c r="X2542" s="57" t="s">
        <v>93</v>
      </c>
      <c r="Y2542" s="57" t="s">
        <v>94</v>
      </c>
      <c r="Z2542" s="57">
        <v>835</v>
      </c>
      <c r="AA2542" s="57">
        <v>1194.05</v>
      </c>
    </row>
    <row r="2543" spans="16:27" ht="18" customHeight="1" x14ac:dyDescent="0.25">
      <c r="P2543" s="11"/>
      <c r="Q2543" s="58" t="s">
        <v>95</v>
      </c>
      <c r="R2543" s="58">
        <v>2023</v>
      </c>
      <c r="S2543" s="58" t="s">
        <v>2</v>
      </c>
      <c r="T2543" s="58" t="s">
        <v>101</v>
      </c>
      <c r="U2543" s="58" t="s">
        <v>90</v>
      </c>
      <c r="V2543" s="58" t="s">
        <v>91</v>
      </c>
      <c r="W2543" s="58" t="s">
        <v>92</v>
      </c>
      <c r="X2543" s="58" t="s">
        <v>93</v>
      </c>
      <c r="Y2543" s="58" t="s">
        <v>94</v>
      </c>
      <c r="Z2543" s="58">
        <v>215</v>
      </c>
      <c r="AA2543" s="58">
        <v>307.45</v>
      </c>
    </row>
    <row r="2544" spans="16:27" ht="18" customHeight="1" x14ac:dyDescent="0.25">
      <c r="P2544" s="11"/>
      <c r="Q2544" s="57" t="s">
        <v>95</v>
      </c>
      <c r="R2544" s="57">
        <v>2023</v>
      </c>
      <c r="S2544" s="57" t="s">
        <v>2</v>
      </c>
      <c r="T2544" s="57" t="s">
        <v>101</v>
      </c>
      <c r="U2544" s="57" t="s">
        <v>90</v>
      </c>
      <c r="V2544" s="57" t="s">
        <v>91</v>
      </c>
      <c r="W2544" s="57" t="s">
        <v>92</v>
      </c>
      <c r="X2544" s="57" t="s">
        <v>93</v>
      </c>
      <c r="Y2544" s="57" t="s">
        <v>94</v>
      </c>
      <c r="Z2544" s="57">
        <v>191</v>
      </c>
      <c r="AA2544" s="57">
        <v>273.13</v>
      </c>
    </row>
    <row r="2545" spans="16:27" ht="18" customHeight="1" x14ac:dyDescent="0.25">
      <c r="P2545" s="11"/>
      <c r="Q2545" s="58" t="s">
        <v>99</v>
      </c>
      <c r="R2545" s="58">
        <v>2023</v>
      </c>
      <c r="S2545" s="58" t="s">
        <v>4</v>
      </c>
      <c r="T2545" s="58" t="s">
        <v>101</v>
      </c>
      <c r="U2545" s="58" t="s">
        <v>90</v>
      </c>
      <c r="V2545" s="58" t="s">
        <v>91</v>
      </c>
      <c r="W2545" s="58" t="s">
        <v>92</v>
      </c>
      <c r="X2545" s="58" t="s">
        <v>93</v>
      </c>
      <c r="Y2545" s="58" t="s">
        <v>94</v>
      </c>
      <c r="Z2545" s="58">
        <v>206</v>
      </c>
      <c r="AA2545" s="58">
        <v>294.58</v>
      </c>
    </row>
    <row r="2546" spans="16:27" ht="18" customHeight="1" x14ac:dyDescent="0.25">
      <c r="P2546" s="11"/>
      <c r="Q2546" s="57" t="s">
        <v>95</v>
      </c>
      <c r="R2546" s="57">
        <v>2023</v>
      </c>
      <c r="S2546" s="57" t="s">
        <v>4</v>
      </c>
      <c r="T2546" s="57" t="s">
        <v>101</v>
      </c>
      <c r="U2546" s="57" t="s">
        <v>90</v>
      </c>
      <c r="V2546" s="57" t="s">
        <v>91</v>
      </c>
      <c r="W2546" s="57" t="s">
        <v>92</v>
      </c>
      <c r="X2546" s="57" t="s">
        <v>93</v>
      </c>
      <c r="Y2546" s="57" t="s">
        <v>94</v>
      </c>
      <c r="Z2546" s="57">
        <v>176</v>
      </c>
      <c r="AA2546" s="57">
        <v>251.68</v>
      </c>
    </row>
    <row r="2547" spans="16:27" ht="18" customHeight="1" x14ac:dyDescent="0.25">
      <c r="P2547" s="11"/>
      <c r="Q2547" s="58" t="s">
        <v>95</v>
      </c>
      <c r="R2547" s="58">
        <v>2023</v>
      </c>
      <c r="S2547" s="58" t="s">
        <v>4</v>
      </c>
      <c r="T2547" s="58" t="s">
        <v>101</v>
      </c>
      <c r="U2547" s="58" t="s">
        <v>90</v>
      </c>
      <c r="V2547" s="58" t="s">
        <v>91</v>
      </c>
      <c r="W2547" s="58" t="s">
        <v>92</v>
      </c>
      <c r="X2547" s="58" t="s">
        <v>93</v>
      </c>
      <c r="Y2547" s="58" t="s">
        <v>94</v>
      </c>
      <c r="Z2547" s="58">
        <v>208</v>
      </c>
      <c r="AA2547" s="58">
        <v>526.24</v>
      </c>
    </row>
    <row r="2548" spans="16:27" ht="18" customHeight="1" x14ac:dyDescent="0.25">
      <c r="P2548" s="11"/>
      <c r="Q2548" s="57" t="s">
        <v>95</v>
      </c>
      <c r="R2548" s="57">
        <v>2023</v>
      </c>
      <c r="S2548" s="57" t="s">
        <v>4</v>
      </c>
      <c r="T2548" s="57" t="s">
        <v>101</v>
      </c>
      <c r="U2548" s="57" t="s">
        <v>90</v>
      </c>
      <c r="V2548" s="57" t="s">
        <v>91</v>
      </c>
      <c r="W2548" s="57" t="s">
        <v>92</v>
      </c>
      <c r="X2548" s="57" t="s">
        <v>93</v>
      </c>
      <c r="Y2548" s="57" t="s">
        <v>94</v>
      </c>
      <c r="Z2548" s="57">
        <v>178</v>
      </c>
      <c r="AA2548" s="57">
        <v>526.24</v>
      </c>
    </row>
    <row r="2549" spans="16:27" ht="18" customHeight="1" x14ac:dyDescent="0.25">
      <c r="P2549" s="11"/>
      <c r="Q2549" s="58" t="s">
        <v>95</v>
      </c>
      <c r="R2549" s="58">
        <v>2023</v>
      </c>
      <c r="S2549" s="58" t="s">
        <v>4</v>
      </c>
      <c r="T2549" s="58" t="s">
        <v>101</v>
      </c>
      <c r="U2549" s="58" t="s">
        <v>90</v>
      </c>
      <c r="V2549" s="58" t="s">
        <v>91</v>
      </c>
      <c r="W2549" s="58" t="s">
        <v>92</v>
      </c>
      <c r="X2549" s="58" t="s">
        <v>93</v>
      </c>
      <c r="Y2549" s="58" t="s">
        <v>94</v>
      </c>
      <c r="Z2549" s="58">
        <v>969</v>
      </c>
      <c r="AA2549" s="58">
        <v>1385.67</v>
      </c>
    </row>
    <row r="2550" spans="16:27" ht="18" customHeight="1" x14ac:dyDescent="0.25">
      <c r="P2550" s="11"/>
      <c r="Q2550" s="57" t="s">
        <v>95</v>
      </c>
      <c r="R2550" s="57">
        <v>2023</v>
      </c>
      <c r="S2550" s="57" t="s">
        <v>4</v>
      </c>
      <c r="T2550" s="57" t="s">
        <v>101</v>
      </c>
      <c r="U2550" s="57" t="s">
        <v>90</v>
      </c>
      <c r="V2550" s="57" t="s">
        <v>91</v>
      </c>
      <c r="W2550" s="57" t="s">
        <v>92</v>
      </c>
      <c r="X2550" s="57" t="s">
        <v>93</v>
      </c>
      <c r="Y2550" s="57" t="s">
        <v>94</v>
      </c>
      <c r="Z2550" s="57">
        <v>180</v>
      </c>
      <c r="AA2550" s="57">
        <v>257.39999999999998</v>
      </c>
    </row>
    <row r="2551" spans="16:27" ht="18" customHeight="1" x14ac:dyDescent="0.25">
      <c r="P2551" s="11"/>
      <c r="Q2551" s="58" t="s">
        <v>95</v>
      </c>
      <c r="R2551" s="58">
        <v>2023</v>
      </c>
      <c r="S2551" s="58" t="s">
        <v>4</v>
      </c>
      <c r="T2551" s="58" t="s">
        <v>101</v>
      </c>
      <c r="U2551" s="58" t="s">
        <v>90</v>
      </c>
      <c r="V2551" s="58" t="s">
        <v>91</v>
      </c>
      <c r="W2551" s="58" t="s">
        <v>92</v>
      </c>
      <c r="X2551" s="58" t="s">
        <v>93</v>
      </c>
      <c r="Y2551" s="58" t="s">
        <v>94</v>
      </c>
      <c r="Z2551" s="58">
        <v>207</v>
      </c>
      <c r="AA2551" s="58">
        <v>296.01</v>
      </c>
    </row>
    <row r="2552" spans="16:27" ht="18" customHeight="1" x14ac:dyDescent="0.25">
      <c r="P2552" s="11"/>
      <c r="Q2552" s="57" t="s">
        <v>95</v>
      </c>
      <c r="R2552" s="57">
        <v>2023</v>
      </c>
      <c r="S2552" s="57" t="s">
        <v>4</v>
      </c>
      <c r="T2552" s="57" t="s">
        <v>101</v>
      </c>
      <c r="U2552" s="57" t="s">
        <v>90</v>
      </c>
      <c r="V2552" s="57" t="s">
        <v>91</v>
      </c>
      <c r="W2552" s="57" t="s">
        <v>92</v>
      </c>
      <c r="X2552" s="57" t="s">
        <v>93</v>
      </c>
      <c r="Y2552" s="57" t="s">
        <v>94</v>
      </c>
      <c r="Z2552" s="57">
        <v>177</v>
      </c>
      <c r="AA2552" s="57">
        <v>253.11</v>
      </c>
    </row>
    <row r="2553" spans="16:27" ht="18" customHeight="1" x14ac:dyDescent="0.25">
      <c r="P2553" s="11"/>
      <c r="Q2553" s="58" t="s">
        <v>95</v>
      </c>
      <c r="R2553" s="58">
        <v>2023</v>
      </c>
      <c r="S2553" s="58" t="s">
        <v>4</v>
      </c>
      <c r="T2553" s="58" t="s">
        <v>101</v>
      </c>
      <c r="U2553" s="58" t="s">
        <v>90</v>
      </c>
      <c r="V2553" s="58" t="s">
        <v>91</v>
      </c>
      <c r="W2553" s="58" t="s">
        <v>92</v>
      </c>
      <c r="X2553" s="58" t="s">
        <v>93</v>
      </c>
      <c r="Y2553" s="58" t="s">
        <v>94</v>
      </c>
      <c r="Z2553" s="58">
        <v>750</v>
      </c>
      <c r="AA2553" s="58">
        <v>1072.5</v>
      </c>
    </row>
    <row r="2554" spans="16:27" ht="18" customHeight="1" x14ac:dyDescent="0.25">
      <c r="P2554" s="11"/>
      <c r="Q2554" s="57" t="s">
        <v>95</v>
      </c>
      <c r="R2554" s="57">
        <v>2023</v>
      </c>
      <c r="S2554" s="57" t="s">
        <v>4</v>
      </c>
      <c r="T2554" s="57" t="s">
        <v>101</v>
      </c>
      <c r="U2554" s="57" t="s">
        <v>90</v>
      </c>
      <c r="V2554" s="57" t="s">
        <v>91</v>
      </c>
      <c r="W2554" s="57" t="s">
        <v>92</v>
      </c>
      <c r="X2554" s="57" t="s">
        <v>93</v>
      </c>
      <c r="Y2554" s="57" t="s">
        <v>94</v>
      </c>
      <c r="Z2554" s="57">
        <v>836</v>
      </c>
      <c r="AA2554" s="57">
        <v>1195.48</v>
      </c>
    </row>
    <row r="2555" spans="16:27" ht="18" customHeight="1" x14ac:dyDescent="0.25">
      <c r="P2555" s="11"/>
      <c r="Q2555" s="58" t="s">
        <v>95</v>
      </c>
      <c r="R2555" s="58">
        <v>2023</v>
      </c>
      <c r="S2555" s="58" t="s">
        <v>4</v>
      </c>
      <c r="T2555" s="58" t="s">
        <v>101</v>
      </c>
      <c r="U2555" s="58" t="s">
        <v>90</v>
      </c>
      <c r="V2555" s="58" t="s">
        <v>91</v>
      </c>
      <c r="W2555" s="58" t="s">
        <v>92</v>
      </c>
      <c r="X2555" s="58" t="s">
        <v>93</v>
      </c>
      <c r="Y2555" s="58" t="s">
        <v>94</v>
      </c>
      <c r="Z2555" s="58">
        <v>203</v>
      </c>
      <c r="AA2555" s="58">
        <v>290.29000000000002</v>
      </c>
    </row>
    <row r="2556" spans="16:27" ht="18" customHeight="1" x14ac:dyDescent="0.25">
      <c r="P2556" s="11"/>
      <c r="Q2556" s="57" t="s">
        <v>99</v>
      </c>
      <c r="R2556" s="57">
        <v>2023</v>
      </c>
      <c r="S2556" s="57" t="s">
        <v>4</v>
      </c>
      <c r="T2556" s="57" t="s">
        <v>101</v>
      </c>
      <c r="U2556" s="57" t="s">
        <v>90</v>
      </c>
      <c r="V2556" s="57" t="s">
        <v>91</v>
      </c>
      <c r="W2556" s="57" t="s">
        <v>92</v>
      </c>
      <c r="X2556" s="57" t="s">
        <v>93</v>
      </c>
      <c r="Y2556" s="57" t="s">
        <v>94</v>
      </c>
      <c r="Z2556" s="57">
        <v>179</v>
      </c>
      <c r="AA2556" s="57">
        <v>255.97</v>
      </c>
    </row>
    <row r="2557" spans="16:27" ht="18" customHeight="1" x14ac:dyDescent="0.25">
      <c r="P2557" s="11"/>
      <c r="Q2557" s="58" t="s">
        <v>88</v>
      </c>
      <c r="R2557" s="58">
        <v>2023</v>
      </c>
      <c r="S2557" s="58" t="s">
        <v>10</v>
      </c>
      <c r="T2557" s="58" t="s">
        <v>101</v>
      </c>
      <c r="U2557" s="58" t="s">
        <v>90</v>
      </c>
      <c r="V2557" s="58" t="s">
        <v>91</v>
      </c>
      <c r="W2557" s="58" t="s">
        <v>92</v>
      </c>
      <c r="X2557" s="58" t="s">
        <v>93</v>
      </c>
      <c r="Y2557" s="58" t="s">
        <v>94</v>
      </c>
      <c r="Z2557" s="58">
        <v>176</v>
      </c>
      <c r="AA2557" s="58">
        <v>251.68</v>
      </c>
    </row>
    <row r="2558" spans="16:27" ht="18" customHeight="1" x14ac:dyDescent="0.25">
      <c r="P2558" s="11"/>
      <c r="Q2558" s="57" t="s">
        <v>88</v>
      </c>
      <c r="R2558" s="57">
        <v>2023</v>
      </c>
      <c r="S2558" s="57" t="s">
        <v>10</v>
      </c>
      <c r="T2558" s="57" t="s">
        <v>101</v>
      </c>
      <c r="U2558" s="57" t="s">
        <v>90</v>
      </c>
      <c r="V2558" s="57" t="s">
        <v>91</v>
      </c>
      <c r="W2558" s="57" t="s">
        <v>92</v>
      </c>
      <c r="X2558" s="57" t="s">
        <v>93</v>
      </c>
      <c r="Y2558" s="57" t="s">
        <v>94</v>
      </c>
      <c r="Z2558" s="57">
        <v>146</v>
      </c>
      <c r="AA2558" s="57">
        <v>208.78</v>
      </c>
    </row>
    <row r="2559" spans="16:27" ht="18" customHeight="1" x14ac:dyDescent="0.25">
      <c r="P2559" s="11"/>
      <c r="Q2559" s="58" t="s">
        <v>88</v>
      </c>
      <c r="R2559" s="58">
        <v>2023</v>
      </c>
      <c r="S2559" s="58" t="s">
        <v>10</v>
      </c>
      <c r="T2559" s="58" t="s">
        <v>101</v>
      </c>
      <c r="U2559" s="58" t="s">
        <v>90</v>
      </c>
      <c r="V2559" s="58" t="s">
        <v>91</v>
      </c>
      <c r="W2559" s="58" t="s">
        <v>92</v>
      </c>
      <c r="X2559" s="58" t="s">
        <v>93</v>
      </c>
      <c r="Y2559" s="58" t="s">
        <v>94</v>
      </c>
      <c r="Z2559" s="58">
        <v>172</v>
      </c>
      <c r="AA2559" s="58">
        <v>526.24</v>
      </c>
    </row>
    <row r="2560" spans="16:27" ht="18" customHeight="1" x14ac:dyDescent="0.25">
      <c r="P2560" s="11"/>
      <c r="Q2560" s="57" t="s">
        <v>97</v>
      </c>
      <c r="R2560" s="57">
        <v>2023</v>
      </c>
      <c r="S2560" s="57" t="s">
        <v>10</v>
      </c>
      <c r="T2560" s="57" t="s">
        <v>101</v>
      </c>
      <c r="U2560" s="57" t="s">
        <v>90</v>
      </c>
      <c r="V2560" s="57" t="s">
        <v>91</v>
      </c>
      <c r="W2560" s="57" t="s">
        <v>92</v>
      </c>
      <c r="X2560" s="57" t="s">
        <v>93</v>
      </c>
      <c r="Y2560" s="57" t="s">
        <v>94</v>
      </c>
      <c r="Z2560" s="57">
        <v>148</v>
      </c>
      <c r="AA2560" s="57">
        <v>526.24</v>
      </c>
    </row>
    <row r="2561" spans="16:27" ht="18" customHeight="1" x14ac:dyDescent="0.25">
      <c r="P2561" s="11"/>
      <c r="Q2561" s="58" t="s">
        <v>97</v>
      </c>
      <c r="R2561" s="58">
        <v>2023</v>
      </c>
      <c r="S2561" s="58" t="s">
        <v>10</v>
      </c>
      <c r="T2561" s="58" t="s">
        <v>101</v>
      </c>
      <c r="U2561" s="58" t="s">
        <v>90</v>
      </c>
      <c r="V2561" s="58" t="s">
        <v>91</v>
      </c>
      <c r="W2561" s="58" t="s">
        <v>92</v>
      </c>
      <c r="X2561" s="58" t="s">
        <v>93</v>
      </c>
      <c r="Y2561" s="58" t="s">
        <v>94</v>
      </c>
      <c r="Z2561" s="58">
        <v>974</v>
      </c>
      <c r="AA2561" s="58">
        <v>1392.82</v>
      </c>
    </row>
    <row r="2562" spans="16:27" ht="18" customHeight="1" x14ac:dyDescent="0.25">
      <c r="P2562" s="11"/>
      <c r="Q2562" s="57" t="s">
        <v>88</v>
      </c>
      <c r="R2562" s="57">
        <v>2023</v>
      </c>
      <c r="S2562" s="57" t="s">
        <v>10</v>
      </c>
      <c r="T2562" s="57" t="s">
        <v>101</v>
      </c>
      <c r="U2562" s="57" t="s">
        <v>90</v>
      </c>
      <c r="V2562" s="57" t="s">
        <v>91</v>
      </c>
      <c r="W2562" s="57" t="s">
        <v>92</v>
      </c>
      <c r="X2562" s="57" t="s">
        <v>93</v>
      </c>
      <c r="Y2562" s="57" t="s">
        <v>94</v>
      </c>
      <c r="Z2562" s="57">
        <v>144</v>
      </c>
      <c r="AA2562" s="57">
        <v>205.92</v>
      </c>
    </row>
    <row r="2563" spans="16:27" ht="18" customHeight="1" x14ac:dyDescent="0.25">
      <c r="P2563" s="11"/>
      <c r="Q2563" s="58" t="s">
        <v>88</v>
      </c>
      <c r="R2563" s="58">
        <v>2023</v>
      </c>
      <c r="S2563" s="58" t="s">
        <v>10</v>
      </c>
      <c r="T2563" s="58" t="s">
        <v>101</v>
      </c>
      <c r="U2563" s="58" t="s">
        <v>90</v>
      </c>
      <c r="V2563" s="58" t="s">
        <v>91</v>
      </c>
      <c r="W2563" s="58" t="s">
        <v>92</v>
      </c>
      <c r="X2563" s="58" t="s">
        <v>93</v>
      </c>
      <c r="Y2563" s="58" t="s">
        <v>94</v>
      </c>
      <c r="Z2563" s="58">
        <v>171</v>
      </c>
      <c r="AA2563" s="58">
        <v>244.53</v>
      </c>
    </row>
    <row r="2564" spans="16:27" ht="18" customHeight="1" x14ac:dyDescent="0.25">
      <c r="P2564" s="11"/>
      <c r="Q2564" s="57" t="s">
        <v>97</v>
      </c>
      <c r="R2564" s="57">
        <v>2023</v>
      </c>
      <c r="S2564" s="57" t="s">
        <v>10</v>
      </c>
      <c r="T2564" s="57" t="s">
        <v>101</v>
      </c>
      <c r="U2564" s="57" t="s">
        <v>90</v>
      </c>
      <c r="V2564" s="57" t="s">
        <v>91</v>
      </c>
      <c r="W2564" s="57" t="s">
        <v>92</v>
      </c>
      <c r="X2564" s="57" t="s">
        <v>93</v>
      </c>
      <c r="Y2564" s="57" t="s">
        <v>94</v>
      </c>
      <c r="Z2564" s="57">
        <v>147</v>
      </c>
      <c r="AA2564" s="57">
        <v>210.21</v>
      </c>
    </row>
    <row r="2565" spans="16:27" ht="18" customHeight="1" x14ac:dyDescent="0.25">
      <c r="P2565" s="11"/>
      <c r="Q2565" s="58" t="s">
        <v>97</v>
      </c>
      <c r="R2565" s="58">
        <v>2023</v>
      </c>
      <c r="S2565" s="58" t="s">
        <v>10</v>
      </c>
      <c r="T2565" s="58" t="s">
        <v>101</v>
      </c>
      <c r="U2565" s="58" t="s">
        <v>90</v>
      </c>
      <c r="V2565" s="58" t="s">
        <v>91</v>
      </c>
      <c r="W2565" s="58" t="s">
        <v>92</v>
      </c>
      <c r="X2565" s="58" t="s">
        <v>93</v>
      </c>
      <c r="Y2565" s="58" t="s">
        <v>94</v>
      </c>
      <c r="Z2565" s="58">
        <v>755</v>
      </c>
      <c r="AA2565" s="58">
        <v>1079.6500000000001</v>
      </c>
    </row>
    <row r="2566" spans="16:27" ht="18" customHeight="1" x14ac:dyDescent="0.25">
      <c r="P2566" s="11"/>
      <c r="Q2566" s="57" t="s">
        <v>88</v>
      </c>
      <c r="R2566" s="57">
        <v>2023</v>
      </c>
      <c r="S2566" s="57" t="s">
        <v>10</v>
      </c>
      <c r="T2566" s="57" t="s">
        <v>101</v>
      </c>
      <c r="U2566" s="57" t="s">
        <v>90</v>
      </c>
      <c r="V2566" s="57" t="s">
        <v>91</v>
      </c>
      <c r="W2566" s="57" t="s">
        <v>92</v>
      </c>
      <c r="X2566" s="57" t="s">
        <v>93</v>
      </c>
      <c r="Y2566" s="57" t="s">
        <v>94</v>
      </c>
      <c r="Z2566" s="57">
        <v>842</v>
      </c>
      <c r="AA2566" s="57">
        <v>1204.06</v>
      </c>
    </row>
    <row r="2567" spans="16:27" ht="18" customHeight="1" x14ac:dyDescent="0.25">
      <c r="P2567" s="11"/>
      <c r="Q2567" s="58" t="s">
        <v>88</v>
      </c>
      <c r="R2567" s="58">
        <v>2023</v>
      </c>
      <c r="S2567" s="58" t="s">
        <v>10</v>
      </c>
      <c r="T2567" s="58" t="s">
        <v>101</v>
      </c>
      <c r="U2567" s="58" t="s">
        <v>90</v>
      </c>
      <c r="V2567" s="58" t="s">
        <v>91</v>
      </c>
      <c r="W2567" s="58" t="s">
        <v>92</v>
      </c>
      <c r="X2567" s="58" t="s">
        <v>93</v>
      </c>
      <c r="Y2567" s="58" t="s">
        <v>94</v>
      </c>
      <c r="Z2567" s="58">
        <v>173</v>
      </c>
      <c r="AA2567" s="58">
        <v>247.39</v>
      </c>
    </row>
    <row r="2568" spans="16:27" ht="18" customHeight="1" x14ac:dyDescent="0.25">
      <c r="P2568" s="11"/>
      <c r="Q2568" s="57" t="s">
        <v>88</v>
      </c>
      <c r="R2568" s="57">
        <v>2023</v>
      </c>
      <c r="S2568" s="57" t="s">
        <v>10</v>
      </c>
      <c r="T2568" s="57" t="s">
        <v>101</v>
      </c>
      <c r="U2568" s="57" t="s">
        <v>90</v>
      </c>
      <c r="V2568" s="57" t="s">
        <v>91</v>
      </c>
      <c r="W2568" s="57" t="s">
        <v>92</v>
      </c>
      <c r="X2568" s="57" t="s">
        <v>93</v>
      </c>
      <c r="Y2568" s="57" t="s">
        <v>94</v>
      </c>
      <c r="Z2568" s="57">
        <v>149</v>
      </c>
      <c r="AA2568" s="57">
        <v>213.07</v>
      </c>
    </row>
    <row r="2569" spans="16:27" ht="18" customHeight="1" x14ac:dyDescent="0.25">
      <c r="P2569" s="11"/>
      <c r="Q2569" s="58" t="s">
        <v>99</v>
      </c>
      <c r="R2569" s="58">
        <v>2023</v>
      </c>
      <c r="S2569" s="58" t="s">
        <v>9</v>
      </c>
      <c r="T2569" s="58" t="s">
        <v>101</v>
      </c>
      <c r="U2569" s="58" t="s">
        <v>90</v>
      </c>
      <c r="V2569" s="58" t="s">
        <v>91</v>
      </c>
      <c r="W2569" s="58" t="s">
        <v>92</v>
      </c>
      <c r="X2569" s="58" t="s">
        <v>93</v>
      </c>
      <c r="Y2569" s="58" t="s">
        <v>94</v>
      </c>
      <c r="Z2569" s="58">
        <v>152</v>
      </c>
      <c r="AA2569" s="58">
        <v>217.36</v>
      </c>
    </row>
    <row r="2570" spans="16:27" ht="18" customHeight="1" x14ac:dyDescent="0.25">
      <c r="P2570" s="11"/>
      <c r="Q2570" s="57" t="s">
        <v>88</v>
      </c>
      <c r="R2570" s="57">
        <v>2023</v>
      </c>
      <c r="S2570" s="57" t="s">
        <v>9</v>
      </c>
      <c r="T2570" s="57" t="s">
        <v>101</v>
      </c>
      <c r="U2570" s="57" t="s">
        <v>90</v>
      </c>
      <c r="V2570" s="57" t="s">
        <v>91</v>
      </c>
      <c r="W2570" s="57" t="s">
        <v>92</v>
      </c>
      <c r="X2570" s="57" t="s">
        <v>93</v>
      </c>
      <c r="Y2570" s="57" t="s">
        <v>94</v>
      </c>
      <c r="Z2570" s="57">
        <v>178</v>
      </c>
      <c r="AA2570" s="57">
        <v>526.24</v>
      </c>
    </row>
    <row r="2571" spans="16:27" ht="18" customHeight="1" x14ac:dyDescent="0.25">
      <c r="P2571" s="11"/>
      <c r="Q2571" s="58" t="s">
        <v>88</v>
      </c>
      <c r="R2571" s="58">
        <v>2023</v>
      </c>
      <c r="S2571" s="58" t="s">
        <v>9</v>
      </c>
      <c r="T2571" s="58" t="s">
        <v>101</v>
      </c>
      <c r="U2571" s="58" t="s">
        <v>90</v>
      </c>
      <c r="V2571" s="58" t="s">
        <v>91</v>
      </c>
      <c r="W2571" s="58" t="s">
        <v>92</v>
      </c>
      <c r="X2571" s="58" t="s">
        <v>93</v>
      </c>
      <c r="Y2571" s="58" t="s">
        <v>94</v>
      </c>
      <c r="Z2571" s="58">
        <v>154</v>
      </c>
      <c r="AA2571" s="58">
        <v>526.24</v>
      </c>
    </row>
    <row r="2572" spans="16:27" ht="18" customHeight="1" x14ac:dyDescent="0.25">
      <c r="P2572" s="11"/>
      <c r="Q2572" s="57" t="s">
        <v>97</v>
      </c>
      <c r="R2572" s="57">
        <v>2023</v>
      </c>
      <c r="S2572" s="57" t="s">
        <v>9</v>
      </c>
      <c r="T2572" s="57" t="s">
        <v>101</v>
      </c>
      <c r="U2572" s="57" t="s">
        <v>90</v>
      </c>
      <c r="V2572" s="57" t="s">
        <v>91</v>
      </c>
      <c r="W2572" s="57" t="s">
        <v>92</v>
      </c>
      <c r="X2572" s="57" t="s">
        <v>93</v>
      </c>
      <c r="Y2572" s="57" t="s">
        <v>94</v>
      </c>
      <c r="Z2572" s="57">
        <v>973</v>
      </c>
      <c r="AA2572" s="57">
        <v>1391.39</v>
      </c>
    </row>
    <row r="2573" spans="16:27" ht="18" customHeight="1" x14ac:dyDescent="0.25">
      <c r="P2573" s="11"/>
      <c r="Q2573" s="58" t="s">
        <v>95</v>
      </c>
      <c r="R2573" s="58">
        <v>2023</v>
      </c>
      <c r="S2573" s="58" t="s">
        <v>9</v>
      </c>
      <c r="T2573" s="58" t="s">
        <v>101</v>
      </c>
      <c r="U2573" s="58" t="s">
        <v>90</v>
      </c>
      <c r="V2573" s="58" t="s">
        <v>91</v>
      </c>
      <c r="W2573" s="58" t="s">
        <v>92</v>
      </c>
      <c r="X2573" s="58" t="s">
        <v>93</v>
      </c>
      <c r="Y2573" s="58" t="s">
        <v>94</v>
      </c>
      <c r="Z2573" s="58">
        <v>150</v>
      </c>
      <c r="AA2573" s="58">
        <v>214.5</v>
      </c>
    </row>
    <row r="2574" spans="16:27" ht="18" customHeight="1" x14ac:dyDescent="0.25">
      <c r="P2574" s="11"/>
      <c r="Q2574" s="57" t="s">
        <v>95</v>
      </c>
      <c r="R2574" s="57">
        <v>2023</v>
      </c>
      <c r="S2574" s="57" t="s">
        <v>9</v>
      </c>
      <c r="T2574" s="57" t="s">
        <v>101</v>
      </c>
      <c r="U2574" s="57" t="s">
        <v>90</v>
      </c>
      <c r="V2574" s="57" t="s">
        <v>91</v>
      </c>
      <c r="W2574" s="57" t="s">
        <v>92</v>
      </c>
      <c r="X2574" s="57" t="s">
        <v>93</v>
      </c>
      <c r="Y2574" s="57" t="s">
        <v>94</v>
      </c>
      <c r="Z2574" s="57">
        <v>177</v>
      </c>
      <c r="AA2574" s="57">
        <v>253.11</v>
      </c>
    </row>
    <row r="2575" spans="16:27" ht="18" customHeight="1" x14ac:dyDescent="0.25">
      <c r="P2575" s="11"/>
      <c r="Q2575" s="58" t="s">
        <v>97</v>
      </c>
      <c r="R2575" s="58">
        <v>2023</v>
      </c>
      <c r="S2575" s="58" t="s">
        <v>9</v>
      </c>
      <c r="T2575" s="58" t="s">
        <v>101</v>
      </c>
      <c r="U2575" s="58" t="s">
        <v>90</v>
      </c>
      <c r="V2575" s="58" t="s">
        <v>91</v>
      </c>
      <c r="W2575" s="58" t="s">
        <v>92</v>
      </c>
      <c r="X2575" s="58" t="s">
        <v>93</v>
      </c>
      <c r="Y2575" s="58" t="s">
        <v>94</v>
      </c>
      <c r="Z2575" s="58">
        <v>153</v>
      </c>
      <c r="AA2575" s="58">
        <v>218.79</v>
      </c>
    </row>
    <row r="2576" spans="16:27" ht="18" customHeight="1" x14ac:dyDescent="0.25">
      <c r="P2576" s="11"/>
      <c r="Q2576" s="57" t="s">
        <v>88</v>
      </c>
      <c r="R2576" s="57">
        <v>2023</v>
      </c>
      <c r="S2576" s="57" t="s">
        <v>9</v>
      </c>
      <c r="T2576" s="57" t="s">
        <v>101</v>
      </c>
      <c r="U2576" s="57" t="s">
        <v>90</v>
      </c>
      <c r="V2576" s="57" t="s">
        <v>91</v>
      </c>
      <c r="W2576" s="57" t="s">
        <v>92</v>
      </c>
      <c r="X2576" s="57" t="s">
        <v>93</v>
      </c>
      <c r="Y2576" s="57" t="s">
        <v>94</v>
      </c>
      <c r="Z2576" s="57">
        <v>754</v>
      </c>
      <c r="AA2576" s="57">
        <v>1078.22</v>
      </c>
    </row>
    <row r="2577" spans="16:27" ht="18" customHeight="1" x14ac:dyDescent="0.25">
      <c r="P2577" s="11"/>
      <c r="Q2577" s="58" t="s">
        <v>88</v>
      </c>
      <c r="R2577" s="58">
        <v>2023</v>
      </c>
      <c r="S2577" s="58" t="s">
        <v>9</v>
      </c>
      <c r="T2577" s="58" t="s">
        <v>101</v>
      </c>
      <c r="U2577" s="58" t="s">
        <v>90</v>
      </c>
      <c r="V2577" s="58" t="s">
        <v>91</v>
      </c>
      <c r="W2577" s="58" t="s">
        <v>92</v>
      </c>
      <c r="X2577" s="58" t="s">
        <v>93</v>
      </c>
      <c r="Y2577" s="58" t="s">
        <v>94</v>
      </c>
      <c r="Z2577" s="58">
        <v>841</v>
      </c>
      <c r="AA2577" s="58">
        <v>1202.6300000000001</v>
      </c>
    </row>
    <row r="2578" spans="16:27" ht="18" customHeight="1" x14ac:dyDescent="0.25">
      <c r="P2578" s="11"/>
      <c r="Q2578" s="57" t="s">
        <v>99</v>
      </c>
      <c r="R2578" s="57">
        <v>2023</v>
      </c>
      <c r="S2578" s="57" t="s">
        <v>9</v>
      </c>
      <c r="T2578" s="57" t="s">
        <v>101</v>
      </c>
      <c r="U2578" s="57" t="s">
        <v>90</v>
      </c>
      <c r="V2578" s="57" t="s">
        <v>91</v>
      </c>
      <c r="W2578" s="57" t="s">
        <v>92</v>
      </c>
      <c r="X2578" s="57" t="s">
        <v>93</v>
      </c>
      <c r="Y2578" s="57" t="s">
        <v>94</v>
      </c>
      <c r="Z2578" s="57">
        <v>179</v>
      </c>
      <c r="AA2578" s="57">
        <v>255.97</v>
      </c>
    </row>
    <row r="2579" spans="16:27" ht="18" customHeight="1" x14ac:dyDescent="0.25">
      <c r="P2579" s="11"/>
      <c r="Q2579" s="58" t="s">
        <v>88</v>
      </c>
      <c r="R2579" s="58">
        <v>2023</v>
      </c>
      <c r="S2579" s="58" t="s">
        <v>8</v>
      </c>
      <c r="T2579" s="58" t="s">
        <v>101</v>
      </c>
      <c r="U2579" s="58" t="s">
        <v>90</v>
      </c>
      <c r="V2579" s="58" t="s">
        <v>91</v>
      </c>
      <c r="W2579" s="58" t="s">
        <v>92</v>
      </c>
      <c r="X2579" s="58" t="s">
        <v>93</v>
      </c>
      <c r="Y2579" s="58" t="s">
        <v>94</v>
      </c>
      <c r="Z2579" s="58">
        <v>182</v>
      </c>
      <c r="AA2579" s="58">
        <v>260.26</v>
      </c>
    </row>
    <row r="2580" spans="16:27" ht="18" customHeight="1" x14ac:dyDescent="0.25">
      <c r="P2580" s="11"/>
      <c r="Q2580" s="57" t="s">
        <v>95</v>
      </c>
      <c r="R2580" s="57">
        <v>2023</v>
      </c>
      <c r="S2580" s="57" t="s">
        <v>8</v>
      </c>
      <c r="T2580" s="57" t="s">
        <v>101</v>
      </c>
      <c r="U2580" s="57" t="s">
        <v>90</v>
      </c>
      <c r="V2580" s="57" t="s">
        <v>91</v>
      </c>
      <c r="W2580" s="57" t="s">
        <v>92</v>
      </c>
      <c r="X2580" s="57" t="s">
        <v>93</v>
      </c>
      <c r="Y2580" s="57" t="s">
        <v>94</v>
      </c>
      <c r="Z2580" s="57">
        <v>158</v>
      </c>
      <c r="AA2580" s="57">
        <v>225.94</v>
      </c>
    </row>
    <row r="2581" spans="16:27" ht="18" customHeight="1" x14ac:dyDescent="0.25">
      <c r="P2581" s="11"/>
      <c r="Q2581" s="58" t="s">
        <v>95</v>
      </c>
      <c r="R2581" s="58">
        <v>2023</v>
      </c>
      <c r="S2581" s="58" t="s">
        <v>8</v>
      </c>
      <c r="T2581" s="58" t="s">
        <v>101</v>
      </c>
      <c r="U2581" s="58" t="s">
        <v>90</v>
      </c>
      <c r="V2581" s="58" t="s">
        <v>91</v>
      </c>
      <c r="W2581" s="58" t="s">
        <v>92</v>
      </c>
      <c r="X2581" s="58" t="s">
        <v>93</v>
      </c>
      <c r="Y2581" s="58" t="s">
        <v>94</v>
      </c>
      <c r="Z2581" s="58">
        <v>184</v>
      </c>
      <c r="AA2581" s="58">
        <v>526.24</v>
      </c>
    </row>
    <row r="2582" spans="16:27" ht="18" customHeight="1" x14ac:dyDescent="0.25">
      <c r="P2582" s="11"/>
      <c r="Q2582" s="57" t="s">
        <v>97</v>
      </c>
      <c r="R2582" s="57">
        <v>2023</v>
      </c>
      <c r="S2582" s="57" t="s">
        <v>8</v>
      </c>
      <c r="T2582" s="57" t="s">
        <v>101</v>
      </c>
      <c r="U2582" s="57" t="s">
        <v>90</v>
      </c>
      <c r="V2582" s="57" t="s">
        <v>91</v>
      </c>
      <c r="W2582" s="57" t="s">
        <v>92</v>
      </c>
      <c r="X2582" s="57" t="s">
        <v>93</v>
      </c>
      <c r="Y2582" s="57" t="s">
        <v>94</v>
      </c>
      <c r="Z2582" s="57">
        <v>972</v>
      </c>
      <c r="AA2582" s="57">
        <v>1389.96</v>
      </c>
    </row>
    <row r="2583" spans="16:27" ht="18" customHeight="1" x14ac:dyDescent="0.25">
      <c r="P2583" s="11"/>
      <c r="Q2583" s="58" t="s">
        <v>88</v>
      </c>
      <c r="R2583" s="58">
        <v>2023</v>
      </c>
      <c r="S2583" s="58" t="s">
        <v>8</v>
      </c>
      <c r="T2583" s="58" t="s">
        <v>101</v>
      </c>
      <c r="U2583" s="58" t="s">
        <v>90</v>
      </c>
      <c r="V2583" s="58" t="s">
        <v>91</v>
      </c>
      <c r="W2583" s="58" t="s">
        <v>92</v>
      </c>
      <c r="X2583" s="58" t="s">
        <v>93</v>
      </c>
      <c r="Y2583" s="58" t="s">
        <v>94</v>
      </c>
      <c r="Z2583" s="58">
        <v>156</v>
      </c>
      <c r="AA2583" s="58">
        <v>223.08</v>
      </c>
    </row>
    <row r="2584" spans="16:27" ht="18" customHeight="1" x14ac:dyDescent="0.25">
      <c r="P2584" s="11"/>
      <c r="Q2584" s="57" t="s">
        <v>88</v>
      </c>
      <c r="R2584" s="57">
        <v>2023</v>
      </c>
      <c r="S2584" s="57" t="s">
        <v>8</v>
      </c>
      <c r="T2584" s="57" t="s">
        <v>101</v>
      </c>
      <c r="U2584" s="57" t="s">
        <v>90</v>
      </c>
      <c r="V2584" s="57" t="s">
        <v>91</v>
      </c>
      <c r="W2584" s="57" t="s">
        <v>92</v>
      </c>
      <c r="X2584" s="57" t="s">
        <v>93</v>
      </c>
      <c r="Y2584" s="57" t="s">
        <v>94</v>
      </c>
      <c r="Z2584" s="57">
        <v>183</v>
      </c>
      <c r="AA2584" s="57">
        <v>261.69</v>
      </c>
    </row>
    <row r="2585" spans="16:27" ht="18" customHeight="1" x14ac:dyDescent="0.25">
      <c r="P2585" s="11"/>
      <c r="Q2585" s="58" t="s">
        <v>97</v>
      </c>
      <c r="R2585" s="58">
        <v>2023</v>
      </c>
      <c r="S2585" s="58" t="s">
        <v>8</v>
      </c>
      <c r="T2585" s="58" t="s">
        <v>101</v>
      </c>
      <c r="U2585" s="58" t="s">
        <v>90</v>
      </c>
      <c r="V2585" s="58" t="s">
        <v>91</v>
      </c>
      <c r="W2585" s="58" t="s">
        <v>92</v>
      </c>
      <c r="X2585" s="58" t="s">
        <v>93</v>
      </c>
      <c r="Y2585" s="58" t="s">
        <v>94</v>
      </c>
      <c r="Z2585" s="58">
        <v>159</v>
      </c>
      <c r="AA2585" s="58">
        <v>227.37</v>
      </c>
    </row>
    <row r="2586" spans="16:27" ht="18" customHeight="1" x14ac:dyDescent="0.25">
      <c r="P2586" s="11"/>
      <c r="Q2586" s="57" t="s">
        <v>95</v>
      </c>
      <c r="R2586" s="57">
        <v>2023</v>
      </c>
      <c r="S2586" s="57" t="s">
        <v>8</v>
      </c>
      <c r="T2586" s="57" t="s">
        <v>101</v>
      </c>
      <c r="U2586" s="57" t="s">
        <v>90</v>
      </c>
      <c r="V2586" s="57" t="s">
        <v>91</v>
      </c>
      <c r="W2586" s="57" t="s">
        <v>92</v>
      </c>
      <c r="X2586" s="57" t="s">
        <v>93</v>
      </c>
      <c r="Y2586" s="57" t="s">
        <v>94</v>
      </c>
      <c r="Z2586" s="57">
        <v>840</v>
      </c>
      <c r="AA2586" s="57">
        <v>1201.2</v>
      </c>
    </row>
    <row r="2587" spans="16:27" ht="18" customHeight="1" x14ac:dyDescent="0.25">
      <c r="P2587" s="11"/>
      <c r="Q2587" s="58" t="s">
        <v>95</v>
      </c>
      <c r="R2587" s="58">
        <v>2023</v>
      </c>
      <c r="S2587" s="58" t="s">
        <v>8</v>
      </c>
      <c r="T2587" s="58" t="s">
        <v>101</v>
      </c>
      <c r="U2587" s="58" t="s">
        <v>90</v>
      </c>
      <c r="V2587" s="58" t="s">
        <v>91</v>
      </c>
      <c r="W2587" s="58" t="s">
        <v>92</v>
      </c>
      <c r="X2587" s="58" t="s">
        <v>93</v>
      </c>
      <c r="Y2587" s="58" t="s">
        <v>94</v>
      </c>
      <c r="Z2587" s="58">
        <v>185</v>
      </c>
      <c r="AA2587" s="58">
        <v>264.55</v>
      </c>
    </row>
    <row r="2588" spans="16:27" ht="18" customHeight="1" x14ac:dyDescent="0.25">
      <c r="P2588" s="11"/>
      <c r="Q2588" s="57" t="s">
        <v>88</v>
      </c>
      <c r="R2588" s="57">
        <v>2023</v>
      </c>
      <c r="S2588" s="57" t="s">
        <v>8</v>
      </c>
      <c r="T2588" s="57" t="s">
        <v>101</v>
      </c>
      <c r="U2588" s="57" t="s">
        <v>90</v>
      </c>
      <c r="V2588" s="57" t="s">
        <v>91</v>
      </c>
      <c r="W2588" s="57" t="s">
        <v>92</v>
      </c>
      <c r="X2588" s="57" t="s">
        <v>93</v>
      </c>
      <c r="Y2588" s="57" t="s">
        <v>94</v>
      </c>
      <c r="Z2588" s="57">
        <v>155</v>
      </c>
      <c r="AA2588" s="57">
        <v>221.65</v>
      </c>
    </row>
    <row r="2589" spans="16:27" ht="18" customHeight="1" x14ac:dyDescent="0.25">
      <c r="P2589" s="11"/>
      <c r="Q2589" s="58" t="s">
        <v>95</v>
      </c>
      <c r="R2589" s="58">
        <v>2023</v>
      </c>
      <c r="S2589" s="58" t="s">
        <v>3</v>
      </c>
      <c r="T2589" s="58" t="s">
        <v>101</v>
      </c>
      <c r="U2589" s="58" t="s">
        <v>103</v>
      </c>
      <c r="V2589" s="58" t="s">
        <v>104</v>
      </c>
      <c r="W2589" s="58" t="s">
        <v>100</v>
      </c>
      <c r="X2589" s="58" t="s">
        <v>102</v>
      </c>
      <c r="Y2589" s="58" t="s">
        <v>105</v>
      </c>
      <c r="Z2589" s="58">
        <v>290</v>
      </c>
      <c r="AA2589" s="58">
        <v>414.7</v>
      </c>
    </row>
    <row r="2590" spans="16:27" ht="18" customHeight="1" x14ac:dyDescent="0.25">
      <c r="P2590" s="11"/>
      <c r="Q2590" s="57" t="s">
        <v>97</v>
      </c>
      <c r="R2590" s="57">
        <v>2023</v>
      </c>
      <c r="S2590" s="57" t="s">
        <v>3</v>
      </c>
      <c r="T2590" s="57" t="s">
        <v>101</v>
      </c>
      <c r="U2590" s="57" t="s">
        <v>103</v>
      </c>
      <c r="V2590" s="57" t="s">
        <v>104</v>
      </c>
      <c r="W2590" s="57" t="s">
        <v>100</v>
      </c>
      <c r="X2590" s="57" t="s">
        <v>102</v>
      </c>
      <c r="Y2590" s="57" t="s">
        <v>105</v>
      </c>
      <c r="Z2590" s="57">
        <v>260</v>
      </c>
      <c r="AA2590" s="57">
        <v>371.8</v>
      </c>
    </row>
    <row r="2591" spans="16:27" ht="18" customHeight="1" x14ac:dyDescent="0.25">
      <c r="P2591" s="11"/>
      <c r="Q2591" s="58" t="s">
        <v>95</v>
      </c>
      <c r="R2591" s="58">
        <v>2023</v>
      </c>
      <c r="S2591" s="58" t="s">
        <v>3</v>
      </c>
      <c r="T2591" s="58" t="s">
        <v>101</v>
      </c>
      <c r="U2591" s="58" t="s">
        <v>103</v>
      </c>
      <c r="V2591" s="58" t="s">
        <v>104</v>
      </c>
      <c r="W2591" s="58" t="s">
        <v>100</v>
      </c>
      <c r="X2591" s="58" t="s">
        <v>102</v>
      </c>
      <c r="Y2591" s="58" t="s">
        <v>105</v>
      </c>
      <c r="Z2591" s="58">
        <v>286</v>
      </c>
      <c r="AA2591" s="58">
        <v>408.98</v>
      </c>
    </row>
    <row r="2592" spans="16:27" ht="18" customHeight="1" x14ac:dyDescent="0.25">
      <c r="P2592" s="11"/>
      <c r="Q2592" s="57" t="s">
        <v>95</v>
      </c>
      <c r="R2592" s="57">
        <v>2023</v>
      </c>
      <c r="S2592" s="57" t="s">
        <v>3</v>
      </c>
      <c r="T2592" s="57" t="s">
        <v>101</v>
      </c>
      <c r="U2592" s="57" t="s">
        <v>103</v>
      </c>
      <c r="V2592" s="57" t="s">
        <v>104</v>
      </c>
      <c r="W2592" s="57" t="s">
        <v>100</v>
      </c>
      <c r="X2592" s="57" t="s">
        <v>102</v>
      </c>
      <c r="Y2592" s="57" t="s">
        <v>105</v>
      </c>
      <c r="Z2592" s="57">
        <v>262</v>
      </c>
      <c r="AA2592" s="57">
        <v>374.66</v>
      </c>
    </row>
    <row r="2593" spans="16:27" ht="18" customHeight="1" x14ac:dyDescent="0.25">
      <c r="P2593" s="11"/>
      <c r="Q2593" s="58" t="s">
        <v>97</v>
      </c>
      <c r="R2593" s="58">
        <v>2023</v>
      </c>
      <c r="S2593" s="58" t="s">
        <v>3</v>
      </c>
      <c r="T2593" s="58" t="s">
        <v>101</v>
      </c>
      <c r="U2593" s="58" t="s">
        <v>103</v>
      </c>
      <c r="V2593" s="58" t="s">
        <v>104</v>
      </c>
      <c r="W2593" s="58" t="s">
        <v>100</v>
      </c>
      <c r="X2593" s="58" t="s">
        <v>102</v>
      </c>
      <c r="Y2593" s="58" t="s">
        <v>105</v>
      </c>
      <c r="Z2593" s="58">
        <v>791</v>
      </c>
      <c r="AA2593" s="58">
        <v>1131.1300000000001</v>
      </c>
    </row>
    <row r="2594" spans="16:27" ht="18" customHeight="1" x14ac:dyDescent="0.25">
      <c r="P2594" s="11"/>
      <c r="Q2594" s="57" t="s">
        <v>97</v>
      </c>
      <c r="R2594" s="57">
        <v>2023</v>
      </c>
      <c r="S2594" s="57" t="s">
        <v>3</v>
      </c>
      <c r="T2594" s="57" t="s">
        <v>101</v>
      </c>
      <c r="U2594" s="57" t="s">
        <v>103</v>
      </c>
      <c r="V2594" s="57" t="s">
        <v>104</v>
      </c>
      <c r="W2594" s="57" t="s">
        <v>100</v>
      </c>
      <c r="X2594" s="57" t="s">
        <v>102</v>
      </c>
      <c r="Y2594" s="57" t="s">
        <v>105</v>
      </c>
      <c r="Z2594" s="57">
        <v>261</v>
      </c>
      <c r="AA2594" s="57">
        <v>373.23</v>
      </c>
    </row>
    <row r="2595" spans="16:27" ht="18" customHeight="1" x14ac:dyDescent="0.25">
      <c r="P2595" s="11"/>
      <c r="Q2595" s="58" t="s">
        <v>95</v>
      </c>
      <c r="R2595" s="58">
        <v>2023</v>
      </c>
      <c r="S2595" s="58" t="s">
        <v>3</v>
      </c>
      <c r="T2595" s="58" t="s">
        <v>101</v>
      </c>
      <c r="U2595" s="58" t="s">
        <v>103</v>
      </c>
      <c r="V2595" s="58" t="s">
        <v>104</v>
      </c>
      <c r="W2595" s="58" t="s">
        <v>100</v>
      </c>
      <c r="X2595" s="58" t="s">
        <v>102</v>
      </c>
      <c r="Y2595" s="58" t="s">
        <v>105</v>
      </c>
      <c r="Z2595" s="58">
        <v>289</v>
      </c>
      <c r="AA2595" s="58">
        <v>413.27</v>
      </c>
    </row>
    <row r="2596" spans="16:27" ht="18" customHeight="1" x14ac:dyDescent="0.25">
      <c r="P2596" s="11"/>
      <c r="Q2596" s="57" t="s">
        <v>95</v>
      </c>
      <c r="R2596" s="57">
        <v>2023</v>
      </c>
      <c r="S2596" s="57" t="s">
        <v>3</v>
      </c>
      <c r="T2596" s="57" t="s">
        <v>101</v>
      </c>
      <c r="U2596" s="57" t="s">
        <v>103</v>
      </c>
      <c r="V2596" s="57" t="s">
        <v>104</v>
      </c>
      <c r="W2596" s="57" t="s">
        <v>100</v>
      </c>
      <c r="X2596" s="57" t="s">
        <v>102</v>
      </c>
      <c r="Y2596" s="57" t="s">
        <v>105</v>
      </c>
      <c r="Z2596" s="57">
        <v>259</v>
      </c>
      <c r="AA2596" s="57">
        <v>370.37</v>
      </c>
    </row>
    <row r="2597" spans="16:27" ht="18" customHeight="1" x14ac:dyDescent="0.25">
      <c r="P2597" s="11"/>
      <c r="Q2597" s="58" t="s">
        <v>97</v>
      </c>
      <c r="R2597" s="58">
        <v>2023</v>
      </c>
      <c r="S2597" s="58" t="s">
        <v>3</v>
      </c>
      <c r="T2597" s="58" t="s">
        <v>101</v>
      </c>
      <c r="U2597" s="58" t="s">
        <v>103</v>
      </c>
      <c r="V2597" s="58" t="s">
        <v>104</v>
      </c>
      <c r="W2597" s="58" t="s">
        <v>100</v>
      </c>
      <c r="X2597" s="58" t="s">
        <v>102</v>
      </c>
      <c r="Y2597" s="58" t="s">
        <v>105</v>
      </c>
      <c r="Z2597" s="58">
        <v>800</v>
      </c>
      <c r="AA2597" s="58">
        <v>1144</v>
      </c>
    </row>
    <row r="2598" spans="16:27" ht="18" customHeight="1" x14ac:dyDescent="0.25">
      <c r="P2598" s="11"/>
      <c r="Q2598" s="57" t="s">
        <v>95</v>
      </c>
      <c r="R2598" s="57">
        <v>2023</v>
      </c>
      <c r="S2598" s="57" t="s">
        <v>3</v>
      </c>
      <c r="T2598" s="57" t="s">
        <v>101</v>
      </c>
      <c r="U2598" s="57" t="s">
        <v>103</v>
      </c>
      <c r="V2598" s="57" t="s">
        <v>104</v>
      </c>
      <c r="W2598" s="57" t="s">
        <v>100</v>
      </c>
      <c r="X2598" s="57" t="s">
        <v>102</v>
      </c>
      <c r="Y2598" s="57" t="s">
        <v>105</v>
      </c>
      <c r="Z2598" s="57">
        <v>886</v>
      </c>
      <c r="AA2598" s="57">
        <v>1266.98</v>
      </c>
    </row>
    <row r="2599" spans="16:27" ht="18" customHeight="1" x14ac:dyDescent="0.25">
      <c r="P2599" s="11"/>
      <c r="Q2599" s="58" t="s">
        <v>95</v>
      </c>
      <c r="R2599" s="58">
        <v>2023</v>
      </c>
      <c r="S2599" s="58" t="s">
        <v>7</v>
      </c>
      <c r="T2599" s="58" t="s">
        <v>101</v>
      </c>
      <c r="U2599" s="58" t="s">
        <v>103</v>
      </c>
      <c r="V2599" s="58" t="s">
        <v>104</v>
      </c>
      <c r="W2599" s="58" t="s">
        <v>100</v>
      </c>
      <c r="X2599" s="58" t="s">
        <v>102</v>
      </c>
      <c r="Y2599" s="58" t="s">
        <v>105</v>
      </c>
      <c r="Z2599" s="58">
        <v>266</v>
      </c>
      <c r="AA2599" s="58">
        <v>380.38</v>
      </c>
    </row>
    <row r="2600" spans="16:27" ht="18" customHeight="1" x14ac:dyDescent="0.25">
      <c r="P2600" s="11"/>
      <c r="Q2600" s="57" t="s">
        <v>88</v>
      </c>
      <c r="R2600" s="57">
        <v>2023</v>
      </c>
      <c r="S2600" s="57" t="s">
        <v>7</v>
      </c>
      <c r="T2600" s="57" t="s">
        <v>101</v>
      </c>
      <c r="U2600" s="57" t="s">
        <v>103</v>
      </c>
      <c r="V2600" s="57" t="s">
        <v>104</v>
      </c>
      <c r="W2600" s="57" t="s">
        <v>100</v>
      </c>
      <c r="X2600" s="57" t="s">
        <v>102</v>
      </c>
      <c r="Y2600" s="57" t="s">
        <v>105</v>
      </c>
      <c r="Z2600" s="57">
        <v>242</v>
      </c>
      <c r="AA2600" s="57">
        <v>346.06</v>
      </c>
    </row>
    <row r="2601" spans="16:27" ht="18" customHeight="1" x14ac:dyDescent="0.25">
      <c r="P2601" s="11"/>
      <c r="Q2601" s="58" t="s">
        <v>88</v>
      </c>
      <c r="R2601" s="58">
        <v>2023</v>
      </c>
      <c r="S2601" s="58" t="s">
        <v>7</v>
      </c>
      <c r="T2601" s="58" t="s">
        <v>101</v>
      </c>
      <c r="U2601" s="58" t="s">
        <v>103</v>
      </c>
      <c r="V2601" s="58" t="s">
        <v>104</v>
      </c>
      <c r="W2601" s="58" t="s">
        <v>100</v>
      </c>
      <c r="X2601" s="58" t="s">
        <v>102</v>
      </c>
      <c r="Y2601" s="58" t="s">
        <v>105</v>
      </c>
      <c r="Z2601" s="58">
        <v>268</v>
      </c>
      <c r="AA2601" s="58">
        <v>383.24</v>
      </c>
    </row>
    <row r="2602" spans="16:27" ht="18" customHeight="1" x14ac:dyDescent="0.25">
      <c r="P2602" s="11"/>
      <c r="Q2602" s="57" t="s">
        <v>88</v>
      </c>
      <c r="R2602" s="57">
        <v>2023</v>
      </c>
      <c r="S2602" s="57" t="s">
        <v>7</v>
      </c>
      <c r="T2602" s="57" t="s">
        <v>101</v>
      </c>
      <c r="U2602" s="57" t="s">
        <v>103</v>
      </c>
      <c r="V2602" s="57" t="s">
        <v>104</v>
      </c>
      <c r="W2602" s="57" t="s">
        <v>100</v>
      </c>
      <c r="X2602" s="57" t="s">
        <v>102</v>
      </c>
      <c r="Y2602" s="57" t="s">
        <v>105</v>
      </c>
      <c r="Z2602" s="57">
        <v>238</v>
      </c>
      <c r="AA2602" s="57">
        <v>340.34</v>
      </c>
    </row>
    <row r="2603" spans="16:27" ht="18" customHeight="1" x14ac:dyDescent="0.25">
      <c r="P2603" s="11"/>
      <c r="Q2603" s="58" t="s">
        <v>88</v>
      </c>
      <c r="R2603" s="58">
        <v>2023</v>
      </c>
      <c r="S2603" s="58" t="s">
        <v>7</v>
      </c>
      <c r="T2603" s="58" t="s">
        <v>101</v>
      </c>
      <c r="U2603" s="58" t="s">
        <v>103</v>
      </c>
      <c r="V2603" s="58" t="s">
        <v>104</v>
      </c>
      <c r="W2603" s="58" t="s">
        <v>100</v>
      </c>
      <c r="X2603" s="58" t="s">
        <v>102</v>
      </c>
      <c r="Y2603" s="58" t="s">
        <v>105</v>
      </c>
      <c r="Z2603" s="58">
        <v>881</v>
      </c>
      <c r="AA2603" s="58">
        <v>1259.83</v>
      </c>
    </row>
    <row r="2604" spans="16:27" ht="18" customHeight="1" x14ac:dyDescent="0.25">
      <c r="P2604" s="11"/>
      <c r="Q2604" s="57" t="s">
        <v>88</v>
      </c>
      <c r="R2604" s="57">
        <v>2023</v>
      </c>
      <c r="S2604" s="57" t="s">
        <v>7</v>
      </c>
      <c r="T2604" s="57" t="s">
        <v>101</v>
      </c>
      <c r="U2604" s="57" t="s">
        <v>103</v>
      </c>
      <c r="V2604" s="57" t="s">
        <v>104</v>
      </c>
      <c r="W2604" s="57" t="s">
        <v>100</v>
      </c>
      <c r="X2604" s="57" t="s">
        <v>102</v>
      </c>
      <c r="Y2604" s="57" t="s">
        <v>105</v>
      </c>
      <c r="Z2604" s="57">
        <v>834</v>
      </c>
      <c r="AA2604" s="57">
        <v>526.24</v>
      </c>
    </row>
    <row r="2605" spans="16:27" ht="18" customHeight="1" x14ac:dyDescent="0.25">
      <c r="P2605" s="11"/>
      <c r="Q2605" s="58" t="s">
        <v>88</v>
      </c>
      <c r="R2605" s="58">
        <v>2023</v>
      </c>
      <c r="S2605" s="58" t="s">
        <v>7</v>
      </c>
      <c r="T2605" s="58" t="s">
        <v>101</v>
      </c>
      <c r="U2605" s="58" t="s">
        <v>103</v>
      </c>
      <c r="V2605" s="58" t="s">
        <v>104</v>
      </c>
      <c r="W2605" s="58" t="s">
        <v>100</v>
      </c>
      <c r="X2605" s="58" t="s">
        <v>102</v>
      </c>
      <c r="Y2605" s="58" t="s">
        <v>105</v>
      </c>
      <c r="Z2605" s="58">
        <v>265</v>
      </c>
      <c r="AA2605" s="58">
        <v>378.95</v>
      </c>
    </row>
    <row r="2606" spans="16:27" ht="18" customHeight="1" x14ac:dyDescent="0.25">
      <c r="P2606" s="11"/>
      <c r="Q2606" s="57" t="s">
        <v>88</v>
      </c>
      <c r="R2606" s="57">
        <v>2023</v>
      </c>
      <c r="S2606" s="57" t="s">
        <v>7</v>
      </c>
      <c r="T2606" s="57" t="s">
        <v>101</v>
      </c>
      <c r="U2606" s="57" t="s">
        <v>103</v>
      </c>
      <c r="V2606" s="57" t="s">
        <v>104</v>
      </c>
      <c r="W2606" s="57" t="s">
        <v>100</v>
      </c>
      <c r="X2606" s="57" t="s">
        <v>102</v>
      </c>
      <c r="Y2606" s="57" t="s">
        <v>105</v>
      </c>
      <c r="Z2606" s="57">
        <v>241</v>
      </c>
      <c r="AA2606" s="57">
        <v>344.63</v>
      </c>
    </row>
    <row r="2607" spans="16:27" ht="18" customHeight="1" x14ac:dyDescent="0.25">
      <c r="P2607" s="11"/>
      <c r="Q2607" s="58" t="s">
        <v>88</v>
      </c>
      <c r="R2607" s="58">
        <v>2023</v>
      </c>
      <c r="S2607" s="58" t="s">
        <v>7</v>
      </c>
      <c r="T2607" s="58" t="s">
        <v>101</v>
      </c>
      <c r="U2607" s="58" t="s">
        <v>103</v>
      </c>
      <c r="V2607" s="58" t="s">
        <v>104</v>
      </c>
      <c r="W2607" s="58" t="s">
        <v>100</v>
      </c>
      <c r="X2607" s="58" t="s">
        <v>102</v>
      </c>
      <c r="Y2607" s="58" t="s">
        <v>105</v>
      </c>
      <c r="Z2607" s="58">
        <v>803</v>
      </c>
      <c r="AA2607" s="58">
        <v>1148.29</v>
      </c>
    </row>
    <row r="2608" spans="16:27" ht="18" customHeight="1" x14ac:dyDescent="0.25">
      <c r="P2608" s="11"/>
      <c r="Q2608" s="57" t="s">
        <v>95</v>
      </c>
      <c r="R2608" s="57">
        <v>2023</v>
      </c>
      <c r="S2608" s="57" t="s">
        <v>7</v>
      </c>
      <c r="T2608" s="57" t="s">
        <v>101</v>
      </c>
      <c r="U2608" s="57" t="s">
        <v>103</v>
      </c>
      <c r="V2608" s="57" t="s">
        <v>104</v>
      </c>
      <c r="W2608" s="57" t="s">
        <v>100</v>
      </c>
      <c r="X2608" s="57" t="s">
        <v>102</v>
      </c>
      <c r="Y2608" s="57" t="s">
        <v>105</v>
      </c>
      <c r="Z2608" s="57">
        <v>239</v>
      </c>
      <c r="AA2608" s="57">
        <v>341.77</v>
      </c>
    </row>
    <row r="2609" spans="16:27" ht="18" customHeight="1" x14ac:dyDescent="0.25">
      <c r="P2609" s="11"/>
      <c r="Q2609" s="58" t="s">
        <v>95</v>
      </c>
      <c r="R2609" s="58">
        <v>2023</v>
      </c>
      <c r="S2609" s="58" t="s">
        <v>11</v>
      </c>
      <c r="T2609" s="58" t="s">
        <v>101</v>
      </c>
      <c r="U2609" s="58" t="s">
        <v>103</v>
      </c>
      <c r="V2609" s="58" t="s">
        <v>104</v>
      </c>
      <c r="W2609" s="58" t="s">
        <v>100</v>
      </c>
      <c r="X2609" s="58" t="s">
        <v>102</v>
      </c>
      <c r="Y2609" s="58" t="s">
        <v>105</v>
      </c>
      <c r="Z2609" s="58">
        <v>248</v>
      </c>
      <c r="AA2609" s="58">
        <v>354.64</v>
      </c>
    </row>
    <row r="2610" spans="16:27" ht="18" customHeight="1" x14ac:dyDescent="0.25">
      <c r="P2610" s="11"/>
      <c r="Q2610" s="57" t="s">
        <v>98</v>
      </c>
      <c r="R2610" s="57">
        <v>2023</v>
      </c>
      <c r="S2610" s="57" t="s">
        <v>11</v>
      </c>
      <c r="T2610" s="57" t="s">
        <v>101</v>
      </c>
      <c r="U2610" s="57" t="s">
        <v>103</v>
      </c>
      <c r="V2610" s="57" t="s">
        <v>104</v>
      </c>
      <c r="W2610" s="57" t="s">
        <v>100</v>
      </c>
      <c r="X2610" s="57" t="s">
        <v>102</v>
      </c>
      <c r="Y2610" s="57" t="s">
        <v>105</v>
      </c>
      <c r="Z2610" s="57">
        <v>218</v>
      </c>
      <c r="AA2610" s="57">
        <v>311.74</v>
      </c>
    </row>
    <row r="2611" spans="16:27" ht="18" customHeight="1" x14ac:dyDescent="0.25">
      <c r="P2611" s="11"/>
      <c r="Q2611" s="58" t="s">
        <v>95</v>
      </c>
      <c r="R2611" s="58">
        <v>2023</v>
      </c>
      <c r="S2611" s="58" t="s">
        <v>11</v>
      </c>
      <c r="T2611" s="58" t="s">
        <v>101</v>
      </c>
      <c r="U2611" s="58" t="s">
        <v>103</v>
      </c>
      <c r="V2611" s="58" t="s">
        <v>104</v>
      </c>
      <c r="W2611" s="58" t="s">
        <v>100</v>
      </c>
      <c r="X2611" s="58" t="s">
        <v>102</v>
      </c>
      <c r="Y2611" s="58" t="s">
        <v>105</v>
      </c>
      <c r="Z2611" s="58">
        <v>244</v>
      </c>
      <c r="AA2611" s="58">
        <v>348.92</v>
      </c>
    </row>
    <row r="2612" spans="16:27" ht="18" customHeight="1" x14ac:dyDescent="0.25">
      <c r="P2612" s="11"/>
      <c r="Q2612" s="57" t="s">
        <v>95</v>
      </c>
      <c r="R2612" s="57">
        <v>2023</v>
      </c>
      <c r="S2612" s="57" t="s">
        <v>11</v>
      </c>
      <c r="T2612" s="57" t="s">
        <v>101</v>
      </c>
      <c r="U2612" s="57" t="s">
        <v>103</v>
      </c>
      <c r="V2612" s="57" t="s">
        <v>104</v>
      </c>
      <c r="W2612" s="57" t="s">
        <v>100</v>
      </c>
      <c r="X2612" s="57" t="s">
        <v>102</v>
      </c>
      <c r="Y2612" s="57" t="s">
        <v>105</v>
      </c>
      <c r="Z2612" s="57">
        <v>220</v>
      </c>
      <c r="AA2612" s="57">
        <v>314.60000000000002</v>
      </c>
    </row>
    <row r="2613" spans="16:27" ht="18" customHeight="1" x14ac:dyDescent="0.25">
      <c r="P2613" s="11"/>
      <c r="Q2613" s="58" t="s">
        <v>97</v>
      </c>
      <c r="R2613" s="58">
        <v>2023</v>
      </c>
      <c r="S2613" s="58" t="s">
        <v>11</v>
      </c>
      <c r="T2613" s="58" t="s">
        <v>101</v>
      </c>
      <c r="U2613" s="58" t="s">
        <v>103</v>
      </c>
      <c r="V2613" s="58" t="s">
        <v>104</v>
      </c>
      <c r="W2613" s="58" t="s">
        <v>100</v>
      </c>
      <c r="X2613" s="58" t="s">
        <v>102</v>
      </c>
      <c r="Y2613" s="58" t="s">
        <v>105</v>
      </c>
      <c r="Z2613" s="58">
        <v>798</v>
      </c>
      <c r="AA2613" s="58">
        <v>1141.1400000000001</v>
      </c>
    </row>
    <row r="2614" spans="16:27" ht="18" customHeight="1" x14ac:dyDescent="0.25">
      <c r="P2614" s="11"/>
      <c r="Q2614" s="57" t="s">
        <v>95</v>
      </c>
      <c r="R2614" s="57">
        <v>2023</v>
      </c>
      <c r="S2614" s="57" t="s">
        <v>11</v>
      </c>
      <c r="T2614" s="57" t="s">
        <v>101</v>
      </c>
      <c r="U2614" s="57" t="s">
        <v>103</v>
      </c>
      <c r="V2614" s="57" t="s">
        <v>104</v>
      </c>
      <c r="W2614" s="57" t="s">
        <v>100</v>
      </c>
      <c r="X2614" s="57" t="s">
        <v>102</v>
      </c>
      <c r="Y2614" s="57" t="s">
        <v>105</v>
      </c>
      <c r="Z2614" s="57">
        <v>885</v>
      </c>
      <c r="AA2614" s="57">
        <v>1265.55</v>
      </c>
    </row>
    <row r="2615" spans="16:27" ht="18" customHeight="1" x14ac:dyDescent="0.25">
      <c r="P2615" s="11"/>
      <c r="Q2615" s="58" t="s">
        <v>95</v>
      </c>
      <c r="R2615" s="58">
        <v>2023</v>
      </c>
      <c r="S2615" s="58" t="s">
        <v>11</v>
      </c>
      <c r="T2615" s="58" t="s">
        <v>101</v>
      </c>
      <c r="U2615" s="58" t="s">
        <v>103</v>
      </c>
      <c r="V2615" s="58" t="s">
        <v>104</v>
      </c>
      <c r="W2615" s="58" t="s">
        <v>100</v>
      </c>
      <c r="X2615" s="58" t="s">
        <v>102</v>
      </c>
      <c r="Y2615" s="58" t="s">
        <v>105</v>
      </c>
      <c r="Z2615" s="58">
        <v>838</v>
      </c>
      <c r="AA2615" s="58">
        <v>526.24</v>
      </c>
    </row>
    <row r="2616" spans="16:27" ht="18" customHeight="1" x14ac:dyDescent="0.25">
      <c r="P2616" s="11"/>
      <c r="Q2616" s="57" t="s">
        <v>97</v>
      </c>
      <c r="R2616" s="57">
        <v>2023</v>
      </c>
      <c r="S2616" s="57" t="s">
        <v>11</v>
      </c>
      <c r="T2616" s="57" t="s">
        <v>101</v>
      </c>
      <c r="U2616" s="57" t="s">
        <v>103</v>
      </c>
      <c r="V2616" s="57" t="s">
        <v>104</v>
      </c>
      <c r="W2616" s="57" t="s">
        <v>100</v>
      </c>
      <c r="X2616" s="57" t="s">
        <v>102</v>
      </c>
      <c r="Y2616" s="57" t="s">
        <v>105</v>
      </c>
      <c r="Z2616" s="57">
        <v>219</v>
      </c>
      <c r="AA2616" s="57">
        <v>313.17</v>
      </c>
    </row>
    <row r="2617" spans="16:27" ht="18" customHeight="1" x14ac:dyDescent="0.25">
      <c r="P2617" s="11"/>
      <c r="Q2617" s="58" t="s">
        <v>95</v>
      </c>
      <c r="R2617" s="58">
        <v>2023</v>
      </c>
      <c r="S2617" s="58" t="s">
        <v>11</v>
      </c>
      <c r="T2617" s="58" t="s">
        <v>101</v>
      </c>
      <c r="U2617" s="58" t="s">
        <v>103</v>
      </c>
      <c r="V2617" s="58" t="s">
        <v>104</v>
      </c>
      <c r="W2617" s="58" t="s">
        <v>100</v>
      </c>
      <c r="X2617" s="58" t="s">
        <v>102</v>
      </c>
      <c r="Y2617" s="58" t="s">
        <v>105</v>
      </c>
      <c r="Z2617" s="58">
        <v>247</v>
      </c>
      <c r="AA2617" s="58">
        <v>353.21</v>
      </c>
    </row>
    <row r="2618" spans="16:27" ht="18" customHeight="1" x14ac:dyDescent="0.25">
      <c r="P2618" s="11"/>
      <c r="Q2618" s="57" t="s">
        <v>95</v>
      </c>
      <c r="R2618" s="57">
        <v>2023</v>
      </c>
      <c r="S2618" s="57" t="s">
        <v>11</v>
      </c>
      <c r="T2618" s="57" t="s">
        <v>101</v>
      </c>
      <c r="U2618" s="57" t="s">
        <v>103</v>
      </c>
      <c r="V2618" s="57" t="s">
        <v>104</v>
      </c>
      <c r="W2618" s="57" t="s">
        <v>100</v>
      </c>
      <c r="X2618" s="57" t="s">
        <v>102</v>
      </c>
      <c r="Y2618" s="57" t="s">
        <v>105</v>
      </c>
      <c r="Z2618" s="57">
        <v>217</v>
      </c>
      <c r="AA2618" s="57">
        <v>310.31</v>
      </c>
    </row>
    <row r="2619" spans="16:27" ht="18" customHeight="1" x14ac:dyDescent="0.25">
      <c r="P2619" s="11"/>
      <c r="Q2619" s="58" t="s">
        <v>98</v>
      </c>
      <c r="R2619" s="58">
        <v>2023</v>
      </c>
      <c r="S2619" s="58" t="s">
        <v>11</v>
      </c>
      <c r="T2619" s="58" t="s">
        <v>101</v>
      </c>
      <c r="U2619" s="58" t="s">
        <v>103</v>
      </c>
      <c r="V2619" s="58" t="s">
        <v>104</v>
      </c>
      <c r="W2619" s="58" t="s">
        <v>100</v>
      </c>
      <c r="X2619" s="58" t="s">
        <v>102</v>
      </c>
      <c r="Y2619" s="58" t="s">
        <v>105</v>
      </c>
      <c r="Z2619" s="58">
        <v>807</v>
      </c>
      <c r="AA2619" s="58">
        <v>1154.01</v>
      </c>
    </row>
    <row r="2620" spans="16:27" ht="18" customHeight="1" x14ac:dyDescent="0.25">
      <c r="P2620" s="11"/>
      <c r="Q2620" s="57" t="s">
        <v>95</v>
      </c>
      <c r="R2620" s="57">
        <v>2023</v>
      </c>
      <c r="S2620" s="57" t="s">
        <v>11</v>
      </c>
      <c r="T2620" s="57" t="s">
        <v>101</v>
      </c>
      <c r="U2620" s="57" t="s">
        <v>103</v>
      </c>
      <c r="V2620" s="57" t="s">
        <v>104</v>
      </c>
      <c r="W2620" s="57" t="s">
        <v>100</v>
      </c>
      <c r="X2620" s="57" t="s">
        <v>102</v>
      </c>
      <c r="Y2620" s="57" t="s">
        <v>105</v>
      </c>
      <c r="Z2620" s="57">
        <v>221</v>
      </c>
      <c r="AA2620" s="57">
        <v>316.02999999999997</v>
      </c>
    </row>
    <row r="2621" spans="16:27" ht="18" customHeight="1" x14ac:dyDescent="0.25">
      <c r="P2621" s="11"/>
      <c r="Q2621" s="58" t="s">
        <v>95</v>
      </c>
      <c r="R2621" s="58">
        <v>2023</v>
      </c>
      <c r="S2621" s="58" t="s">
        <v>1</v>
      </c>
      <c r="T2621" s="58" t="s">
        <v>101</v>
      </c>
      <c r="U2621" s="58" t="s">
        <v>103</v>
      </c>
      <c r="V2621" s="58" t="s">
        <v>104</v>
      </c>
      <c r="W2621" s="58" t="s">
        <v>100</v>
      </c>
      <c r="X2621" s="58" t="s">
        <v>102</v>
      </c>
      <c r="Y2621" s="58" t="s">
        <v>105</v>
      </c>
      <c r="Z2621" s="58">
        <v>272</v>
      </c>
      <c r="AA2621" s="58">
        <v>388.96</v>
      </c>
    </row>
    <row r="2622" spans="16:27" ht="18" customHeight="1" x14ac:dyDescent="0.25">
      <c r="P2622" s="11"/>
      <c r="Q2622" s="57" t="s">
        <v>95</v>
      </c>
      <c r="R2622" s="57">
        <v>2023</v>
      </c>
      <c r="S2622" s="57" t="s">
        <v>1</v>
      </c>
      <c r="T2622" s="57" t="s">
        <v>101</v>
      </c>
      <c r="U2622" s="57" t="s">
        <v>103</v>
      </c>
      <c r="V2622" s="57" t="s">
        <v>104</v>
      </c>
      <c r="W2622" s="57" t="s">
        <v>100</v>
      </c>
      <c r="X2622" s="57" t="s">
        <v>102</v>
      </c>
      <c r="Y2622" s="57" t="s">
        <v>105</v>
      </c>
      <c r="Z2622" s="57">
        <v>298</v>
      </c>
      <c r="AA2622" s="57">
        <v>426.14</v>
      </c>
    </row>
    <row r="2623" spans="16:27" ht="18" customHeight="1" x14ac:dyDescent="0.25">
      <c r="P2623" s="11"/>
      <c r="Q2623" s="58" t="s">
        <v>88</v>
      </c>
      <c r="R2623" s="58">
        <v>2023</v>
      </c>
      <c r="S2623" s="58" t="s">
        <v>1</v>
      </c>
      <c r="T2623" s="58" t="s">
        <v>101</v>
      </c>
      <c r="U2623" s="58" t="s">
        <v>103</v>
      </c>
      <c r="V2623" s="58" t="s">
        <v>104</v>
      </c>
      <c r="W2623" s="58" t="s">
        <v>100</v>
      </c>
      <c r="X2623" s="58" t="s">
        <v>102</v>
      </c>
      <c r="Y2623" s="58" t="s">
        <v>105</v>
      </c>
      <c r="Z2623" s="58">
        <v>226</v>
      </c>
      <c r="AA2623" s="58">
        <v>323.18</v>
      </c>
    </row>
    <row r="2624" spans="16:27" ht="18" customHeight="1" x14ac:dyDescent="0.25">
      <c r="P2624" s="11"/>
      <c r="Q2624" s="57" t="s">
        <v>95</v>
      </c>
      <c r="R2624" s="57">
        <v>2023</v>
      </c>
      <c r="S2624" s="57" t="s">
        <v>1</v>
      </c>
      <c r="T2624" s="57" t="s">
        <v>101</v>
      </c>
      <c r="U2624" s="57" t="s">
        <v>103</v>
      </c>
      <c r="V2624" s="57" t="s">
        <v>104</v>
      </c>
      <c r="W2624" s="57" t="s">
        <v>100</v>
      </c>
      <c r="X2624" s="57" t="s">
        <v>102</v>
      </c>
      <c r="Y2624" s="57" t="s">
        <v>105</v>
      </c>
      <c r="Z2624" s="57">
        <v>274</v>
      </c>
      <c r="AA2624" s="57">
        <v>391.82</v>
      </c>
    </row>
    <row r="2625" spans="16:27" ht="18" customHeight="1" x14ac:dyDescent="0.25">
      <c r="P2625" s="11"/>
      <c r="Q2625" s="58" t="s">
        <v>95</v>
      </c>
      <c r="R2625" s="58">
        <v>2023</v>
      </c>
      <c r="S2625" s="58" t="s">
        <v>1</v>
      </c>
      <c r="T2625" s="58" t="s">
        <v>101</v>
      </c>
      <c r="U2625" s="58" t="s">
        <v>103</v>
      </c>
      <c r="V2625" s="58" t="s">
        <v>104</v>
      </c>
      <c r="W2625" s="58" t="s">
        <v>100</v>
      </c>
      <c r="X2625" s="58" t="s">
        <v>102</v>
      </c>
      <c r="Y2625" s="58" t="s">
        <v>105</v>
      </c>
      <c r="Z2625" s="58">
        <v>789</v>
      </c>
      <c r="AA2625" s="58">
        <v>1128.27</v>
      </c>
    </row>
    <row r="2626" spans="16:27" ht="18" customHeight="1" x14ac:dyDescent="0.25">
      <c r="P2626" s="11"/>
      <c r="Q2626" s="57" t="s">
        <v>97</v>
      </c>
      <c r="R2626" s="57">
        <v>2023</v>
      </c>
      <c r="S2626" s="57" t="s">
        <v>1</v>
      </c>
      <c r="T2626" s="57" t="s">
        <v>101</v>
      </c>
      <c r="U2626" s="57" t="s">
        <v>103</v>
      </c>
      <c r="V2626" s="57" t="s">
        <v>104</v>
      </c>
      <c r="W2626" s="57" t="s">
        <v>100</v>
      </c>
      <c r="X2626" s="57" t="s">
        <v>102</v>
      </c>
      <c r="Y2626" s="57" t="s">
        <v>105</v>
      </c>
      <c r="Z2626" s="57">
        <v>876</v>
      </c>
      <c r="AA2626" s="57">
        <v>1252.68</v>
      </c>
    </row>
    <row r="2627" spans="16:27" ht="18" customHeight="1" x14ac:dyDescent="0.25">
      <c r="P2627" s="11"/>
      <c r="Q2627" s="58" t="s">
        <v>88</v>
      </c>
      <c r="R2627" s="58">
        <v>2023</v>
      </c>
      <c r="S2627" s="58" t="s">
        <v>1</v>
      </c>
      <c r="T2627" s="58" t="s">
        <v>101</v>
      </c>
      <c r="U2627" s="58" t="s">
        <v>103</v>
      </c>
      <c r="V2627" s="58" t="s">
        <v>104</v>
      </c>
      <c r="W2627" s="58" t="s">
        <v>100</v>
      </c>
      <c r="X2627" s="58" t="s">
        <v>102</v>
      </c>
      <c r="Y2627" s="58" t="s">
        <v>105</v>
      </c>
      <c r="Z2627" s="58">
        <v>958</v>
      </c>
      <c r="AA2627" s="58">
        <v>1369.94</v>
      </c>
    </row>
    <row r="2628" spans="16:27" ht="18" customHeight="1" x14ac:dyDescent="0.25">
      <c r="P2628" s="11"/>
      <c r="Q2628" s="57" t="s">
        <v>97</v>
      </c>
      <c r="R2628" s="57">
        <v>2023</v>
      </c>
      <c r="S2628" s="57" t="s">
        <v>1</v>
      </c>
      <c r="T2628" s="57" t="s">
        <v>101</v>
      </c>
      <c r="U2628" s="57" t="s">
        <v>103</v>
      </c>
      <c r="V2628" s="57" t="s">
        <v>104</v>
      </c>
      <c r="W2628" s="57" t="s">
        <v>100</v>
      </c>
      <c r="X2628" s="57" t="s">
        <v>102</v>
      </c>
      <c r="Y2628" s="57" t="s">
        <v>105</v>
      </c>
      <c r="Z2628" s="57">
        <v>829</v>
      </c>
      <c r="AA2628" s="57">
        <v>526.24</v>
      </c>
    </row>
    <row r="2629" spans="16:27" ht="18" customHeight="1" x14ac:dyDescent="0.25">
      <c r="P2629" s="11"/>
      <c r="Q2629" s="58" t="s">
        <v>95</v>
      </c>
      <c r="R2629" s="58">
        <v>2023</v>
      </c>
      <c r="S2629" s="58" t="s">
        <v>1</v>
      </c>
      <c r="T2629" s="58" t="s">
        <v>101</v>
      </c>
      <c r="U2629" s="58" t="s">
        <v>103</v>
      </c>
      <c r="V2629" s="58" t="s">
        <v>104</v>
      </c>
      <c r="W2629" s="58" t="s">
        <v>100</v>
      </c>
      <c r="X2629" s="58" t="s">
        <v>102</v>
      </c>
      <c r="Y2629" s="58" t="s">
        <v>105</v>
      </c>
      <c r="Z2629" s="58">
        <v>273</v>
      </c>
      <c r="AA2629" s="58">
        <v>390.39</v>
      </c>
    </row>
    <row r="2630" spans="16:27" ht="18" customHeight="1" x14ac:dyDescent="0.25">
      <c r="P2630" s="11"/>
      <c r="Q2630" s="57" t="s">
        <v>88</v>
      </c>
      <c r="R2630" s="57">
        <v>2023</v>
      </c>
      <c r="S2630" s="57" t="s">
        <v>1</v>
      </c>
      <c r="T2630" s="57" t="s">
        <v>101</v>
      </c>
      <c r="U2630" s="57" t="s">
        <v>103</v>
      </c>
      <c r="V2630" s="57" t="s">
        <v>104</v>
      </c>
      <c r="W2630" s="57" t="s">
        <v>100</v>
      </c>
      <c r="X2630" s="57" t="s">
        <v>102</v>
      </c>
      <c r="Y2630" s="57" t="s">
        <v>105</v>
      </c>
      <c r="Z2630" s="57">
        <v>267</v>
      </c>
      <c r="AA2630" s="57">
        <v>381.81</v>
      </c>
    </row>
    <row r="2631" spans="16:27" ht="18" customHeight="1" x14ac:dyDescent="0.25">
      <c r="P2631" s="11"/>
      <c r="Q2631" s="58" t="s">
        <v>95</v>
      </c>
      <c r="R2631" s="58">
        <v>2023</v>
      </c>
      <c r="S2631" s="58" t="s">
        <v>1</v>
      </c>
      <c r="T2631" s="58" t="s">
        <v>101</v>
      </c>
      <c r="U2631" s="58" t="s">
        <v>103</v>
      </c>
      <c r="V2631" s="58" t="s">
        <v>104</v>
      </c>
      <c r="W2631" s="58" t="s">
        <v>100</v>
      </c>
      <c r="X2631" s="58" t="s">
        <v>102</v>
      </c>
      <c r="Y2631" s="58" t="s">
        <v>105</v>
      </c>
      <c r="Z2631" s="58">
        <v>301</v>
      </c>
      <c r="AA2631" s="58">
        <v>430.43</v>
      </c>
    </row>
    <row r="2632" spans="16:27" ht="18" customHeight="1" x14ac:dyDescent="0.25">
      <c r="P2632" s="11"/>
      <c r="Q2632" s="57" t="s">
        <v>95</v>
      </c>
      <c r="R2632" s="57">
        <v>2023</v>
      </c>
      <c r="S2632" s="57" t="s">
        <v>1</v>
      </c>
      <c r="T2632" s="57" t="s">
        <v>101</v>
      </c>
      <c r="U2632" s="57" t="s">
        <v>103</v>
      </c>
      <c r="V2632" s="57" t="s">
        <v>104</v>
      </c>
      <c r="W2632" s="57" t="s">
        <v>100</v>
      </c>
      <c r="X2632" s="57" t="s">
        <v>102</v>
      </c>
      <c r="Y2632" s="57" t="s">
        <v>105</v>
      </c>
      <c r="Z2632" s="57">
        <v>271</v>
      </c>
      <c r="AA2632" s="57">
        <v>387.53</v>
      </c>
    </row>
    <row r="2633" spans="16:27" ht="18" customHeight="1" x14ac:dyDescent="0.25">
      <c r="P2633" s="11"/>
      <c r="Q2633" s="58" t="s">
        <v>95</v>
      </c>
      <c r="R2633" s="58">
        <v>2023</v>
      </c>
      <c r="S2633" s="58" t="s">
        <v>1</v>
      </c>
      <c r="T2633" s="58" t="s">
        <v>101</v>
      </c>
      <c r="U2633" s="58" t="s">
        <v>103</v>
      </c>
      <c r="V2633" s="58" t="s">
        <v>104</v>
      </c>
      <c r="W2633" s="58" t="s">
        <v>100</v>
      </c>
      <c r="X2633" s="58" t="s">
        <v>102</v>
      </c>
      <c r="Y2633" s="58" t="s">
        <v>105</v>
      </c>
      <c r="Z2633" s="58">
        <v>798</v>
      </c>
      <c r="AA2633" s="58">
        <v>1141.1400000000001</v>
      </c>
    </row>
    <row r="2634" spans="16:27" ht="18" customHeight="1" x14ac:dyDescent="0.25">
      <c r="P2634" s="11"/>
      <c r="Q2634" s="57" t="s">
        <v>88</v>
      </c>
      <c r="R2634" s="57">
        <v>2023</v>
      </c>
      <c r="S2634" s="57" t="s">
        <v>1</v>
      </c>
      <c r="T2634" s="57" t="s">
        <v>101</v>
      </c>
      <c r="U2634" s="57" t="s">
        <v>103</v>
      </c>
      <c r="V2634" s="57" t="s">
        <v>104</v>
      </c>
      <c r="W2634" s="57" t="s">
        <v>100</v>
      </c>
      <c r="X2634" s="57" t="s">
        <v>102</v>
      </c>
      <c r="Y2634" s="57" t="s">
        <v>105</v>
      </c>
      <c r="Z2634" s="57">
        <v>851</v>
      </c>
      <c r="AA2634" s="57">
        <v>1216.93</v>
      </c>
    </row>
    <row r="2635" spans="16:27" ht="18" customHeight="1" x14ac:dyDescent="0.25">
      <c r="P2635" s="11"/>
      <c r="Q2635" s="58" t="s">
        <v>88</v>
      </c>
      <c r="R2635" s="58">
        <v>2023</v>
      </c>
      <c r="S2635" s="58" t="s">
        <v>0</v>
      </c>
      <c r="T2635" s="58" t="s">
        <v>101</v>
      </c>
      <c r="U2635" s="58" t="s">
        <v>103</v>
      </c>
      <c r="V2635" s="58" t="s">
        <v>104</v>
      </c>
      <c r="W2635" s="58" t="s">
        <v>100</v>
      </c>
      <c r="X2635" s="58" t="s">
        <v>102</v>
      </c>
      <c r="Y2635" s="58" t="s">
        <v>105</v>
      </c>
      <c r="Z2635" s="58">
        <v>302</v>
      </c>
      <c r="AA2635" s="58">
        <v>431.86</v>
      </c>
    </row>
    <row r="2636" spans="16:27" ht="18" customHeight="1" x14ac:dyDescent="0.25">
      <c r="P2636" s="11"/>
      <c r="Q2636" s="57" t="s">
        <v>95</v>
      </c>
      <c r="R2636" s="57">
        <v>2023</v>
      </c>
      <c r="S2636" s="57" t="s">
        <v>0</v>
      </c>
      <c r="T2636" s="57" t="s">
        <v>101</v>
      </c>
      <c r="U2636" s="57" t="s">
        <v>103</v>
      </c>
      <c r="V2636" s="57" t="s">
        <v>104</v>
      </c>
      <c r="W2636" s="57" t="s">
        <v>100</v>
      </c>
      <c r="X2636" s="57" t="s">
        <v>102</v>
      </c>
      <c r="Y2636" s="57" t="s">
        <v>105</v>
      </c>
      <c r="Z2636" s="57">
        <v>230</v>
      </c>
      <c r="AA2636" s="57">
        <v>328.9</v>
      </c>
    </row>
    <row r="2637" spans="16:27" ht="18" customHeight="1" x14ac:dyDescent="0.25">
      <c r="P2637" s="11"/>
      <c r="Q2637" s="58" t="s">
        <v>97</v>
      </c>
      <c r="R2637" s="58">
        <v>2023</v>
      </c>
      <c r="S2637" s="58" t="s">
        <v>0</v>
      </c>
      <c r="T2637" s="58" t="s">
        <v>101</v>
      </c>
      <c r="U2637" s="58" t="s">
        <v>103</v>
      </c>
      <c r="V2637" s="58" t="s">
        <v>104</v>
      </c>
      <c r="W2637" s="58" t="s">
        <v>100</v>
      </c>
      <c r="X2637" s="58" t="s">
        <v>102</v>
      </c>
      <c r="Y2637" s="58" t="s">
        <v>105</v>
      </c>
      <c r="Z2637" s="58">
        <v>278</v>
      </c>
      <c r="AA2637" s="58">
        <v>397.54</v>
      </c>
    </row>
    <row r="2638" spans="16:27" ht="18" customHeight="1" x14ac:dyDescent="0.25">
      <c r="P2638" s="11"/>
      <c r="Q2638" s="57" t="s">
        <v>88</v>
      </c>
      <c r="R2638" s="57">
        <v>2023</v>
      </c>
      <c r="S2638" s="57" t="s">
        <v>0</v>
      </c>
      <c r="T2638" s="57" t="s">
        <v>101</v>
      </c>
      <c r="U2638" s="57" t="s">
        <v>103</v>
      </c>
      <c r="V2638" s="57" t="s">
        <v>104</v>
      </c>
      <c r="W2638" s="57" t="s">
        <v>100</v>
      </c>
      <c r="X2638" s="57" t="s">
        <v>102</v>
      </c>
      <c r="Y2638" s="57" t="s">
        <v>105</v>
      </c>
      <c r="Z2638" s="57">
        <v>304</v>
      </c>
      <c r="AA2638" s="57">
        <v>434.72</v>
      </c>
    </row>
    <row r="2639" spans="16:27" ht="18" customHeight="1" x14ac:dyDescent="0.25">
      <c r="P2639" s="11"/>
      <c r="Q2639" s="58" t="s">
        <v>88</v>
      </c>
      <c r="R2639" s="58">
        <v>2023</v>
      </c>
      <c r="S2639" s="58" t="s">
        <v>0</v>
      </c>
      <c r="T2639" s="58" t="s">
        <v>101</v>
      </c>
      <c r="U2639" s="58" t="s">
        <v>103</v>
      </c>
      <c r="V2639" s="58" t="s">
        <v>104</v>
      </c>
      <c r="W2639" s="58" t="s">
        <v>100</v>
      </c>
      <c r="X2639" s="58" t="s">
        <v>102</v>
      </c>
      <c r="Y2639" s="58" t="s">
        <v>105</v>
      </c>
      <c r="Z2639" s="58">
        <v>232</v>
      </c>
      <c r="AA2639" s="58">
        <v>331.76</v>
      </c>
    </row>
    <row r="2640" spans="16:27" ht="18" customHeight="1" x14ac:dyDescent="0.25">
      <c r="P2640" s="11"/>
      <c r="Q2640" s="57" t="s">
        <v>95</v>
      </c>
      <c r="R2640" s="57">
        <v>2023</v>
      </c>
      <c r="S2640" s="57" t="s">
        <v>0</v>
      </c>
      <c r="T2640" s="57" t="s">
        <v>101</v>
      </c>
      <c r="U2640" s="57" t="s">
        <v>103</v>
      </c>
      <c r="V2640" s="57" t="s">
        <v>104</v>
      </c>
      <c r="W2640" s="57" t="s">
        <v>100</v>
      </c>
      <c r="X2640" s="57" t="s">
        <v>102</v>
      </c>
      <c r="Y2640" s="57" t="s">
        <v>105</v>
      </c>
      <c r="Z2640" s="57">
        <v>788</v>
      </c>
      <c r="AA2640" s="57">
        <v>1126.8399999999999</v>
      </c>
    </row>
    <row r="2641" spans="16:27" ht="18" customHeight="1" x14ac:dyDescent="0.25">
      <c r="P2641" s="11"/>
      <c r="Q2641" s="58" t="s">
        <v>95</v>
      </c>
      <c r="R2641" s="58">
        <v>2023</v>
      </c>
      <c r="S2641" s="58" t="s">
        <v>0</v>
      </c>
      <c r="T2641" s="58" t="s">
        <v>101</v>
      </c>
      <c r="U2641" s="58" t="s">
        <v>103</v>
      </c>
      <c r="V2641" s="58" t="s">
        <v>104</v>
      </c>
      <c r="W2641" s="58" t="s">
        <v>100</v>
      </c>
      <c r="X2641" s="58" t="s">
        <v>102</v>
      </c>
      <c r="Y2641" s="58" t="s">
        <v>105</v>
      </c>
      <c r="Z2641" s="58">
        <v>842</v>
      </c>
      <c r="AA2641" s="58">
        <v>1204.06</v>
      </c>
    </row>
    <row r="2642" spans="16:27" ht="18" customHeight="1" x14ac:dyDescent="0.25">
      <c r="P2642" s="11"/>
      <c r="Q2642" s="57" t="s">
        <v>88</v>
      </c>
      <c r="R2642" s="57">
        <v>2023</v>
      </c>
      <c r="S2642" s="57" t="s">
        <v>0</v>
      </c>
      <c r="T2642" s="57" t="s">
        <v>101</v>
      </c>
      <c r="U2642" s="57" t="s">
        <v>103</v>
      </c>
      <c r="V2642" s="57" t="s">
        <v>104</v>
      </c>
      <c r="W2642" s="57" t="s">
        <v>100</v>
      </c>
      <c r="X2642" s="57" t="s">
        <v>102</v>
      </c>
      <c r="Y2642" s="57" t="s">
        <v>105</v>
      </c>
      <c r="Z2642" s="57">
        <v>875</v>
      </c>
      <c r="AA2642" s="57">
        <v>1251.25</v>
      </c>
    </row>
    <row r="2643" spans="16:27" ht="18" customHeight="1" x14ac:dyDescent="0.25">
      <c r="P2643" s="11"/>
      <c r="Q2643" s="58" t="s">
        <v>98</v>
      </c>
      <c r="R2643" s="58">
        <v>2023</v>
      </c>
      <c r="S2643" s="58" t="s">
        <v>0</v>
      </c>
      <c r="T2643" s="58" t="s">
        <v>101</v>
      </c>
      <c r="U2643" s="58" t="s">
        <v>103</v>
      </c>
      <c r="V2643" s="58" t="s">
        <v>104</v>
      </c>
      <c r="W2643" s="58" t="s">
        <v>100</v>
      </c>
      <c r="X2643" s="58" t="s">
        <v>102</v>
      </c>
      <c r="Y2643" s="58" t="s">
        <v>105</v>
      </c>
      <c r="Z2643" s="58">
        <v>955</v>
      </c>
      <c r="AA2643" s="58">
        <v>1365.65</v>
      </c>
    </row>
    <row r="2644" spans="16:27" ht="18" customHeight="1" x14ac:dyDescent="0.25">
      <c r="P2644" s="11"/>
      <c r="Q2644" s="57" t="s">
        <v>95</v>
      </c>
      <c r="R2644" s="57">
        <v>2023</v>
      </c>
      <c r="S2644" s="57" t="s">
        <v>0</v>
      </c>
      <c r="T2644" s="57" t="s">
        <v>101</v>
      </c>
      <c r="U2644" s="57" t="s">
        <v>103</v>
      </c>
      <c r="V2644" s="57" t="s">
        <v>104</v>
      </c>
      <c r="W2644" s="57" t="s">
        <v>100</v>
      </c>
      <c r="X2644" s="57" t="s">
        <v>102</v>
      </c>
      <c r="Y2644" s="57" t="s">
        <v>105</v>
      </c>
      <c r="Z2644" s="57">
        <v>956</v>
      </c>
      <c r="AA2644" s="57">
        <v>1367.08</v>
      </c>
    </row>
    <row r="2645" spans="16:27" ht="18" customHeight="1" x14ac:dyDescent="0.25">
      <c r="P2645" s="11"/>
      <c r="Q2645" s="58" t="s">
        <v>95</v>
      </c>
      <c r="R2645" s="58">
        <v>2023</v>
      </c>
      <c r="S2645" s="58" t="s">
        <v>0</v>
      </c>
      <c r="T2645" s="58" t="s">
        <v>101</v>
      </c>
      <c r="U2645" s="58" t="s">
        <v>103</v>
      </c>
      <c r="V2645" s="58" t="s">
        <v>104</v>
      </c>
      <c r="W2645" s="58" t="s">
        <v>100</v>
      </c>
      <c r="X2645" s="58" t="s">
        <v>102</v>
      </c>
      <c r="Y2645" s="58" t="s">
        <v>105</v>
      </c>
      <c r="Z2645" s="58">
        <v>957</v>
      </c>
      <c r="AA2645" s="58">
        <v>1368.51</v>
      </c>
    </row>
    <row r="2646" spans="16:27" ht="18" customHeight="1" x14ac:dyDescent="0.25">
      <c r="P2646" s="11"/>
      <c r="Q2646" s="57" t="s">
        <v>88</v>
      </c>
      <c r="R2646" s="57">
        <v>2023</v>
      </c>
      <c r="S2646" s="57" t="s">
        <v>0</v>
      </c>
      <c r="T2646" s="57" t="s">
        <v>101</v>
      </c>
      <c r="U2646" s="57" t="s">
        <v>103</v>
      </c>
      <c r="V2646" s="57" t="s">
        <v>104</v>
      </c>
      <c r="W2646" s="57" t="s">
        <v>100</v>
      </c>
      <c r="X2646" s="57" t="s">
        <v>102</v>
      </c>
      <c r="Y2646" s="57" t="s">
        <v>105</v>
      </c>
      <c r="Z2646" s="57">
        <v>828</v>
      </c>
      <c r="AA2646" s="57">
        <v>526.24</v>
      </c>
    </row>
    <row r="2647" spans="16:27" ht="18" customHeight="1" x14ac:dyDescent="0.25">
      <c r="P2647" s="11"/>
      <c r="Q2647" s="58" t="s">
        <v>95</v>
      </c>
      <c r="R2647" s="58">
        <v>2023</v>
      </c>
      <c r="S2647" s="58" t="s">
        <v>0</v>
      </c>
      <c r="T2647" s="58" t="s">
        <v>101</v>
      </c>
      <c r="U2647" s="58" t="s">
        <v>103</v>
      </c>
      <c r="V2647" s="58" t="s">
        <v>104</v>
      </c>
      <c r="W2647" s="58" t="s">
        <v>100</v>
      </c>
      <c r="X2647" s="58" t="s">
        <v>102</v>
      </c>
      <c r="Y2647" s="58" t="s">
        <v>105</v>
      </c>
      <c r="Z2647" s="58">
        <v>881</v>
      </c>
      <c r="AA2647" s="58">
        <v>526.24</v>
      </c>
    </row>
    <row r="2648" spans="16:27" ht="18" customHeight="1" x14ac:dyDescent="0.25">
      <c r="P2648" s="11"/>
      <c r="Q2648" s="57" t="s">
        <v>95</v>
      </c>
      <c r="R2648" s="57">
        <v>2023</v>
      </c>
      <c r="S2648" s="57" t="s">
        <v>0</v>
      </c>
      <c r="T2648" s="57" t="s">
        <v>101</v>
      </c>
      <c r="U2648" s="57" t="s">
        <v>103</v>
      </c>
      <c r="V2648" s="57" t="s">
        <v>104</v>
      </c>
      <c r="W2648" s="57" t="s">
        <v>100</v>
      </c>
      <c r="X2648" s="57" t="s">
        <v>102</v>
      </c>
      <c r="Y2648" s="57" t="s">
        <v>105</v>
      </c>
      <c r="Z2648" s="57">
        <v>279</v>
      </c>
      <c r="AA2648" s="57">
        <v>398.97</v>
      </c>
    </row>
    <row r="2649" spans="16:27" ht="18" customHeight="1" x14ac:dyDescent="0.25">
      <c r="P2649" s="11"/>
      <c r="Q2649" s="58" t="s">
        <v>88</v>
      </c>
      <c r="R2649" s="58">
        <v>2023</v>
      </c>
      <c r="S2649" s="58" t="s">
        <v>0</v>
      </c>
      <c r="T2649" s="58" t="s">
        <v>101</v>
      </c>
      <c r="U2649" s="58" t="s">
        <v>103</v>
      </c>
      <c r="V2649" s="58" t="s">
        <v>104</v>
      </c>
      <c r="W2649" s="58" t="s">
        <v>100</v>
      </c>
      <c r="X2649" s="58" t="s">
        <v>102</v>
      </c>
      <c r="Y2649" s="58" t="s">
        <v>105</v>
      </c>
      <c r="Z2649" s="58">
        <v>285</v>
      </c>
      <c r="AA2649" s="58">
        <v>407.55</v>
      </c>
    </row>
    <row r="2650" spans="16:27" ht="18" customHeight="1" x14ac:dyDescent="0.25">
      <c r="P2650" s="11"/>
      <c r="Q2650" s="57" t="s">
        <v>95</v>
      </c>
      <c r="R2650" s="57">
        <v>2023</v>
      </c>
      <c r="S2650" s="57" t="s">
        <v>0</v>
      </c>
      <c r="T2650" s="57" t="s">
        <v>101</v>
      </c>
      <c r="U2650" s="57" t="s">
        <v>103</v>
      </c>
      <c r="V2650" s="57" t="s">
        <v>104</v>
      </c>
      <c r="W2650" s="57" t="s">
        <v>100</v>
      </c>
      <c r="X2650" s="57" t="s">
        <v>102</v>
      </c>
      <c r="Y2650" s="57" t="s">
        <v>105</v>
      </c>
      <c r="Z2650" s="57">
        <v>279</v>
      </c>
      <c r="AA2650" s="57">
        <v>398.97</v>
      </c>
    </row>
    <row r="2651" spans="16:27" ht="18" customHeight="1" x14ac:dyDescent="0.25">
      <c r="P2651" s="11"/>
      <c r="Q2651" s="58" t="s">
        <v>95</v>
      </c>
      <c r="R2651" s="58">
        <v>2023</v>
      </c>
      <c r="S2651" s="58" t="s">
        <v>0</v>
      </c>
      <c r="T2651" s="58" t="s">
        <v>101</v>
      </c>
      <c r="U2651" s="58" t="s">
        <v>103</v>
      </c>
      <c r="V2651" s="58" t="s">
        <v>104</v>
      </c>
      <c r="W2651" s="58" t="s">
        <v>100</v>
      </c>
      <c r="X2651" s="58" t="s">
        <v>102</v>
      </c>
      <c r="Y2651" s="58" t="s">
        <v>105</v>
      </c>
      <c r="Z2651" s="58">
        <v>273</v>
      </c>
      <c r="AA2651" s="58">
        <v>390.39</v>
      </c>
    </row>
    <row r="2652" spans="16:27" ht="18" customHeight="1" x14ac:dyDescent="0.25">
      <c r="P2652" s="11"/>
      <c r="Q2652" s="57" t="s">
        <v>95</v>
      </c>
      <c r="R2652" s="57">
        <v>2023</v>
      </c>
      <c r="S2652" s="57" t="s">
        <v>0</v>
      </c>
      <c r="T2652" s="57" t="s">
        <v>101</v>
      </c>
      <c r="U2652" s="57" t="s">
        <v>103</v>
      </c>
      <c r="V2652" s="57" t="s">
        <v>104</v>
      </c>
      <c r="W2652" s="57" t="s">
        <v>100</v>
      </c>
      <c r="X2652" s="57" t="s">
        <v>102</v>
      </c>
      <c r="Y2652" s="57" t="s">
        <v>105</v>
      </c>
      <c r="Z2652" s="57">
        <v>229</v>
      </c>
      <c r="AA2652" s="57">
        <v>327.47000000000003</v>
      </c>
    </row>
    <row r="2653" spans="16:27" ht="18" customHeight="1" x14ac:dyDescent="0.25">
      <c r="P2653" s="11"/>
      <c r="Q2653" s="58" t="s">
        <v>88</v>
      </c>
      <c r="R2653" s="58">
        <v>2023</v>
      </c>
      <c r="S2653" s="58" t="s">
        <v>0</v>
      </c>
      <c r="T2653" s="58" t="s">
        <v>101</v>
      </c>
      <c r="U2653" s="58" t="s">
        <v>103</v>
      </c>
      <c r="V2653" s="58" t="s">
        <v>104</v>
      </c>
      <c r="W2653" s="58" t="s">
        <v>100</v>
      </c>
      <c r="X2653" s="58" t="s">
        <v>102</v>
      </c>
      <c r="Y2653" s="58" t="s">
        <v>105</v>
      </c>
      <c r="Z2653" s="58">
        <v>277</v>
      </c>
      <c r="AA2653" s="58">
        <v>396.11</v>
      </c>
    </row>
    <row r="2654" spans="16:27" ht="18" customHeight="1" x14ac:dyDescent="0.25">
      <c r="P2654" s="11"/>
      <c r="Q2654" s="57" t="s">
        <v>97</v>
      </c>
      <c r="R2654" s="57">
        <v>2023</v>
      </c>
      <c r="S2654" s="57" t="s">
        <v>0</v>
      </c>
      <c r="T2654" s="57" t="s">
        <v>101</v>
      </c>
      <c r="U2654" s="57" t="s">
        <v>103</v>
      </c>
      <c r="V2654" s="57" t="s">
        <v>104</v>
      </c>
      <c r="W2654" s="57" t="s">
        <v>100</v>
      </c>
      <c r="X2654" s="57" t="s">
        <v>102</v>
      </c>
      <c r="Y2654" s="57" t="s">
        <v>105</v>
      </c>
      <c r="Z2654" s="57">
        <v>797</v>
      </c>
      <c r="AA2654" s="57">
        <v>1139.71</v>
      </c>
    </row>
    <row r="2655" spans="16:27" ht="18" customHeight="1" x14ac:dyDescent="0.25">
      <c r="P2655" s="11"/>
      <c r="Q2655" s="58" t="s">
        <v>98</v>
      </c>
      <c r="R2655" s="58">
        <v>2023</v>
      </c>
      <c r="S2655" s="58" t="s">
        <v>0</v>
      </c>
      <c r="T2655" s="58" t="s">
        <v>101</v>
      </c>
      <c r="U2655" s="58" t="s">
        <v>103</v>
      </c>
      <c r="V2655" s="58" t="s">
        <v>104</v>
      </c>
      <c r="W2655" s="58" t="s">
        <v>100</v>
      </c>
      <c r="X2655" s="58" t="s">
        <v>102</v>
      </c>
      <c r="Y2655" s="58" t="s">
        <v>105</v>
      </c>
      <c r="Z2655" s="58">
        <v>850</v>
      </c>
      <c r="AA2655" s="58">
        <v>1215.5</v>
      </c>
    </row>
    <row r="2656" spans="16:27" ht="18" customHeight="1" x14ac:dyDescent="0.25">
      <c r="P2656" s="11"/>
      <c r="Q2656" s="57" t="s">
        <v>88</v>
      </c>
      <c r="R2656" s="57">
        <v>2023</v>
      </c>
      <c r="S2656" s="57" t="s">
        <v>0</v>
      </c>
      <c r="T2656" s="57" t="s">
        <v>101</v>
      </c>
      <c r="U2656" s="57" t="s">
        <v>103</v>
      </c>
      <c r="V2656" s="57" t="s">
        <v>104</v>
      </c>
      <c r="W2656" s="57" t="s">
        <v>100</v>
      </c>
      <c r="X2656" s="57" t="s">
        <v>102</v>
      </c>
      <c r="Y2656" s="57" t="s">
        <v>105</v>
      </c>
      <c r="Z2656" s="57">
        <v>884</v>
      </c>
      <c r="AA2656" s="57">
        <v>1264.1199999999999</v>
      </c>
    </row>
    <row r="2657" spans="16:27" ht="18" customHeight="1" x14ac:dyDescent="0.25">
      <c r="P2657" s="11"/>
      <c r="Q2657" s="58" t="s">
        <v>97</v>
      </c>
      <c r="R2657" s="58">
        <v>2023</v>
      </c>
      <c r="S2657" s="58" t="s">
        <v>6</v>
      </c>
      <c r="T2657" s="58" t="s">
        <v>101</v>
      </c>
      <c r="U2657" s="58" t="s">
        <v>103</v>
      </c>
      <c r="V2657" s="58" t="s">
        <v>104</v>
      </c>
      <c r="W2657" s="58" t="s">
        <v>100</v>
      </c>
      <c r="X2657" s="58" t="s">
        <v>102</v>
      </c>
      <c r="Y2657" s="58" t="s">
        <v>105</v>
      </c>
      <c r="Z2657" s="58">
        <v>272</v>
      </c>
      <c r="AA2657" s="58">
        <v>388.96</v>
      </c>
    </row>
    <row r="2658" spans="16:27" ht="18" customHeight="1" x14ac:dyDescent="0.25">
      <c r="P2658" s="11"/>
      <c r="Q2658" s="57" t="s">
        <v>97</v>
      </c>
      <c r="R2658" s="57">
        <v>2023</v>
      </c>
      <c r="S2658" s="57" t="s">
        <v>6</v>
      </c>
      <c r="T2658" s="57" t="s">
        <v>101</v>
      </c>
      <c r="U2658" s="57" t="s">
        <v>103</v>
      </c>
      <c r="V2658" s="57" t="s">
        <v>104</v>
      </c>
      <c r="W2658" s="57" t="s">
        <v>100</v>
      </c>
      <c r="X2658" s="57" t="s">
        <v>102</v>
      </c>
      <c r="Y2658" s="57" t="s">
        <v>105</v>
      </c>
      <c r="Z2658" s="57">
        <v>274</v>
      </c>
      <c r="AA2658" s="57">
        <v>391.82</v>
      </c>
    </row>
    <row r="2659" spans="16:27" ht="18" customHeight="1" x14ac:dyDescent="0.25">
      <c r="P2659" s="11"/>
      <c r="Q2659" s="58" t="s">
        <v>97</v>
      </c>
      <c r="R2659" s="58">
        <v>2023</v>
      </c>
      <c r="S2659" s="58" t="s">
        <v>6</v>
      </c>
      <c r="T2659" s="58" t="s">
        <v>101</v>
      </c>
      <c r="U2659" s="58" t="s">
        <v>103</v>
      </c>
      <c r="V2659" s="58" t="s">
        <v>104</v>
      </c>
      <c r="W2659" s="58" t="s">
        <v>100</v>
      </c>
      <c r="X2659" s="58" t="s">
        <v>102</v>
      </c>
      <c r="Y2659" s="58" t="s">
        <v>105</v>
      </c>
      <c r="Z2659" s="58">
        <v>244</v>
      </c>
      <c r="AA2659" s="58">
        <v>348.92</v>
      </c>
    </row>
    <row r="2660" spans="16:27" ht="18" customHeight="1" x14ac:dyDescent="0.25">
      <c r="P2660" s="11"/>
      <c r="Q2660" s="57" t="s">
        <v>95</v>
      </c>
      <c r="R2660" s="57">
        <v>2023</v>
      </c>
      <c r="S2660" s="57" t="s">
        <v>6</v>
      </c>
      <c r="T2660" s="57" t="s">
        <v>101</v>
      </c>
      <c r="U2660" s="57" t="s">
        <v>103</v>
      </c>
      <c r="V2660" s="57" t="s">
        <v>104</v>
      </c>
      <c r="W2660" s="57" t="s">
        <v>100</v>
      </c>
      <c r="X2660" s="57" t="s">
        <v>102</v>
      </c>
      <c r="Y2660" s="57" t="s">
        <v>105</v>
      </c>
      <c r="Z2660" s="57">
        <v>794</v>
      </c>
      <c r="AA2660" s="57">
        <v>1135.42</v>
      </c>
    </row>
    <row r="2661" spans="16:27" ht="18" customHeight="1" x14ac:dyDescent="0.25">
      <c r="P2661" s="11"/>
      <c r="Q2661" s="58" t="s">
        <v>95</v>
      </c>
      <c r="R2661" s="58">
        <v>2023</v>
      </c>
      <c r="S2661" s="58" t="s">
        <v>6</v>
      </c>
      <c r="T2661" s="58" t="s">
        <v>101</v>
      </c>
      <c r="U2661" s="58" t="s">
        <v>103</v>
      </c>
      <c r="V2661" s="58" t="s">
        <v>104</v>
      </c>
      <c r="W2661" s="58" t="s">
        <v>100</v>
      </c>
      <c r="X2661" s="58" t="s">
        <v>102</v>
      </c>
      <c r="Y2661" s="58" t="s">
        <v>105</v>
      </c>
      <c r="Z2661" s="58">
        <v>880</v>
      </c>
      <c r="AA2661" s="58">
        <v>1258.4000000000001</v>
      </c>
    </row>
    <row r="2662" spans="16:27" ht="18" customHeight="1" x14ac:dyDescent="0.25">
      <c r="P2662" s="11"/>
      <c r="Q2662" s="57" t="s">
        <v>95</v>
      </c>
      <c r="R2662" s="57">
        <v>2023</v>
      </c>
      <c r="S2662" s="57" t="s">
        <v>6</v>
      </c>
      <c r="T2662" s="57" t="s">
        <v>101</v>
      </c>
      <c r="U2662" s="57" t="s">
        <v>103</v>
      </c>
      <c r="V2662" s="57" t="s">
        <v>104</v>
      </c>
      <c r="W2662" s="57" t="s">
        <v>100</v>
      </c>
      <c r="X2662" s="57" t="s">
        <v>102</v>
      </c>
      <c r="Y2662" s="57" t="s">
        <v>105</v>
      </c>
      <c r="Z2662" s="57">
        <v>833</v>
      </c>
      <c r="AA2662" s="57">
        <v>526.24</v>
      </c>
    </row>
    <row r="2663" spans="16:27" ht="18" customHeight="1" x14ac:dyDescent="0.25">
      <c r="P2663" s="11"/>
      <c r="Q2663" s="58" t="s">
        <v>95</v>
      </c>
      <c r="R2663" s="58">
        <v>2023</v>
      </c>
      <c r="S2663" s="58" t="s">
        <v>6</v>
      </c>
      <c r="T2663" s="58" t="s">
        <v>101</v>
      </c>
      <c r="U2663" s="58" t="s">
        <v>103</v>
      </c>
      <c r="V2663" s="58" t="s">
        <v>104</v>
      </c>
      <c r="W2663" s="58" t="s">
        <v>100</v>
      </c>
      <c r="X2663" s="58" t="s">
        <v>102</v>
      </c>
      <c r="Y2663" s="58" t="s">
        <v>105</v>
      </c>
      <c r="Z2663" s="58">
        <v>243</v>
      </c>
      <c r="AA2663" s="58">
        <v>347.49</v>
      </c>
    </row>
    <row r="2664" spans="16:27" ht="18" customHeight="1" x14ac:dyDescent="0.25">
      <c r="P2664" s="11"/>
      <c r="Q2664" s="57" t="s">
        <v>97</v>
      </c>
      <c r="R2664" s="57">
        <v>2023</v>
      </c>
      <c r="S2664" s="57" t="s">
        <v>6</v>
      </c>
      <c r="T2664" s="57" t="s">
        <v>101</v>
      </c>
      <c r="U2664" s="57" t="s">
        <v>103</v>
      </c>
      <c r="V2664" s="57" t="s">
        <v>104</v>
      </c>
      <c r="W2664" s="57" t="s">
        <v>100</v>
      </c>
      <c r="X2664" s="57" t="s">
        <v>102</v>
      </c>
      <c r="Y2664" s="57" t="s">
        <v>105</v>
      </c>
      <c r="Z2664" s="57">
        <v>271</v>
      </c>
      <c r="AA2664" s="57">
        <v>387.53</v>
      </c>
    </row>
    <row r="2665" spans="16:27" ht="18" customHeight="1" x14ac:dyDescent="0.25">
      <c r="P2665" s="11"/>
      <c r="Q2665" s="58" t="s">
        <v>97</v>
      </c>
      <c r="R2665" s="58">
        <v>2023</v>
      </c>
      <c r="S2665" s="58" t="s">
        <v>6</v>
      </c>
      <c r="T2665" s="58" t="s">
        <v>101</v>
      </c>
      <c r="U2665" s="58" t="s">
        <v>103</v>
      </c>
      <c r="V2665" s="58" t="s">
        <v>104</v>
      </c>
      <c r="W2665" s="58" t="s">
        <v>100</v>
      </c>
      <c r="X2665" s="58" t="s">
        <v>102</v>
      </c>
      <c r="Y2665" s="58" t="s">
        <v>105</v>
      </c>
      <c r="Z2665" s="58">
        <v>247</v>
      </c>
      <c r="AA2665" s="58">
        <v>353.21</v>
      </c>
    </row>
    <row r="2666" spans="16:27" ht="18" customHeight="1" x14ac:dyDescent="0.25">
      <c r="P2666" s="11"/>
      <c r="Q2666" s="57" t="s">
        <v>97</v>
      </c>
      <c r="R2666" s="57">
        <v>2023</v>
      </c>
      <c r="S2666" s="57" t="s">
        <v>6</v>
      </c>
      <c r="T2666" s="57" t="s">
        <v>101</v>
      </c>
      <c r="U2666" s="57" t="s">
        <v>103</v>
      </c>
      <c r="V2666" s="57" t="s">
        <v>104</v>
      </c>
      <c r="W2666" s="57" t="s">
        <v>100</v>
      </c>
      <c r="X2666" s="57" t="s">
        <v>102</v>
      </c>
      <c r="Y2666" s="57" t="s">
        <v>105</v>
      </c>
      <c r="Z2666" s="57">
        <v>245</v>
      </c>
      <c r="AA2666" s="57">
        <v>350.35</v>
      </c>
    </row>
    <row r="2667" spans="16:27" ht="18" customHeight="1" x14ac:dyDescent="0.25">
      <c r="P2667" s="11"/>
      <c r="Q2667" s="58" t="s">
        <v>99</v>
      </c>
      <c r="R2667" s="58">
        <v>2023</v>
      </c>
      <c r="S2667" s="58" t="s">
        <v>5</v>
      </c>
      <c r="T2667" s="58" t="s">
        <v>101</v>
      </c>
      <c r="U2667" s="58" t="s">
        <v>103</v>
      </c>
      <c r="V2667" s="58" t="s">
        <v>104</v>
      </c>
      <c r="W2667" s="58" t="s">
        <v>100</v>
      </c>
      <c r="X2667" s="58" t="s">
        <v>102</v>
      </c>
      <c r="Y2667" s="58" t="s">
        <v>105</v>
      </c>
      <c r="Z2667" s="58">
        <v>278</v>
      </c>
      <c r="AA2667" s="58">
        <v>397.54</v>
      </c>
    </row>
    <row r="2668" spans="16:27" ht="18" customHeight="1" x14ac:dyDescent="0.25">
      <c r="P2668" s="11"/>
      <c r="Q2668" s="57" t="s">
        <v>88</v>
      </c>
      <c r="R2668" s="57">
        <v>2023</v>
      </c>
      <c r="S2668" s="57" t="s">
        <v>5</v>
      </c>
      <c r="T2668" s="57" t="s">
        <v>101</v>
      </c>
      <c r="U2668" s="57" t="s">
        <v>103</v>
      </c>
      <c r="V2668" s="57" t="s">
        <v>104</v>
      </c>
      <c r="W2668" s="57" t="s">
        <v>100</v>
      </c>
      <c r="X2668" s="57" t="s">
        <v>102</v>
      </c>
      <c r="Y2668" s="57" t="s">
        <v>105</v>
      </c>
      <c r="Z2668" s="57">
        <v>248</v>
      </c>
      <c r="AA2668" s="57">
        <v>354.64</v>
      </c>
    </row>
    <row r="2669" spans="16:27" ht="18" customHeight="1" x14ac:dyDescent="0.25">
      <c r="P2669" s="11"/>
      <c r="Q2669" s="58" t="s">
        <v>97</v>
      </c>
      <c r="R2669" s="58">
        <v>2023</v>
      </c>
      <c r="S2669" s="58" t="s">
        <v>5</v>
      </c>
      <c r="T2669" s="58" t="s">
        <v>101</v>
      </c>
      <c r="U2669" s="58" t="s">
        <v>103</v>
      </c>
      <c r="V2669" s="58" t="s">
        <v>104</v>
      </c>
      <c r="W2669" s="58" t="s">
        <v>100</v>
      </c>
      <c r="X2669" s="58" t="s">
        <v>102</v>
      </c>
      <c r="Y2669" s="58" t="s">
        <v>105</v>
      </c>
      <c r="Z2669" s="58">
        <v>280</v>
      </c>
      <c r="AA2669" s="58">
        <v>400.4</v>
      </c>
    </row>
    <row r="2670" spans="16:27" ht="18" customHeight="1" x14ac:dyDescent="0.25">
      <c r="P2670" s="11"/>
      <c r="Q2670" s="57" t="s">
        <v>88</v>
      </c>
      <c r="R2670" s="57">
        <v>2023</v>
      </c>
      <c r="S2670" s="57" t="s">
        <v>5</v>
      </c>
      <c r="T2670" s="57" t="s">
        <v>101</v>
      </c>
      <c r="U2670" s="57" t="s">
        <v>103</v>
      </c>
      <c r="V2670" s="57" t="s">
        <v>104</v>
      </c>
      <c r="W2670" s="57" t="s">
        <v>100</v>
      </c>
      <c r="X2670" s="57" t="s">
        <v>102</v>
      </c>
      <c r="Y2670" s="57" t="s">
        <v>105</v>
      </c>
      <c r="Z2670" s="57">
        <v>250</v>
      </c>
      <c r="AA2670" s="57">
        <v>357.5</v>
      </c>
    </row>
    <row r="2671" spans="16:27" ht="18" customHeight="1" x14ac:dyDescent="0.25">
      <c r="P2671" s="11"/>
      <c r="Q2671" s="58" t="s">
        <v>95</v>
      </c>
      <c r="R2671" s="58">
        <v>2023</v>
      </c>
      <c r="S2671" s="58" t="s">
        <v>5</v>
      </c>
      <c r="T2671" s="58" t="s">
        <v>101</v>
      </c>
      <c r="U2671" s="58" t="s">
        <v>103</v>
      </c>
      <c r="V2671" s="58" t="s">
        <v>104</v>
      </c>
      <c r="W2671" s="58" t="s">
        <v>100</v>
      </c>
      <c r="X2671" s="58" t="s">
        <v>102</v>
      </c>
      <c r="Y2671" s="58" t="s">
        <v>105</v>
      </c>
      <c r="Z2671" s="58">
        <v>793</v>
      </c>
      <c r="AA2671" s="58">
        <v>1133.99</v>
      </c>
    </row>
    <row r="2672" spans="16:27" ht="18" customHeight="1" x14ac:dyDescent="0.25">
      <c r="P2672" s="11"/>
      <c r="Q2672" s="57" t="s">
        <v>88</v>
      </c>
      <c r="R2672" s="57">
        <v>2023</v>
      </c>
      <c r="S2672" s="57" t="s">
        <v>5</v>
      </c>
      <c r="T2672" s="57" t="s">
        <v>101</v>
      </c>
      <c r="U2672" s="57" t="s">
        <v>103</v>
      </c>
      <c r="V2672" s="57" t="s">
        <v>104</v>
      </c>
      <c r="W2672" s="57" t="s">
        <v>100</v>
      </c>
      <c r="X2672" s="57" t="s">
        <v>102</v>
      </c>
      <c r="Y2672" s="57" t="s">
        <v>105</v>
      </c>
      <c r="Z2672" s="57">
        <v>879</v>
      </c>
      <c r="AA2672" s="57">
        <v>1256.97</v>
      </c>
    </row>
    <row r="2673" spans="16:27" ht="18" customHeight="1" x14ac:dyDescent="0.25">
      <c r="P2673" s="11"/>
      <c r="Q2673" s="58" t="s">
        <v>88</v>
      </c>
      <c r="R2673" s="58">
        <v>2023</v>
      </c>
      <c r="S2673" s="58" t="s">
        <v>5</v>
      </c>
      <c r="T2673" s="58" t="s">
        <v>101</v>
      </c>
      <c r="U2673" s="58" t="s">
        <v>103</v>
      </c>
      <c r="V2673" s="58" t="s">
        <v>104</v>
      </c>
      <c r="W2673" s="58" t="s">
        <v>100</v>
      </c>
      <c r="X2673" s="58" t="s">
        <v>102</v>
      </c>
      <c r="Y2673" s="58" t="s">
        <v>105</v>
      </c>
      <c r="Z2673" s="58">
        <v>832</v>
      </c>
      <c r="AA2673" s="58">
        <v>526.24</v>
      </c>
    </row>
    <row r="2674" spans="16:27" ht="18" customHeight="1" x14ac:dyDescent="0.25">
      <c r="P2674" s="11"/>
      <c r="Q2674" s="57" t="s">
        <v>95</v>
      </c>
      <c r="R2674" s="57">
        <v>2023</v>
      </c>
      <c r="S2674" s="57" t="s">
        <v>5</v>
      </c>
      <c r="T2674" s="57" t="s">
        <v>101</v>
      </c>
      <c r="U2674" s="57" t="s">
        <v>103</v>
      </c>
      <c r="V2674" s="57" t="s">
        <v>104</v>
      </c>
      <c r="W2674" s="57" t="s">
        <v>100</v>
      </c>
      <c r="X2674" s="57" t="s">
        <v>102</v>
      </c>
      <c r="Y2674" s="57" t="s">
        <v>105</v>
      </c>
      <c r="Z2674" s="57">
        <v>249</v>
      </c>
      <c r="AA2674" s="57">
        <v>356.07</v>
      </c>
    </row>
    <row r="2675" spans="16:27" ht="18" customHeight="1" x14ac:dyDescent="0.25">
      <c r="P2675" s="11"/>
      <c r="Q2675" s="58" t="s">
        <v>88</v>
      </c>
      <c r="R2675" s="58">
        <v>2023</v>
      </c>
      <c r="S2675" s="58" t="s">
        <v>5</v>
      </c>
      <c r="T2675" s="58" t="s">
        <v>101</v>
      </c>
      <c r="U2675" s="58" t="s">
        <v>103</v>
      </c>
      <c r="V2675" s="58" t="s">
        <v>104</v>
      </c>
      <c r="W2675" s="58" t="s">
        <v>100</v>
      </c>
      <c r="X2675" s="58" t="s">
        <v>102</v>
      </c>
      <c r="Y2675" s="58" t="s">
        <v>105</v>
      </c>
      <c r="Z2675" s="58">
        <v>277</v>
      </c>
      <c r="AA2675" s="58">
        <v>396.11</v>
      </c>
    </row>
    <row r="2676" spans="16:27" ht="18" customHeight="1" x14ac:dyDescent="0.25">
      <c r="P2676" s="11"/>
      <c r="Q2676" s="57" t="s">
        <v>97</v>
      </c>
      <c r="R2676" s="57">
        <v>2023</v>
      </c>
      <c r="S2676" s="57" t="s">
        <v>5</v>
      </c>
      <c r="T2676" s="57" t="s">
        <v>101</v>
      </c>
      <c r="U2676" s="57" t="s">
        <v>103</v>
      </c>
      <c r="V2676" s="57" t="s">
        <v>104</v>
      </c>
      <c r="W2676" s="57" t="s">
        <v>100</v>
      </c>
      <c r="X2676" s="57" t="s">
        <v>102</v>
      </c>
      <c r="Y2676" s="57" t="s">
        <v>105</v>
      </c>
      <c r="Z2676" s="57">
        <v>253</v>
      </c>
      <c r="AA2676" s="57">
        <v>361.79</v>
      </c>
    </row>
    <row r="2677" spans="16:27" ht="18" customHeight="1" x14ac:dyDescent="0.25">
      <c r="P2677" s="11"/>
      <c r="Q2677" s="58" t="s">
        <v>88</v>
      </c>
      <c r="R2677" s="58">
        <v>2023</v>
      </c>
      <c r="S2677" s="58" t="s">
        <v>5</v>
      </c>
      <c r="T2677" s="58" t="s">
        <v>101</v>
      </c>
      <c r="U2677" s="58" t="s">
        <v>103</v>
      </c>
      <c r="V2677" s="58" t="s">
        <v>104</v>
      </c>
      <c r="W2677" s="58" t="s">
        <v>100</v>
      </c>
      <c r="X2677" s="58" t="s">
        <v>102</v>
      </c>
      <c r="Y2677" s="58" t="s">
        <v>105</v>
      </c>
      <c r="Z2677" s="58">
        <v>802</v>
      </c>
      <c r="AA2677" s="58">
        <v>1146.8599999999999</v>
      </c>
    </row>
    <row r="2678" spans="16:27" ht="18" customHeight="1" x14ac:dyDescent="0.25">
      <c r="P2678" s="11"/>
      <c r="Q2678" s="57" t="s">
        <v>99</v>
      </c>
      <c r="R2678" s="57">
        <v>2023</v>
      </c>
      <c r="S2678" s="57" t="s">
        <v>5</v>
      </c>
      <c r="T2678" s="57" t="s">
        <v>101</v>
      </c>
      <c r="U2678" s="57" t="s">
        <v>103</v>
      </c>
      <c r="V2678" s="57" t="s">
        <v>104</v>
      </c>
      <c r="W2678" s="57" t="s">
        <v>100</v>
      </c>
      <c r="X2678" s="57" t="s">
        <v>102</v>
      </c>
      <c r="Y2678" s="57" t="s">
        <v>105</v>
      </c>
      <c r="Z2678" s="57">
        <v>251</v>
      </c>
      <c r="AA2678" s="57">
        <v>358.93</v>
      </c>
    </row>
    <row r="2679" spans="16:27" ht="18" customHeight="1" x14ac:dyDescent="0.25">
      <c r="P2679" s="11"/>
      <c r="Q2679" s="58" t="s">
        <v>97</v>
      </c>
      <c r="R2679" s="58">
        <v>2023</v>
      </c>
      <c r="S2679" s="58" t="s">
        <v>2</v>
      </c>
      <c r="T2679" s="58" t="s">
        <v>101</v>
      </c>
      <c r="U2679" s="58" t="s">
        <v>103</v>
      </c>
      <c r="V2679" s="58" t="s">
        <v>104</v>
      </c>
      <c r="W2679" s="58" t="s">
        <v>100</v>
      </c>
      <c r="X2679" s="58" t="s">
        <v>102</v>
      </c>
      <c r="Y2679" s="58" t="s">
        <v>105</v>
      </c>
      <c r="Z2679" s="58">
        <v>296</v>
      </c>
      <c r="AA2679" s="58">
        <v>423.28</v>
      </c>
    </row>
    <row r="2680" spans="16:27" ht="18" customHeight="1" x14ac:dyDescent="0.25">
      <c r="P2680" s="11"/>
      <c r="Q2680" s="57" t="s">
        <v>97</v>
      </c>
      <c r="R2680" s="57">
        <v>2023</v>
      </c>
      <c r="S2680" s="57" t="s">
        <v>2</v>
      </c>
      <c r="T2680" s="57" t="s">
        <v>101</v>
      </c>
      <c r="U2680" s="57" t="s">
        <v>103</v>
      </c>
      <c r="V2680" s="57" t="s">
        <v>104</v>
      </c>
      <c r="W2680" s="57" t="s">
        <v>100</v>
      </c>
      <c r="X2680" s="57" t="s">
        <v>102</v>
      </c>
      <c r="Y2680" s="57" t="s">
        <v>105</v>
      </c>
      <c r="Z2680" s="57">
        <v>266</v>
      </c>
      <c r="AA2680" s="57">
        <v>380.38</v>
      </c>
    </row>
    <row r="2681" spans="16:27" ht="18" customHeight="1" x14ac:dyDescent="0.25">
      <c r="P2681" s="11"/>
      <c r="Q2681" s="58" t="s">
        <v>95</v>
      </c>
      <c r="R2681" s="58">
        <v>2023</v>
      </c>
      <c r="S2681" s="58" t="s">
        <v>2</v>
      </c>
      <c r="T2681" s="58" t="s">
        <v>101</v>
      </c>
      <c r="U2681" s="58" t="s">
        <v>103</v>
      </c>
      <c r="V2681" s="58" t="s">
        <v>104</v>
      </c>
      <c r="W2681" s="58" t="s">
        <v>100</v>
      </c>
      <c r="X2681" s="58" t="s">
        <v>102</v>
      </c>
      <c r="Y2681" s="58" t="s">
        <v>105</v>
      </c>
      <c r="Z2681" s="58">
        <v>292</v>
      </c>
      <c r="AA2681" s="58">
        <v>417.56</v>
      </c>
    </row>
    <row r="2682" spans="16:27" ht="18" customHeight="1" x14ac:dyDescent="0.25">
      <c r="P2682" s="11"/>
      <c r="Q2682" s="57" t="s">
        <v>97</v>
      </c>
      <c r="R2682" s="57">
        <v>2023</v>
      </c>
      <c r="S2682" s="57" t="s">
        <v>2</v>
      </c>
      <c r="T2682" s="57" t="s">
        <v>101</v>
      </c>
      <c r="U2682" s="57" t="s">
        <v>103</v>
      </c>
      <c r="V2682" s="57" t="s">
        <v>104</v>
      </c>
      <c r="W2682" s="57" t="s">
        <v>100</v>
      </c>
      <c r="X2682" s="57" t="s">
        <v>102</v>
      </c>
      <c r="Y2682" s="57" t="s">
        <v>105</v>
      </c>
      <c r="Z2682" s="57">
        <v>268</v>
      </c>
      <c r="AA2682" s="57">
        <v>383.24</v>
      </c>
    </row>
    <row r="2683" spans="16:27" ht="18" customHeight="1" x14ac:dyDescent="0.25">
      <c r="P2683" s="11"/>
      <c r="Q2683" s="58" t="s">
        <v>97</v>
      </c>
      <c r="R2683" s="58">
        <v>2023</v>
      </c>
      <c r="S2683" s="58" t="s">
        <v>2</v>
      </c>
      <c r="T2683" s="58" t="s">
        <v>101</v>
      </c>
      <c r="U2683" s="58" t="s">
        <v>103</v>
      </c>
      <c r="V2683" s="58" t="s">
        <v>104</v>
      </c>
      <c r="W2683" s="58" t="s">
        <v>100</v>
      </c>
      <c r="X2683" s="58" t="s">
        <v>102</v>
      </c>
      <c r="Y2683" s="58" t="s">
        <v>105</v>
      </c>
      <c r="Z2683" s="58">
        <v>790</v>
      </c>
      <c r="AA2683" s="58">
        <v>1129.7</v>
      </c>
    </row>
    <row r="2684" spans="16:27" ht="18" customHeight="1" x14ac:dyDescent="0.25">
      <c r="P2684" s="11"/>
      <c r="Q2684" s="57" t="s">
        <v>95</v>
      </c>
      <c r="R2684" s="57">
        <v>2023</v>
      </c>
      <c r="S2684" s="57" t="s">
        <v>2</v>
      </c>
      <c r="T2684" s="57" t="s">
        <v>101</v>
      </c>
      <c r="U2684" s="57" t="s">
        <v>103</v>
      </c>
      <c r="V2684" s="57" t="s">
        <v>104</v>
      </c>
      <c r="W2684" s="57" t="s">
        <v>100</v>
      </c>
      <c r="X2684" s="57" t="s">
        <v>102</v>
      </c>
      <c r="Y2684" s="57" t="s">
        <v>105</v>
      </c>
      <c r="Z2684" s="57">
        <v>877</v>
      </c>
      <c r="AA2684" s="57">
        <v>1254.1099999999999</v>
      </c>
    </row>
    <row r="2685" spans="16:27" ht="18" customHeight="1" x14ac:dyDescent="0.25">
      <c r="P2685" s="11"/>
      <c r="Q2685" s="58" t="s">
        <v>95</v>
      </c>
      <c r="R2685" s="58">
        <v>2023</v>
      </c>
      <c r="S2685" s="58" t="s">
        <v>2</v>
      </c>
      <c r="T2685" s="58" t="s">
        <v>101</v>
      </c>
      <c r="U2685" s="58" t="s">
        <v>103</v>
      </c>
      <c r="V2685" s="58" t="s">
        <v>104</v>
      </c>
      <c r="W2685" s="58" t="s">
        <v>100</v>
      </c>
      <c r="X2685" s="58" t="s">
        <v>102</v>
      </c>
      <c r="Y2685" s="58" t="s">
        <v>105</v>
      </c>
      <c r="Z2685" s="58">
        <v>830</v>
      </c>
      <c r="AA2685" s="58">
        <v>526.24</v>
      </c>
    </row>
    <row r="2686" spans="16:27" ht="18" customHeight="1" x14ac:dyDescent="0.25">
      <c r="P2686" s="11"/>
      <c r="Q2686" s="57" t="s">
        <v>97</v>
      </c>
      <c r="R2686" s="57">
        <v>2023</v>
      </c>
      <c r="S2686" s="57" t="s">
        <v>2</v>
      </c>
      <c r="T2686" s="57" t="s">
        <v>101</v>
      </c>
      <c r="U2686" s="57" t="s">
        <v>103</v>
      </c>
      <c r="V2686" s="57" t="s">
        <v>104</v>
      </c>
      <c r="W2686" s="57" t="s">
        <v>100</v>
      </c>
      <c r="X2686" s="57" t="s">
        <v>102</v>
      </c>
      <c r="Y2686" s="57" t="s">
        <v>105</v>
      </c>
      <c r="Z2686" s="57">
        <v>267</v>
      </c>
      <c r="AA2686" s="57">
        <v>381.81</v>
      </c>
    </row>
    <row r="2687" spans="16:27" ht="18" customHeight="1" x14ac:dyDescent="0.25">
      <c r="P2687" s="11"/>
      <c r="Q2687" s="58" t="s">
        <v>97</v>
      </c>
      <c r="R2687" s="58">
        <v>2023</v>
      </c>
      <c r="S2687" s="58" t="s">
        <v>2</v>
      </c>
      <c r="T2687" s="58" t="s">
        <v>101</v>
      </c>
      <c r="U2687" s="58" t="s">
        <v>103</v>
      </c>
      <c r="V2687" s="58" t="s">
        <v>104</v>
      </c>
      <c r="W2687" s="58" t="s">
        <v>100</v>
      </c>
      <c r="X2687" s="58" t="s">
        <v>102</v>
      </c>
      <c r="Y2687" s="58" t="s">
        <v>105</v>
      </c>
      <c r="Z2687" s="58">
        <v>295</v>
      </c>
      <c r="AA2687" s="58">
        <v>421.85</v>
      </c>
    </row>
    <row r="2688" spans="16:27" ht="18" customHeight="1" x14ac:dyDescent="0.25">
      <c r="P2688" s="11"/>
      <c r="Q2688" s="57" t="s">
        <v>95</v>
      </c>
      <c r="R2688" s="57">
        <v>2023</v>
      </c>
      <c r="S2688" s="57" t="s">
        <v>2</v>
      </c>
      <c r="T2688" s="57" t="s">
        <v>101</v>
      </c>
      <c r="U2688" s="57" t="s">
        <v>103</v>
      </c>
      <c r="V2688" s="57" t="s">
        <v>104</v>
      </c>
      <c r="W2688" s="57" t="s">
        <v>100</v>
      </c>
      <c r="X2688" s="57" t="s">
        <v>102</v>
      </c>
      <c r="Y2688" s="57" t="s">
        <v>105</v>
      </c>
      <c r="Z2688" s="57">
        <v>265</v>
      </c>
      <c r="AA2688" s="57">
        <v>378.95</v>
      </c>
    </row>
    <row r="2689" spans="16:27" ht="18" customHeight="1" x14ac:dyDescent="0.25">
      <c r="P2689" s="11"/>
      <c r="Q2689" s="58" t="s">
        <v>97</v>
      </c>
      <c r="R2689" s="58">
        <v>2023</v>
      </c>
      <c r="S2689" s="58" t="s">
        <v>2</v>
      </c>
      <c r="T2689" s="58" t="s">
        <v>101</v>
      </c>
      <c r="U2689" s="58" t="s">
        <v>103</v>
      </c>
      <c r="V2689" s="58" t="s">
        <v>104</v>
      </c>
      <c r="W2689" s="58" t="s">
        <v>100</v>
      </c>
      <c r="X2689" s="58" t="s">
        <v>102</v>
      </c>
      <c r="Y2689" s="58" t="s">
        <v>105</v>
      </c>
      <c r="Z2689" s="58">
        <v>799</v>
      </c>
      <c r="AA2689" s="58">
        <v>1142.57</v>
      </c>
    </row>
    <row r="2690" spans="16:27" ht="18" customHeight="1" x14ac:dyDescent="0.25">
      <c r="P2690" s="11"/>
      <c r="Q2690" s="57" t="s">
        <v>97</v>
      </c>
      <c r="R2690" s="57">
        <v>2023</v>
      </c>
      <c r="S2690" s="57" t="s">
        <v>2</v>
      </c>
      <c r="T2690" s="57" t="s">
        <v>101</v>
      </c>
      <c r="U2690" s="57" t="s">
        <v>103</v>
      </c>
      <c r="V2690" s="57" t="s">
        <v>104</v>
      </c>
      <c r="W2690" s="57" t="s">
        <v>100</v>
      </c>
      <c r="X2690" s="57" t="s">
        <v>102</v>
      </c>
      <c r="Y2690" s="57" t="s">
        <v>105</v>
      </c>
      <c r="Z2690" s="57">
        <v>885</v>
      </c>
      <c r="AA2690" s="57">
        <v>1265.55</v>
      </c>
    </row>
    <row r="2691" spans="16:27" ht="18" customHeight="1" x14ac:dyDescent="0.25">
      <c r="P2691" s="11"/>
      <c r="Q2691" s="58" t="s">
        <v>95</v>
      </c>
      <c r="R2691" s="58">
        <v>2023</v>
      </c>
      <c r="S2691" s="58" t="s">
        <v>4</v>
      </c>
      <c r="T2691" s="58" t="s">
        <v>101</v>
      </c>
      <c r="U2691" s="58" t="s">
        <v>103</v>
      </c>
      <c r="V2691" s="58" t="s">
        <v>104</v>
      </c>
      <c r="W2691" s="58" t="s">
        <v>100</v>
      </c>
      <c r="X2691" s="58" t="s">
        <v>102</v>
      </c>
      <c r="Y2691" s="58" t="s">
        <v>105</v>
      </c>
      <c r="Z2691" s="58">
        <v>284</v>
      </c>
      <c r="AA2691" s="58">
        <v>406.12</v>
      </c>
    </row>
    <row r="2692" spans="16:27" ht="18" customHeight="1" x14ac:dyDescent="0.25">
      <c r="P2692" s="11"/>
      <c r="Q2692" s="57" t="s">
        <v>97</v>
      </c>
      <c r="R2692" s="57">
        <v>2023</v>
      </c>
      <c r="S2692" s="57" t="s">
        <v>4</v>
      </c>
      <c r="T2692" s="57" t="s">
        <v>101</v>
      </c>
      <c r="U2692" s="57" t="s">
        <v>103</v>
      </c>
      <c r="V2692" s="57" t="s">
        <v>104</v>
      </c>
      <c r="W2692" s="57" t="s">
        <v>100</v>
      </c>
      <c r="X2692" s="57" t="s">
        <v>102</v>
      </c>
      <c r="Y2692" s="57" t="s">
        <v>105</v>
      </c>
      <c r="Z2692" s="57">
        <v>254</v>
      </c>
      <c r="AA2692" s="57">
        <v>363.22</v>
      </c>
    </row>
    <row r="2693" spans="16:27" ht="18" customHeight="1" x14ac:dyDescent="0.25">
      <c r="P2693" s="11"/>
      <c r="Q2693" s="58" t="s">
        <v>95</v>
      </c>
      <c r="R2693" s="58">
        <v>2023</v>
      </c>
      <c r="S2693" s="58" t="s">
        <v>4</v>
      </c>
      <c r="T2693" s="58" t="s">
        <v>101</v>
      </c>
      <c r="U2693" s="58" t="s">
        <v>103</v>
      </c>
      <c r="V2693" s="58" t="s">
        <v>104</v>
      </c>
      <c r="W2693" s="58" t="s">
        <v>100</v>
      </c>
      <c r="X2693" s="58" t="s">
        <v>102</v>
      </c>
      <c r="Y2693" s="58" t="s">
        <v>105</v>
      </c>
      <c r="Z2693" s="58">
        <v>256</v>
      </c>
      <c r="AA2693" s="58">
        <v>366.08</v>
      </c>
    </row>
    <row r="2694" spans="16:27" ht="18" customHeight="1" x14ac:dyDescent="0.25">
      <c r="P2694" s="11"/>
      <c r="Q2694" s="57" t="s">
        <v>95</v>
      </c>
      <c r="R2694" s="57">
        <v>2023</v>
      </c>
      <c r="S2694" s="57" t="s">
        <v>4</v>
      </c>
      <c r="T2694" s="57" t="s">
        <v>101</v>
      </c>
      <c r="U2694" s="57" t="s">
        <v>103</v>
      </c>
      <c r="V2694" s="57" t="s">
        <v>104</v>
      </c>
      <c r="W2694" s="57" t="s">
        <v>100</v>
      </c>
      <c r="X2694" s="57" t="s">
        <v>102</v>
      </c>
      <c r="Y2694" s="57" t="s">
        <v>105</v>
      </c>
      <c r="Z2694" s="57">
        <v>792</v>
      </c>
      <c r="AA2694" s="57">
        <v>1132.56</v>
      </c>
    </row>
    <row r="2695" spans="16:27" ht="18" customHeight="1" x14ac:dyDescent="0.25">
      <c r="P2695" s="11"/>
      <c r="Q2695" s="58" t="s">
        <v>95</v>
      </c>
      <c r="R2695" s="58">
        <v>2023</v>
      </c>
      <c r="S2695" s="58" t="s">
        <v>4</v>
      </c>
      <c r="T2695" s="58" t="s">
        <v>101</v>
      </c>
      <c r="U2695" s="58" t="s">
        <v>103</v>
      </c>
      <c r="V2695" s="58" t="s">
        <v>104</v>
      </c>
      <c r="W2695" s="58" t="s">
        <v>100</v>
      </c>
      <c r="X2695" s="58" t="s">
        <v>102</v>
      </c>
      <c r="Y2695" s="58" t="s">
        <v>105</v>
      </c>
      <c r="Z2695" s="58">
        <v>878</v>
      </c>
      <c r="AA2695" s="58">
        <v>1255.54</v>
      </c>
    </row>
    <row r="2696" spans="16:27" ht="18" customHeight="1" x14ac:dyDescent="0.25">
      <c r="P2696" s="11"/>
      <c r="Q2696" s="57" t="s">
        <v>95</v>
      </c>
      <c r="R2696" s="57">
        <v>2023</v>
      </c>
      <c r="S2696" s="57" t="s">
        <v>4</v>
      </c>
      <c r="T2696" s="57" t="s">
        <v>101</v>
      </c>
      <c r="U2696" s="57" t="s">
        <v>103</v>
      </c>
      <c r="V2696" s="57" t="s">
        <v>104</v>
      </c>
      <c r="W2696" s="57" t="s">
        <v>100</v>
      </c>
      <c r="X2696" s="57" t="s">
        <v>102</v>
      </c>
      <c r="Y2696" s="57" t="s">
        <v>105</v>
      </c>
      <c r="Z2696" s="57">
        <v>831</v>
      </c>
      <c r="AA2696" s="57">
        <v>526.24</v>
      </c>
    </row>
    <row r="2697" spans="16:27" ht="18" customHeight="1" x14ac:dyDescent="0.25">
      <c r="P2697" s="11"/>
      <c r="Q2697" s="58" t="s">
        <v>95</v>
      </c>
      <c r="R2697" s="58">
        <v>2023</v>
      </c>
      <c r="S2697" s="58" t="s">
        <v>4</v>
      </c>
      <c r="T2697" s="58" t="s">
        <v>101</v>
      </c>
      <c r="U2697" s="58" t="s">
        <v>103</v>
      </c>
      <c r="V2697" s="58" t="s">
        <v>104</v>
      </c>
      <c r="W2697" s="58" t="s">
        <v>100</v>
      </c>
      <c r="X2697" s="58" t="s">
        <v>102</v>
      </c>
      <c r="Y2697" s="58" t="s">
        <v>105</v>
      </c>
      <c r="Z2697" s="58">
        <v>255</v>
      </c>
      <c r="AA2697" s="58">
        <v>364.65</v>
      </c>
    </row>
    <row r="2698" spans="16:27" ht="18" customHeight="1" x14ac:dyDescent="0.25">
      <c r="P2698" s="11"/>
      <c r="Q2698" s="57" t="s">
        <v>95</v>
      </c>
      <c r="R2698" s="57">
        <v>2023</v>
      </c>
      <c r="S2698" s="57" t="s">
        <v>4</v>
      </c>
      <c r="T2698" s="57" t="s">
        <v>101</v>
      </c>
      <c r="U2698" s="57" t="s">
        <v>103</v>
      </c>
      <c r="V2698" s="57" t="s">
        <v>104</v>
      </c>
      <c r="W2698" s="57" t="s">
        <v>100</v>
      </c>
      <c r="X2698" s="57" t="s">
        <v>102</v>
      </c>
      <c r="Y2698" s="57" t="s">
        <v>105</v>
      </c>
      <c r="Z2698" s="57">
        <v>283</v>
      </c>
      <c r="AA2698" s="57">
        <v>404.69</v>
      </c>
    </row>
    <row r="2699" spans="16:27" ht="18" customHeight="1" x14ac:dyDescent="0.25">
      <c r="P2699" s="11"/>
      <c r="Q2699" s="58" t="s">
        <v>97</v>
      </c>
      <c r="R2699" s="58">
        <v>2023</v>
      </c>
      <c r="S2699" s="58" t="s">
        <v>4</v>
      </c>
      <c r="T2699" s="58" t="s">
        <v>101</v>
      </c>
      <c r="U2699" s="58" t="s">
        <v>103</v>
      </c>
      <c r="V2699" s="58" t="s">
        <v>104</v>
      </c>
      <c r="W2699" s="58" t="s">
        <v>100</v>
      </c>
      <c r="X2699" s="58" t="s">
        <v>102</v>
      </c>
      <c r="Y2699" s="58" t="s">
        <v>105</v>
      </c>
      <c r="Z2699" s="58">
        <v>801</v>
      </c>
      <c r="AA2699" s="58">
        <v>1145.43</v>
      </c>
    </row>
    <row r="2700" spans="16:27" ht="18" customHeight="1" x14ac:dyDescent="0.25">
      <c r="P2700" s="11"/>
      <c r="Q2700" s="57" t="s">
        <v>95</v>
      </c>
      <c r="R2700" s="57">
        <v>2023</v>
      </c>
      <c r="S2700" s="57" t="s">
        <v>4</v>
      </c>
      <c r="T2700" s="57" t="s">
        <v>101</v>
      </c>
      <c r="U2700" s="57" t="s">
        <v>103</v>
      </c>
      <c r="V2700" s="57" t="s">
        <v>104</v>
      </c>
      <c r="W2700" s="57" t="s">
        <v>100</v>
      </c>
      <c r="X2700" s="57" t="s">
        <v>102</v>
      </c>
      <c r="Y2700" s="57" t="s">
        <v>105</v>
      </c>
      <c r="Z2700" s="57">
        <v>257</v>
      </c>
      <c r="AA2700" s="57">
        <v>367.51</v>
      </c>
    </row>
    <row r="2701" spans="16:27" ht="18" customHeight="1" x14ac:dyDescent="0.25">
      <c r="P2701" s="11"/>
      <c r="Q2701" s="58" t="s">
        <v>88</v>
      </c>
      <c r="R2701" s="58">
        <v>2023</v>
      </c>
      <c r="S2701" s="58" t="s">
        <v>10</v>
      </c>
      <c r="T2701" s="58" t="s">
        <v>101</v>
      </c>
      <c r="U2701" s="58" t="s">
        <v>103</v>
      </c>
      <c r="V2701" s="58" t="s">
        <v>104</v>
      </c>
      <c r="W2701" s="58" t="s">
        <v>100</v>
      </c>
      <c r="X2701" s="58" t="s">
        <v>102</v>
      </c>
      <c r="Y2701" s="58" t="s">
        <v>105</v>
      </c>
      <c r="Z2701" s="58">
        <v>224</v>
      </c>
      <c r="AA2701" s="58">
        <v>320.32</v>
      </c>
    </row>
    <row r="2702" spans="16:27" ht="18" customHeight="1" x14ac:dyDescent="0.25">
      <c r="P2702" s="11"/>
      <c r="Q2702" s="57" t="s">
        <v>88</v>
      </c>
      <c r="R2702" s="57">
        <v>2023</v>
      </c>
      <c r="S2702" s="57" t="s">
        <v>10</v>
      </c>
      <c r="T2702" s="57" t="s">
        <v>101</v>
      </c>
      <c r="U2702" s="57" t="s">
        <v>103</v>
      </c>
      <c r="V2702" s="57" t="s">
        <v>104</v>
      </c>
      <c r="W2702" s="57" t="s">
        <v>100</v>
      </c>
      <c r="X2702" s="57" t="s">
        <v>102</v>
      </c>
      <c r="Y2702" s="57" t="s">
        <v>105</v>
      </c>
      <c r="Z2702" s="57">
        <v>250</v>
      </c>
      <c r="AA2702" s="57">
        <v>357.5</v>
      </c>
    </row>
    <row r="2703" spans="16:27" ht="18" customHeight="1" x14ac:dyDescent="0.25">
      <c r="P2703" s="11"/>
      <c r="Q2703" s="58" t="s">
        <v>88</v>
      </c>
      <c r="R2703" s="58">
        <v>2023</v>
      </c>
      <c r="S2703" s="58" t="s">
        <v>10</v>
      </c>
      <c r="T2703" s="58" t="s">
        <v>101</v>
      </c>
      <c r="U2703" s="58" t="s">
        <v>103</v>
      </c>
      <c r="V2703" s="58" t="s">
        <v>104</v>
      </c>
      <c r="W2703" s="58" t="s">
        <v>100</v>
      </c>
      <c r="X2703" s="58" t="s">
        <v>102</v>
      </c>
      <c r="Y2703" s="58" t="s">
        <v>105</v>
      </c>
      <c r="Z2703" s="58">
        <v>226</v>
      </c>
      <c r="AA2703" s="58">
        <v>323.18</v>
      </c>
    </row>
    <row r="2704" spans="16:27" ht="18" customHeight="1" x14ac:dyDescent="0.25">
      <c r="P2704" s="11"/>
      <c r="Q2704" s="57" t="s">
        <v>88</v>
      </c>
      <c r="R2704" s="57">
        <v>2023</v>
      </c>
      <c r="S2704" s="57" t="s">
        <v>10</v>
      </c>
      <c r="T2704" s="57" t="s">
        <v>101</v>
      </c>
      <c r="U2704" s="57" t="s">
        <v>103</v>
      </c>
      <c r="V2704" s="57" t="s">
        <v>104</v>
      </c>
      <c r="W2704" s="57" t="s">
        <v>100</v>
      </c>
      <c r="X2704" s="57" t="s">
        <v>102</v>
      </c>
      <c r="Y2704" s="57" t="s">
        <v>105</v>
      </c>
      <c r="Z2704" s="57">
        <v>797</v>
      </c>
      <c r="AA2704" s="57">
        <v>1139.71</v>
      </c>
    </row>
    <row r="2705" spans="16:27" ht="18" customHeight="1" x14ac:dyDescent="0.25">
      <c r="P2705" s="11"/>
      <c r="Q2705" s="58" t="s">
        <v>88</v>
      </c>
      <c r="R2705" s="58">
        <v>2023</v>
      </c>
      <c r="S2705" s="58" t="s">
        <v>10</v>
      </c>
      <c r="T2705" s="58" t="s">
        <v>101</v>
      </c>
      <c r="U2705" s="58" t="s">
        <v>103</v>
      </c>
      <c r="V2705" s="58" t="s">
        <v>104</v>
      </c>
      <c r="W2705" s="58" t="s">
        <v>100</v>
      </c>
      <c r="X2705" s="58" t="s">
        <v>102</v>
      </c>
      <c r="Y2705" s="58" t="s">
        <v>105</v>
      </c>
      <c r="Z2705" s="58">
        <v>884</v>
      </c>
      <c r="AA2705" s="58">
        <v>1264.1199999999999</v>
      </c>
    </row>
    <row r="2706" spans="16:27" ht="18" customHeight="1" x14ac:dyDescent="0.25">
      <c r="P2706" s="11"/>
      <c r="Q2706" s="57" t="s">
        <v>88</v>
      </c>
      <c r="R2706" s="57">
        <v>2023</v>
      </c>
      <c r="S2706" s="57" t="s">
        <v>10</v>
      </c>
      <c r="T2706" s="57" t="s">
        <v>101</v>
      </c>
      <c r="U2706" s="57" t="s">
        <v>103</v>
      </c>
      <c r="V2706" s="57" t="s">
        <v>104</v>
      </c>
      <c r="W2706" s="57" t="s">
        <v>100</v>
      </c>
      <c r="X2706" s="57" t="s">
        <v>102</v>
      </c>
      <c r="Y2706" s="57" t="s">
        <v>105</v>
      </c>
      <c r="Z2706" s="57">
        <v>837</v>
      </c>
      <c r="AA2706" s="57">
        <v>526.24</v>
      </c>
    </row>
    <row r="2707" spans="16:27" ht="18" customHeight="1" x14ac:dyDescent="0.25">
      <c r="P2707" s="11"/>
      <c r="Q2707" s="58" t="s">
        <v>88</v>
      </c>
      <c r="R2707" s="58">
        <v>2023</v>
      </c>
      <c r="S2707" s="58" t="s">
        <v>10</v>
      </c>
      <c r="T2707" s="58" t="s">
        <v>101</v>
      </c>
      <c r="U2707" s="58" t="s">
        <v>103</v>
      </c>
      <c r="V2707" s="58" t="s">
        <v>104</v>
      </c>
      <c r="W2707" s="58" t="s">
        <v>100</v>
      </c>
      <c r="X2707" s="58" t="s">
        <v>102</v>
      </c>
      <c r="Y2707" s="58" t="s">
        <v>105</v>
      </c>
      <c r="Z2707" s="58">
        <v>225</v>
      </c>
      <c r="AA2707" s="58">
        <v>321.75</v>
      </c>
    </row>
    <row r="2708" spans="16:27" ht="18" customHeight="1" x14ac:dyDescent="0.25">
      <c r="P2708" s="11"/>
      <c r="Q2708" s="57" t="s">
        <v>88</v>
      </c>
      <c r="R2708" s="57">
        <v>2023</v>
      </c>
      <c r="S2708" s="57" t="s">
        <v>10</v>
      </c>
      <c r="T2708" s="57" t="s">
        <v>101</v>
      </c>
      <c r="U2708" s="57" t="s">
        <v>103</v>
      </c>
      <c r="V2708" s="57" t="s">
        <v>104</v>
      </c>
      <c r="W2708" s="57" t="s">
        <v>100</v>
      </c>
      <c r="X2708" s="57" t="s">
        <v>102</v>
      </c>
      <c r="Y2708" s="57" t="s">
        <v>105</v>
      </c>
      <c r="Z2708" s="57">
        <v>253</v>
      </c>
      <c r="AA2708" s="57">
        <v>361.79</v>
      </c>
    </row>
    <row r="2709" spans="16:27" ht="18" customHeight="1" x14ac:dyDescent="0.25">
      <c r="P2709" s="11"/>
      <c r="Q2709" s="58" t="s">
        <v>88</v>
      </c>
      <c r="R2709" s="58">
        <v>2023</v>
      </c>
      <c r="S2709" s="58" t="s">
        <v>10</v>
      </c>
      <c r="T2709" s="58" t="s">
        <v>101</v>
      </c>
      <c r="U2709" s="58" t="s">
        <v>103</v>
      </c>
      <c r="V2709" s="58" t="s">
        <v>104</v>
      </c>
      <c r="W2709" s="58" t="s">
        <v>100</v>
      </c>
      <c r="X2709" s="58" t="s">
        <v>102</v>
      </c>
      <c r="Y2709" s="58" t="s">
        <v>105</v>
      </c>
      <c r="Z2709" s="58">
        <v>223</v>
      </c>
      <c r="AA2709" s="58">
        <v>318.89</v>
      </c>
    </row>
    <row r="2710" spans="16:27" ht="18" customHeight="1" x14ac:dyDescent="0.25">
      <c r="P2710" s="11"/>
      <c r="Q2710" s="57" t="s">
        <v>88</v>
      </c>
      <c r="R2710" s="57">
        <v>2023</v>
      </c>
      <c r="S2710" s="57" t="s">
        <v>10</v>
      </c>
      <c r="T2710" s="57" t="s">
        <v>101</v>
      </c>
      <c r="U2710" s="57" t="s">
        <v>103</v>
      </c>
      <c r="V2710" s="57" t="s">
        <v>104</v>
      </c>
      <c r="W2710" s="57" t="s">
        <v>100</v>
      </c>
      <c r="X2710" s="57" t="s">
        <v>102</v>
      </c>
      <c r="Y2710" s="57" t="s">
        <v>105</v>
      </c>
      <c r="Z2710" s="57">
        <v>806</v>
      </c>
      <c r="AA2710" s="57">
        <v>1152.58</v>
      </c>
    </row>
    <row r="2711" spans="16:27" ht="18" customHeight="1" x14ac:dyDescent="0.25">
      <c r="P2711" s="11"/>
      <c r="Q2711" s="58" t="s">
        <v>95</v>
      </c>
      <c r="R2711" s="58">
        <v>2023</v>
      </c>
      <c r="S2711" s="58" t="s">
        <v>9</v>
      </c>
      <c r="T2711" s="58" t="s">
        <v>101</v>
      </c>
      <c r="U2711" s="58" t="s">
        <v>103</v>
      </c>
      <c r="V2711" s="58" t="s">
        <v>104</v>
      </c>
      <c r="W2711" s="58" t="s">
        <v>100</v>
      </c>
      <c r="X2711" s="58" t="s">
        <v>102</v>
      </c>
      <c r="Y2711" s="58" t="s">
        <v>105</v>
      </c>
      <c r="Z2711" s="58">
        <v>254</v>
      </c>
      <c r="AA2711" s="58">
        <v>363.22</v>
      </c>
    </row>
    <row r="2712" spans="16:27" ht="18" customHeight="1" x14ac:dyDescent="0.25">
      <c r="P2712" s="11"/>
      <c r="Q2712" s="57" t="s">
        <v>95</v>
      </c>
      <c r="R2712" s="57">
        <v>2023</v>
      </c>
      <c r="S2712" s="57" t="s">
        <v>9</v>
      </c>
      <c r="T2712" s="57" t="s">
        <v>101</v>
      </c>
      <c r="U2712" s="57" t="s">
        <v>103</v>
      </c>
      <c r="V2712" s="57" t="s">
        <v>104</v>
      </c>
      <c r="W2712" s="57" t="s">
        <v>100</v>
      </c>
      <c r="X2712" s="57" t="s">
        <v>102</v>
      </c>
      <c r="Y2712" s="57" t="s">
        <v>105</v>
      </c>
      <c r="Z2712" s="57">
        <v>230</v>
      </c>
      <c r="AA2712" s="57">
        <v>328.9</v>
      </c>
    </row>
    <row r="2713" spans="16:27" ht="18" customHeight="1" x14ac:dyDescent="0.25">
      <c r="P2713" s="11"/>
      <c r="Q2713" s="58" t="s">
        <v>95</v>
      </c>
      <c r="R2713" s="58">
        <v>2023</v>
      </c>
      <c r="S2713" s="58" t="s">
        <v>9</v>
      </c>
      <c r="T2713" s="58" t="s">
        <v>101</v>
      </c>
      <c r="U2713" s="58" t="s">
        <v>103</v>
      </c>
      <c r="V2713" s="58" t="s">
        <v>104</v>
      </c>
      <c r="W2713" s="58" t="s">
        <v>100</v>
      </c>
      <c r="X2713" s="58" t="s">
        <v>102</v>
      </c>
      <c r="Y2713" s="58" t="s">
        <v>105</v>
      </c>
      <c r="Z2713" s="58">
        <v>256</v>
      </c>
      <c r="AA2713" s="58">
        <v>366.08</v>
      </c>
    </row>
    <row r="2714" spans="16:27" ht="18" customHeight="1" x14ac:dyDescent="0.25">
      <c r="P2714" s="11"/>
      <c r="Q2714" s="57" t="s">
        <v>95</v>
      </c>
      <c r="R2714" s="57">
        <v>2023</v>
      </c>
      <c r="S2714" s="57" t="s">
        <v>9</v>
      </c>
      <c r="T2714" s="57" t="s">
        <v>101</v>
      </c>
      <c r="U2714" s="57" t="s">
        <v>103</v>
      </c>
      <c r="V2714" s="57" t="s">
        <v>104</v>
      </c>
      <c r="W2714" s="57" t="s">
        <v>100</v>
      </c>
      <c r="X2714" s="57" t="s">
        <v>102</v>
      </c>
      <c r="Y2714" s="57" t="s">
        <v>105</v>
      </c>
      <c r="Z2714" s="57">
        <v>796</v>
      </c>
      <c r="AA2714" s="57">
        <v>1138.28</v>
      </c>
    </row>
    <row r="2715" spans="16:27" ht="18" customHeight="1" x14ac:dyDescent="0.25">
      <c r="P2715" s="11"/>
      <c r="Q2715" s="58" t="s">
        <v>88</v>
      </c>
      <c r="R2715" s="58">
        <v>2023</v>
      </c>
      <c r="S2715" s="58" t="s">
        <v>9</v>
      </c>
      <c r="T2715" s="58" t="s">
        <v>101</v>
      </c>
      <c r="U2715" s="58" t="s">
        <v>103</v>
      </c>
      <c r="V2715" s="58" t="s">
        <v>104</v>
      </c>
      <c r="W2715" s="58" t="s">
        <v>100</v>
      </c>
      <c r="X2715" s="58" t="s">
        <v>102</v>
      </c>
      <c r="Y2715" s="58" t="s">
        <v>105</v>
      </c>
      <c r="Z2715" s="58">
        <v>883</v>
      </c>
      <c r="AA2715" s="58">
        <v>1262.69</v>
      </c>
    </row>
    <row r="2716" spans="16:27" ht="18" customHeight="1" x14ac:dyDescent="0.25">
      <c r="P2716" s="11"/>
      <c r="Q2716" s="57" t="s">
        <v>88</v>
      </c>
      <c r="R2716" s="57">
        <v>2023</v>
      </c>
      <c r="S2716" s="57" t="s">
        <v>9</v>
      </c>
      <c r="T2716" s="57" t="s">
        <v>101</v>
      </c>
      <c r="U2716" s="57" t="s">
        <v>103</v>
      </c>
      <c r="V2716" s="57" t="s">
        <v>104</v>
      </c>
      <c r="W2716" s="57" t="s">
        <v>100</v>
      </c>
      <c r="X2716" s="57" t="s">
        <v>102</v>
      </c>
      <c r="Y2716" s="57" t="s">
        <v>105</v>
      </c>
      <c r="Z2716" s="57">
        <v>836</v>
      </c>
      <c r="AA2716" s="57">
        <v>526.24</v>
      </c>
    </row>
    <row r="2717" spans="16:27" ht="18" customHeight="1" x14ac:dyDescent="0.25">
      <c r="P2717" s="11"/>
      <c r="Q2717" s="58" t="s">
        <v>95</v>
      </c>
      <c r="R2717" s="58">
        <v>2023</v>
      </c>
      <c r="S2717" s="58" t="s">
        <v>9</v>
      </c>
      <c r="T2717" s="58" t="s">
        <v>101</v>
      </c>
      <c r="U2717" s="58" t="s">
        <v>103</v>
      </c>
      <c r="V2717" s="58" t="s">
        <v>104</v>
      </c>
      <c r="W2717" s="58" t="s">
        <v>100</v>
      </c>
      <c r="X2717" s="58" t="s">
        <v>102</v>
      </c>
      <c r="Y2717" s="58" t="s">
        <v>105</v>
      </c>
      <c r="Z2717" s="58">
        <v>231</v>
      </c>
      <c r="AA2717" s="58">
        <v>330.33</v>
      </c>
    </row>
    <row r="2718" spans="16:27" ht="18" customHeight="1" x14ac:dyDescent="0.25">
      <c r="P2718" s="11"/>
      <c r="Q2718" s="57" t="s">
        <v>95</v>
      </c>
      <c r="R2718" s="57">
        <v>2023</v>
      </c>
      <c r="S2718" s="57" t="s">
        <v>9</v>
      </c>
      <c r="T2718" s="57" t="s">
        <v>101</v>
      </c>
      <c r="U2718" s="57" t="s">
        <v>103</v>
      </c>
      <c r="V2718" s="57" t="s">
        <v>104</v>
      </c>
      <c r="W2718" s="57" t="s">
        <v>100</v>
      </c>
      <c r="X2718" s="57" t="s">
        <v>102</v>
      </c>
      <c r="Y2718" s="57" t="s">
        <v>105</v>
      </c>
      <c r="Z2718" s="57">
        <v>229</v>
      </c>
      <c r="AA2718" s="57">
        <v>327.47000000000003</v>
      </c>
    </row>
    <row r="2719" spans="16:27" ht="18" customHeight="1" x14ac:dyDescent="0.25">
      <c r="P2719" s="11"/>
      <c r="Q2719" s="58" t="s">
        <v>95</v>
      </c>
      <c r="R2719" s="58">
        <v>2023</v>
      </c>
      <c r="S2719" s="58" t="s">
        <v>9</v>
      </c>
      <c r="T2719" s="58" t="s">
        <v>101</v>
      </c>
      <c r="U2719" s="58" t="s">
        <v>103</v>
      </c>
      <c r="V2719" s="58" t="s">
        <v>104</v>
      </c>
      <c r="W2719" s="58" t="s">
        <v>100</v>
      </c>
      <c r="X2719" s="58" t="s">
        <v>102</v>
      </c>
      <c r="Y2719" s="58" t="s">
        <v>105</v>
      </c>
      <c r="Z2719" s="58">
        <v>805</v>
      </c>
      <c r="AA2719" s="58">
        <v>1151.1500000000001</v>
      </c>
    </row>
    <row r="2720" spans="16:27" ht="18" customHeight="1" x14ac:dyDescent="0.25">
      <c r="P2720" s="11"/>
      <c r="Q2720" s="57" t="s">
        <v>95</v>
      </c>
      <c r="R2720" s="57">
        <v>2023</v>
      </c>
      <c r="S2720" s="57" t="s">
        <v>9</v>
      </c>
      <c r="T2720" s="57" t="s">
        <v>101</v>
      </c>
      <c r="U2720" s="57" t="s">
        <v>103</v>
      </c>
      <c r="V2720" s="57" t="s">
        <v>104</v>
      </c>
      <c r="W2720" s="57" t="s">
        <v>100</v>
      </c>
      <c r="X2720" s="57" t="s">
        <v>102</v>
      </c>
      <c r="Y2720" s="57" t="s">
        <v>105</v>
      </c>
      <c r="Z2720" s="57">
        <v>227</v>
      </c>
      <c r="AA2720" s="57">
        <v>324.61</v>
      </c>
    </row>
    <row r="2721" spans="16:27" ht="18" customHeight="1" x14ac:dyDescent="0.25">
      <c r="P2721" s="11"/>
      <c r="Q2721" s="58" t="s">
        <v>97</v>
      </c>
      <c r="R2721" s="58">
        <v>2023</v>
      </c>
      <c r="S2721" s="58" t="s">
        <v>8</v>
      </c>
      <c r="T2721" s="58" t="s">
        <v>101</v>
      </c>
      <c r="U2721" s="58" t="s">
        <v>103</v>
      </c>
      <c r="V2721" s="58" t="s">
        <v>104</v>
      </c>
      <c r="W2721" s="58" t="s">
        <v>100</v>
      </c>
      <c r="X2721" s="58" t="s">
        <v>102</v>
      </c>
      <c r="Y2721" s="58" t="s">
        <v>105</v>
      </c>
      <c r="Z2721" s="58">
        <v>260</v>
      </c>
      <c r="AA2721" s="58">
        <v>371.8</v>
      </c>
    </row>
    <row r="2722" spans="16:27" ht="18" customHeight="1" x14ac:dyDescent="0.25">
      <c r="P2722" s="11"/>
      <c r="Q2722" s="57" t="s">
        <v>88</v>
      </c>
      <c r="R2722" s="57">
        <v>2023</v>
      </c>
      <c r="S2722" s="57" t="s">
        <v>8</v>
      </c>
      <c r="T2722" s="57" t="s">
        <v>101</v>
      </c>
      <c r="U2722" s="57" t="s">
        <v>103</v>
      </c>
      <c r="V2722" s="57" t="s">
        <v>104</v>
      </c>
      <c r="W2722" s="57" t="s">
        <v>100</v>
      </c>
      <c r="X2722" s="57" t="s">
        <v>102</v>
      </c>
      <c r="Y2722" s="57" t="s">
        <v>105</v>
      </c>
      <c r="Z2722" s="57">
        <v>236</v>
      </c>
      <c r="AA2722" s="57">
        <v>337.48</v>
      </c>
    </row>
    <row r="2723" spans="16:27" ht="18" customHeight="1" x14ac:dyDescent="0.25">
      <c r="P2723" s="11"/>
      <c r="Q2723" s="58" t="s">
        <v>95</v>
      </c>
      <c r="R2723" s="58">
        <v>2023</v>
      </c>
      <c r="S2723" s="58" t="s">
        <v>8</v>
      </c>
      <c r="T2723" s="58" t="s">
        <v>101</v>
      </c>
      <c r="U2723" s="58" t="s">
        <v>103</v>
      </c>
      <c r="V2723" s="58" t="s">
        <v>104</v>
      </c>
      <c r="W2723" s="58" t="s">
        <v>100</v>
      </c>
      <c r="X2723" s="58" t="s">
        <v>102</v>
      </c>
      <c r="Y2723" s="58" t="s">
        <v>105</v>
      </c>
      <c r="Z2723" s="58">
        <v>262</v>
      </c>
      <c r="AA2723" s="58">
        <v>374.66</v>
      </c>
    </row>
    <row r="2724" spans="16:27" ht="18" customHeight="1" x14ac:dyDescent="0.25">
      <c r="P2724" s="11"/>
      <c r="Q2724" s="57" t="s">
        <v>99</v>
      </c>
      <c r="R2724" s="57">
        <v>2023</v>
      </c>
      <c r="S2724" s="57" t="s">
        <v>8</v>
      </c>
      <c r="T2724" s="57" t="s">
        <v>101</v>
      </c>
      <c r="U2724" s="57" t="s">
        <v>103</v>
      </c>
      <c r="V2724" s="57" t="s">
        <v>104</v>
      </c>
      <c r="W2724" s="57" t="s">
        <v>100</v>
      </c>
      <c r="X2724" s="57" t="s">
        <v>102</v>
      </c>
      <c r="Y2724" s="57" t="s">
        <v>105</v>
      </c>
      <c r="Z2724" s="57">
        <v>232</v>
      </c>
      <c r="AA2724" s="57">
        <v>331.76</v>
      </c>
    </row>
    <row r="2725" spans="16:27" ht="18" customHeight="1" x14ac:dyDescent="0.25">
      <c r="P2725" s="11"/>
      <c r="Q2725" s="58" t="s">
        <v>88</v>
      </c>
      <c r="R2725" s="58">
        <v>2023</v>
      </c>
      <c r="S2725" s="58" t="s">
        <v>8</v>
      </c>
      <c r="T2725" s="58" t="s">
        <v>101</v>
      </c>
      <c r="U2725" s="58" t="s">
        <v>103</v>
      </c>
      <c r="V2725" s="58" t="s">
        <v>104</v>
      </c>
      <c r="W2725" s="58" t="s">
        <v>100</v>
      </c>
      <c r="X2725" s="58" t="s">
        <v>102</v>
      </c>
      <c r="Y2725" s="58" t="s">
        <v>105</v>
      </c>
      <c r="Z2725" s="58">
        <v>795</v>
      </c>
      <c r="AA2725" s="58">
        <v>1136.8499999999999</v>
      </c>
    </row>
    <row r="2726" spans="16:27" ht="18" customHeight="1" x14ac:dyDescent="0.25">
      <c r="P2726" s="11"/>
      <c r="Q2726" s="57" t="s">
        <v>95</v>
      </c>
      <c r="R2726" s="57">
        <v>2023</v>
      </c>
      <c r="S2726" s="57" t="s">
        <v>8</v>
      </c>
      <c r="T2726" s="57" t="s">
        <v>101</v>
      </c>
      <c r="U2726" s="57" t="s">
        <v>103</v>
      </c>
      <c r="V2726" s="57" t="s">
        <v>104</v>
      </c>
      <c r="W2726" s="57" t="s">
        <v>100</v>
      </c>
      <c r="X2726" s="57" t="s">
        <v>102</v>
      </c>
      <c r="Y2726" s="57" t="s">
        <v>105</v>
      </c>
      <c r="Z2726" s="57">
        <v>882</v>
      </c>
      <c r="AA2726" s="57">
        <v>1261.26</v>
      </c>
    </row>
    <row r="2727" spans="16:27" ht="18" customHeight="1" x14ac:dyDescent="0.25">
      <c r="P2727" s="11"/>
      <c r="Q2727" s="58" t="s">
        <v>95</v>
      </c>
      <c r="R2727" s="58">
        <v>2023</v>
      </c>
      <c r="S2727" s="58" t="s">
        <v>8</v>
      </c>
      <c r="T2727" s="58" t="s">
        <v>101</v>
      </c>
      <c r="U2727" s="58" t="s">
        <v>103</v>
      </c>
      <c r="V2727" s="58" t="s">
        <v>104</v>
      </c>
      <c r="W2727" s="58" t="s">
        <v>100</v>
      </c>
      <c r="X2727" s="58" t="s">
        <v>102</v>
      </c>
      <c r="Y2727" s="58" t="s">
        <v>105</v>
      </c>
      <c r="Z2727" s="58">
        <v>835</v>
      </c>
      <c r="AA2727" s="58">
        <v>526.24</v>
      </c>
    </row>
    <row r="2728" spans="16:27" ht="18" customHeight="1" x14ac:dyDescent="0.25">
      <c r="P2728" s="11"/>
      <c r="Q2728" s="57" t="s">
        <v>88</v>
      </c>
      <c r="R2728" s="57">
        <v>2023</v>
      </c>
      <c r="S2728" s="57" t="s">
        <v>8</v>
      </c>
      <c r="T2728" s="57" t="s">
        <v>101</v>
      </c>
      <c r="U2728" s="57" t="s">
        <v>103</v>
      </c>
      <c r="V2728" s="57" t="s">
        <v>104</v>
      </c>
      <c r="W2728" s="57" t="s">
        <v>100</v>
      </c>
      <c r="X2728" s="57" t="s">
        <v>102</v>
      </c>
      <c r="Y2728" s="57" t="s">
        <v>105</v>
      </c>
      <c r="Z2728" s="57">
        <v>237</v>
      </c>
      <c r="AA2728" s="57">
        <v>338.91</v>
      </c>
    </row>
    <row r="2729" spans="16:27" ht="18" customHeight="1" x14ac:dyDescent="0.25">
      <c r="P2729" s="11"/>
      <c r="Q2729" s="58" t="s">
        <v>99</v>
      </c>
      <c r="R2729" s="58">
        <v>2023</v>
      </c>
      <c r="S2729" s="58" t="s">
        <v>8</v>
      </c>
      <c r="T2729" s="58" t="s">
        <v>101</v>
      </c>
      <c r="U2729" s="58" t="s">
        <v>103</v>
      </c>
      <c r="V2729" s="58" t="s">
        <v>104</v>
      </c>
      <c r="W2729" s="58" t="s">
        <v>100</v>
      </c>
      <c r="X2729" s="58" t="s">
        <v>102</v>
      </c>
      <c r="Y2729" s="58" t="s">
        <v>105</v>
      </c>
      <c r="Z2729" s="58">
        <v>259</v>
      </c>
      <c r="AA2729" s="58">
        <v>370.37</v>
      </c>
    </row>
    <row r="2730" spans="16:27" ht="18" customHeight="1" x14ac:dyDescent="0.25">
      <c r="P2730" s="11"/>
      <c r="Q2730" s="57" t="s">
        <v>95</v>
      </c>
      <c r="R2730" s="57">
        <v>2023</v>
      </c>
      <c r="S2730" s="57" t="s">
        <v>8</v>
      </c>
      <c r="T2730" s="57" t="s">
        <v>101</v>
      </c>
      <c r="U2730" s="57" t="s">
        <v>103</v>
      </c>
      <c r="V2730" s="57" t="s">
        <v>104</v>
      </c>
      <c r="W2730" s="57" t="s">
        <v>100</v>
      </c>
      <c r="X2730" s="57" t="s">
        <v>102</v>
      </c>
      <c r="Y2730" s="57" t="s">
        <v>105</v>
      </c>
      <c r="Z2730" s="57">
        <v>235</v>
      </c>
      <c r="AA2730" s="57">
        <v>336.05</v>
      </c>
    </row>
    <row r="2731" spans="16:27" ht="18" customHeight="1" x14ac:dyDescent="0.25">
      <c r="P2731" s="11"/>
      <c r="Q2731" s="58" t="s">
        <v>88</v>
      </c>
      <c r="R2731" s="58">
        <v>2023</v>
      </c>
      <c r="S2731" s="58" t="s">
        <v>8</v>
      </c>
      <c r="T2731" s="58" t="s">
        <v>101</v>
      </c>
      <c r="U2731" s="58" t="s">
        <v>103</v>
      </c>
      <c r="V2731" s="58" t="s">
        <v>104</v>
      </c>
      <c r="W2731" s="58" t="s">
        <v>100</v>
      </c>
      <c r="X2731" s="58" t="s">
        <v>102</v>
      </c>
      <c r="Y2731" s="58" t="s">
        <v>105</v>
      </c>
      <c r="Z2731" s="58">
        <v>804</v>
      </c>
      <c r="AA2731" s="58">
        <v>1149.72</v>
      </c>
    </row>
    <row r="2732" spans="16:27" ht="18" customHeight="1" x14ac:dyDescent="0.25">
      <c r="P2732" s="11"/>
      <c r="Q2732" s="57" t="s">
        <v>97</v>
      </c>
      <c r="R2732" s="57">
        <v>2023</v>
      </c>
      <c r="S2732" s="57" t="s">
        <v>8</v>
      </c>
      <c r="T2732" s="57" t="s">
        <v>101</v>
      </c>
      <c r="U2732" s="57" t="s">
        <v>103</v>
      </c>
      <c r="V2732" s="57" t="s">
        <v>104</v>
      </c>
      <c r="W2732" s="57" t="s">
        <v>100</v>
      </c>
      <c r="X2732" s="57" t="s">
        <v>102</v>
      </c>
      <c r="Y2732" s="57" t="s">
        <v>105</v>
      </c>
      <c r="Z2732" s="57">
        <v>233</v>
      </c>
      <c r="AA2732" s="57">
        <v>333.19</v>
      </c>
    </row>
    <row r="2733" spans="16:27" ht="18" customHeight="1" x14ac:dyDescent="0.25">
      <c r="P2733" s="11"/>
      <c r="Q2733" s="58" t="s">
        <v>95</v>
      </c>
      <c r="R2733" s="58">
        <v>2024</v>
      </c>
      <c r="S2733" s="58" t="s">
        <v>3</v>
      </c>
      <c r="T2733" s="58" t="s">
        <v>89</v>
      </c>
      <c r="U2733" s="58" t="s">
        <v>90</v>
      </c>
      <c r="V2733" s="58" t="s">
        <v>91</v>
      </c>
      <c r="W2733" s="58" t="s">
        <v>92</v>
      </c>
      <c r="X2733" s="58" t="s">
        <v>93</v>
      </c>
      <c r="Y2733" s="58" t="s">
        <v>96</v>
      </c>
      <c r="Z2733" s="58">
        <v>302</v>
      </c>
      <c r="AA2733" s="58">
        <v>462.06</v>
      </c>
    </row>
    <row r="2734" spans="16:27" ht="18" customHeight="1" x14ac:dyDescent="0.25">
      <c r="P2734" s="11"/>
      <c r="Q2734" s="57" t="s">
        <v>88</v>
      </c>
      <c r="R2734" s="57">
        <v>2024</v>
      </c>
      <c r="S2734" s="57" t="s">
        <v>3</v>
      </c>
      <c r="T2734" s="57" t="s">
        <v>89</v>
      </c>
      <c r="U2734" s="57" t="s">
        <v>90</v>
      </c>
      <c r="V2734" s="57" t="s">
        <v>91</v>
      </c>
      <c r="W2734" s="57" t="s">
        <v>92</v>
      </c>
      <c r="X2734" s="57" t="s">
        <v>93</v>
      </c>
      <c r="Y2734" s="57" t="s">
        <v>96</v>
      </c>
      <c r="Z2734" s="57">
        <v>272</v>
      </c>
      <c r="AA2734" s="57">
        <v>388.96</v>
      </c>
    </row>
    <row r="2735" spans="16:27" ht="18" customHeight="1" x14ac:dyDescent="0.25">
      <c r="P2735" s="11"/>
      <c r="Q2735" s="58" t="s">
        <v>95</v>
      </c>
      <c r="R2735" s="58">
        <v>2024</v>
      </c>
      <c r="S2735" s="58" t="s">
        <v>3</v>
      </c>
      <c r="T2735" s="58" t="s">
        <v>89</v>
      </c>
      <c r="U2735" s="58" t="s">
        <v>90</v>
      </c>
      <c r="V2735" s="58" t="s">
        <v>91</v>
      </c>
      <c r="W2735" s="58" t="s">
        <v>92</v>
      </c>
      <c r="X2735" s="58" t="s">
        <v>93</v>
      </c>
      <c r="Y2735" s="58" t="s">
        <v>96</v>
      </c>
      <c r="Z2735" s="58">
        <v>298</v>
      </c>
      <c r="AA2735" s="58">
        <v>426.14</v>
      </c>
    </row>
    <row r="2736" spans="16:27" ht="18" customHeight="1" x14ac:dyDescent="0.25">
      <c r="P2736" s="11"/>
      <c r="Q2736" s="57" t="s">
        <v>95</v>
      </c>
      <c r="R2736" s="57">
        <v>2024</v>
      </c>
      <c r="S2736" s="57" t="s">
        <v>3</v>
      </c>
      <c r="T2736" s="57" t="s">
        <v>89</v>
      </c>
      <c r="U2736" s="57" t="s">
        <v>90</v>
      </c>
      <c r="V2736" s="57" t="s">
        <v>91</v>
      </c>
      <c r="W2736" s="57" t="s">
        <v>92</v>
      </c>
      <c r="X2736" s="57" t="s">
        <v>93</v>
      </c>
      <c r="Y2736" s="57" t="s">
        <v>96</v>
      </c>
      <c r="Z2736" s="57">
        <v>274</v>
      </c>
      <c r="AA2736" s="57">
        <v>391.82</v>
      </c>
    </row>
    <row r="2737" spans="16:27" ht="18" customHeight="1" x14ac:dyDescent="0.25">
      <c r="P2737" s="11"/>
      <c r="Q2737" s="58" t="s">
        <v>88</v>
      </c>
      <c r="R2737" s="58">
        <v>2024</v>
      </c>
      <c r="S2737" s="58" t="s">
        <v>3</v>
      </c>
      <c r="T2737" s="58" t="s">
        <v>89</v>
      </c>
      <c r="U2737" s="58" t="s">
        <v>90</v>
      </c>
      <c r="V2737" s="58" t="s">
        <v>91</v>
      </c>
      <c r="W2737" s="58" t="s">
        <v>92</v>
      </c>
      <c r="X2737" s="58" t="s">
        <v>93</v>
      </c>
      <c r="Y2737" s="58" t="s">
        <v>96</v>
      </c>
      <c r="Z2737" s="58">
        <v>666</v>
      </c>
      <c r="AA2737" s="58">
        <v>952.38</v>
      </c>
    </row>
    <row r="2738" spans="16:27" ht="18" customHeight="1" x14ac:dyDescent="0.25">
      <c r="P2738" s="11"/>
      <c r="Q2738" s="57" t="s">
        <v>97</v>
      </c>
      <c r="R2738" s="57">
        <v>2024</v>
      </c>
      <c r="S2738" s="57" t="s">
        <v>3</v>
      </c>
      <c r="T2738" s="57" t="s">
        <v>89</v>
      </c>
      <c r="U2738" s="57" t="s">
        <v>90</v>
      </c>
      <c r="V2738" s="57" t="s">
        <v>91</v>
      </c>
      <c r="W2738" s="57" t="s">
        <v>92</v>
      </c>
      <c r="X2738" s="57" t="s">
        <v>93</v>
      </c>
      <c r="Y2738" s="57" t="s">
        <v>96</v>
      </c>
      <c r="Z2738" s="57">
        <v>753</v>
      </c>
      <c r="AA2738" s="57">
        <v>1076.79</v>
      </c>
    </row>
    <row r="2739" spans="16:27" ht="18" customHeight="1" x14ac:dyDescent="0.25">
      <c r="P2739" s="11"/>
      <c r="Q2739" s="58" t="s">
        <v>97</v>
      </c>
      <c r="R2739" s="58">
        <v>2024</v>
      </c>
      <c r="S2739" s="58" t="s">
        <v>3</v>
      </c>
      <c r="T2739" s="58" t="s">
        <v>89</v>
      </c>
      <c r="U2739" s="58" t="s">
        <v>90</v>
      </c>
      <c r="V2739" s="58" t="s">
        <v>91</v>
      </c>
      <c r="W2739" s="58" t="s">
        <v>92</v>
      </c>
      <c r="X2739" s="58" t="s">
        <v>93</v>
      </c>
      <c r="Y2739" s="58" t="s">
        <v>96</v>
      </c>
      <c r="Z2739" s="58">
        <v>297</v>
      </c>
      <c r="AA2739" s="58">
        <v>424.71</v>
      </c>
    </row>
    <row r="2740" spans="16:27" ht="18" customHeight="1" x14ac:dyDescent="0.25">
      <c r="P2740" s="11"/>
      <c r="Q2740" s="57" t="s">
        <v>88</v>
      </c>
      <c r="R2740" s="57">
        <v>2024</v>
      </c>
      <c r="S2740" s="57" t="s">
        <v>3</v>
      </c>
      <c r="T2740" s="57" t="s">
        <v>89</v>
      </c>
      <c r="U2740" s="57" t="s">
        <v>90</v>
      </c>
      <c r="V2740" s="57" t="s">
        <v>91</v>
      </c>
      <c r="W2740" s="57" t="s">
        <v>92</v>
      </c>
      <c r="X2740" s="57" t="s">
        <v>93</v>
      </c>
      <c r="Y2740" s="57" t="s">
        <v>96</v>
      </c>
      <c r="Z2740" s="57">
        <v>792</v>
      </c>
      <c r="AA2740" s="57">
        <v>526.24</v>
      </c>
    </row>
    <row r="2741" spans="16:27" ht="18" customHeight="1" x14ac:dyDescent="0.25">
      <c r="P2741" s="11"/>
      <c r="Q2741" s="58" t="s">
        <v>95</v>
      </c>
      <c r="R2741" s="58">
        <v>2024</v>
      </c>
      <c r="S2741" s="58" t="s">
        <v>3</v>
      </c>
      <c r="T2741" s="58" t="s">
        <v>89</v>
      </c>
      <c r="U2741" s="58" t="s">
        <v>90</v>
      </c>
      <c r="V2741" s="58" t="s">
        <v>91</v>
      </c>
      <c r="W2741" s="58" t="s">
        <v>92</v>
      </c>
      <c r="X2741" s="58" t="s">
        <v>93</v>
      </c>
      <c r="Y2741" s="58" t="s">
        <v>96</v>
      </c>
      <c r="Z2741" s="58">
        <v>301</v>
      </c>
      <c r="AA2741" s="58">
        <v>430.43</v>
      </c>
    </row>
    <row r="2742" spans="16:27" ht="18" customHeight="1" x14ac:dyDescent="0.25">
      <c r="P2742" s="11"/>
      <c r="Q2742" s="57" t="s">
        <v>95</v>
      </c>
      <c r="R2742" s="57">
        <v>2024</v>
      </c>
      <c r="S2742" s="57" t="s">
        <v>3</v>
      </c>
      <c r="T2742" s="57" t="s">
        <v>89</v>
      </c>
      <c r="U2742" s="57" t="s">
        <v>90</v>
      </c>
      <c r="V2742" s="57" t="s">
        <v>91</v>
      </c>
      <c r="W2742" s="57" t="s">
        <v>92</v>
      </c>
      <c r="X2742" s="57" t="s">
        <v>93</v>
      </c>
      <c r="Y2742" s="57" t="s">
        <v>96</v>
      </c>
      <c r="Z2742" s="57">
        <v>271</v>
      </c>
      <c r="AA2742" s="57">
        <v>387.53</v>
      </c>
    </row>
    <row r="2743" spans="16:27" ht="18" customHeight="1" x14ac:dyDescent="0.25">
      <c r="P2743" s="11"/>
      <c r="Q2743" s="58" t="s">
        <v>88</v>
      </c>
      <c r="R2743" s="58">
        <v>2024</v>
      </c>
      <c r="S2743" s="58" t="s">
        <v>3</v>
      </c>
      <c r="T2743" s="58" t="s">
        <v>89</v>
      </c>
      <c r="U2743" s="58" t="s">
        <v>90</v>
      </c>
      <c r="V2743" s="58" t="s">
        <v>91</v>
      </c>
      <c r="W2743" s="58" t="s">
        <v>92</v>
      </c>
      <c r="X2743" s="58" t="s">
        <v>93</v>
      </c>
      <c r="Y2743" s="58" t="s">
        <v>96</v>
      </c>
      <c r="Z2743" s="58">
        <v>299</v>
      </c>
      <c r="AA2743" s="58">
        <v>427.57</v>
      </c>
    </row>
    <row r="2744" spans="16:27" ht="18" customHeight="1" x14ac:dyDescent="0.25">
      <c r="P2744" s="11"/>
      <c r="Q2744" s="57" t="s">
        <v>95</v>
      </c>
      <c r="R2744" s="57">
        <v>2024</v>
      </c>
      <c r="S2744" s="57" t="s">
        <v>3</v>
      </c>
      <c r="T2744" s="57" t="s">
        <v>89</v>
      </c>
      <c r="U2744" s="57" t="s">
        <v>90</v>
      </c>
      <c r="V2744" s="57" t="s">
        <v>91</v>
      </c>
      <c r="W2744" s="57" t="s">
        <v>92</v>
      </c>
      <c r="X2744" s="57" t="s">
        <v>93</v>
      </c>
      <c r="Y2744" s="57" t="s">
        <v>96</v>
      </c>
      <c r="Z2744" s="57">
        <v>761</v>
      </c>
      <c r="AA2744" s="57">
        <v>1088.23</v>
      </c>
    </row>
    <row r="2745" spans="16:27" ht="18" customHeight="1" x14ac:dyDescent="0.25">
      <c r="P2745" s="11"/>
      <c r="Q2745" s="58" t="s">
        <v>88</v>
      </c>
      <c r="R2745" s="58">
        <v>2024</v>
      </c>
      <c r="S2745" s="58" t="s">
        <v>7</v>
      </c>
      <c r="T2745" s="58" t="s">
        <v>89</v>
      </c>
      <c r="U2745" s="58" t="s">
        <v>90</v>
      </c>
      <c r="V2745" s="58" t="s">
        <v>91</v>
      </c>
      <c r="W2745" s="58" t="s">
        <v>92</v>
      </c>
      <c r="X2745" s="58" t="s">
        <v>93</v>
      </c>
      <c r="Y2745" s="58" t="s">
        <v>96</v>
      </c>
      <c r="Z2745" s="58">
        <v>278</v>
      </c>
      <c r="AA2745" s="58">
        <v>425.34</v>
      </c>
    </row>
    <row r="2746" spans="16:27" ht="18" customHeight="1" x14ac:dyDescent="0.25">
      <c r="P2746" s="11"/>
      <c r="Q2746" s="57" t="s">
        <v>95</v>
      </c>
      <c r="R2746" s="57">
        <v>2024</v>
      </c>
      <c r="S2746" s="57" t="s">
        <v>7</v>
      </c>
      <c r="T2746" s="57" t="s">
        <v>89</v>
      </c>
      <c r="U2746" s="57" t="s">
        <v>90</v>
      </c>
      <c r="V2746" s="57" t="s">
        <v>91</v>
      </c>
      <c r="W2746" s="57" t="s">
        <v>92</v>
      </c>
      <c r="X2746" s="57" t="s">
        <v>93</v>
      </c>
      <c r="Y2746" s="57" t="s">
        <v>96</v>
      </c>
      <c r="Z2746" s="57">
        <v>280</v>
      </c>
      <c r="AA2746" s="57">
        <v>400.4</v>
      </c>
    </row>
    <row r="2747" spans="16:27" ht="18" customHeight="1" x14ac:dyDescent="0.25">
      <c r="P2747" s="11"/>
      <c r="Q2747" s="58" t="s">
        <v>88</v>
      </c>
      <c r="R2747" s="58">
        <v>2024</v>
      </c>
      <c r="S2747" s="58" t="s">
        <v>7</v>
      </c>
      <c r="T2747" s="58" t="s">
        <v>89</v>
      </c>
      <c r="U2747" s="58" t="s">
        <v>90</v>
      </c>
      <c r="V2747" s="58" t="s">
        <v>91</v>
      </c>
      <c r="W2747" s="58" t="s">
        <v>92</v>
      </c>
      <c r="X2747" s="58" t="s">
        <v>93</v>
      </c>
      <c r="Y2747" s="58" t="s">
        <v>96</v>
      </c>
      <c r="Z2747" s="58">
        <v>250</v>
      </c>
      <c r="AA2747" s="58">
        <v>357.5</v>
      </c>
    </row>
    <row r="2748" spans="16:27" ht="18" customHeight="1" x14ac:dyDescent="0.25">
      <c r="P2748" s="11"/>
      <c r="Q2748" s="57" t="s">
        <v>95</v>
      </c>
      <c r="R2748" s="57">
        <v>2024</v>
      </c>
      <c r="S2748" s="57" t="s">
        <v>7</v>
      </c>
      <c r="T2748" s="57" t="s">
        <v>89</v>
      </c>
      <c r="U2748" s="57" t="s">
        <v>90</v>
      </c>
      <c r="V2748" s="57" t="s">
        <v>91</v>
      </c>
      <c r="W2748" s="57" t="s">
        <v>92</v>
      </c>
      <c r="X2748" s="57" t="s">
        <v>93</v>
      </c>
      <c r="Y2748" s="57" t="s">
        <v>96</v>
      </c>
      <c r="Z2748" s="57">
        <v>670</v>
      </c>
      <c r="AA2748" s="57">
        <v>958.1</v>
      </c>
    </row>
    <row r="2749" spans="16:27" ht="18" customHeight="1" x14ac:dyDescent="0.25">
      <c r="P2749" s="11"/>
      <c r="Q2749" s="58" t="s">
        <v>88</v>
      </c>
      <c r="R2749" s="58">
        <v>2024</v>
      </c>
      <c r="S2749" s="58" t="s">
        <v>7</v>
      </c>
      <c r="T2749" s="58" t="s">
        <v>89</v>
      </c>
      <c r="U2749" s="58" t="s">
        <v>90</v>
      </c>
      <c r="V2749" s="58" t="s">
        <v>91</v>
      </c>
      <c r="W2749" s="58" t="s">
        <v>92</v>
      </c>
      <c r="X2749" s="58" t="s">
        <v>93</v>
      </c>
      <c r="Y2749" s="58" t="s">
        <v>96</v>
      </c>
      <c r="Z2749" s="58">
        <v>756</v>
      </c>
      <c r="AA2749" s="58">
        <v>1081.08</v>
      </c>
    </row>
    <row r="2750" spans="16:27" ht="18" customHeight="1" x14ac:dyDescent="0.25">
      <c r="P2750" s="11"/>
      <c r="Q2750" s="57" t="s">
        <v>88</v>
      </c>
      <c r="R2750" s="57">
        <v>2024</v>
      </c>
      <c r="S2750" s="57" t="s">
        <v>7</v>
      </c>
      <c r="T2750" s="57" t="s">
        <v>89</v>
      </c>
      <c r="U2750" s="57" t="s">
        <v>90</v>
      </c>
      <c r="V2750" s="57" t="s">
        <v>91</v>
      </c>
      <c r="W2750" s="57" t="s">
        <v>92</v>
      </c>
      <c r="X2750" s="57" t="s">
        <v>93</v>
      </c>
      <c r="Y2750" s="57" t="s">
        <v>96</v>
      </c>
      <c r="Z2750" s="57">
        <v>279</v>
      </c>
      <c r="AA2750" s="57">
        <v>398.97</v>
      </c>
    </row>
    <row r="2751" spans="16:27" ht="18" customHeight="1" x14ac:dyDescent="0.25">
      <c r="P2751" s="11"/>
      <c r="Q2751" s="58" t="s">
        <v>95</v>
      </c>
      <c r="R2751" s="58">
        <v>2024</v>
      </c>
      <c r="S2751" s="58" t="s">
        <v>7</v>
      </c>
      <c r="T2751" s="58" t="s">
        <v>89</v>
      </c>
      <c r="U2751" s="58" t="s">
        <v>90</v>
      </c>
      <c r="V2751" s="58" t="s">
        <v>91</v>
      </c>
      <c r="W2751" s="58" t="s">
        <v>92</v>
      </c>
      <c r="X2751" s="58" t="s">
        <v>93</v>
      </c>
      <c r="Y2751" s="58" t="s">
        <v>96</v>
      </c>
      <c r="Z2751" s="58">
        <v>796</v>
      </c>
      <c r="AA2751" s="58">
        <v>526.24</v>
      </c>
    </row>
    <row r="2752" spans="16:27" ht="18" customHeight="1" x14ac:dyDescent="0.25">
      <c r="P2752" s="11"/>
      <c r="Q2752" s="57" t="s">
        <v>88</v>
      </c>
      <c r="R2752" s="57">
        <v>2024</v>
      </c>
      <c r="S2752" s="57" t="s">
        <v>7</v>
      </c>
      <c r="T2752" s="57" t="s">
        <v>89</v>
      </c>
      <c r="U2752" s="57" t="s">
        <v>90</v>
      </c>
      <c r="V2752" s="57" t="s">
        <v>91</v>
      </c>
      <c r="W2752" s="57" t="s">
        <v>92</v>
      </c>
      <c r="X2752" s="57" t="s">
        <v>93</v>
      </c>
      <c r="Y2752" s="57" t="s">
        <v>96</v>
      </c>
      <c r="Z2752" s="57">
        <v>277</v>
      </c>
      <c r="AA2752" s="57">
        <v>396.11</v>
      </c>
    </row>
    <row r="2753" spans="16:27" ht="18" customHeight="1" x14ac:dyDescent="0.25">
      <c r="P2753" s="11"/>
      <c r="Q2753" s="58" t="s">
        <v>95</v>
      </c>
      <c r="R2753" s="58">
        <v>2024</v>
      </c>
      <c r="S2753" s="58" t="s">
        <v>7</v>
      </c>
      <c r="T2753" s="58" t="s">
        <v>89</v>
      </c>
      <c r="U2753" s="58" t="s">
        <v>90</v>
      </c>
      <c r="V2753" s="58" t="s">
        <v>91</v>
      </c>
      <c r="W2753" s="58" t="s">
        <v>92</v>
      </c>
      <c r="X2753" s="58" t="s">
        <v>93</v>
      </c>
      <c r="Y2753" s="58" t="s">
        <v>96</v>
      </c>
      <c r="Z2753" s="58">
        <v>253</v>
      </c>
      <c r="AA2753" s="58">
        <v>361.79</v>
      </c>
    </row>
    <row r="2754" spans="16:27" ht="18" customHeight="1" x14ac:dyDescent="0.25">
      <c r="P2754" s="11"/>
      <c r="Q2754" s="57" t="s">
        <v>88</v>
      </c>
      <c r="R2754" s="57">
        <v>2024</v>
      </c>
      <c r="S2754" s="57" t="s">
        <v>7</v>
      </c>
      <c r="T2754" s="57" t="s">
        <v>89</v>
      </c>
      <c r="U2754" s="57" t="s">
        <v>90</v>
      </c>
      <c r="V2754" s="57" t="s">
        <v>91</v>
      </c>
      <c r="W2754" s="57" t="s">
        <v>92</v>
      </c>
      <c r="X2754" s="57" t="s">
        <v>93</v>
      </c>
      <c r="Y2754" s="57" t="s">
        <v>96</v>
      </c>
      <c r="Z2754" s="57">
        <v>765</v>
      </c>
      <c r="AA2754" s="57">
        <v>1093.95</v>
      </c>
    </row>
    <row r="2755" spans="16:27" ht="18" customHeight="1" x14ac:dyDescent="0.25">
      <c r="P2755" s="11"/>
      <c r="Q2755" s="58" t="s">
        <v>88</v>
      </c>
      <c r="R2755" s="58">
        <v>2024</v>
      </c>
      <c r="S2755" s="58" t="s">
        <v>11</v>
      </c>
      <c r="T2755" s="58" t="s">
        <v>89</v>
      </c>
      <c r="U2755" s="58" t="s">
        <v>90</v>
      </c>
      <c r="V2755" s="58" t="s">
        <v>91</v>
      </c>
      <c r="W2755" s="58" t="s">
        <v>92</v>
      </c>
      <c r="X2755" s="58" t="s">
        <v>93</v>
      </c>
      <c r="Y2755" s="58" t="s">
        <v>96</v>
      </c>
      <c r="Z2755" s="58">
        <v>230</v>
      </c>
      <c r="AA2755" s="58">
        <v>328.9</v>
      </c>
    </row>
    <row r="2756" spans="16:27" ht="18" customHeight="1" x14ac:dyDescent="0.25">
      <c r="P2756" s="11"/>
      <c r="Q2756" s="57" t="s">
        <v>95</v>
      </c>
      <c r="R2756" s="57">
        <v>2024</v>
      </c>
      <c r="S2756" s="57" t="s">
        <v>11</v>
      </c>
      <c r="T2756" s="57" t="s">
        <v>89</v>
      </c>
      <c r="U2756" s="57" t="s">
        <v>90</v>
      </c>
      <c r="V2756" s="57" t="s">
        <v>91</v>
      </c>
      <c r="W2756" s="57" t="s">
        <v>92</v>
      </c>
      <c r="X2756" s="57" t="s">
        <v>93</v>
      </c>
      <c r="Y2756" s="57" t="s">
        <v>96</v>
      </c>
      <c r="Z2756" s="57">
        <v>256</v>
      </c>
      <c r="AA2756" s="57">
        <v>366.08</v>
      </c>
    </row>
    <row r="2757" spans="16:27" ht="18" customHeight="1" x14ac:dyDescent="0.25">
      <c r="P2757" s="11"/>
      <c r="Q2757" s="58" t="s">
        <v>98</v>
      </c>
      <c r="R2757" s="58">
        <v>2024</v>
      </c>
      <c r="S2757" s="58" t="s">
        <v>11</v>
      </c>
      <c r="T2757" s="58" t="s">
        <v>89</v>
      </c>
      <c r="U2757" s="58" t="s">
        <v>90</v>
      </c>
      <c r="V2757" s="58" t="s">
        <v>91</v>
      </c>
      <c r="W2757" s="58" t="s">
        <v>92</v>
      </c>
      <c r="X2757" s="58" t="s">
        <v>93</v>
      </c>
      <c r="Y2757" s="58" t="s">
        <v>96</v>
      </c>
      <c r="Z2757" s="58">
        <v>232</v>
      </c>
      <c r="AA2757" s="58">
        <v>331.76</v>
      </c>
    </row>
    <row r="2758" spans="16:27" ht="18" customHeight="1" x14ac:dyDescent="0.25">
      <c r="P2758" s="11"/>
      <c r="Q2758" s="57" t="s">
        <v>97</v>
      </c>
      <c r="R2758" s="57">
        <v>2024</v>
      </c>
      <c r="S2758" s="57" t="s">
        <v>11</v>
      </c>
      <c r="T2758" s="57" t="s">
        <v>89</v>
      </c>
      <c r="U2758" s="57" t="s">
        <v>90</v>
      </c>
      <c r="V2758" s="57" t="s">
        <v>91</v>
      </c>
      <c r="W2758" s="57" t="s">
        <v>92</v>
      </c>
      <c r="X2758" s="57" t="s">
        <v>93</v>
      </c>
      <c r="Y2758" s="57" t="s">
        <v>96</v>
      </c>
      <c r="Z2758" s="57">
        <v>673</v>
      </c>
      <c r="AA2758" s="57">
        <v>962.39</v>
      </c>
    </row>
    <row r="2759" spans="16:27" ht="18" customHeight="1" x14ac:dyDescent="0.25">
      <c r="P2759" s="11"/>
      <c r="Q2759" s="58" t="s">
        <v>95</v>
      </c>
      <c r="R2759" s="58">
        <v>2024</v>
      </c>
      <c r="S2759" s="58" t="s">
        <v>11</v>
      </c>
      <c r="T2759" s="58" t="s">
        <v>89</v>
      </c>
      <c r="U2759" s="58" t="s">
        <v>90</v>
      </c>
      <c r="V2759" s="58" t="s">
        <v>91</v>
      </c>
      <c r="W2759" s="58" t="s">
        <v>92</v>
      </c>
      <c r="X2759" s="58" t="s">
        <v>93</v>
      </c>
      <c r="Y2759" s="58" t="s">
        <v>96</v>
      </c>
      <c r="Z2759" s="58">
        <v>760</v>
      </c>
      <c r="AA2759" s="58">
        <v>1086.8</v>
      </c>
    </row>
    <row r="2760" spans="16:27" ht="18" customHeight="1" x14ac:dyDescent="0.25">
      <c r="P2760" s="11"/>
      <c r="Q2760" s="57" t="s">
        <v>95</v>
      </c>
      <c r="R2760" s="57">
        <v>2024</v>
      </c>
      <c r="S2760" s="57" t="s">
        <v>11</v>
      </c>
      <c r="T2760" s="57" t="s">
        <v>89</v>
      </c>
      <c r="U2760" s="57" t="s">
        <v>90</v>
      </c>
      <c r="V2760" s="57" t="s">
        <v>91</v>
      </c>
      <c r="W2760" s="57" t="s">
        <v>92</v>
      </c>
      <c r="X2760" s="57" t="s">
        <v>93</v>
      </c>
      <c r="Y2760" s="57" t="s">
        <v>96</v>
      </c>
      <c r="Z2760" s="57">
        <v>255</v>
      </c>
      <c r="AA2760" s="57">
        <v>364.65</v>
      </c>
    </row>
    <row r="2761" spans="16:27" ht="18" customHeight="1" x14ac:dyDescent="0.25">
      <c r="P2761" s="11"/>
      <c r="Q2761" s="58" t="s">
        <v>97</v>
      </c>
      <c r="R2761" s="58">
        <v>2024</v>
      </c>
      <c r="S2761" s="58" t="s">
        <v>11</v>
      </c>
      <c r="T2761" s="58" t="s">
        <v>89</v>
      </c>
      <c r="U2761" s="58" t="s">
        <v>90</v>
      </c>
      <c r="V2761" s="58" t="s">
        <v>91</v>
      </c>
      <c r="W2761" s="58" t="s">
        <v>92</v>
      </c>
      <c r="X2761" s="58" t="s">
        <v>93</v>
      </c>
      <c r="Y2761" s="58" t="s">
        <v>96</v>
      </c>
      <c r="Z2761" s="58">
        <v>799</v>
      </c>
      <c r="AA2761" s="58">
        <v>526.24</v>
      </c>
    </row>
    <row r="2762" spans="16:27" ht="18" customHeight="1" x14ac:dyDescent="0.25">
      <c r="P2762" s="11"/>
      <c r="Q2762" s="57" t="s">
        <v>98</v>
      </c>
      <c r="R2762" s="57">
        <v>2024</v>
      </c>
      <c r="S2762" s="57" t="s">
        <v>11</v>
      </c>
      <c r="T2762" s="57" t="s">
        <v>89</v>
      </c>
      <c r="U2762" s="57" t="s">
        <v>90</v>
      </c>
      <c r="V2762" s="57" t="s">
        <v>91</v>
      </c>
      <c r="W2762" s="57" t="s">
        <v>92</v>
      </c>
      <c r="X2762" s="57" t="s">
        <v>93</v>
      </c>
      <c r="Y2762" s="57" t="s">
        <v>96</v>
      </c>
      <c r="Z2762" s="57">
        <v>259</v>
      </c>
      <c r="AA2762" s="57">
        <v>370.37</v>
      </c>
    </row>
    <row r="2763" spans="16:27" ht="18" customHeight="1" x14ac:dyDescent="0.25">
      <c r="P2763" s="11"/>
      <c r="Q2763" s="58" t="s">
        <v>95</v>
      </c>
      <c r="R2763" s="58">
        <v>2024</v>
      </c>
      <c r="S2763" s="58" t="s">
        <v>11</v>
      </c>
      <c r="T2763" s="58" t="s">
        <v>89</v>
      </c>
      <c r="U2763" s="58" t="s">
        <v>90</v>
      </c>
      <c r="V2763" s="58" t="s">
        <v>91</v>
      </c>
      <c r="W2763" s="58" t="s">
        <v>92</v>
      </c>
      <c r="X2763" s="58" t="s">
        <v>93</v>
      </c>
      <c r="Y2763" s="58" t="s">
        <v>96</v>
      </c>
      <c r="Z2763" s="58">
        <v>229</v>
      </c>
      <c r="AA2763" s="58">
        <v>327.47000000000003</v>
      </c>
    </row>
    <row r="2764" spans="16:27" ht="18" customHeight="1" x14ac:dyDescent="0.25">
      <c r="P2764" s="11"/>
      <c r="Q2764" s="57" t="s">
        <v>88</v>
      </c>
      <c r="R2764" s="57">
        <v>2024</v>
      </c>
      <c r="S2764" s="57" t="s">
        <v>11</v>
      </c>
      <c r="T2764" s="57" t="s">
        <v>89</v>
      </c>
      <c r="U2764" s="57" t="s">
        <v>90</v>
      </c>
      <c r="V2764" s="57" t="s">
        <v>91</v>
      </c>
      <c r="W2764" s="57" t="s">
        <v>92</v>
      </c>
      <c r="X2764" s="57" t="s">
        <v>93</v>
      </c>
      <c r="Y2764" s="57" t="s">
        <v>96</v>
      </c>
      <c r="Z2764" s="57">
        <v>257</v>
      </c>
      <c r="AA2764" s="57">
        <v>367.51</v>
      </c>
    </row>
    <row r="2765" spans="16:27" ht="18" customHeight="1" x14ac:dyDescent="0.25">
      <c r="P2765" s="11"/>
      <c r="Q2765" s="58" t="s">
        <v>97</v>
      </c>
      <c r="R2765" s="58">
        <v>2024</v>
      </c>
      <c r="S2765" s="58" t="s">
        <v>1</v>
      </c>
      <c r="T2765" s="58" t="s">
        <v>89</v>
      </c>
      <c r="U2765" s="58" t="s">
        <v>90</v>
      </c>
      <c r="V2765" s="58" t="s">
        <v>91</v>
      </c>
      <c r="W2765" s="58" t="s">
        <v>92</v>
      </c>
      <c r="X2765" s="58" t="s">
        <v>93</v>
      </c>
      <c r="Y2765" s="58" t="s">
        <v>96</v>
      </c>
      <c r="Z2765" s="58">
        <v>308</v>
      </c>
      <c r="AA2765" s="58">
        <v>471.24</v>
      </c>
    </row>
    <row r="2766" spans="16:27" ht="18" customHeight="1" x14ac:dyDescent="0.25">
      <c r="P2766" s="11"/>
      <c r="Q2766" s="57" t="s">
        <v>88</v>
      </c>
      <c r="R2766" s="57">
        <v>2024</v>
      </c>
      <c r="S2766" s="57" t="s">
        <v>1</v>
      </c>
      <c r="T2766" s="57" t="s">
        <v>89</v>
      </c>
      <c r="U2766" s="57" t="s">
        <v>90</v>
      </c>
      <c r="V2766" s="57" t="s">
        <v>91</v>
      </c>
      <c r="W2766" s="57" t="s">
        <v>92</v>
      </c>
      <c r="X2766" s="57" t="s">
        <v>93</v>
      </c>
      <c r="Y2766" s="57" t="s">
        <v>96</v>
      </c>
      <c r="Z2766" s="57">
        <v>284</v>
      </c>
      <c r="AA2766" s="57">
        <v>406.12</v>
      </c>
    </row>
    <row r="2767" spans="16:27" ht="18" customHeight="1" x14ac:dyDescent="0.25">
      <c r="P2767" s="11"/>
      <c r="Q2767" s="58" t="s">
        <v>88</v>
      </c>
      <c r="R2767" s="58">
        <v>2024</v>
      </c>
      <c r="S2767" s="58" t="s">
        <v>1</v>
      </c>
      <c r="T2767" s="58" t="s">
        <v>89</v>
      </c>
      <c r="U2767" s="58" t="s">
        <v>90</v>
      </c>
      <c r="V2767" s="58" t="s">
        <v>91</v>
      </c>
      <c r="W2767" s="58" t="s">
        <v>92</v>
      </c>
      <c r="X2767" s="58" t="s">
        <v>93</v>
      </c>
      <c r="Y2767" s="58" t="s">
        <v>96</v>
      </c>
      <c r="Z2767" s="58">
        <v>310</v>
      </c>
      <c r="AA2767" s="58">
        <v>443.3</v>
      </c>
    </row>
    <row r="2768" spans="16:27" ht="18" customHeight="1" x14ac:dyDescent="0.25">
      <c r="P2768" s="11"/>
      <c r="Q2768" s="57" t="s">
        <v>95</v>
      </c>
      <c r="R2768" s="57">
        <v>2024</v>
      </c>
      <c r="S2768" s="57" t="s">
        <v>1</v>
      </c>
      <c r="T2768" s="57" t="s">
        <v>89</v>
      </c>
      <c r="U2768" s="57" t="s">
        <v>90</v>
      </c>
      <c r="V2768" s="57" t="s">
        <v>91</v>
      </c>
      <c r="W2768" s="57" t="s">
        <v>92</v>
      </c>
      <c r="X2768" s="57" t="s">
        <v>93</v>
      </c>
      <c r="Y2768" s="57" t="s">
        <v>96</v>
      </c>
      <c r="Z2768" s="57">
        <v>664</v>
      </c>
      <c r="AA2768" s="57">
        <v>949.52</v>
      </c>
    </row>
    <row r="2769" spans="16:27" ht="18" customHeight="1" x14ac:dyDescent="0.25">
      <c r="P2769" s="11"/>
      <c r="Q2769" s="58" t="s">
        <v>88</v>
      </c>
      <c r="R2769" s="58">
        <v>2024</v>
      </c>
      <c r="S2769" s="58" t="s">
        <v>1</v>
      </c>
      <c r="T2769" s="58" t="s">
        <v>89</v>
      </c>
      <c r="U2769" s="58" t="s">
        <v>90</v>
      </c>
      <c r="V2769" s="58" t="s">
        <v>91</v>
      </c>
      <c r="W2769" s="58" t="s">
        <v>92</v>
      </c>
      <c r="X2769" s="58" t="s">
        <v>93</v>
      </c>
      <c r="Y2769" s="58" t="s">
        <v>96</v>
      </c>
      <c r="Z2769" s="58">
        <v>751</v>
      </c>
      <c r="AA2769" s="58">
        <v>1073.93</v>
      </c>
    </row>
    <row r="2770" spans="16:27" ht="18" customHeight="1" x14ac:dyDescent="0.25">
      <c r="P2770" s="11"/>
      <c r="Q2770" s="57" t="s">
        <v>88</v>
      </c>
      <c r="R2770" s="57">
        <v>2024</v>
      </c>
      <c r="S2770" s="57" t="s">
        <v>1</v>
      </c>
      <c r="T2770" s="57" t="s">
        <v>89</v>
      </c>
      <c r="U2770" s="57" t="s">
        <v>90</v>
      </c>
      <c r="V2770" s="57" t="s">
        <v>91</v>
      </c>
      <c r="W2770" s="57" t="s">
        <v>92</v>
      </c>
      <c r="X2770" s="57" t="s">
        <v>93</v>
      </c>
      <c r="Y2770" s="57" t="s">
        <v>96</v>
      </c>
      <c r="Z2770" s="57">
        <v>309</v>
      </c>
      <c r="AA2770" s="57">
        <v>441.87</v>
      </c>
    </row>
    <row r="2771" spans="16:27" ht="18" customHeight="1" x14ac:dyDescent="0.25">
      <c r="P2771" s="11"/>
      <c r="Q2771" s="58" t="s">
        <v>95</v>
      </c>
      <c r="R2771" s="58">
        <v>2024</v>
      </c>
      <c r="S2771" s="58" t="s">
        <v>1</v>
      </c>
      <c r="T2771" s="58" t="s">
        <v>89</v>
      </c>
      <c r="U2771" s="58" t="s">
        <v>90</v>
      </c>
      <c r="V2771" s="58" t="s">
        <v>91</v>
      </c>
      <c r="W2771" s="58" t="s">
        <v>92</v>
      </c>
      <c r="X2771" s="58" t="s">
        <v>93</v>
      </c>
      <c r="Y2771" s="58" t="s">
        <v>96</v>
      </c>
      <c r="Z2771" s="58">
        <v>790</v>
      </c>
      <c r="AA2771" s="58">
        <v>526.24</v>
      </c>
    </row>
    <row r="2772" spans="16:27" ht="18" customHeight="1" x14ac:dyDescent="0.25">
      <c r="P2772" s="11"/>
      <c r="Q2772" s="57" t="s">
        <v>88</v>
      </c>
      <c r="R2772" s="57">
        <v>2024</v>
      </c>
      <c r="S2772" s="57" t="s">
        <v>1</v>
      </c>
      <c r="T2772" s="57" t="s">
        <v>89</v>
      </c>
      <c r="U2772" s="57" t="s">
        <v>90</v>
      </c>
      <c r="V2772" s="57" t="s">
        <v>91</v>
      </c>
      <c r="W2772" s="57" t="s">
        <v>92</v>
      </c>
      <c r="X2772" s="57" t="s">
        <v>93</v>
      </c>
      <c r="Y2772" s="57" t="s">
        <v>96</v>
      </c>
      <c r="Z2772" s="57">
        <v>283</v>
      </c>
      <c r="AA2772" s="57">
        <v>404.69</v>
      </c>
    </row>
    <row r="2773" spans="16:27" ht="18" customHeight="1" x14ac:dyDescent="0.25">
      <c r="P2773" s="11"/>
      <c r="Q2773" s="58" t="s">
        <v>88</v>
      </c>
      <c r="R2773" s="58">
        <v>2024</v>
      </c>
      <c r="S2773" s="58" t="s">
        <v>1</v>
      </c>
      <c r="T2773" s="58" t="s">
        <v>89</v>
      </c>
      <c r="U2773" s="58" t="s">
        <v>90</v>
      </c>
      <c r="V2773" s="58" t="s">
        <v>91</v>
      </c>
      <c r="W2773" s="58" t="s">
        <v>92</v>
      </c>
      <c r="X2773" s="58" t="s">
        <v>93</v>
      </c>
      <c r="Y2773" s="58" t="s">
        <v>96</v>
      </c>
      <c r="Z2773" s="58">
        <v>311</v>
      </c>
      <c r="AA2773" s="58">
        <v>444.73</v>
      </c>
    </row>
    <row r="2774" spans="16:27" ht="18" customHeight="1" x14ac:dyDescent="0.25">
      <c r="P2774" s="11"/>
      <c r="Q2774" s="57" t="s">
        <v>97</v>
      </c>
      <c r="R2774" s="57">
        <v>2024</v>
      </c>
      <c r="S2774" s="57" t="s">
        <v>1</v>
      </c>
      <c r="T2774" s="57" t="s">
        <v>89</v>
      </c>
      <c r="U2774" s="57" t="s">
        <v>90</v>
      </c>
      <c r="V2774" s="57" t="s">
        <v>91</v>
      </c>
      <c r="W2774" s="57" t="s">
        <v>92</v>
      </c>
      <c r="X2774" s="57" t="s">
        <v>93</v>
      </c>
      <c r="Y2774" s="57" t="s">
        <v>96</v>
      </c>
      <c r="Z2774" s="57">
        <v>760</v>
      </c>
      <c r="AA2774" s="57">
        <v>1086.8</v>
      </c>
    </row>
    <row r="2775" spans="16:27" ht="18" customHeight="1" x14ac:dyDescent="0.25">
      <c r="P2775" s="11"/>
      <c r="Q2775" s="58" t="s">
        <v>95</v>
      </c>
      <c r="R2775" s="58">
        <v>2024</v>
      </c>
      <c r="S2775" s="58" t="s">
        <v>0</v>
      </c>
      <c r="T2775" s="58" t="s">
        <v>89</v>
      </c>
      <c r="U2775" s="58" t="s">
        <v>90</v>
      </c>
      <c r="V2775" s="58" t="s">
        <v>91</v>
      </c>
      <c r="W2775" s="58" t="s">
        <v>92</v>
      </c>
      <c r="X2775" s="58" t="s">
        <v>93</v>
      </c>
      <c r="Y2775" s="58" t="s">
        <v>96</v>
      </c>
      <c r="Z2775" s="58">
        <v>314</v>
      </c>
      <c r="AA2775" s="58">
        <v>480.42</v>
      </c>
    </row>
    <row r="2776" spans="16:27" ht="18" customHeight="1" x14ac:dyDescent="0.25">
      <c r="P2776" s="11"/>
      <c r="Q2776" s="57" t="s">
        <v>95</v>
      </c>
      <c r="R2776" s="57">
        <v>2024</v>
      </c>
      <c r="S2776" s="57" t="s">
        <v>0</v>
      </c>
      <c r="T2776" s="57" t="s">
        <v>89</v>
      </c>
      <c r="U2776" s="57" t="s">
        <v>90</v>
      </c>
      <c r="V2776" s="57" t="s">
        <v>91</v>
      </c>
      <c r="W2776" s="57" t="s">
        <v>92</v>
      </c>
      <c r="X2776" s="57" t="s">
        <v>93</v>
      </c>
      <c r="Y2776" s="57" t="s">
        <v>96</v>
      </c>
      <c r="Z2776" s="57">
        <v>290</v>
      </c>
      <c r="AA2776" s="57">
        <v>414.7</v>
      </c>
    </row>
    <row r="2777" spans="16:27" ht="18" customHeight="1" x14ac:dyDescent="0.25">
      <c r="P2777" s="11"/>
      <c r="Q2777" s="58" t="s">
        <v>95</v>
      </c>
      <c r="R2777" s="58">
        <v>2024</v>
      </c>
      <c r="S2777" s="58" t="s">
        <v>0</v>
      </c>
      <c r="T2777" s="58" t="s">
        <v>89</v>
      </c>
      <c r="U2777" s="58" t="s">
        <v>90</v>
      </c>
      <c r="V2777" s="58" t="s">
        <v>91</v>
      </c>
      <c r="W2777" s="58" t="s">
        <v>92</v>
      </c>
      <c r="X2777" s="58" t="s">
        <v>93</v>
      </c>
      <c r="Y2777" s="58" t="s">
        <v>96</v>
      </c>
      <c r="Z2777" s="58">
        <v>316</v>
      </c>
      <c r="AA2777" s="58">
        <v>451.88</v>
      </c>
    </row>
    <row r="2778" spans="16:27" ht="18" customHeight="1" x14ac:dyDescent="0.25">
      <c r="P2778" s="11"/>
      <c r="Q2778" s="57" t="s">
        <v>98</v>
      </c>
      <c r="R2778" s="57">
        <v>2024</v>
      </c>
      <c r="S2778" s="57" t="s">
        <v>0</v>
      </c>
      <c r="T2778" s="57" t="s">
        <v>89</v>
      </c>
      <c r="U2778" s="57" t="s">
        <v>90</v>
      </c>
      <c r="V2778" s="57" t="s">
        <v>91</v>
      </c>
      <c r="W2778" s="57" t="s">
        <v>92</v>
      </c>
      <c r="X2778" s="57" t="s">
        <v>93</v>
      </c>
      <c r="Y2778" s="57" t="s">
        <v>96</v>
      </c>
      <c r="Z2778" s="57">
        <v>286</v>
      </c>
      <c r="AA2778" s="57">
        <v>408.98</v>
      </c>
    </row>
    <row r="2779" spans="16:27" ht="18" customHeight="1" x14ac:dyDescent="0.25">
      <c r="P2779" s="11"/>
      <c r="Q2779" s="58" t="s">
        <v>95</v>
      </c>
      <c r="R2779" s="58">
        <v>2024</v>
      </c>
      <c r="S2779" s="58" t="s">
        <v>0</v>
      </c>
      <c r="T2779" s="58" t="s">
        <v>89</v>
      </c>
      <c r="U2779" s="58" t="s">
        <v>90</v>
      </c>
      <c r="V2779" s="58" t="s">
        <v>91</v>
      </c>
      <c r="W2779" s="58" t="s">
        <v>92</v>
      </c>
      <c r="X2779" s="58" t="s">
        <v>93</v>
      </c>
      <c r="Y2779" s="58" t="s">
        <v>96</v>
      </c>
      <c r="Z2779" s="58">
        <v>663</v>
      </c>
      <c r="AA2779" s="58">
        <v>948.09</v>
      </c>
    </row>
    <row r="2780" spans="16:27" ht="18" customHeight="1" x14ac:dyDescent="0.25">
      <c r="P2780" s="11"/>
      <c r="Q2780" s="57" t="s">
        <v>95</v>
      </c>
      <c r="R2780" s="57">
        <v>2024</v>
      </c>
      <c r="S2780" s="57" t="s">
        <v>0</v>
      </c>
      <c r="T2780" s="57" t="s">
        <v>89</v>
      </c>
      <c r="U2780" s="57" t="s">
        <v>90</v>
      </c>
      <c r="V2780" s="57" t="s">
        <v>91</v>
      </c>
      <c r="W2780" s="57" t="s">
        <v>92</v>
      </c>
      <c r="X2780" s="57" t="s">
        <v>93</v>
      </c>
      <c r="Y2780" s="57" t="s">
        <v>96</v>
      </c>
      <c r="Z2780" s="57">
        <v>750</v>
      </c>
      <c r="AA2780" s="57">
        <v>1072.5</v>
      </c>
    </row>
    <row r="2781" spans="16:27" ht="18" customHeight="1" x14ac:dyDescent="0.25">
      <c r="P2781" s="11"/>
      <c r="Q2781" s="58" t="s">
        <v>95</v>
      </c>
      <c r="R2781" s="58">
        <v>2024</v>
      </c>
      <c r="S2781" s="58" t="s">
        <v>0</v>
      </c>
      <c r="T2781" s="58" t="s">
        <v>89</v>
      </c>
      <c r="U2781" s="58" t="s">
        <v>90</v>
      </c>
      <c r="V2781" s="58" t="s">
        <v>91</v>
      </c>
      <c r="W2781" s="58" t="s">
        <v>92</v>
      </c>
      <c r="X2781" s="58" t="s">
        <v>93</v>
      </c>
      <c r="Y2781" s="58" t="s">
        <v>96</v>
      </c>
      <c r="Z2781" s="58">
        <v>315</v>
      </c>
      <c r="AA2781" s="58">
        <v>450.45</v>
      </c>
    </row>
    <row r="2782" spans="16:27" ht="18" customHeight="1" x14ac:dyDescent="0.25">
      <c r="P2782" s="11"/>
      <c r="Q2782" s="57" t="s">
        <v>95</v>
      </c>
      <c r="R2782" s="57">
        <v>2024</v>
      </c>
      <c r="S2782" s="57" t="s">
        <v>0</v>
      </c>
      <c r="T2782" s="57" t="s">
        <v>89</v>
      </c>
      <c r="U2782" s="57" t="s">
        <v>90</v>
      </c>
      <c r="V2782" s="57" t="s">
        <v>91</v>
      </c>
      <c r="W2782" s="57" t="s">
        <v>92</v>
      </c>
      <c r="X2782" s="57" t="s">
        <v>93</v>
      </c>
      <c r="Y2782" s="57" t="s">
        <v>96</v>
      </c>
      <c r="Z2782" s="57">
        <v>789</v>
      </c>
      <c r="AA2782" s="57">
        <v>526.24</v>
      </c>
    </row>
    <row r="2783" spans="16:27" ht="18" customHeight="1" x14ac:dyDescent="0.25">
      <c r="P2783" s="11"/>
      <c r="Q2783" s="58" t="s">
        <v>98</v>
      </c>
      <c r="R2783" s="58">
        <v>2024</v>
      </c>
      <c r="S2783" s="58" t="s">
        <v>0</v>
      </c>
      <c r="T2783" s="58" t="s">
        <v>89</v>
      </c>
      <c r="U2783" s="58" t="s">
        <v>90</v>
      </c>
      <c r="V2783" s="58" t="s">
        <v>91</v>
      </c>
      <c r="W2783" s="58" t="s">
        <v>92</v>
      </c>
      <c r="X2783" s="58" t="s">
        <v>93</v>
      </c>
      <c r="Y2783" s="58" t="s">
        <v>96</v>
      </c>
      <c r="Z2783" s="58">
        <v>313</v>
      </c>
      <c r="AA2783" s="58">
        <v>447.59</v>
      </c>
    </row>
    <row r="2784" spans="16:27" ht="18" customHeight="1" x14ac:dyDescent="0.25">
      <c r="P2784" s="11"/>
      <c r="Q2784" s="57" t="s">
        <v>95</v>
      </c>
      <c r="R2784" s="57">
        <v>2024</v>
      </c>
      <c r="S2784" s="57" t="s">
        <v>0</v>
      </c>
      <c r="T2784" s="57" t="s">
        <v>89</v>
      </c>
      <c r="U2784" s="57" t="s">
        <v>90</v>
      </c>
      <c r="V2784" s="57" t="s">
        <v>91</v>
      </c>
      <c r="W2784" s="57" t="s">
        <v>92</v>
      </c>
      <c r="X2784" s="57" t="s">
        <v>93</v>
      </c>
      <c r="Y2784" s="57" t="s">
        <v>96</v>
      </c>
      <c r="Z2784" s="57">
        <v>289</v>
      </c>
      <c r="AA2784" s="57">
        <v>413.27</v>
      </c>
    </row>
    <row r="2785" spans="16:27" ht="18" customHeight="1" x14ac:dyDescent="0.25">
      <c r="P2785" s="11"/>
      <c r="Q2785" s="58" t="s">
        <v>95</v>
      </c>
      <c r="R2785" s="58">
        <v>2024</v>
      </c>
      <c r="S2785" s="58" t="s">
        <v>0</v>
      </c>
      <c r="T2785" s="58" t="s">
        <v>89</v>
      </c>
      <c r="U2785" s="58" t="s">
        <v>90</v>
      </c>
      <c r="V2785" s="58" t="s">
        <v>91</v>
      </c>
      <c r="W2785" s="58" t="s">
        <v>92</v>
      </c>
      <c r="X2785" s="58" t="s">
        <v>93</v>
      </c>
      <c r="Y2785" s="58" t="s">
        <v>96</v>
      </c>
      <c r="Z2785" s="58">
        <v>317</v>
      </c>
      <c r="AA2785" s="58">
        <v>453.31</v>
      </c>
    </row>
    <row r="2786" spans="16:27" ht="18" customHeight="1" x14ac:dyDescent="0.25">
      <c r="P2786" s="11"/>
      <c r="Q2786" s="57" t="s">
        <v>95</v>
      </c>
      <c r="R2786" s="57">
        <v>2024</v>
      </c>
      <c r="S2786" s="57" t="s">
        <v>0</v>
      </c>
      <c r="T2786" s="57" t="s">
        <v>89</v>
      </c>
      <c r="U2786" s="57" t="s">
        <v>90</v>
      </c>
      <c r="V2786" s="57" t="s">
        <v>91</v>
      </c>
      <c r="W2786" s="57" t="s">
        <v>92</v>
      </c>
      <c r="X2786" s="57" t="s">
        <v>93</v>
      </c>
      <c r="Y2786" s="57" t="s">
        <v>96</v>
      </c>
      <c r="Z2786" s="57">
        <v>759</v>
      </c>
      <c r="AA2786" s="57">
        <v>1085.3699999999999</v>
      </c>
    </row>
    <row r="2787" spans="16:27" ht="18" customHeight="1" x14ac:dyDescent="0.25">
      <c r="P2787" s="11"/>
      <c r="Q2787" s="58" t="s">
        <v>95</v>
      </c>
      <c r="R2787" s="58">
        <v>2024</v>
      </c>
      <c r="S2787" s="58" t="s">
        <v>6</v>
      </c>
      <c r="T2787" s="58" t="s">
        <v>89</v>
      </c>
      <c r="U2787" s="58" t="s">
        <v>90</v>
      </c>
      <c r="V2787" s="58" t="s">
        <v>91</v>
      </c>
      <c r="W2787" s="58" t="s">
        <v>92</v>
      </c>
      <c r="X2787" s="58" t="s">
        <v>93</v>
      </c>
      <c r="Y2787" s="58" t="s">
        <v>96</v>
      </c>
      <c r="Z2787" s="58">
        <v>284</v>
      </c>
      <c r="AA2787" s="58">
        <v>434.52</v>
      </c>
    </row>
    <row r="2788" spans="16:27" ht="18" customHeight="1" x14ac:dyDescent="0.25">
      <c r="P2788" s="11"/>
      <c r="Q2788" s="57" t="s">
        <v>95</v>
      </c>
      <c r="R2788" s="57">
        <v>2024</v>
      </c>
      <c r="S2788" s="57" t="s">
        <v>6</v>
      </c>
      <c r="T2788" s="57" t="s">
        <v>89</v>
      </c>
      <c r="U2788" s="57" t="s">
        <v>90</v>
      </c>
      <c r="V2788" s="57" t="s">
        <v>91</v>
      </c>
      <c r="W2788" s="57" t="s">
        <v>92</v>
      </c>
      <c r="X2788" s="57" t="s">
        <v>93</v>
      </c>
      <c r="Y2788" s="57" t="s">
        <v>96</v>
      </c>
      <c r="Z2788" s="57">
        <v>254</v>
      </c>
      <c r="AA2788" s="57">
        <v>363.22</v>
      </c>
    </row>
    <row r="2789" spans="16:27" ht="18" customHeight="1" x14ac:dyDescent="0.25">
      <c r="P2789" s="11"/>
      <c r="Q2789" s="58" t="s">
        <v>95</v>
      </c>
      <c r="R2789" s="58">
        <v>2024</v>
      </c>
      <c r="S2789" s="58" t="s">
        <v>6</v>
      </c>
      <c r="T2789" s="58" t="s">
        <v>89</v>
      </c>
      <c r="U2789" s="58" t="s">
        <v>90</v>
      </c>
      <c r="V2789" s="58" t="s">
        <v>91</v>
      </c>
      <c r="W2789" s="58" t="s">
        <v>92</v>
      </c>
      <c r="X2789" s="58" t="s">
        <v>93</v>
      </c>
      <c r="Y2789" s="58" t="s">
        <v>96</v>
      </c>
      <c r="Z2789" s="58">
        <v>286</v>
      </c>
      <c r="AA2789" s="58">
        <v>408.98</v>
      </c>
    </row>
    <row r="2790" spans="16:27" ht="18" customHeight="1" x14ac:dyDescent="0.25">
      <c r="P2790" s="11"/>
      <c r="Q2790" s="57" t="s">
        <v>88</v>
      </c>
      <c r="R2790" s="57">
        <v>2024</v>
      </c>
      <c r="S2790" s="57" t="s">
        <v>6</v>
      </c>
      <c r="T2790" s="57" t="s">
        <v>89</v>
      </c>
      <c r="U2790" s="57" t="s">
        <v>90</v>
      </c>
      <c r="V2790" s="57" t="s">
        <v>91</v>
      </c>
      <c r="W2790" s="57" t="s">
        <v>92</v>
      </c>
      <c r="X2790" s="57" t="s">
        <v>93</v>
      </c>
      <c r="Y2790" s="57" t="s">
        <v>96</v>
      </c>
      <c r="Z2790" s="57">
        <v>256</v>
      </c>
      <c r="AA2790" s="57">
        <v>366.08</v>
      </c>
    </row>
    <row r="2791" spans="16:27" ht="18" customHeight="1" x14ac:dyDescent="0.25">
      <c r="P2791" s="11"/>
      <c r="Q2791" s="58" t="s">
        <v>95</v>
      </c>
      <c r="R2791" s="58">
        <v>2024</v>
      </c>
      <c r="S2791" s="58" t="s">
        <v>6</v>
      </c>
      <c r="T2791" s="58" t="s">
        <v>89</v>
      </c>
      <c r="U2791" s="58" t="s">
        <v>90</v>
      </c>
      <c r="V2791" s="58" t="s">
        <v>91</v>
      </c>
      <c r="W2791" s="58" t="s">
        <v>92</v>
      </c>
      <c r="X2791" s="58" t="s">
        <v>93</v>
      </c>
      <c r="Y2791" s="58" t="s">
        <v>96</v>
      </c>
      <c r="Z2791" s="58">
        <v>669</v>
      </c>
      <c r="AA2791" s="58">
        <v>956.67</v>
      </c>
    </row>
    <row r="2792" spans="16:27" ht="18" customHeight="1" x14ac:dyDescent="0.25">
      <c r="P2792" s="11"/>
      <c r="Q2792" s="57" t="s">
        <v>88</v>
      </c>
      <c r="R2792" s="57">
        <v>2024</v>
      </c>
      <c r="S2792" s="57" t="s">
        <v>6</v>
      </c>
      <c r="T2792" s="57" t="s">
        <v>89</v>
      </c>
      <c r="U2792" s="57" t="s">
        <v>90</v>
      </c>
      <c r="V2792" s="57" t="s">
        <v>91</v>
      </c>
      <c r="W2792" s="57" t="s">
        <v>92</v>
      </c>
      <c r="X2792" s="57" t="s">
        <v>93</v>
      </c>
      <c r="Y2792" s="57" t="s">
        <v>96</v>
      </c>
      <c r="Z2792" s="57">
        <v>755</v>
      </c>
      <c r="AA2792" s="57">
        <v>1079.6500000000001</v>
      </c>
    </row>
    <row r="2793" spans="16:27" ht="18" customHeight="1" x14ac:dyDescent="0.25">
      <c r="P2793" s="11"/>
      <c r="Q2793" s="58" t="s">
        <v>88</v>
      </c>
      <c r="R2793" s="58">
        <v>2024</v>
      </c>
      <c r="S2793" s="58" t="s">
        <v>6</v>
      </c>
      <c r="T2793" s="58" t="s">
        <v>89</v>
      </c>
      <c r="U2793" s="58" t="s">
        <v>90</v>
      </c>
      <c r="V2793" s="58" t="s">
        <v>91</v>
      </c>
      <c r="W2793" s="58" t="s">
        <v>92</v>
      </c>
      <c r="X2793" s="58" t="s">
        <v>93</v>
      </c>
      <c r="Y2793" s="58" t="s">
        <v>96</v>
      </c>
      <c r="Z2793" s="58">
        <v>285</v>
      </c>
      <c r="AA2793" s="58">
        <v>407.55</v>
      </c>
    </row>
    <row r="2794" spans="16:27" ht="18" customHeight="1" x14ac:dyDescent="0.25">
      <c r="P2794" s="11"/>
      <c r="Q2794" s="57" t="s">
        <v>95</v>
      </c>
      <c r="R2794" s="57">
        <v>2024</v>
      </c>
      <c r="S2794" s="57" t="s">
        <v>6</v>
      </c>
      <c r="T2794" s="57" t="s">
        <v>89</v>
      </c>
      <c r="U2794" s="57" t="s">
        <v>90</v>
      </c>
      <c r="V2794" s="57" t="s">
        <v>91</v>
      </c>
      <c r="W2794" s="57" t="s">
        <v>92</v>
      </c>
      <c r="X2794" s="57" t="s">
        <v>93</v>
      </c>
      <c r="Y2794" s="57" t="s">
        <v>96</v>
      </c>
      <c r="Z2794" s="57">
        <v>795</v>
      </c>
      <c r="AA2794" s="57">
        <v>526.24</v>
      </c>
    </row>
    <row r="2795" spans="16:27" ht="18" customHeight="1" x14ac:dyDescent="0.25">
      <c r="P2795" s="11"/>
      <c r="Q2795" s="58" t="s">
        <v>88</v>
      </c>
      <c r="R2795" s="58">
        <v>2024</v>
      </c>
      <c r="S2795" s="58" t="s">
        <v>6</v>
      </c>
      <c r="T2795" s="58" t="s">
        <v>89</v>
      </c>
      <c r="U2795" s="58" t="s">
        <v>90</v>
      </c>
      <c r="V2795" s="58" t="s">
        <v>91</v>
      </c>
      <c r="W2795" s="58" t="s">
        <v>92</v>
      </c>
      <c r="X2795" s="58" t="s">
        <v>93</v>
      </c>
      <c r="Y2795" s="58" t="s">
        <v>96</v>
      </c>
      <c r="Z2795" s="58">
        <v>283</v>
      </c>
      <c r="AA2795" s="58">
        <v>404.69</v>
      </c>
    </row>
    <row r="2796" spans="16:27" ht="18" customHeight="1" x14ac:dyDescent="0.25">
      <c r="P2796" s="11"/>
      <c r="Q2796" s="57" t="s">
        <v>95</v>
      </c>
      <c r="R2796" s="57">
        <v>2024</v>
      </c>
      <c r="S2796" s="57" t="s">
        <v>6</v>
      </c>
      <c r="T2796" s="57" t="s">
        <v>89</v>
      </c>
      <c r="U2796" s="57" t="s">
        <v>90</v>
      </c>
      <c r="V2796" s="57" t="s">
        <v>91</v>
      </c>
      <c r="W2796" s="57" t="s">
        <v>92</v>
      </c>
      <c r="X2796" s="57" t="s">
        <v>93</v>
      </c>
      <c r="Y2796" s="57" t="s">
        <v>96</v>
      </c>
      <c r="Z2796" s="57">
        <v>259</v>
      </c>
      <c r="AA2796" s="57">
        <v>370.37</v>
      </c>
    </row>
    <row r="2797" spans="16:27" ht="18" customHeight="1" x14ac:dyDescent="0.25">
      <c r="P2797" s="11"/>
      <c r="Q2797" s="58" t="s">
        <v>95</v>
      </c>
      <c r="R2797" s="58">
        <v>2024</v>
      </c>
      <c r="S2797" s="58" t="s">
        <v>6</v>
      </c>
      <c r="T2797" s="58" t="s">
        <v>89</v>
      </c>
      <c r="U2797" s="58" t="s">
        <v>90</v>
      </c>
      <c r="V2797" s="58" t="s">
        <v>91</v>
      </c>
      <c r="W2797" s="58" t="s">
        <v>92</v>
      </c>
      <c r="X2797" s="58" t="s">
        <v>93</v>
      </c>
      <c r="Y2797" s="58" t="s">
        <v>96</v>
      </c>
      <c r="Z2797" s="58">
        <v>281</v>
      </c>
      <c r="AA2797" s="58">
        <v>401.83</v>
      </c>
    </row>
    <row r="2798" spans="16:27" ht="18" customHeight="1" x14ac:dyDescent="0.25">
      <c r="P2798" s="11"/>
      <c r="Q2798" s="57" t="s">
        <v>95</v>
      </c>
      <c r="R2798" s="57">
        <v>2024</v>
      </c>
      <c r="S2798" s="57" t="s">
        <v>6</v>
      </c>
      <c r="T2798" s="57" t="s">
        <v>89</v>
      </c>
      <c r="U2798" s="57" t="s">
        <v>90</v>
      </c>
      <c r="V2798" s="57" t="s">
        <v>91</v>
      </c>
      <c r="W2798" s="57" t="s">
        <v>92</v>
      </c>
      <c r="X2798" s="57" t="s">
        <v>93</v>
      </c>
      <c r="Y2798" s="57" t="s">
        <v>96</v>
      </c>
      <c r="Z2798" s="57">
        <v>764</v>
      </c>
      <c r="AA2798" s="57">
        <v>1092.52</v>
      </c>
    </row>
    <row r="2799" spans="16:27" ht="18" customHeight="1" x14ac:dyDescent="0.25">
      <c r="P2799" s="11"/>
      <c r="Q2799" s="58" t="s">
        <v>97</v>
      </c>
      <c r="R2799" s="58">
        <v>2024</v>
      </c>
      <c r="S2799" s="58" t="s">
        <v>5</v>
      </c>
      <c r="T2799" s="58" t="s">
        <v>89</v>
      </c>
      <c r="U2799" s="58" t="s">
        <v>90</v>
      </c>
      <c r="V2799" s="58" t="s">
        <v>91</v>
      </c>
      <c r="W2799" s="58" t="s">
        <v>92</v>
      </c>
      <c r="X2799" s="58" t="s">
        <v>93</v>
      </c>
      <c r="Y2799" s="58" t="s">
        <v>96</v>
      </c>
      <c r="Z2799" s="58">
        <v>290</v>
      </c>
      <c r="AA2799" s="58">
        <v>443.7</v>
      </c>
    </row>
    <row r="2800" spans="16:27" ht="18" customHeight="1" x14ac:dyDescent="0.25">
      <c r="P2800" s="11"/>
      <c r="Q2800" s="57" t="s">
        <v>97</v>
      </c>
      <c r="R2800" s="57">
        <v>2024</v>
      </c>
      <c r="S2800" s="57" t="s">
        <v>5</v>
      </c>
      <c r="T2800" s="57" t="s">
        <v>89</v>
      </c>
      <c r="U2800" s="57" t="s">
        <v>90</v>
      </c>
      <c r="V2800" s="57" t="s">
        <v>91</v>
      </c>
      <c r="W2800" s="57" t="s">
        <v>92</v>
      </c>
      <c r="X2800" s="57" t="s">
        <v>93</v>
      </c>
      <c r="Y2800" s="57" t="s">
        <v>96</v>
      </c>
      <c r="Z2800" s="57">
        <v>260</v>
      </c>
      <c r="AA2800" s="57">
        <v>371.8</v>
      </c>
    </row>
    <row r="2801" spans="16:27" ht="18" customHeight="1" x14ac:dyDescent="0.25">
      <c r="P2801" s="11"/>
      <c r="Q2801" s="58" t="s">
        <v>95</v>
      </c>
      <c r="R2801" s="58">
        <v>2024</v>
      </c>
      <c r="S2801" s="58" t="s">
        <v>5</v>
      </c>
      <c r="T2801" s="58" t="s">
        <v>89</v>
      </c>
      <c r="U2801" s="58" t="s">
        <v>90</v>
      </c>
      <c r="V2801" s="58" t="s">
        <v>91</v>
      </c>
      <c r="W2801" s="58" t="s">
        <v>92</v>
      </c>
      <c r="X2801" s="58" t="s">
        <v>93</v>
      </c>
      <c r="Y2801" s="58" t="s">
        <v>96</v>
      </c>
      <c r="Z2801" s="58">
        <v>262</v>
      </c>
      <c r="AA2801" s="58">
        <v>374.66</v>
      </c>
    </row>
    <row r="2802" spans="16:27" ht="18" customHeight="1" x14ac:dyDescent="0.25">
      <c r="P2802" s="11"/>
      <c r="Q2802" s="57" t="s">
        <v>97</v>
      </c>
      <c r="R2802" s="57">
        <v>2024</v>
      </c>
      <c r="S2802" s="57" t="s">
        <v>5</v>
      </c>
      <c r="T2802" s="57" t="s">
        <v>89</v>
      </c>
      <c r="U2802" s="57" t="s">
        <v>90</v>
      </c>
      <c r="V2802" s="57" t="s">
        <v>91</v>
      </c>
      <c r="W2802" s="57" t="s">
        <v>92</v>
      </c>
      <c r="X2802" s="57" t="s">
        <v>93</v>
      </c>
      <c r="Y2802" s="57" t="s">
        <v>96</v>
      </c>
      <c r="Z2802" s="57">
        <v>668</v>
      </c>
      <c r="AA2802" s="57">
        <v>955.24</v>
      </c>
    </row>
    <row r="2803" spans="16:27" ht="18" customHeight="1" x14ac:dyDescent="0.25">
      <c r="P2803" s="11"/>
      <c r="Q2803" s="58" t="s">
        <v>97</v>
      </c>
      <c r="R2803" s="58">
        <v>2024</v>
      </c>
      <c r="S2803" s="58" t="s">
        <v>5</v>
      </c>
      <c r="T2803" s="58" t="s">
        <v>89</v>
      </c>
      <c r="U2803" s="58" t="s">
        <v>90</v>
      </c>
      <c r="V2803" s="58" t="s">
        <v>91</v>
      </c>
      <c r="W2803" s="58" t="s">
        <v>92</v>
      </c>
      <c r="X2803" s="58" t="s">
        <v>93</v>
      </c>
      <c r="Y2803" s="58" t="s">
        <v>96</v>
      </c>
      <c r="Z2803" s="58">
        <v>754</v>
      </c>
      <c r="AA2803" s="58">
        <v>1078.22</v>
      </c>
    </row>
    <row r="2804" spans="16:27" ht="18" customHeight="1" x14ac:dyDescent="0.25">
      <c r="P2804" s="11"/>
      <c r="Q2804" s="57" t="s">
        <v>97</v>
      </c>
      <c r="R2804" s="57">
        <v>2024</v>
      </c>
      <c r="S2804" s="57" t="s">
        <v>5</v>
      </c>
      <c r="T2804" s="57" t="s">
        <v>89</v>
      </c>
      <c r="U2804" s="57" t="s">
        <v>90</v>
      </c>
      <c r="V2804" s="57" t="s">
        <v>91</v>
      </c>
      <c r="W2804" s="57" t="s">
        <v>92</v>
      </c>
      <c r="X2804" s="57" t="s">
        <v>93</v>
      </c>
      <c r="Y2804" s="57" t="s">
        <v>96</v>
      </c>
      <c r="Z2804" s="57">
        <v>291</v>
      </c>
      <c r="AA2804" s="57">
        <v>416.13</v>
      </c>
    </row>
    <row r="2805" spans="16:27" ht="18" customHeight="1" x14ac:dyDescent="0.25">
      <c r="P2805" s="11"/>
      <c r="Q2805" s="58" t="s">
        <v>97</v>
      </c>
      <c r="R2805" s="58">
        <v>2024</v>
      </c>
      <c r="S2805" s="58" t="s">
        <v>5</v>
      </c>
      <c r="T2805" s="58" t="s">
        <v>89</v>
      </c>
      <c r="U2805" s="58" t="s">
        <v>90</v>
      </c>
      <c r="V2805" s="58" t="s">
        <v>91</v>
      </c>
      <c r="W2805" s="58" t="s">
        <v>92</v>
      </c>
      <c r="X2805" s="58" t="s">
        <v>93</v>
      </c>
      <c r="Y2805" s="58" t="s">
        <v>96</v>
      </c>
      <c r="Z2805" s="58">
        <v>794</v>
      </c>
      <c r="AA2805" s="58">
        <v>526.24</v>
      </c>
    </row>
    <row r="2806" spans="16:27" ht="18" customHeight="1" x14ac:dyDescent="0.25">
      <c r="P2806" s="11"/>
      <c r="Q2806" s="57" t="s">
        <v>95</v>
      </c>
      <c r="R2806" s="57">
        <v>2024</v>
      </c>
      <c r="S2806" s="57" t="s">
        <v>5</v>
      </c>
      <c r="T2806" s="57" t="s">
        <v>89</v>
      </c>
      <c r="U2806" s="57" t="s">
        <v>90</v>
      </c>
      <c r="V2806" s="57" t="s">
        <v>91</v>
      </c>
      <c r="W2806" s="57" t="s">
        <v>92</v>
      </c>
      <c r="X2806" s="57" t="s">
        <v>93</v>
      </c>
      <c r="Y2806" s="57" t="s">
        <v>96</v>
      </c>
      <c r="Z2806" s="57">
        <v>289</v>
      </c>
      <c r="AA2806" s="57">
        <v>413.27</v>
      </c>
    </row>
    <row r="2807" spans="16:27" ht="18" customHeight="1" x14ac:dyDescent="0.25">
      <c r="P2807" s="11"/>
      <c r="Q2807" s="58" t="s">
        <v>97</v>
      </c>
      <c r="R2807" s="58">
        <v>2024</v>
      </c>
      <c r="S2807" s="58" t="s">
        <v>5</v>
      </c>
      <c r="T2807" s="58" t="s">
        <v>89</v>
      </c>
      <c r="U2807" s="58" t="s">
        <v>90</v>
      </c>
      <c r="V2807" s="58" t="s">
        <v>91</v>
      </c>
      <c r="W2807" s="58" t="s">
        <v>92</v>
      </c>
      <c r="X2807" s="58" t="s">
        <v>93</v>
      </c>
      <c r="Y2807" s="58" t="s">
        <v>96</v>
      </c>
      <c r="Z2807" s="58">
        <v>287</v>
      </c>
      <c r="AA2807" s="58">
        <v>410.41</v>
      </c>
    </row>
    <row r="2808" spans="16:27" ht="18" customHeight="1" x14ac:dyDescent="0.25">
      <c r="P2808" s="11"/>
      <c r="Q2808" s="57" t="s">
        <v>97</v>
      </c>
      <c r="R2808" s="57">
        <v>2024</v>
      </c>
      <c r="S2808" s="57" t="s">
        <v>5</v>
      </c>
      <c r="T2808" s="57" t="s">
        <v>89</v>
      </c>
      <c r="U2808" s="57" t="s">
        <v>90</v>
      </c>
      <c r="V2808" s="57" t="s">
        <v>91</v>
      </c>
      <c r="W2808" s="57" t="s">
        <v>92</v>
      </c>
      <c r="X2808" s="57" t="s">
        <v>93</v>
      </c>
      <c r="Y2808" s="57" t="s">
        <v>96</v>
      </c>
      <c r="Z2808" s="57">
        <v>763</v>
      </c>
      <c r="AA2808" s="57">
        <v>1091.0899999999999</v>
      </c>
    </row>
    <row r="2809" spans="16:27" ht="18" customHeight="1" x14ac:dyDescent="0.25">
      <c r="P2809" s="11"/>
      <c r="Q2809" s="58" t="s">
        <v>88</v>
      </c>
      <c r="R2809" s="58">
        <v>2024</v>
      </c>
      <c r="S2809" s="58" t="s">
        <v>2</v>
      </c>
      <c r="T2809" s="58" t="s">
        <v>89</v>
      </c>
      <c r="U2809" s="58" t="s">
        <v>90</v>
      </c>
      <c r="V2809" s="58" t="s">
        <v>91</v>
      </c>
      <c r="W2809" s="58" t="s">
        <v>92</v>
      </c>
      <c r="X2809" s="58" t="s">
        <v>93</v>
      </c>
      <c r="Y2809" s="58" t="s">
        <v>96</v>
      </c>
      <c r="Z2809" s="58">
        <v>278</v>
      </c>
      <c r="AA2809" s="58">
        <v>397.54</v>
      </c>
    </row>
    <row r="2810" spans="16:27" ht="18" customHeight="1" x14ac:dyDescent="0.25">
      <c r="P2810" s="11"/>
      <c r="Q2810" s="57" t="s">
        <v>95</v>
      </c>
      <c r="R2810" s="57">
        <v>2024</v>
      </c>
      <c r="S2810" s="57" t="s">
        <v>2</v>
      </c>
      <c r="T2810" s="57" t="s">
        <v>89</v>
      </c>
      <c r="U2810" s="57" t="s">
        <v>90</v>
      </c>
      <c r="V2810" s="57" t="s">
        <v>91</v>
      </c>
      <c r="W2810" s="57" t="s">
        <v>92</v>
      </c>
      <c r="X2810" s="57" t="s">
        <v>93</v>
      </c>
      <c r="Y2810" s="57" t="s">
        <v>96</v>
      </c>
      <c r="Z2810" s="57">
        <v>304</v>
      </c>
      <c r="AA2810" s="57">
        <v>434.72</v>
      </c>
    </row>
    <row r="2811" spans="16:27" ht="18" customHeight="1" x14ac:dyDescent="0.25">
      <c r="P2811" s="11"/>
      <c r="Q2811" s="58" t="s">
        <v>95</v>
      </c>
      <c r="R2811" s="58">
        <v>2024</v>
      </c>
      <c r="S2811" s="58" t="s">
        <v>2</v>
      </c>
      <c r="T2811" s="58" t="s">
        <v>89</v>
      </c>
      <c r="U2811" s="58" t="s">
        <v>90</v>
      </c>
      <c r="V2811" s="58" t="s">
        <v>91</v>
      </c>
      <c r="W2811" s="58" t="s">
        <v>92</v>
      </c>
      <c r="X2811" s="58" t="s">
        <v>93</v>
      </c>
      <c r="Y2811" s="58" t="s">
        <v>96</v>
      </c>
      <c r="Z2811" s="58">
        <v>280</v>
      </c>
      <c r="AA2811" s="58">
        <v>400.4</v>
      </c>
    </row>
    <row r="2812" spans="16:27" ht="18" customHeight="1" x14ac:dyDescent="0.25">
      <c r="P2812" s="11"/>
      <c r="Q2812" s="57" t="s">
        <v>95</v>
      </c>
      <c r="R2812" s="57">
        <v>2024</v>
      </c>
      <c r="S2812" s="57" t="s">
        <v>2</v>
      </c>
      <c r="T2812" s="57" t="s">
        <v>89</v>
      </c>
      <c r="U2812" s="57" t="s">
        <v>90</v>
      </c>
      <c r="V2812" s="57" t="s">
        <v>91</v>
      </c>
      <c r="W2812" s="57" t="s">
        <v>92</v>
      </c>
      <c r="X2812" s="57" t="s">
        <v>93</v>
      </c>
      <c r="Y2812" s="57" t="s">
        <v>96</v>
      </c>
      <c r="Z2812" s="57">
        <v>665</v>
      </c>
      <c r="AA2812" s="57">
        <v>950.95</v>
      </c>
    </row>
    <row r="2813" spans="16:27" ht="18" customHeight="1" x14ac:dyDescent="0.25">
      <c r="P2813" s="11"/>
      <c r="Q2813" s="58" t="s">
        <v>97</v>
      </c>
      <c r="R2813" s="58">
        <v>2024</v>
      </c>
      <c r="S2813" s="58" t="s">
        <v>2</v>
      </c>
      <c r="T2813" s="58" t="s">
        <v>89</v>
      </c>
      <c r="U2813" s="58" t="s">
        <v>90</v>
      </c>
      <c r="V2813" s="58" t="s">
        <v>91</v>
      </c>
      <c r="W2813" s="58" t="s">
        <v>92</v>
      </c>
      <c r="X2813" s="58" t="s">
        <v>93</v>
      </c>
      <c r="Y2813" s="58" t="s">
        <v>96</v>
      </c>
      <c r="Z2813" s="58">
        <v>752</v>
      </c>
      <c r="AA2813" s="58">
        <v>1075.3599999999999</v>
      </c>
    </row>
    <row r="2814" spans="16:27" ht="18" customHeight="1" x14ac:dyDescent="0.25">
      <c r="P2814" s="11"/>
      <c r="Q2814" s="57" t="s">
        <v>97</v>
      </c>
      <c r="R2814" s="57">
        <v>2024</v>
      </c>
      <c r="S2814" s="57" t="s">
        <v>2</v>
      </c>
      <c r="T2814" s="57" t="s">
        <v>89</v>
      </c>
      <c r="U2814" s="57" t="s">
        <v>90</v>
      </c>
      <c r="V2814" s="57" t="s">
        <v>91</v>
      </c>
      <c r="W2814" s="57" t="s">
        <v>92</v>
      </c>
      <c r="X2814" s="57" t="s">
        <v>93</v>
      </c>
      <c r="Y2814" s="57" t="s">
        <v>96</v>
      </c>
      <c r="Z2814" s="57">
        <v>303</v>
      </c>
      <c r="AA2814" s="57">
        <v>433.29</v>
      </c>
    </row>
    <row r="2815" spans="16:27" ht="18" customHeight="1" x14ac:dyDescent="0.25">
      <c r="P2815" s="11"/>
      <c r="Q2815" s="58" t="s">
        <v>95</v>
      </c>
      <c r="R2815" s="58">
        <v>2024</v>
      </c>
      <c r="S2815" s="58" t="s">
        <v>2</v>
      </c>
      <c r="T2815" s="58" t="s">
        <v>89</v>
      </c>
      <c r="U2815" s="58" t="s">
        <v>90</v>
      </c>
      <c r="V2815" s="58" t="s">
        <v>91</v>
      </c>
      <c r="W2815" s="58" t="s">
        <v>92</v>
      </c>
      <c r="X2815" s="58" t="s">
        <v>93</v>
      </c>
      <c r="Y2815" s="58" t="s">
        <v>96</v>
      </c>
      <c r="Z2815" s="58">
        <v>791</v>
      </c>
      <c r="AA2815" s="58">
        <v>526.24</v>
      </c>
    </row>
    <row r="2816" spans="16:27" ht="18" customHeight="1" x14ac:dyDescent="0.25">
      <c r="P2816" s="11"/>
      <c r="Q2816" s="57" t="s">
        <v>95</v>
      </c>
      <c r="R2816" s="57">
        <v>2024</v>
      </c>
      <c r="S2816" s="57" t="s">
        <v>2</v>
      </c>
      <c r="T2816" s="57" t="s">
        <v>89</v>
      </c>
      <c r="U2816" s="57" t="s">
        <v>90</v>
      </c>
      <c r="V2816" s="57" t="s">
        <v>91</v>
      </c>
      <c r="W2816" s="57" t="s">
        <v>92</v>
      </c>
      <c r="X2816" s="57" t="s">
        <v>93</v>
      </c>
      <c r="Y2816" s="57" t="s">
        <v>96</v>
      </c>
      <c r="Z2816" s="57">
        <v>307</v>
      </c>
      <c r="AA2816" s="57">
        <v>439.01</v>
      </c>
    </row>
    <row r="2817" spans="16:27" ht="18" customHeight="1" x14ac:dyDescent="0.25">
      <c r="P2817" s="11"/>
      <c r="Q2817" s="58" t="s">
        <v>95</v>
      </c>
      <c r="R2817" s="58">
        <v>2024</v>
      </c>
      <c r="S2817" s="58" t="s">
        <v>2</v>
      </c>
      <c r="T2817" s="58" t="s">
        <v>89</v>
      </c>
      <c r="U2817" s="58" t="s">
        <v>90</v>
      </c>
      <c r="V2817" s="58" t="s">
        <v>91</v>
      </c>
      <c r="W2817" s="58" t="s">
        <v>92</v>
      </c>
      <c r="X2817" s="58" t="s">
        <v>93</v>
      </c>
      <c r="Y2817" s="58" t="s">
        <v>96</v>
      </c>
      <c r="Z2817" s="58">
        <v>277</v>
      </c>
      <c r="AA2817" s="58">
        <v>396.11</v>
      </c>
    </row>
    <row r="2818" spans="16:27" ht="18" customHeight="1" x14ac:dyDescent="0.25">
      <c r="P2818" s="11"/>
      <c r="Q2818" s="57" t="s">
        <v>88</v>
      </c>
      <c r="R2818" s="57">
        <v>2024</v>
      </c>
      <c r="S2818" s="57" t="s">
        <v>2</v>
      </c>
      <c r="T2818" s="57" t="s">
        <v>89</v>
      </c>
      <c r="U2818" s="57" t="s">
        <v>90</v>
      </c>
      <c r="V2818" s="57" t="s">
        <v>91</v>
      </c>
      <c r="W2818" s="57" t="s">
        <v>92</v>
      </c>
      <c r="X2818" s="57" t="s">
        <v>93</v>
      </c>
      <c r="Y2818" s="57" t="s">
        <v>96</v>
      </c>
      <c r="Z2818" s="57">
        <v>305</v>
      </c>
      <c r="AA2818" s="57">
        <v>436.15</v>
      </c>
    </row>
    <row r="2819" spans="16:27" ht="18" customHeight="1" x14ac:dyDescent="0.25">
      <c r="P2819" s="11"/>
      <c r="Q2819" s="58" t="s">
        <v>95</v>
      </c>
      <c r="R2819" s="58">
        <v>2024</v>
      </c>
      <c r="S2819" s="58" t="s">
        <v>4</v>
      </c>
      <c r="T2819" s="58" t="s">
        <v>89</v>
      </c>
      <c r="U2819" s="58" t="s">
        <v>90</v>
      </c>
      <c r="V2819" s="58" t="s">
        <v>91</v>
      </c>
      <c r="W2819" s="58" t="s">
        <v>92</v>
      </c>
      <c r="X2819" s="58" t="s">
        <v>93</v>
      </c>
      <c r="Y2819" s="58" t="s">
        <v>96</v>
      </c>
      <c r="Z2819" s="58">
        <v>296</v>
      </c>
      <c r="AA2819" s="58">
        <v>452.88</v>
      </c>
    </row>
    <row r="2820" spans="16:27" ht="18" customHeight="1" x14ac:dyDescent="0.25">
      <c r="P2820" s="11"/>
      <c r="Q2820" s="57" t="s">
        <v>95</v>
      </c>
      <c r="R2820" s="57">
        <v>2024</v>
      </c>
      <c r="S2820" s="57" t="s">
        <v>4</v>
      </c>
      <c r="T2820" s="57" t="s">
        <v>89</v>
      </c>
      <c r="U2820" s="57" t="s">
        <v>90</v>
      </c>
      <c r="V2820" s="57" t="s">
        <v>91</v>
      </c>
      <c r="W2820" s="57" t="s">
        <v>92</v>
      </c>
      <c r="X2820" s="57" t="s">
        <v>93</v>
      </c>
      <c r="Y2820" s="57" t="s">
        <v>96</v>
      </c>
      <c r="Z2820" s="57">
        <v>266</v>
      </c>
      <c r="AA2820" s="57">
        <v>380.38</v>
      </c>
    </row>
    <row r="2821" spans="16:27" ht="18" customHeight="1" x14ac:dyDescent="0.25">
      <c r="P2821" s="11"/>
      <c r="Q2821" s="58" t="s">
        <v>95</v>
      </c>
      <c r="R2821" s="58">
        <v>2024</v>
      </c>
      <c r="S2821" s="58" t="s">
        <v>4</v>
      </c>
      <c r="T2821" s="58" t="s">
        <v>89</v>
      </c>
      <c r="U2821" s="58" t="s">
        <v>90</v>
      </c>
      <c r="V2821" s="58" t="s">
        <v>91</v>
      </c>
      <c r="W2821" s="58" t="s">
        <v>92</v>
      </c>
      <c r="X2821" s="58" t="s">
        <v>93</v>
      </c>
      <c r="Y2821" s="58" t="s">
        <v>96</v>
      </c>
      <c r="Z2821" s="58">
        <v>292</v>
      </c>
      <c r="AA2821" s="58">
        <v>417.56</v>
      </c>
    </row>
    <row r="2822" spans="16:27" ht="18" customHeight="1" x14ac:dyDescent="0.25">
      <c r="P2822" s="11"/>
      <c r="Q2822" s="57" t="s">
        <v>95</v>
      </c>
      <c r="R2822" s="57">
        <v>2024</v>
      </c>
      <c r="S2822" s="57" t="s">
        <v>4</v>
      </c>
      <c r="T2822" s="57" t="s">
        <v>89</v>
      </c>
      <c r="U2822" s="57" t="s">
        <v>90</v>
      </c>
      <c r="V2822" s="57" t="s">
        <v>91</v>
      </c>
      <c r="W2822" s="57" t="s">
        <v>92</v>
      </c>
      <c r="X2822" s="57" t="s">
        <v>93</v>
      </c>
      <c r="Y2822" s="57" t="s">
        <v>96</v>
      </c>
      <c r="Z2822" s="57">
        <v>268</v>
      </c>
      <c r="AA2822" s="57">
        <v>383.24</v>
      </c>
    </row>
    <row r="2823" spans="16:27" ht="18" customHeight="1" x14ac:dyDescent="0.25">
      <c r="P2823" s="11"/>
      <c r="Q2823" s="58" t="s">
        <v>88</v>
      </c>
      <c r="R2823" s="58">
        <v>2024</v>
      </c>
      <c r="S2823" s="58" t="s">
        <v>4</v>
      </c>
      <c r="T2823" s="58" t="s">
        <v>89</v>
      </c>
      <c r="U2823" s="58" t="s">
        <v>90</v>
      </c>
      <c r="V2823" s="58" t="s">
        <v>91</v>
      </c>
      <c r="W2823" s="58" t="s">
        <v>92</v>
      </c>
      <c r="X2823" s="58" t="s">
        <v>93</v>
      </c>
      <c r="Y2823" s="58" t="s">
        <v>96</v>
      </c>
      <c r="Z2823" s="58">
        <v>667</v>
      </c>
      <c r="AA2823" s="58">
        <v>953.81</v>
      </c>
    </row>
    <row r="2824" spans="16:27" ht="18" customHeight="1" x14ac:dyDescent="0.25">
      <c r="P2824" s="11"/>
      <c r="Q2824" s="57" t="s">
        <v>88</v>
      </c>
      <c r="R2824" s="57">
        <v>2024</v>
      </c>
      <c r="S2824" s="57" t="s">
        <v>4</v>
      </c>
      <c r="T2824" s="57" t="s">
        <v>89</v>
      </c>
      <c r="U2824" s="57" t="s">
        <v>90</v>
      </c>
      <c r="V2824" s="57" t="s">
        <v>91</v>
      </c>
      <c r="W2824" s="57" t="s">
        <v>92</v>
      </c>
      <c r="X2824" s="57" t="s">
        <v>93</v>
      </c>
      <c r="Y2824" s="57" t="s">
        <v>96</v>
      </c>
      <c r="Z2824" s="57">
        <v>793</v>
      </c>
      <c r="AA2824" s="57">
        <v>526.24</v>
      </c>
    </row>
    <row r="2825" spans="16:27" ht="18" customHeight="1" x14ac:dyDescent="0.25">
      <c r="P2825" s="11"/>
      <c r="Q2825" s="58" t="s">
        <v>95</v>
      </c>
      <c r="R2825" s="58">
        <v>2024</v>
      </c>
      <c r="S2825" s="58" t="s">
        <v>4</v>
      </c>
      <c r="T2825" s="58" t="s">
        <v>89</v>
      </c>
      <c r="U2825" s="58" t="s">
        <v>90</v>
      </c>
      <c r="V2825" s="58" t="s">
        <v>91</v>
      </c>
      <c r="W2825" s="58" t="s">
        <v>92</v>
      </c>
      <c r="X2825" s="58" t="s">
        <v>93</v>
      </c>
      <c r="Y2825" s="58" t="s">
        <v>96</v>
      </c>
      <c r="Z2825" s="58">
        <v>295</v>
      </c>
      <c r="AA2825" s="58">
        <v>421.85</v>
      </c>
    </row>
    <row r="2826" spans="16:27" ht="18" customHeight="1" x14ac:dyDescent="0.25">
      <c r="P2826" s="11"/>
      <c r="Q2826" s="57" t="s">
        <v>95</v>
      </c>
      <c r="R2826" s="57">
        <v>2024</v>
      </c>
      <c r="S2826" s="57" t="s">
        <v>4</v>
      </c>
      <c r="T2826" s="57" t="s">
        <v>89</v>
      </c>
      <c r="U2826" s="57" t="s">
        <v>90</v>
      </c>
      <c r="V2826" s="57" t="s">
        <v>91</v>
      </c>
      <c r="W2826" s="57" t="s">
        <v>92</v>
      </c>
      <c r="X2826" s="57" t="s">
        <v>93</v>
      </c>
      <c r="Y2826" s="57" t="s">
        <v>96</v>
      </c>
      <c r="Z2826" s="57">
        <v>265</v>
      </c>
      <c r="AA2826" s="57">
        <v>378.95</v>
      </c>
    </row>
    <row r="2827" spans="16:27" ht="18" customHeight="1" x14ac:dyDescent="0.25">
      <c r="P2827" s="11"/>
      <c r="Q2827" s="58" t="s">
        <v>95</v>
      </c>
      <c r="R2827" s="58">
        <v>2024</v>
      </c>
      <c r="S2827" s="58" t="s">
        <v>4</v>
      </c>
      <c r="T2827" s="58" t="s">
        <v>89</v>
      </c>
      <c r="U2827" s="58" t="s">
        <v>90</v>
      </c>
      <c r="V2827" s="58" t="s">
        <v>91</v>
      </c>
      <c r="W2827" s="58" t="s">
        <v>92</v>
      </c>
      <c r="X2827" s="58" t="s">
        <v>93</v>
      </c>
      <c r="Y2827" s="58" t="s">
        <v>96</v>
      </c>
      <c r="Z2827" s="58">
        <v>293</v>
      </c>
      <c r="AA2827" s="58">
        <v>418.99</v>
      </c>
    </row>
    <row r="2828" spans="16:27" ht="18" customHeight="1" x14ac:dyDescent="0.25">
      <c r="P2828" s="11"/>
      <c r="Q2828" s="57" t="s">
        <v>95</v>
      </c>
      <c r="R2828" s="57">
        <v>2024</v>
      </c>
      <c r="S2828" s="57" t="s">
        <v>4</v>
      </c>
      <c r="T2828" s="57" t="s">
        <v>89</v>
      </c>
      <c r="U2828" s="57" t="s">
        <v>90</v>
      </c>
      <c r="V2828" s="57" t="s">
        <v>91</v>
      </c>
      <c r="W2828" s="57" t="s">
        <v>92</v>
      </c>
      <c r="X2828" s="57" t="s">
        <v>93</v>
      </c>
      <c r="Y2828" s="57" t="s">
        <v>96</v>
      </c>
      <c r="Z2828" s="57">
        <v>762</v>
      </c>
      <c r="AA2828" s="57">
        <v>1089.6600000000001</v>
      </c>
    </row>
    <row r="2829" spans="16:27" ht="18" customHeight="1" x14ac:dyDescent="0.25">
      <c r="P2829" s="11"/>
      <c r="Q2829" s="58" t="s">
        <v>88</v>
      </c>
      <c r="R2829" s="58">
        <v>2024</v>
      </c>
      <c r="S2829" s="58" t="s">
        <v>10</v>
      </c>
      <c r="T2829" s="58" t="s">
        <v>89</v>
      </c>
      <c r="U2829" s="58" t="s">
        <v>90</v>
      </c>
      <c r="V2829" s="58" t="s">
        <v>91</v>
      </c>
      <c r="W2829" s="58" t="s">
        <v>92</v>
      </c>
      <c r="X2829" s="58" t="s">
        <v>93</v>
      </c>
      <c r="Y2829" s="58" t="s">
        <v>96</v>
      </c>
      <c r="Z2829" s="58">
        <v>260</v>
      </c>
      <c r="AA2829" s="58">
        <v>397.8</v>
      </c>
    </row>
    <row r="2830" spans="16:27" ht="18" customHeight="1" x14ac:dyDescent="0.25">
      <c r="P2830" s="11"/>
      <c r="Q2830" s="57" t="s">
        <v>95</v>
      </c>
      <c r="R2830" s="57">
        <v>2024</v>
      </c>
      <c r="S2830" s="57" t="s">
        <v>10</v>
      </c>
      <c r="T2830" s="57" t="s">
        <v>89</v>
      </c>
      <c r="U2830" s="57" t="s">
        <v>90</v>
      </c>
      <c r="V2830" s="57" t="s">
        <v>91</v>
      </c>
      <c r="W2830" s="57" t="s">
        <v>92</v>
      </c>
      <c r="X2830" s="57" t="s">
        <v>93</v>
      </c>
      <c r="Y2830" s="57" t="s">
        <v>96</v>
      </c>
      <c r="Z2830" s="57">
        <v>236</v>
      </c>
      <c r="AA2830" s="57">
        <v>337.48</v>
      </c>
    </row>
    <row r="2831" spans="16:27" ht="18" customHeight="1" x14ac:dyDescent="0.25">
      <c r="P2831" s="11"/>
      <c r="Q2831" s="58" t="s">
        <v>88</v>
      </c>
      <c r="R2831" s="58">
        <v>2024</v>
      </c>
      <c r="S2831" s="58" t="s">
        <v>10</v>
      </c>
      <c r="T2831" s="58" t="s">
        <v>89</v>
      </c>
      <c r="U2831" s="58" t="s">
        <v>90</v>
      </c>
      <c r="V2831" s="58" t="s">
        <v>91</v>
      </c>
      <c r="W2831" s="58" t="s">
        <v>92</v>
      </c>
      <c r="X2831" s="58" t="s">
        <v>93</v>
      </c>
      <c r="Y2831" s="58" t="s">
        <v>96</v>
      </c>
      <c r="Z2831" s="58">
        <v>262</v>
      </c>
      <c r="AA2831" s="58">
        <v>374.66</v>
      </c>
    </row>
    <row r="2832" spans="16:27" ht="18" customHeight="1" x14ac:dyDescent="0.25">
      <c r="P2832" s="11"/>
      <c r="Q2832" s="57" t="s">
        <v>99</v>
      </c>
      <c r="R2832" s="57">
        <v>2024</v>
      </c>
      <c r="S2832" s="57" t="s">
        <v>10</v>
      </c>
      <c r="T2832" s="57" t="s">
        <v>89</v>
      </c>
      <c r="U2832" s="57" t="s">
        <v>90</v>
      </c>
      <c r="V2832" s="57" t="s">
        <v>91</v>
      </c>
      <c r="W2832" s="57" t="s">
        <v>92</v>
      </c>
      <c r="X2832" s="57" t="s">
        <v>93</v>
      </c>
      <c r="Y2832" s="57" t="s">
        <v>96</v>
      </c>
      <c r="Z2832" s="57">
        <v>672</v>
      </c>
      <c r="AA2832" s="57">
        <v>960.96</v>
      </c>
    </row>
    <row r="2833" spans="16:27" ht="18" customHeight="1" x14ac:dyDescent="0.25">
      <c r="P2833" s="11"/>
      <c r="Q2833" s="58" t="s">
        <v>95</v>
      </c>
      <c r="R2833" s="58">
        <v>2024</v>
      </c>
      <c r="S2833" s="58" t="s">
        <v>10</v>
      </c>
      <c r="T2833" s="58" t="s">
        <v>89</v>
      </c>
      <c r="U2833" s="58" t="s">
        <v>90</v>
      </c>
      <c r="V2833" s="58" t="s">
        <v>91</v>
      </c>
      <c r="W2833" s="58" t="s">
        <v>92</v>
      </c>
      <c r="X2833" s="58" t="s">
        <v>93</v>
      </c>
      <c r="Y2833" s="58" t="s">
        <v>96</v>
      </c>
      <c r="Z2833" s="58">
        <v>759</v>
      </c>
      <c r="AA2833" s="58">
        <v>1085.3699999999999</v>
      </c>
    </row>
    <row r="2834" spans="16:27" ht="18" customHeight="1" x14ac:dyDescent="0.25">
      <c r="P2834" s="11"/>
      <c r="Q2834" s="57" t="s">
        <v>95</v>
      </c>
      <c r="R2834" s="57">
        <v>2024</v>
      </c>
      <c r="S2834" s="57" t="s">
        <v>10</v>
      </c>
      <c r="T2834" s="57" t="s">
        <v>89</v>
      </c>
      <c r="U2834" s="57" t="s">
        <v>90</v>
      </c>
      <c r="V2834" s="57" t="s">
        <v>91</v>
      </c>
      <c r="W2834" s="57" t="s">
        <v>92</v>
      </c>
      <c r="X2834" s="57" t="s">
        <v>93</v>
      </c>
      <c r="Y2834" s="57" t="s">
        <v>96</v>
      </c>
      <c r="Z2834" s="57">
        <v>261</v>
      </c>
      <c r="AA2834" s="57">
        <v>373.23</v>
      </c>
    </row>
    <row r="2835" spans="16:27" ht="18" customHeight="1" x14ac:dyDescent="0.25">
      <c r="P2835" s="11"/>
      <c r="Q2835" s="58" t="s">
        <v>99</v>
      </c>
      <c r="R2835" s="58">
        <v>2024</v>
      </c>
      <c r="S2835" s="58" t="s">
        <v>10</v>
      </c>
      <c r="T2835" s="58" t="s">
        <v>89</v>
      </c>
      <c r="U2835" s="58" t="s">
        <v>90</v>
      </c>
      <c r="V2835" s="58" t="s">
        <v>91</v>
      </c>
      <c r="W2835" s="58" t="s">
        <v>92</v>
      </c>
      <c r="X2835" s="58" t="s">
        <v>93</v>
      </c>
      <c r="Y2835" s="58" t="s">
        <v>96</v>
      </c>
      <c r="Z2835" s="58">
        <v>798</v>
      </c>
      <c r="AA2835" s="58">
        <v>526.24</v>
      </c>
    </row>
    <row r="2836" spans="16:27" ht="18" customHeight="1" x14ac:dyDescent="0.25">
      <c r="P2836" s="11"/>
      <c r="Q2836" s="57" t="s">
        <v>88</v>
      </c>
      <c r="R2836" s="57">
        <v>2024</v>
      </c>
      <c r="S2836" s="57" t="s">
        <v>10</v>
      </c>
      <c r="T2836" s="57" t="s">
        <v>89</v>
      </c>
      <c r="U2836" s="57" t="s">
        <v>90</v>
      </c>
      <c r="V2836" s="57" t="s">
        <v>91</v>
      </c>
      <c r="W2836" s="57" t="s">
        <v>92</v>
      </c>
      <c r="X2836" s="57" t="s">
        <v>93</v>
      </c>
      <c r="Y2836" s="57" t="s">
        <v>96</v>
      </c>
      <c r="Z2836" s="57">
        <v>235</v>
      </c>
      <c r="AA2836" s="57">
        <v>336.05</v>
      </c>
    </row>
    <row r="2837" spans="16:27" ht="18" customHeight="1" x14ac:dyDescent="0.25">
      <c r="P2837" s="11"/>
      <c r="Q2837" s="58" t="s">
        <v>95</v>
      </c>
      <c r="R2837" s="58">
        <v>2024</v>
      </c>
      <c r="S2837" s="58" t="s">
        <v>10</v>
      </c>
      <c r="T2837" s="58" t="s">
        <v>89</v>
      </c>
      <c r="U2837" s="58" t="s">
        <v>90</v>
      </c>
      <c r="V2837" s="58" t="s">
        <v>91</v>
      </c>
      <c r="W2837" s="58" t="s">
        <v>92</v>
      </c>
      <c r="X2837" s="58" t="s">
        <v>93</v>
      </c>
      <c r="Y2837" s="58" t="s">
        <v>96</v>
      </c>
      <c r="Z2837" s="58">
        <v>263</v>
      </c>
      <c r="AA2837" s="58">
        <v>376.09</v>
      </c>
    </row>
    <row r="2838" spans="16:27" ht="18" customHeight="1" x14ac:dyDescent="0.25">
      <c r="P2838" s="11"/>
      <c r="Q2838" s="57" t="s">
        <v>88</v>
      </c>
      <c r="R2838" s="57">
        <v>2024</v>
      </c>
      <c r="S2838" s="57" t="s">
        <v>10</v>
      </c>
      <c r="T2838" s="57" t="s">
        <v>89</v>
      </c>
      <c r="U2838" s="57" t="s">
        <v>90</v>
      </c>
      <c r="V2838" s="57" t="s">
        <v>91</v>
      </c>
      <c r="W2838" s="57" t="s">
        <v>92</v>
      </c>
      <c r="X2838" s="57" t="s">
        <v>93</v>
      </c>
      <c r="Y2838" s="57" t="s">
        <v>96</v>
      </c>
      <c r="Z2838" s="57">
        <v>768</v>
      </c>
      <c r="AA2838" s="57">
        <v>1098.24</v>
      </c>
    </row>
    <row r="2839" spans="16:27" ht="18" customHeight="1" x14ac:dyDescent="0.25">
      <c r="P2839" s="11"/>
      <c r="Q2839" s="58" t="s">
        <v>95</v>
      </c>
      <c r="R2839" s="58">
        <v>2024</v>
      </c>
      <c r="S2839" s="58" t="s">
        <v>9</v>
      </c>
      <c r="T2839" s="58" t="s">
        <v>89</v>
      </c>
      <c r="U2839" s="58" t="s">
        <v>90</v>
      </c>
      <c r="V2839" s="58" t="s">
        <v>91</v>
      </c>
      <c r="W2839" s="58" t="s">
        <v>92</v>
      </c>
      <c r="X2839" s="58" t="s">
        <v>93</v>
      </c>
      <c r="Y2839" s="58" t="s">
        <v>96</v>
      </c>
      <c r="Z2839" s="58">
        <v>266</v>
      </c>
      <c r="AA2839" s="58">
        <v>406.98</v>
      </c>
    </row>
    <row r="2840" spans="16:27" ht="18" customHeight="1" x14ac:dyDescent="0.25">
      <c r="P2840" s="11"/>
      <c r="Q2840" s="57" t="s">
        <v>97</v>
      </c>
      <c r="R2840" s="57">
        <v>2024</v>
      </c>
      <c r="S2840" s="57" t="s">
        <v>9</v>
      </c>
      <c r="T2840" s="57" t="s">
        <v>89</v>
      </c>
      <c r="U2840" s="57" t="s">
        <v>90</v>
      </c>
      <c r="V2840" s="57" t="s">
        <v>91</v>
      </c>
      <c r="W2840" s="57" t="s">
        <v>92</v>
      </c>
      <c r="X2840" s="57" t="s">
        <v>93</v>
      </c>
      <c r="Y2840" s="57" t="s">
        <v>96</v>
      </c>
      <c r="Z2840" s="57">
        <v>242</v>
      </c>
      <c r="AA2840" s="57">
        <v>346.06</v>
      </c>
    </row>
    <row r="2841" spans="16:27" ht="18" customHeight="1" x14ac:dyDescent="0.25">
      <c r="P2841" s="11"/>
      <c r="Q2841" s="58" t="s">
        <v>95</v>
      </c>
      <c r="R2841" s="58">
        <v>2024</v>
      </c>
      <c r="S2841" s="58" t="s">
        <v>9</v>
      </c>
      <c r="T2841" s="58" t="s">
        <v>89</v>
      </c>
      <c r="U2841" s="58" t="s">
        <v>90</v>
      </c>
      <c r="V2841" s="58" t="s">
        <v>91</v>
      </c>
      <c r="W2841" s="58" t="s">
        <v>92</v>
      </c>
      <c r="X2841" s="58" t="s">
        <v>93</v>
      </c>
      <c r="Y2841" s="58" t="s">
        <v>96</v>
      </c>
      <c r="Z2841" s="58">
        <v>268</v>
      </c>
      <c r="AA2841" s="58">
        <v>383.24</v>
      </c>
    </row>
    <row r="2842" spans="16:27" ht="18" customHeight="1" x14ac:dyDescent="0.25">
      <c r="P2842" s="11"/>
      <c r="Q2842" s="57" t="s">
        <v>95</v>
      </c>
      <c r="R2842" s="57">
        <v>2024</v>
      </c>
      <c r="S2842" s="57" t="s">
        <v>9</v>
      </c>
      <c r="T2842" s="57" t="s">
        <v>89</v>
      </c>
      <c r="U2842" s="57" t="s">
        <v>90</v>
      </c>
      <c r="V2842" s="57" t="s">
        <v>91</v>
      </c>
      <c r="W2842" s="57" t="s">
        <v>92</v>
      </c>
      <c r="X2842" s="57" t="s">
        <v>93</v>
      </c>
      <c r="Y2842" s="57" t="s">
        <v>96</v>
      </c>
      <c r="Z2842" s="57">
        <v>238</v>
      </c>
      <c r="AA2842" s="57">
        <v>340.34</v>
      </c>
    </row>
    <row r="2843" spans="16:27" ht="18" customHeight="1" x14ac:dyDescent="0.25">
      <c r="P2843" s="11"/>
      <c r="Q2843" s="58" t="s">
        <v>95</v>
      </c>
      <c r="R2843" s="58">
        <v>2024</v>
      </c>
      <c r="S2843" s="58" t="s">
        <v>9</v>
      </c>
      <c r="T2843" s="58" t="s">
        <v>89</v>
      </c>
      <c r="U2843" s="58" t="s">
        <v>90</v>
      </c>
      <c r="V2843" s="58" t="s">
        <v>91</v>
      </c>
      <c r="W2843" s="58" t="s">
        <v>92</v>
      </c>
      <c r="X2843" s="58" t="s">
        <v>93</v>
      </c>
      <c r="Y2843" s="58" t="s">
        <v>96</v>
      </c>
      <c r="Z2843" s="58">
        <v>671</v>
      </c>
      <c r="AA2843" s="58">
        <v>959.53</v>
      </c>
    </row>
    <row r="2844" spans="16:27" ht="18" customHeight="1" x14ac:dyDescent="0.25">
      <c r="P2844" s="11"/>
      <c r="Q2844" s="57" t="s">
        <v>97</v>
      </c>
      <c r="R2844" s="57">
        <v>2024</v>
      </c>
      <c r="S2844" s="57" t="s">
        <v>9</v>
      </c>
      <c r="T2844" s="57" t="s">
        <v>89</v>
      </c>
      <c r="U2844" s="57" t="s">
        <v>90</v>
      </c>
      <c r="V2844" s="57" t="s">
        <v>91</v>
      </c>
      <c r="W2844" s="57" t="s">
        <v>92</v>
      </c>
      <c r="X2844" s="57" t="s">
        <v>93</v>
      </c>
      <c r="Y2844" s="57" t="s">
        <v>96</v>
      </c>
      <c r="Z2844" s="57">
        <v>758</v>
      </c>
      <c r="AA2844" s="57">
        <v>1083.94</v>
      </c>
    </row>
    <row r="2845" spans="16:27" ht="18" customHeight="1" x14ac:dyDescent="0.25">
      <c r="P2845" s="11"/>
      <c r="Q2845" s="58" t="s">
        <v>97</v>
      </c>
      <c r="R2845" s="58">
        <v>2024</v>
      </c>
      <c r="S2845" s="58" t="s">
        <v>9</v>
      </c>
      <c r="T2845" s="58" t="s">
        <v>89</v>
      </c>
      <c r="U2845" s="58" t="s">
        <v>90</v>
      </c>
      <c r="V2845" s="58" t="s">
        <v>91</v>
      </c>
      <c r="W2845" s="58" t="s">
        <v>92</v>
      </c>
      <c r="X2845" s="58" t="s">
        <v>93</v>
      </c>
      <c r="Y2845" s="58" t="s">
        <v>96</v>
      </c>
      <c r="Z2845" s="58">
        <v>267</v>
      </c>
      <c r="AA2845" s="58">
        <v>381.81</v>
      </c>
    </row>
    <row r="2846" spans="16:27" ht="18" customHeight="1" x14ac:dyDescent="0.25">
      <c r="P2846" s="11"/>
      <c r="Q2846" s="57" t="s">
        <v>95</v>
      </c>
      <c r="R2846" s="57">
        <v>2024</v>
      </c>
      <c r="S2846" s="57" t="s">
        <v>9</v>
      </c>
      <c r="T2846" s="57" t="s">
        <v>89</v>
      </c>
      <c r="U2846" s="57" t="s">
        <v>90</v>
      </c>
      <c r="V2846" s="57" t="s">
        <v>91</v>
      </c>
      <c r="W2846" s="57" t="s">
        <v>92</v>
      </c>
      <c r="X2846" s="57" t="s">
        <v>93</v>
      </c>
      <c r="Y2846" s="57" t="s">
        <v>96</v>
      </c>
      <c r="Z2846" s="57">
        <v>797</v>
      </c>
      <c r="AA2846" s="57">
        <v>526.24</v>
      </c>
    </row>
    <row r="2847" spans="16:27" ht="18" customHeight="1" x14ac:dyDescent="0.25">
      <c r="P2847" s="11"/>
      <c r="Q2847" s="58" t="s">
        <v>95</v>
      </c>
      <c r="R2847" s="58">
        <v>2024</v>
      </c>
      <c r="S2847" s="58" t="s">
        <v>9</v>
      </c>
      <c r="T2847" s="58" t="s">
        <v>89</v>
      </c>
      <c r="U2847" s="58" t="s">
        <v>90</v>
      </c>
      <c r="V2847" s="58" t="s">
        <v>91</v>
      </c>
      <c r="W2847" s="58" t="s">
        <v>92</v>
      </c>
      <c r="X2847" s="58" t="s">
        <v>93</v>
      </c>
      <c r="Y2847" s="58" t="s">
        <v>96</v>
      </c>
      <c r="Z2847" s="58">
        <v>265</v>
      </c>
      <c r="AA2847" s="58">
        <v>378.95</v>
      </c>
    </row>
    <row r="2848" spans="16:27" ht="18" customHeight="1" x14ac:dyDescent="0.25">
      <c r="P2848" s="11"/>
      <c r="Q2848" s="57" t="s">
        <v>95</v>
      </c>
      <c r="R2848" s="57">
        <v>2024</v>
      </c>
      <c r="S2848" s="57" t="s">
        <v>9</v>
      </c>
      <c r="T2848" s="57" t="s">
        <v>89</v>
      </c>
      <c r="U2848" s="57" t="s">
        <v>90</v>
      </c>
      <c r="V2848" s="57" t="s">
        <v>91</v>
      </c>
      <c r="W2848" s="57" t="s">
        <v>92</v>
      </c>
      <c r="X2848" s="57" t="s">
        <v>93</v>
      </c>
      <c r="Y2848" s="57" t="s">
        <v>96</v>
      </c>
      <c r="Z2848" s="57">
        <v>241</v>
      </c>
      <c r="AA2848" s="57">
        <v>344.63</v>
      </c>
    </row>
    <row r="2849" spans="16:27" ht="18" customHeight="1" x14ac:dyDescent="0.25">
      <c r="P2849" s="11"/>
      <c r="Q2849" s="58" t="s">
        <v>97</v>
      </c>
      <c r="R2849" s="58">
        <v>2024</v>
      </c>
      <c r="S2849" s="58" t="s">
        <v>9</v>
      </c>
      <c r="T2849" s="58" t="s">
        <v>89</v>
      </c>
      <c r="U2849" s="58" t="s">
        <v>90</v>
      </c>
      <c r="V2849" s="58" t="s">
        <v>91</v>
      </c>
      <c r="W2849" s="58" t="s">
        <v>92</v>
      </c>
      <c r="X2849" s="58" t="s">
        <v>93</v>
      </c>
      <c r="Y2849" s="58" t="s">
        <v>96</v>
      </c>
      <c r="Z2849" s="58">
        <v>269</v>
      </c>
      <c r="AA2849" s="58">
        <v>384.67</v>
      </c>
    </row>
    <row r="2850" spans="16:27" ht="18" customHeight="1" x14ac:dyDescent="0.25">
      <c r="P2850" s="11"/>
      <c r="Q2850" s="57" t="s">
        <v>95</v>
      </c>
      <c r="R2850" s="57">
        <v>2024</v>
      </c>
      <c r="S2850" s="57" t="s">
        <v>9</v>
      </c>
      <c r="T2850" s="57" t="s">
        <v>89</v>
      </c>
      <c r="U2850" s="57" t="s">
        <v>90</v>
      </c>
      <c r="V2850" s="57" t="s">
        <v>91</v>
      </c>
      <c r="W2850" s="57" t="s">
        <v>92</v>
      </c>
      <c r="X2850" s="57" t="s">
        <v>93</v>
      </c>
      <c r="Y2850" s="57" t="s">
        <v>96</v>
      </c>
      <c r="Z2850" s="57">
        <v>767</v>
      </c>
      <c r="AA2850" s="57">
        <v>1096.81</v>
      </c>
    </row>
    <row r="2851" spans="16:27" ht="18" customHeight="1" x14ac:dyDescent="0.25">
      <c r="P2851" s="11"/>
      <c r="Q2851" s="58" t="s">
        <v>97</v>
      </c>
      <c r="R2851" s="58">
        <v>2024</v>
      </c>
      <c r="S2851" s="58" t="s">
        <v>8</v>
      </c>
      <c r="T2851" s="58" t="s">
        <v>89</v>
      </c>
      <c r="U2851" s="58" t="s">
        <v>90</v>
      </c>
      <c r="V2851" s="58" t="s">
        <v>91</v>
      </c>
      <c r="W2851" s="58" t="s">
        <v>92</v>
      </c>
      <c r="X2851" s="58" t="s">
        <v>93</v>
      </c>
      <c r="Y2851" s="58" t="s">
        <v>96</v>
      </c>
      <c r="Z2851" s="58">
        <v>272</v>
      </c>
      <c r="AA2851" s="58">
        <v>416.16</v>
      </c>
    </row>
    <row r="2852" spans="16:27" ht="18" customHeight="1" x14ac:dyDescent="0.25">
      <c r="P2852" s="11"/>
      <c r="Q2852" s="57" t="s">
        <v>97</v>
      </c>
      <c r="R2852" s="57">
        <v>2024</v>
      </c>
      <c r="S2852" s="57" t="s">
        <v>8</v>
      </c>
      <c r="T2852" s="57" t="s">
        <v>89</v>
      </c>
      <c r="U2852" s="57" t="s">
        <v>90</v>
      </c>
      <c r="V2852" s="57" t="s">
        <v>91</v>
      </c>
      <c r="W2852" s="57" t="s">
        <v>92</v>
      </c>
      <c r="X2852" s="57" t="s">
        <v>93</v>
      </c>
      <c r="Y2852" s="57" t="s">
        <v>96</v>
      </c>
      <c r="Z2852" s="57">
        <v>248</v>
      </c>
      <c r="AA2852" s="57">
        <v>354.64</v>
      </c>
    </row>
    <row r="2853" spans="16:27" ht="18" customHeight="1" x14ac:dyDescent="0.25">
      <c r="P2853" s="11"/>
      <c r="Q2853" s="58" t="s">
        <v>99</v>
      </c>
      <c r="R2853" s="58">
        <v>2024</v>
      </c>
      <c r="S2853" s="58" t="s">
        <v>8</v>
      </c>
      <c r="T2853" s="58" t="s">
        <v>89</v>
      </c>
      <c r="U2853" s="58" t="s">
        <v>90</v>
      </c>
      <c r="V2853" s="58" t="s">
        <v>91</v>
      </c>
      <c r="W2853" s="58" t="s">
        <v>92</v>
      </c>
      <c r="X2853" s="58" t="s">
        <v>93</v>
      </c>
      <c r="Y2853" s="58" t="s">
        <v>96</v>
      </c>
      <c r="Z2853" s="58">
        <v>274</v>
      </c>
      <c r="AA2853" s="58">
        <v>391.82</v>
      </c>
    </row>
    <row r="2854" spans="16:27" ht="18" customHeight="1" x14ac:dyDescent="0.25">
      <c r="P2854" s="11"/>
      <c r="Q2854" s="57" t="s">
        <v>88</v>
      </c>
      <c r="R2854" s="57">
        <v>2024</v>
      </c>
      <c r="S2854" s="57" t="s">
        <v>8</v>
      </c>
      <c r="T2854" s="57" t="s">
        <v>89</v>
      </c>
      <c r="U2854" s="57" t="s">
        <v>90</v>
      </c>
      <c r="V2854" s="57" t="s">
        <v>91</v>
      </c>
      <c r="W2854" s="57" t="s">
        <v>92</v>
      </c>
      <c r="X2854" s="57" t="s">
        <v>93</v>
      </c>
      <c r="Y2854" s="57" t="s">
        <v>96</v>
      </c>
      <c r="Z2854" s="57">
        <v>244</v>
      </c>
      <c r="AA2854" s="57">
        <v>348.92</v>
      </c>
    </row>
    <row r="2855" spans="16:27" ht="18" customHeight="1" x14ac:dyDescent="0.25">
      <c r="P2855" s="11"/>
      <c r="Q2855" s="58" t="s">
        <v>95</v>
      </c>
      <c r="R2855" s="58">
        <v>2024</v>
      </c>
      <c r="S2855" s="58" t="s">
        <v>8</v>
      </c>
      <c r="T2855" s="58" t="s">
        <v>89</v>
      </c>
      <c r="U2855" s="58" t="s">
        <v>90</v>
      </c>
      <c r="V2855" s="58" t="s">
        <v>91</v>
      </c>
      <c r="W2855" s="58" t="s">
        <v>92</v>
      </c>
      <c r="X2855" s="58" t="s">
        <v>93</v>
      </c>
      <c r="Y2855" s="58" t="s">
        <v>96</v>
      </c>
      <c r="Z2855" s="58">
        <v>757</v>
      </c>
      <c r="AA2855" s="58">
        <v>1082.51</v>
      </c>
    </row>
    <row r="2856" spans="16:27" ht="18" customHeight="1" x14ac:dyDescent="0.25">
      <c r="P2856" s="11"/>
      <c r="Q2856" s="57" t="s">
        <v>95</v>
      </c>
      <c r="R2856" s="57">
        <v>2024</v>
      </c>
      <c r="S2856" s="57" t="s">
        <v>8</v>
      </c>
      <c r="T2856" s="57" t="s">
        <v>89</v>
      </c>
      <c r="U2856" s="57" t="s">
        <v>90</v>
      </c>
      <c r="V2856" s="57" t="s">
        <v>91</v>
      </c>
      <c r="W2856" s="57" t="s">
        <v>92</v>
      </c>
      <c r="X2856" s="57" t="s">
        <v>93</v>
      </c>
      <c r="Y2856" s="57" t="s">
        <v>96</v>
      </c>
      <c r="Z2856" s="57">
        <v>273</v>
      </c>
      <c r="AA2856" s="57">
        <v>390.39</v>
      </c>
    </row>
    <row r="2857" spans="16:27" ht="18" customHeight="1" x14ac:dyDescent="0.25">
      <c r="P2857" s="11"/>
      <c r="Q2857" s="58" t="s">
        <v>88</v>
      </c>
      <c r="R2857" s="58">
        <v>2024</v>
      </c>
      <c r="S2857" s="58" t="s">
        <v>8</v>
      </c>
      <c r="T2857" s="58" t="s">
        <v>89</v>
      </c>
      <c r="U2857" s="58" t="s">
        <v>90</v>
      </c>
      <c r="V2857" s="58" t="s">
        <v>91</v>
      </c>
      <c r="W2857" s="58" t="s">
        <v>92</v>
      </c>
      <c r="X2857" s="58" t="s">
        <v>93</v>
      </c>
      <c r="Y2857" s="58" t="s">
        <v>96</v>
      </c>
      <c r="Z2857" s="58">
        <v>271</v>
      </c>
      <c r="AA2857" s="58">
        <v>387.53</v>
      </c>
    </row>
    <row r="2858" spans="16:27" ht="18" customHeight="1" x14ac:dyDescent="0.25">
      <c r="P2858" s="11"/>
      <c r="Q2858" s="57" t="s">
        <v>99</v>
      </c>
      <c r="R2858" s="57">
        <v>2024</v>
      </c>
      <c r="S2858" s="57" t="s">
        <v>8</v>
      </c>
      <c r="T2858" s="57" t="s">
        <v>89</v>
      </c>
      <c r="U2858" s="57" t="s">
        <v>90</v>
      </c>
      <c r="V2858" s="57" t="s">
        <v>91</v>
      </c>
      <c r="W2858" s="57" t="s">
        <v>92</v>
      </c>
      <c r="X2858" s="57" t="s">
        <v>93</v>
      </c>
      <c r="Y2858" s="57" t="s">
        <v>96</v>
      </c>
      <c r="Z2858" s="57">
        <v>247</v>
      </c>
      <c r="AA2858" s="57">
        <v>353.21</v>
      </c>
    </row>
    <row r="2859" spans="16:27" ht="18" customHeight="1" x14ac:dyDescent="0.25">
      <c r="P2859" s="11"/>
      <c r="Q2859" s="58" t="s">
        <v>97</v>
      </c>
      <c r="R2859" s="58">
        <v>2024</v>
      </c>
      <c r="S2859" s="58" t="s">
        <v>8</v>
      </c>
      <c r="T2859" s="58" t="s">
        <v>89</v>
      </c>
      <c r="U2859" s="58" t="s">
        <v>90</v>
      </c>
      <c r="V2859" s="58" t="s">
        <v>91</v>
      </c>
      <c r="W2859" s="58" t="s">
        <v>92</v>
      </c>
      <c r="X2859" s="58" t="s">
        <v>93</v>
      </c>
      <c r="Y2859" s="58" t="s">
        <v>96</v>
      </c>
      <c r="Z2859" s="58">
        <v>275</v>
      </c>
      <c r="AA2859" s="58">
        <v>393.25</v>
      </c>
    </row>
    <row r="2860" spans="16:27" ht="18" customHeight="1" x14ac:dyDescent="0.25">
      <c r="P2860" s="11"/>
      <c r="Q2860" s="57" t="s">
        <v>97</v>
      </c>
      <c r="R2860" s="57">
        <v>2024</v>
      </c>
      <c r="S2860" s="57" t="s">
        <v>8</v>
      </c>
      <c r="T2860" s="57" t="s">
        <v>89</v>
      </c>
      <c r="U2860" s="57" t="s">
        <v>90</v>
      </c>
      <c r="V2860" s="57" t="s">
        <v>91</v>
      </c>
      <c r="W2860" s="57" t="s">
        <v>92</v>
      </c>
      <c r="X2860" s="57" t="s">
        <v>93</v>
      </c>
      <c r="Y2860" s="57" t="s">
        <v>96</v>
      </c>
      <c r="Z2860" s="57">
        <v>766</v>
      </c>
      <c r="AA2860" s="57">
        <v>1095.3800000000001</v>
      </c>
    </row>
    <row r="2861" spans="16:27" ht="18" customHeight="1" x14ac:dyDescent="0.25">
      <c r="P2861" s="11"/>
      <c r="Q2861" s="58" t="s">
        <v>95</v>
      </c>
      <c r="R2861" s="58">
        <v>2024</v>
      </c>
      <c r="S2861" s="58" t="s">
        <v>3</v>
      </c>
      <c r="T2861" s="58" t="s">
        <v>101</v>
      </c>
      <c r="U2861" s="58" t="s">
        <v>90</v>
      </c>
      <c r="V2861" s="58" t="s">
        <v>91</v>
      </c>
      <c r="W2861" s="58" t="s">
        <v>92</v>
      </c>
      <c r="X2861" s="58" t="s">
        <v>93</v>
      </c>
      <c r="Y2861" s="58" t="s">
        <v>94</v>
      </c>
      <c r="Z2861" s="58">
        <v>146</v>
      </c>
      <c r="AA2861" s="58">
        <v>208.78</v>
      </c>
    </row>
    <row r="2862" spans="16:27" ht="18" customHeight="1" x14ac:dyDescent="0.25">
      <c r="P2862" s="11"/>
      <c r="Q2862" s="57" t="s">
        <v>97</v>
      </c>
      <c r="R2862" s="57">
        <v>2024</v>
      </c>
      <c r="S2862" s="57" t="s">
        <v>3</v>
      </c>
      <c r="T2862" s="57" t="s">
        <v>101</v>
      </c>
      <c r="U2862" s="57" t="s">
        <v>90</v>
      </c>
      <c r="V2862" s="57" t="s">
        <v>91</v>
      </c>
      <c r="W2862" s="57" t="s">
        <v>92</v>
      </c>
      <c r="X2862" s="57" t="s">
        <v>93</v>
      </c>
      <c r="Y2862" s="57" t="s">
        <v>94</v>
      </c>
      <c r="Z2862" s="57">
        <v>368</v>
      </c>
      <c r="AA2862" s="57">
        <v>526.24</v>
      </c>
    </row>
    <row r="2863" spans="16:27" ht="18" customHeight="1" x14ac:dyDescent="0.25">
      <c r="P2863" s="11"/>
      <c r="Q2863" s="58" t="s">
        <v>88</v>
      </c>
      <c r="R2863" s="58">
        <v>2024</v>
      </c>
      <c r="S2863" s="58" t="s">
        <v>3</v>
      </c>
      <c r="T2863" s="58" t="s">
        <v>101</v>
      </c>
      <c r="U2863" s="58" t="s">
        <v>90</v>
      </c>
      <c r="V2863" s="58" t="s">
        <v>91</v>
      </c>
      <c r="W2863" s="58" t="s">
        <v>92</v>
      </c>
      <c r="X2863" s="58" t="s">
        <v>93</v>
      </c>
      <c r="Y2863" s="58" t="s">
        <v>94</v>
      </c>
      <c r="Z2863" s="58">
        <v>148</v>
      </c>
      <c r="AA2863" s="58">
        <v>526.24</v>
      </c>
    </row>
    <row r="2864" spans="16:27" ht="18" customHeight="1" x14ac:dyDescent="0.25">
      <c r="P2864" s="11"/>
      <c r="Q2864" s="57" t="s">
        <v>98</v>
      </c>
      <c r="R2864" s="57">
        <v>2024</v>
      </c>
      <c r="S2864" s="57" t="s">
        <v>3</v>
      </c>
      <c r="T2864" s="57" t="s">
        <v>101</v>
      </c>
      <c r="U2864" s="57" t="s">
        <v>90</v>
      </c>
      <c r="V2864" s="57" t="s">
        <v>91</v>
      </c>
      <c r="W2864" s="57" t="s">
        <v>92</v>
      </c>
      <c r="X2864" s="57" t="s">
        <v>93</v>
      </c>
      <c r="Y2864" s="57" t="s">
        <v>94</v>
      </c>
      <c r="Z2864" s="57">
        <v>364</v>
      </c>
      <c r="AA2864" s="57">
        <v>526.24</v>
      </c>
    </row>
    <row r="2865" spans="16:27" ht="18" customHeight="1" x14ac:dyDescent="0.25">
      <c r="P2865" s="11"/>
      <c r="Q2865" s="58" t="s">
        <v>98</v>
      </c>
      <c r="R2865" s="58">
        <v>2024</v>
      </c>
      <c r="S2865" s="58" t="s">
        <v>3</v>
      </c>
      <c r="T2865" s="58" t="s">
        <v>101</v>
      </c>
      <c r="U2865" s="58" t="s">
        <v>90</v>
      </c>
      <c r="V2865" s="58" t="s">
        <v>91</v>
      </c>
      <c r="W2865" s="58" t="s">
        <v>92</v>
      </c>
      <c r="X2865" s="58" t="s">
        <v>93</v>
      </c>
      <c r="Y2865" s="58" t="s">
        <v>94</v>
      </c>
      <c r="Z2865" s="58">
        <v>366</v>
      </c>
      <c r="AA2865" s="58">
        <v>523.38</v>
      </c>
    </row>
    <row r="2866" spans="16:27" ht="18" customHeight="1" x14ac:dyDescent="0.25">
      <c r="P2866" s="11"/>
      <c r="Q2866" s="57" t="s">
        <v>98</v>
      </c>
      <c r="R2866" s="57">
        <v>2024</v>
      </c>
      <c r="S2866" s="57" t="s">
        <v>3</v>
      </c>
      <c r="T2866" s="57" t="s">
        <v>101</v>
      </c>
      <c r="U2866" s="57" t="s">
        <v>90</v>
      </c>
      <c r="V2866" s="57" t="s">
        <v>91</v>
      </c>
      <c r="W2866" s="57" t="s">
        <v>92</v>
      </c>
      <c r="X2866" s="57" t="s">
        <v>93</v>
      </c>
      <c r="Y2866" s="57" t="s">
        <v>94</v>
      </c>
      <c r="Z2866" s="57">
        <v>147</v>
      </c>
      <c r="AA2866" s="57">
        <v>210.21</v>
      </c>
    </row>
    <row r="2867" spans="16:27" ht="18" customHeight="1" x14ac:dyDescent="0.25">
      <c r="P2867" s="11"/>
      <c r="Q2867" s="58" t="s">
        <v>98</v>
      </c>
      <c r="R2867" s="58">
        <v>2024</v>
      </c>
      <c r="S2867" s="58" t="s">
        <v>3</v>
      </c>
      <c r="T2867" s="58" t="s">
        <v>101</v>
      </c>
      <c r="U2867" s="58" t="s">
        <v>90</v>
      </c>
      <c r="V2867" s="58" t="s">
        <v>91</v>
      </c>
      <c r="W2867" s="58" t="s">
        <v>92</v>
      </c>
      <c r="X2867" s="58" t="s">
        <v>93</v>
      </c>
      <c r="Y2867" s="58" t="s">
        <v>94</v>
      </c>
      <c r="Z2867" s="58">
        <v>760</v>
      </c>
      <c r="AA2867" s="58">
        <v>1086.8</v>
      </c>
    </row>
    <row r="2868" spans="16:27" ht="18" customHeight="1" x14ac:dyDescent="0.25">
      <c r="P2868" s="11"/>
      <c r="Q2868" s="57" t="s">
        <v>88</v>
      </c>
      <c r="R2868" s="57">
        <v>2024</v>
      </c>
      <c r="S2868" s="57" t="s">
        <v>3</v>
      </c>
      <c r="T2868" s="57" t="s">
        <v>101</v>
      </c>
      <c r="U2868" s="57" t="s">
        <v>90</v>
      </c>
      <c r="V2868" s="57" t="s">
        <v>91</v>
      </c>
      <c r="W2868" s="57" t="s">
        <v>92</v>
      </c>
      <c r="X2868" s="57" t="s">
        <v>93</v>
      </c>
      <c r="Y2868" s="57" t="s">
        <v>94</v>
      </c>
      <c r="Z2868" s="57">
        <v>846</v>
      </c>
      <c r="AA2868" s="57">
        <v>1209.78</v>
      </c>
    </row>
    <row r="2869" spans="16:27" ht="18" customHeight="1" x14ac:dyDescent="0.25">
      <c r="P2869" s="11"/>
      <c r="Q2869" s="58" t="s">
        <v>97</v>
      </c>
      <c r="R2869" s="58">
        <v>2024</v>
      </c>
      <c r="S2869" s="58" t="s">
        <v>3</v>
      </c>
      <c r="T2869" s="58" t="s">
        <v>101</v>
      </c>
      <c r="U2869" s="58" t="s">
        <v>90</v>
      </c>
      <c r="V2869" s="58" t="s">
        <v>91</v>
      </c>
      <c r="W2869" s="58" t="s">
        <v>92</v>
      </c>
      <c r="X2869" s="58" t="s">
        <v>93</v>
      </c>
      <c r="Y2869" s="58" t="s">
        <v>94</v>
      </c>
      <c r="Z2869" s="58">
        <v>149</v>
      </c>
      <c r="AA2869" s="58">
        <v>213.07</v>
      </c>
    </row>
    <row r="2870" spans="16:27" ht="18" customHeight="1" x14ac:dyDescent="0.25">
      <c r="P2870" s="11"/>
      <c r="Q2870" s="57" t="s">
        <v>95</v>
      </c>
      <c r="R2870" s="57">
        <v>2024</v>
      </c>
      <c r="S2870" s="57" t="s">
        <v>3</v>
      </c>
      <c r="T2870" s="57" t="s">
        <v>101</v>
      </c>
      <c r="U2870" s="57" t="s">
        <v>90</v>
      </c>
      <c r="V2870" s="57" t="s">
        <v>91</v>
      </c>
      <c r="W2870" s="57" t="s">
        <v>92</v>
      </c>
      <c r="X2870" s="57" t="s">
        <v>93</v>
      </c>
      <c r="Y2870" s="57" t="s">
        <v>94</v>
      </c>
      <c r="Z2870" s="57">
        <v>365</v>
      </c>
      <c r="AA2870" s="57">
        <v>521.95000000000005</v>
      </c>
    </row>
    <row r="2871" spans="16:27" ht="18" customHeight="1" x14ac:dyDescent="0.25">
      <c r="P2871" s="11"/>
      <c r="Q2871" s="58" t="s">
        <v>88</v>
      </c>
      <c r="R2871" s="58">
        <v>2024</v>
      </c>
      <c r="S2871" s="58" t="s">
        <v>7</v>
      </c>
      <c r="T2871" s="58" t="s">
        <v>101</v>
      </c>
      <c r="U2871" s="58" t="s">
        <v>90</v>
      </c>
      <c r="V2871" s="58" t="s">
        <v>91</v>
      </c>
      <c r="W2871" s="58" t="s">
        <v>92</v>
      </c>
      <c r="X2871" s="58" t="s">
        <v>93</v>
      </c>
      <c r="Y2871" s="58" t="s">
        <v>94</v>
      </c>
      <c r="Z2871" s="58">
        <v>128</v>
      </c>
      <c r="AA2871" s="58">
        <v>183.04</v>
      </c>
    </row>
    <row r="2872" spans="16:27" ht="18" customHeight="1" x14ac:dyDescent="0.25">
      <c r="P2872" s="11"/>
      <c r="Q2872" s="57" t="s">
        <v>88</v>
      </c>
      <c r="R2872" s="57">
        <v>2024</v>
      </c>
      <c r="S2872" s="57" t="s">
        <v>7</v>
      </c>
      <c r="T2872" s="57" t="s">
        <v>101</v>
      </c>
      <c r="U2872" s="57" t="s">
        <v>90</v>
      </c>
      <c r="V2872" s="57" t="s">
        <v>91</v>
      </c>
      <c r="W2872" s="57" t="s">
        <v>92</v>
      </c>
      <c r="X2872" s="57" t="s">
        <v>93</v>
      </c>
      <c r="Y2872" s="57" t="s">
        <v>94</v>
      </c>
      <c r="Z2872" s="57">
        <v>344</v>
      </c>
      <c r="AA2872" s="57">
        <v>491.92</v>
      </c>
    </row>
    <row r="2873" spans="16:27" ht="18" customHeight="1" x14ac:dyDescent="0.25">
      <c r="P2873" s="11"/>
      <c r="Q2873" s="58" t="s">
        <v>88</v>
      </c>
      <c r="R2873" s="58">
        <v>2024</v>
      </c>
      <c r="S2873" s="58" t="s">
        <v>7</v>
      </c>
      <c r="T2873" s="58" t="s">
        <v>101</v>
      </c>
      <c r="U2873" s="58" t="s">
        <v>90</v>
      </c>
      <c r="V2873" s="58" t="s">
        <v>91</v>
      </c>
      <c r="W2873" s="58" t="s">
        <v>92</v>
      </c>
      <c r="X2873" s="58" t="s">
        <v>93</v>
      </c>
      <c r="Y2873" s="58" t="s">
        <v>94</v>
      </c>
      <c r="Z2873" s="58">
        <v>370</v>
      </c>
      <c r="AA2873" s="58">
        <v>526.24</v>
      </c>
    </row>
    <row r="2874" spans="16:27" ht="18" customHeight="1" x14ac:dyDescent="0.25">
      <c r="P2874" s="11"/>
      <c r="Q2874" s="57" t="s">
        <v>88</v>
      </c>
      <c r="R2874" s="57">
        <v>2024</v>
      </c>
      <c r="S2874" s="57" t="s">
        <v>7</v>
      </c>
      <c r="T2874" s="57" t="s">
        <v>101</v>
      </c>
      <c r="U2874" s="57" t="s">
        <v>90</v>
      </c>
      <c r="V2874" s="57" t="s">
        <v>91</v>
      </c>
      <c r="W2874" s="57" t="s">
        <v>92</v>
      </c>
      <c r="X2874" s="57" t="s">
        <v>93</v>
      </c>
      <c r="Y2874" s="57" t="s">
        <v>94</v>
      </c>
      <c r="Z2874" s="57">
        <v>346</v>
      </c>
      <c r="AA2874" s="57">
        <v>526.24</v>
      </c>
    </row>
    <row r="2875" spans="16:27" ht="18" customHeight="1" x14ac:dyDescent="0.25">
      <c r="P2875" s="11"/>
      <c r="Q2875" s="58" t="s">
        <v>95</v>
      </c>
      <c r="R2875" s="58">
        <v>2024</v>
      </c>
      <c r="S2875" s="58" t="s">
        <v>7</v>
      </c>
      <c r="T2875" s="58" t="s">
        <v>101</v>
      </c>
      <c r="U2875" s="58" t="s">
        <v>90</v>
      </c>
      <c r="V2875" s="58" t="s">
        <v>91</v>
      </c>
      <c r="W2875" s="58" t="s">
        <v>92</v>
      </c>
      <c r="X2875" s="58" t="s">
        <v>93</v>
      </c>
      <c r="Y2875" s="58" t="s">
        <v>94</v>
      </c>
      <c r="Z2875" s="58">
        <v>982</v>
      </c>
      <c r="AA2875" s="58">
        <v>1404.26</v>
      </c>
    </row>
    <row r="2876" spans="16:27" ht="18" customHeight="1" x14ac:dyDescent="0.25">
      <c r="P2876" s="11"/>
      <c r="Q2876" s="57" t="s">
        <v>88</v>
      </c>
      <c r="R2876" s="57">
        <v>2024</v>
      </c>
      <c r="S2876" s="57" t="s">
        <v>7</v>
      </c>
      <c r="T2876" s="57" t="s">
        <v>101</v>
      </c>
      <c r="U2876" s="57" t="s">
        <v>90</v>
      </c>
      <c r="V2876" s="57" t="s">
        <v>91</v>
      </c>
      <c r="W2876" s="57" t="s">
        <v>92</v>
      </c>
      <c r="X2876" s="57" t="s">
        <v>93</v>
      </c>
      <c r="Y2876" s="57" t="s">
        <v>94</v>
      </c>
      <c r="Z2876" s="57">
        <v>342</v>
      </c>
      <c r="AA2876" s="57">
        <v>489.06</v>
      </c>
    </row>
    <row r="2877" spans="16:27" ht="18" customHeight="1" x14ac:dyDescent="0.25">
      <c r="P2877" s="11"/>
      <c r="Q2877" s="58" t="s">
        <v>88</v>
      </c>
      <c r="R2877" s="58">
        <v>2024</v>
      </c>
      <c r="S2877" s="58" t="s">
        <v>7</v>
      </c>
      <c r="T2877" s="58" t="s">
        <v>101</v>
      </c>
      <c r="U2877" s="58" t="s">
        <v>90</v>
      </c>
      <c r="V2877" s="58" t="s">
        <v>91</v>
      </c>
      <c r="W2877" s="58" t="s">
        <v>92</v>
      </c>
      <c r="X2877" s="58" t="s">
        <v>93</v>
      </c>
      <c r="Y2877" s="58" t="s">
        <v>94</v>
      </c>
      <c r="Z2877" s="58">
        <v>369</v>
      </c>
      <c r="AA2877" s="58">
        <v>527.66999999999996</v>
      </c>
    </row>
    <row r="2878" spans="16:27" ht="18" customHeight="1" x14ac:dyDescent="0.25">
      <c r="P2878" s="11"/>
      <c r="Q2878" s="57" t="s">
        <v>95</v>
      </c>
      <c r="R2878" s="57">
        <v>2024</v>
      </c>
      <c r="S2878" s="57" t="s">
        <v>7</v>
      </c>
      <c r="T2878" s="57" t="s">
        <v>101</v>
      </c>
      <c r="U2878" s="57" t="s">
        <v>90</v>
      </c>
      <c r="V2878" s="57" t="s">
        <v>91</v>
      </c>
      <c r="W2878" s="57" t="s">
        <v>92</v>
      </c>
      <c r="X2878" s="57" t="s">
        <v>93</v>
      </c>
      <c r="Y2878" s="57" t="s">
        <v>94</v>
      </c>
      <c r="Z2878" s="57">
        <v>345</v>
      </c>
      <c r="AA2878" s="57">
        <v>493.35</v>
      </c>
    </row>
    <row r="2879" spans="16:27" ht="18" customHeight="1" x14ac:dyDescent="0.25">
      <c r="P2879" s="11"/>
      <c r="Q2879" s="58" t="s">
        <v>88</v>
      </c>
      <c r="R2879" s="58">
        <v>2024</v>
      </c>
      <c r="S2879" s="58" t="s">
        <v>7</v>
      </c>
      <c r="T2879" s="58" t="s">
        <v>101</v>
      </c>
      <c r="U2879" s="58" t="s">
        <v>90</v>
      </c>
      <c r="V2879" s="58" t="s">
        <v>91</v>
      </c>
      <c r="W2879" s="58" t="s">
        <v>92</v>
      </c>
      <c r="X2879" s="58" t="s">
        <v>93</v>
      </c>
      <c r="Y2879" s="58" t="s">
        <v>94</v>
      </c>
      <c r="Z2879" s="58">
        <v>763</v>
      </c>
      <c r="AA2879" s="58">
        <v>1091.0899999999999</v>
      </c>
    </row>
    <row r="2880" spans="16:27" ht="18" customHeight="1" x14ac:dyDescent="0.25">
      <c r="P2880" s="11"/>
      <c r="Q2880" s="57" t="s">
        <v>88</v>
      </c>
      <c r="R2880" s="57">
        <v>2024</v>
      </c>
      <c r="S2880" s="57" t="s">
        <v>7</v>
      </c>
      <c r="T2880" s="57" t="s">
        <v>101</v>
      </c>
      <c r="U2880" s="57" t="s">
        <v>90</v>
      </c>
      <c r="V2880" s="57" t="s">
        <v>91</v>
      </c>
      <c r="W2880" s="57" t="s">
        <v>92</v>
      </c>
      <c r="X2880" s="57" t="s">
        <v>93</v>
      </c>
      <c r="Y2880" s="57" t="s">
        <v>94</v>
      </c>
      <c r="Z2880" s="57">
        <v>850</v>
      </c>
      <c r="AA2880" s="57">
        <v>1215.5</v>
      </c>
    </row>
    <row r="2881" spans="16:27" ht="18" customHeight="1" x14ac:dyDescent="0.25">
      <c r="P2881" s="11"/>
      <c r="Q2881" s="58" t="s">
        <v>88</v>
      </c>
      <c r="R2881" s="58">
        <v>2024</v>
      </c>
      <c r="S2881" s="58" t="s">
        <v>7</v>
      </c>
      <c r="T2881" s="58" t="s">
        <v>101</v>
      </c>
      <c r="U2881" s="58" t="s">
        <v>90</v>
      </c>
      <c r="V2881" s="58" t="s">
        <v>91</v>
      </c>
      <c r="W2881" s="58" t="s">
        <v>92</v>
      </c>
      <c r="X2881" s="58" t="s">
        <v>93</v>
      </c>
      <c r="Y2881" s="58" t="s">
        <v>94</v>
      </c>
      <c r="Z2881" s="58">
        <v>371</v>
      </c>
      <c r="AA2881" s="58">
        <v>530.53</v>
      </c>
    </row>
    <row r="2882" spans="16:27" ht="18" customHeight="1" x14ac:dyDescent="0.25">
      <c r="P2882" s="11"/>
      <c r="Q2882" s="57" t="s">
        <v>88</v>
      </c>
      <c r="R2882" s="57">
        <v>2024</v>
      </c>
      <c r="S2882" s="57" t="s">
        <v>7</v>
      </c>
      <c r="T2882" s="57" t="s">
        <v>101</v>
      </c>
      <c r="U2882" s="57" t="s">
        <v>90</v>
      </c>
      <c r="V2882" s="57" t="s">
        <v>91</v>
      </c>
      <c r="W2882" s="57" t="s">
        <v>92</v>
      </c>
      <c r="X2882" s="57" t="s">
        <v>93</v>
      </c>
      <c r="Y2882" s="57" t="s">
        <v>94</v>
      </c>
      <c r="Z2882" s="57">
        <v>347</v>
      </c>
      <c r="AA2882" s="57">
        <v>496.21</v>
      </c>
    </row>
    <row r="2883" spans="16:27" ht="18" customHeight="1" x14ac:dyDescent="0.25">
      <c r="P2883" s="11"/>
      <c r="Q2883" s="58" t="s">
        <v>88</v>
      </c>
      <c r="R2883" s="58">
        <v>2024</v>
      </c>
      <c r="S2883" s="58" t="s">
        <v>11</v>
      </c>
      <c r="T2883" s="58" t="s">
        <v>101</v>
      </c>
      <c r="U2883" s="58" t="s">
        <v>90</v>
      </c>
      <c r="V2883" s="58" t="s">
        <v>91</v>
      </c>
      <c r="W2883" s="58" t="s">
        <v>92</v>
      </c>
      <c r="X2883" s="58" t="s">
        <v>93</v>
      </c>
      <c r="Y2883" s="58" t="s">
        <v>94</v>
      </c>
      <c r="Z2883" s="58">
        <v>350</v>
      </c>
      <c r="AA2883" s="58">
        <v>500.5</v>
      </c>
    </row>
    <row r="2884" spans="16:27" ht="18" customHeight="1" x14ac:dyDescent="0.25">
      <c r="P2884" s="11"/>
      <c r="Q2884" s="57" t="s">
        <v>97</v>
      </c>
      <c r="R2884" s="57">
        <v>2024</v>
      </c>
      <c r="S2884" s="57" t="s">
        <v>11</v>
      </c>
      <c r="T2884" s="57" t="s">
        <v>101</v>
      </c>
      <c r="U2884" s="57" t="s">
        <v>90</v>
      </c>
      <c r="V2884" s="57" t="s">
        <v>91</v>
      </c>
      <c r="W2884" s="57" t="s">
        <v>92</v>
      </c>
      <c r="X2884" s="57" t="s">
        <v>93</v>
      </c>
      <c r="Y2884" s="57" t="s">
        <v>94</v>
      </c>
      <c r="Z2884" s="57">
        <v>352</v>
      </c>
      <c r="AA2884" s="57">
        <v>526.24</v>
      </c>
    </row>
    <row r="2885" spans="16:27" ht="18" customHeight="1" x14ac:dyDescent="0.25">
      <c r="P2885" s="11"/>
      <c r="Q2885" s="58" t="s">
        <v>95</v>
      </c>
      <c r="R2885" s="58">
        <v>2024</v>
      </c>
      <c r="S2885" s="58" t="s">
        <v>11</v>
      </c>
      <c r="T2885" s="58" t="s">
        <v>101</v>
      </c>
      <c r="U2885" s="58" t="s">
        <v>90</v>
      </c>
      <c r="V2885" s="58" t="s">
        <v>91</v>
      </c>
      <c r="W2885" s="58" t="s">
        <v>92</v>
      </c>
      <c r="X2885" s="58" t="s">
        <v>93</v>
      </c>
      <c r="Y2885" s="58" t="s">
        <v>94</v>
      </c>
      <c r="Z2885" s="58">
        <v>322</v>
      </c>
      <c r="AA2885" s="58">
        <v>526.24</v>
      </c>
    </row>
    <row r="2886" spans="16:27" ht="18" customHeight="1" x14ac:dyDescent="0.25">
      <c r="P2886" s="11"/>
      <c r="Q2886" s="57" t="s">
        <v>95</v>
      </c>
      <c r="R2886" s="57">
        <v>2024</v>
      </c>
      <c r="S2886" s="57" t="s">
        <v>11</v>
      </c>
      <c r="T2886" s="57" t="s">
        <v>101</v>
      </c>
      <c r="U2886" s="57" t="s">
        <v>90</v>
      </c>
      <c r="V2886" s="57" t="s">
        <v>91</v>
      </c>
      <c r="W2886" s="57" t="s">
        <v>92</v>
      </c>
      <c r="X2886" s="57" t="s">
        <v>93</v>
      </c>
      <c r="Y2886" s="57" t="s">
        <v>94</v>
      </c>
      <c r="Z2886" s="57">
        <v>986</v>
      </c>
      <c r="AA2886" s="57">
        <v>1409.98</v>
      </c>
    </row>
    <row r="2887" spans="16:27" ht="18" customHeight="1" x14ac:dyDescent="0.25">
      <c r="P2887" s="11"/>
      <c r="Q2887" s="58" t="s">
        <v>88</v>
      </c>
      <c r="R2887" s="58">
        <v>2024</v>
      </c>
      <c r="S2887" s="58" t="s">
        <v>11</v>
      </c>
      <c r="T2887" s="58" t="s">
        <v>101</v>
      </c>
      <c r="U2887" s="58" t="s">
        <v>90</v>
      </c>
      <c r="V2887" s="58" t="s">
        <v>91</v>
      </c>
      <c r="W2887" s="58" t="s">
        <v>92</v>
      </c>
      <c r="X2887" s="58" t="s">
        <v>93</v>
      </c>
      <c r="Y2887" s="58" t="s">
        <v>94</v>
      </c>
      <c r="Z2887" s="58">
        <v>324</v>
      </c>
      <c r="AA2887" s="58">
        <v>463.32</v>
      </c>
    </row>
    <row r="2888" spans="16:27" ht="18" customHeight="1" x14ac:dyDescent="0.25">
      <c r="P2888" s="11"/>
      <c r="Q2888" s="57" t="s">
        <v>88</v>
      </c>
      <c r="R2888" s="57">
        <v>2024</v>
      </c>
      <c r="S2888" s="57" t="s">
        <v>11</v>
      </c>
      <c r="T2888" s="57" t="s">
        <v>101</v>
      </c>
      <c r="U2888" s="57" t="s">
        <v>90</v>
      </c>
      <c r="V2888" s="57" t="s">
        <v>91</v>
      </c>
      <c r="W2888" s="57" t="s">
        <v>92</v>
      </c>
      <c r="X2888" s="57" t="s">
        <v>93</v>
      </c>
      <c r="Y2888" s="57" t="s">
        <v>94</v>
      </c>
      <c r="Z2888" s="57">
        <v>351</v>
      </c>
      <c r="AA2888" s="57">
        <v>501.93</v>
      </c>
    </row>
    <row r="2889" spans="16:27" ht="18" customHeight="1" x14ac:dyDescent="0.25">
      <c r="P2889" s="11"/>
      <c r="Q2889" s="58" t="s">
        <v>95</v>
      </c>
      <c r="R2889" s="58">
        <v>2024</v>
      </c>
      <c r="S2889" s="58" t="s">
        <v>11</v>
      </c>
      <c r="T2889" s="58" t="s">
        <v>101</v>
      </c>
      <c r="U2889" s="58" t="s">
        <v>90</v>
      </c>
      <c r="V2889" s="58" t="s">
        <v>91</v>
      </c>
      <c r="W2889" s="58" t="s">
        <v>92</v>
      </c>
      <c r="X2889" s="58" t="s">
        <v>93</v>
      </c>
      <c r="Y2889" s="58" t="s">
        <v>94</v>
      </c>
      <c r="Z2889" s="58">
        <v>321</v>
      </c>
      <c r="AA2889" s="58">
        <v>459.03</v>
      </c>
    </row>
    <row r="2890" spans="16:27" ht="18" customHeight="1" x14ac:dyDescent="0.25">
      <c r="P2890" s="11"/>
      <c r="Q2890" s="57" t="s">
        <v>95</v>
      </c>
      <c r="R2890" s="57">
        <v>2024</v>
      </c>
      <c r="S2890" s="57" t="s">
        <v>11</v>
      </c>
      <c r="T2890" s="57" t="s">
        <v>101</v>
      </c>
      <c r="U2890" s="57" t="s">
        <v>90</v>
      </c>
      <c r="V2890" s="57" t="s">
        <v>91</v>
      </c>
      <c r="W2890" s="57" t="s">
        <v>92</v>
      </c>
      <c r="X2890" s="57" t="s">
        <v>93</v>
      </c>
      <c r="Y2890" s="57" t="s">
        <v>94</v>
      </c>
      <c r="Z2890" s="57">
        <v>767</v>
      </c>
      <c r="AA2890" s="57">
        <v>1096.81</v>
      </c>
    </row>
    <row r="2891" spans="16:27" ht="18" customHeight="1" x14ac:dyDescent="0.25">
      <c r="P2891" s="11"/>
      <c r="Q2891" s="58" t="s">
        <v>97</v>
      </c>
      <c r="R2891" s="58">
        <v>2024</v>
      </c>
      <c r="S2891" s="58" t="s">
        <v>11</v>
      </c>
      <c r="T2891" s="58" t="s">
        <v>101</v>
      </c>
      <c r="U2891" s="58" t="s">
        <v>90</v>
      </c>
      <c r="V2891" s="58" t="s">
        <v>91</v>
      </c>
      <c r="W2891" s="58" t="s">
        <v>92</v>
      </c>
      <c r="X2891" s="58" t="s">
        <v>93</v>
      </c>
      <c r="Y2891" s="58" t="s">
        <v>94</v>
      </c>
      <c r="Z2891" s="58">
        <v>853</v>
      </c>
      <c r="AA2891" s="58">
        <v>1219.79</v>
      </c>
    </row>
    <row r="2892" spans="16:27" ht="18" customHeight="1" x14ac:dyDescent="0.25">
      <c r="P2892" s="11"/>
      <c r="Q2892" s="57" t="s">
        <v>88</v>
      </c>
      <c r="R2892" s="57">
        <v>2024</v>
      </c>
      <c r="S2892" s="57" t="s">
        <v>11</v>
      </c>
      <c r="T2892" s="57" t="s">
        <v>101</v>
      </c>
      <c r="U2892" s="57" t="s">
        <v>90</v>
      </c>
      <c r="V2892" s="57" t="s">
        <v>91</v>
      </c>
      <c r="W2892" s="57" t="s">
        <v>92</v>
      </c>
      <c r="X2892" s="57" t="s">
        <v>93</v>
      </c>
      <c r="Y2892" s="57" t="s">
        <v>94</v>
      </c>
      <c r="Z2892" s="57">
        <v>323</v>
      </c>
      <c r="AA2892" s="57">
        <v>461.89</v>
      </c>
    </row>
    <row r="2893" spans="16:27" ht="18" customHeight="1" x14ac:dyDescent="0.25">
      <c r="P2893" s="11"/>
      <c r="Q2893" s="58" t="s">
        <v>97</v>
      </c>
      <c r="R2893" s="58">
        <v>2024</v>
      </c>
      <c r="S2893" s="58" t="s">
        <v>1</v>
      </c>
      <c r="T2893" s="58" t="s">
        <v>101</v>
      </c>
      <c r="U2893" s="58" t="s">
        <v>90</v>
      </c>
      <c r="V2893" s="58" t="s">
        <v>91</v>
      </c>
      <c r="W2893" s="58" t="s">
        <v>92</v>
      </c>
      <c r="X2893" s="58" t="s">
        <v>93</v>
      </c>
      <c r="Y2893" s="58" t="s">
        <v>94</v>
      </c>
      <c r="Z2893" s="58">
        <v>158</v>
      </c>
      <c r="AA2893" s="58">
        <v>225.94</v>
      </c>
    </row>
    <row r="2894" spans="16:27" ht="18" customHeight="1" x14ac:dyDescent="0.25">
      <c r="P2894" s="11"/>
      <c r="Q2894" s="57" t="s">
        <v>88</v>
      </c>
      <c r="R2894" s="57">
        <v>2024</v>
      </c>
      <c r="S2894" s="57" t="s">
        <v>1</v>
      </c>
      <c r="T2894" s="57" t="s">
        <v>101</v>
      </c>
      <c r="U2894" s="57" t="s">
        <v>90</v>
      </c>
      <c r="V2894" s="57" t="s">
        <v>91</v>
      </c>
      <c r="W2894" s="57" t="s">
        <v>92</v>
      </c>
      <c r="X2894" s="57" t="s">
        <v>93</v>
      </c>
      <c r="Y2894" s="57" t="s">
        <v>94</v>
      </c>
      <c r="Z2894" s="57">
        <v>128</v>
      </c>
      <c r="AA2894" s="57">
        <v>183.04</v>
      </c>
    </row>
    <row r="2895" spans="16:27" ht="18" customHeight="1" x14ac:dyDescent="0.25">
      <c r="P2895" s="11"/>
      <c r="Q2895" s="58" t="s">
        <v>97</v>
      </c>
      <c r="R2895" s="58">
        <v>2024</v>
      </c>
      <c r="S2895" s="58" t="s">
        <v>1</v>
      </c>
      <c r="T2895" s="58" t="s">
        <v>101</v>
      </c>
      <c r="U2895" s="58" t="s">
        <v>90</v>
      </c>
      <c r="V2895" s="58" t="s">
        <v>91</v>
      </c>
      <c r="W2895" s="58" t="s">
        <v>92</v>
      </c>
      <c r="X2895" s="58" t="s">
        <v>93</v>
      </c>
      <c r="Y2895" s="58" t="s">
        <v>94</v>
      </c>
      <c r="Z2895" s="58">
        <v>160</v>
      </c>
      <c r="AA2895" s="58">
        <v>526.24</v>
      </c>
    </row>
    <row r="2896" spans="16:27" ht="18" customHeight="1" x14ac:dyDescent="0.25">
      <c r="P2896" s="11"/>
      <c r="Q2896" s="57" t="s">
        <v>95</v>
      </c>
      <c r="R2896" s="57">
        <v>2024</v>
      </c>
      <c r="S2896" s="57" t="s">
        <v>1</v>
      </c>
      <c r="T2896" s="57" t="s">
        <v>101</v>
      </c>
      <c r="U2896" s="57" t="s">
        <v>90</v>
      </c>
      <c r="V2896" s="57" t="s">
        <v>91</v>
      </c>
      <c r="W2896" s="57" t="s">
        <v>92</v>
      </c>
      <c r="X2896" s="57" t="s">
        <v>93</v>
      </c>
      <c r="Y2896" s="57" t="s">
        <v>94</v>
      </c>
      <c r="Z2896" s="57">
        <v>130</v>
      </c>
      <c r="AA2896" s="57">
        <v>526.24</v>
      </c>
    </row>
    <row r="2897" spans="16:27" ht="18" customHeight="1" x14ac:dyDescent="0.25">
      <c r="P2897" s="11"/>
      <c r="Q2897" s="58" t="s">
        <v>95</v>
      </c>
      <c r="R2897" s="58">
        <v>2024</v>
      </c>
      <c r="S2897" s="58" t="s">
        <v>1</v>
      </c>
      <c r="T2897" s="58" t="s">
        <v>101</v>
      </c>
      <c r="U2897" s="58" t="s">
        <v>90</v>
      </c>
      <c r="V2897" s="58" t="s">
        <v>91</v>
      </c>
      <c r="W2897" s="58" t="s">
        <v>92</v>
      </c>
      <c r="X2897" s="58" t="s">
        <v>93</v>
      </c>
      <c r="Y2897" s="58" t="s">
        <v>94</v>
      </c>
      <c r="Z2897" s="58">
        <v>977</v>
      </c>
      <c r="AA2897" s="58">
        <v>1397.11</v>
      </c>
    </row>
    <row r="2898" spans="16:27" ht="18" customHeight="1" x14ac:dyDescent="0.25">
      <c r="P2898" s="11"/>
      <c r="Q2898" s="57" t="s">
        <v>88</v>
      </c>
      <c r="R2898" s="57">
        <v>2024</v>
      </c>
      <c r="S2898" s="57" t="s">
        <v>1</v>
      </c>
      <c r="T2898" s="57" t="s">
        <v>101</v>
      </c>
      <c r="U2898" s="57" t="s">
        <v>90</v>
      </c>
      <c r="V2898" s="57" t="s">
        <v>91</v>
      </c>
      <c r="W2898" s="57" t="s">
        <v>92</v>
      </c>
      <c r="X2898" s="57" t="s">
        <v>93</v>
      </c>
      <c r="Y2898" s="57" t="s">
        <v>94</v>
      </c>
      <c r="Z2898" s="57">
        <v>132</v>
      </c>
      <c r="AA2898" s="57">
        <v>188.76</v>
      </c>
    </row>
    <row r="2899" spans="16:27" ht="18" customHeight="1" x14ac:dyDescent="0.25">
      <c r="P2899" s="11"/>
      <c r="Q2899" s="58" t="s">
        <v>88</v>
      </c>
      <c r="R2899" s="58">
        <v>2024</v>
      </c>
      <c r="S2899" s="58" t="s">
        <v>1</v>
      </c>
      <c r="T2899" s="58" t="s">
        <v>101</v>
      </c>
      <c r="U2899" s="58" t="s">
        <v>90</v>
      </c>
      <c r="V2899" s="58" t="s">
        <v>91</v>
      </c>
      <c r="W2899" s="58" t="s">
        <v>92</v>
      </c>
      <c r="X2899" s="58" t="s">
        <v>93</v>
      </c>
      <c r="Y2899" s="58" t="s">
        <v>94</v>
      </c>
      <c r="Z2899" s="58">
        <v>159</v>
      </c>
      <c r="AA2899" s="58">
        <v>227.37</v>
      </c>
    </row>
    <row r="2900" spans="16:27" ht="18" customHeight="1" x14ac:dyDescent="0.25">
      <c r="P2900" s="11"/>
      <c r="Q2900" s="57" t="s">
        <v>95</v>
      </c>
      <c r="R2900" s="57">
        <v>2024</v>
      </c>
      <c r="S2900" s="57" t="s">
        <v>1</v>
      </c>
      <c r="T2900" s="57" t="s">
        <v>101</v>
      </c>
      <c r="U2900" s="57" t="s">
        <v>90</v>
      </c>
      <c r="V2900" s="57" t="s">
        <v>91</v>
      </c>
      <c r="W2900" s="57" t="s">
        <v>92</v>
      </c>
      <c r="X2900" s="57" t="s">
        <v>93</v>
      </c>
      <c r="Y2900" s="57" t="s">
        <v>94</v>
      </c>
      <c r="Z2900" s="57">
        <v>129</v>
      </c>
      <c r="AA2900" s="57">
        <v>184.47</v>
      </c>
    </row>
    <row r="2901" spans="16:27" ht="18" customHeight="1" x14ac:dyDescent="0.25">
      <c r="P2901" s="11"/>
      <c r="Q2901" s="58" t="s">
        <v>95</v>
      </c>
      <c r="R2901" s="58">
        <v>2024</v>
      </c>
      <c r="S2901" s="58" t="s">
        <v>1</v>
      </c>
      <c r="T2901" s="58" t="s">
        <v>101</v>
      </c>
      <c r="U2901" s="58" t="s">
        <v>90</v>
      </c>
      <c r="V2901" s="58" t="s">
        <v>91</v>
      </c>
      <c r="W2901" s="58" t="s">
        <v>92</v>
      </c>
      <c r="X2901" s="58" t="s">
        <v>93</v>
      </c>
      <c r="Y2901" s="58" t="s">
        <v>94</v>
      </c>
      <c r="Z2901" s="58">
        <v>758</v>
      </c>
      <c r="AA2901" s="58">
        <v>1083.94</v>
      </c>
    </row>
    <row r="2902" spans="16:27" ht="18" customHeight="1" x14ac:dyDescent="0.25">
      <c r="P2902" s="11"/>
      <c r="Q2902" s="57" t="s">
        <v>97</v>
      </c>
      <c r="R2902" s="57">
        <v>2024</v>
      </c>
      <c r="S2902" s="57" t="s">
        <v>1</v>
      </c>
      <c r="T2902" s="57" t="s">
        <v>101</v>
      </c>
      <c r="U2902" s="57" t="s">
        <v>90</v>
      </c>
      <c r="V2902" s="57" t="s">
        <v>91</v>
      </c>
      <c r="W2902" s="57" t="s">
        <v>92</v>
      </c>
      <c r="X2902" s="57" t="s">
        <v>93</v>
      </c>
      <c r="Y2902" s="57" t="s">
        <v>94</v>
      </c>
      <c r="Z2902" s="57">
        <v>844</v>
      </c>
      <c r="AA2902" s="57">
        <v>1206.92</v>
      </c>
    </row>
    <row r="2903" spans="16:27" ht="18" customHeight="1" x14ac:dyDescent="0.25">
      <c r="P2903" s="11"/>
      <c r="Q2903" s="58" t="s">
        <v>88</v>
      </c>
      <c r="R2903" s="58">
        <v>2024</v>
      </c>
      <c r="S2903" s="58" t="s">
        <v>1</v>
      </c>
      <c r="T2903" s="58" t="s">
        <v>101</v>
      </c>
      <c r="U2903" s="58" t="s">
        <v>90</v>
      </c>
      <c r="V2903" s="58" t="s">
        <v>91</v>
      </c>
      <c r="W2903" s="58" t="s">
        <v>92</v>
      </c>
      <c r="X2903" s="58" t="s">
        <v>93</v>
      </c>
      <c r="Y2903" s="58" t="s">
        <v>94</v>
      </c>
      <c r="Z2903" s="58">
        <v>155</v>
      </c>
      <c r="AA2903" s="58">
        <v>221.65</v>
      </c>
    </row>
    <row r="2904" spans="16:27" ht="18" customHeight="1" x14ac:dyDescent="0.25">
      <c r="P2904" s="11"/>
      <c r="Q2904" s="57" t="s">
        <v>97</v>
      </c>
      <c r="R2904" s="57">
        <v>2024</v>
      </c>
      <c r="S2904" s="57" t="s">
        <v>1</v>
      </c>
      <c r="T2904" s="57" t="s">
        <v>101</v>
      </c>
      <c r="U2904" s="57" t="s">
        <v>90</v>
      </c>
      <c r="V2904" s="57" t="s">
        <v>91</v>
      </c>
      <c r="W2904" s="57" t="s">
        <v>92</v>
      </c>
      <c r="X2904" s="57" t="s">
        <v>93</v>
      </c>
      <c r="Y2904" s="57" t="s">
        <v>94</v>
      </c>
      <c r="Z2904" s="57">
        <v>131</v>
      </c>
      <c r="AA2904" s="57">
        <v>187.33</v>
      </c>
    </row>
    <row r="2905" spans="16:27" ht="18" customHeight="1" x14ac:dyDescent="0.25">
      <c r="P2905" s="11"/>
      <c r="Q2905" s="58" t="s">
        <v>88</v>
      </c>
      <c r="R2905" s="58">
        <v>2024</v>
      </c>
      <c r="S2905" s="58" t="s">
        <v>0</v>
      </c>
      <c r="T2905" s="58" t="s">
        <v>101</v>
      </c>
      <c r="U2905" s="58" t="s">
        <v>90</v>
      </c>
      <c r="V2905" s="58" t="s">
        <v>91</v>
      </c>
      <c r="W2905" s="58" t="s">
        <v>92</v>
      </c>
      <c r="X2905" s="58" t="s">
        <v>93</v>
      </c>
      <c r="Y2905" s="58" t="s">
        <v>94</v>
      </c>
      <c r="Z2905" s="58">
        <v>164</v>
      </c>
      <c r="AA2905" s="58">
        <v>234.52</v>
      </c>
    </row>
    <row r="2906" spans="16:27" ht="18" customHeight="1" x14ac:dyDescent="0.25">
      <c r="P2906" s="11"/>
      <c r="Q2906" s="57" t="s">
        <v>98</v>
      </c>
      <c r="R2906" s="57">
        <v>2024</v>
      </c>
      <c r="S2906" s="57" t="s">
        <v>0</v>
      </c>
      <c r="T2906" s="57" t="s">
        <v>101</v>
      </c>
      <c r="U2906" s="57" t="s">
        <v>90</v>
      </c>
      <c r="V2906" s="57" t="s">
        <v>91</v>
      </c>
      <c r="W2906" s="57" t="s">
        <v>92</v>
      </c>
      <c r="X2906" s="57" t="s">
        <v>93</v>
      </c>
      <c r="Y2906" s="57" t="s">
        <v>94</v>
      </c>
      <c r="Z2906" s="57">
        <v>134</v>
      </c>
      <c r="AA2906" s="57">
        <v>191.62</v>
      </c>
    </row>
    <row r="2907" spans="16:27" ht="18" customHeight="1" x14ac:dyDescent="0.25">
      <c r="P2907" s="11"/>
      <c r="Q2907" s="58" t="s">
        <v>95</v>
      </c>
      <c r="R2907" s="58">
        <v>2024</v>
      </c>
      <c r="S2907" s="58" t="s">
        <v>0</v>
      </c>
      <c r="T2907" s="58" t="s">
        <v>101</v>
      </c>
      <c r="U2907" s="58" t="s">
        <v>90</v>
      </c>
      <c r="V2907" s="58" t="s">
        <v>91</v>
      </c>
      <c r="W2907" s="58" t="s">
        <v>92</v>
      </c>
      <c r="X2907" s="58" t="s">
        <v>93</v>
      </c>
      <c r="Y2907" s="58" t="s">
        <v>94</v>
      </c>
      <c r="Z2907" s="58">
        <v>136</v>
      </c>
      <c r="AA2907" s="58">
        <v>526.24</v>
      </c>
    </row>
    <row r="2908" spans="16:27" ht="18" customHeight="1" x14ac:dyDescent="0.25">
      <c r="P2908" s="11"/>
      <c r="Q2908" s="57" t="s">
        <v>95</v>
      </c>
      <c r="R2908" s="57">
        <v>2024</v>
      </c>
      <c r="S2908" s="57" t="s">
        <v>0</v>
      </c>
      <c r="T2908" s="57" t="s">
        <v>101</v>
      </c>
      <c r="U2908" s="57" t="s">
        <v>90</v>
      </c>
      <c r="V2908" s="57" t="s">
        <v>91</v>
      </c>
      <c r="W2908" s="57" t="s">
        <v>92</v>
      </c>
      <c r="X2908" s="57" t="s">
        <v>93</v>
      </c>
      <c r="Y2908" s="57" t="s">
        <v>94</v>
      </c>
      <c r="Z2908" s="57">
        <v>976</v>
      </c>
      <c r="AA2908" s="57">
        <v>1395.68</v>
      </c>
    </row>
    <row r="2909" spans="16:27" ht="18" customHeight="1" x14ac:dyDescent="0.25">
      <c r="P2909" s="11"/>
      <c r="Q2909" s="58" t="s">
        <v>95</v>
      </c>
      <c r="R2909" s="58">
        <v>2024</v>
      </c>
      <c r="S2909" s="58" t="s">
        <v>0</v>
      </c>
      <c r="T2909" s="58" t="s">
        <v>101</v>
      </c>
      <c r="U2909" s="58" t="s">
        <v>90</v>
      </c>
      <c r="V2909" s="58" t="s">
        <v>91</v>
      </c>
      <c r="W2909" s="58" t="s">
        <v>92</v>
      </c>
      <c r="X2909" s="58" t="s">
        <v>93</v>
      </c>
      <c r="Y2909" s="58" t="s">
        <v>94</v>
      </c>
      <c r="Z2909" s="58">
        <v>138</v>
      </c>
      <c r="AA2909" s="58">
        <v>197.34</v>
      </c>
    </row>
    <row r="2910" spans="16:27" ht="18" customHeight="1" x14ac:dyDescent="0.25">
      <c r="P2910" s="11"/>
      <c r="Q2910" s="57" t="s">
        <v>95</v>
      </c>
      <c r="R2910" s="57">
        <v>2024</v>
      </c>
      <c r="S2910" s="57" t="s">
        <v>0</v>
      </c>
      <c r="T2910" s="57" t="s">
        <v>101</v>
      </c>
      <c r="U2910" s="57" t="s">
        <v>90</v>
      </c>
      <c r="V2910" s="57" t="s">
        <v>91</v>
      </c>
      <c r="W2910" s="57" t="s">
        <v>92</v>
      </c>
      <c r="X2910" s="57" t="s">
        <v>93</v>
      </c>
      <c r="Y2910" s="57" t="s">
        <v>94</v>
      </c>
      <c r="Z2910" s="57">
        <v>165</v>
      </c>
      <c r="AA2910" s="57">
        <v>235.95</v>
      </c>
    </row>
    <row r="2911" spans="16:27" ht="18" customHeight="1" x14ac:dyDescent="0.25">
      <c r="P2911" s="11"/>
      <c r="Q2911" s="58" t="s">
        <v>95</v>
      </c>
      <c r="R2911" s="58">
        <v>2024</v>
      </c>
      <c r="S2911" s="58" t="s">
        <v>0</v>
      </c>
      <c r="T2911" s="58" t="s">
        <v>101</v>
      </c>
      <c r="U2911" s="58" t="s">
        <v>90</v>
      </c>
      <c r="V2911" s="58" t="s">
        <v>91</v>
      </c>
      <c r="W2911" s="58" t="s">
        <v>92</v>
      </c>
      <c r="X2911" s="58" t="s">
        <v>93</v>
      </c>
      <c r="Y2911" s="58" t="s">
        <v>94</v>
      </c>
      <c r="Z2911" s="58">
        <v>135</v>
      </c>
      <c r="AA2911" s="58">
        <v>193.05</v>
      </c>
    </row>
    <row r="2912" spans="16:27" ht="18" customHeight="1" x14ac:dyDescent="0.25">
      <c r="P2912" s="11"/>
      <c r="Q2912" s="57" t="s">
        <v>95</v>
      </c>
      <c r="R2912" s="57">
        <v>2024</v>
      </c>
      <c r="S2912" s="57" t="s">
        <v>0</v>
      </c>
      <c r="T2912" s="57" t="s">
        <v>101</v>
      </c>
      <c r="U2912" s="57" t="s">
        <v>90</v>
      </c>
      <c r="V2912" s="57" t="s">
        <v>91</v>
      </c>
      <c r="W2912" s="57" t="s">
        <v>92</v>
      </c>
      <c r="X2912" s="57" t="s">
        <v>93</v>
      </c>
      <c r="Y2912" s="57" t="s">
        <v>94</v>
      </c>
      <c r="Z2912" s="57">
        <v>757</v>
      </c>
      <c r="AA2912" s="57">
        <v>1082.51</v>
      </c>
    </row>
    <row r="2913" spans="16:27" ht="18" customHeight="1" x14ac:dyDescent="0.25">
      <c r="P2913" s="11"/>
      <c r="Q2913" s="58" t="s">
        <v>98</v>
      </c>
      <c r="R2913" s="58">
        <v>2024</v>
      </c>
      <c r="S2913" s="58" t="s">
        <v>0</v>
      </c>
      <c r="T2913" s="58" t="s">
        <v>101</v>
      </c>
      <c r="U2913" s="58" t="s">
        <v>90</v>
      </c>
      <c r="V2913" s="58" t="s">
        <v>91</v>
      </c>
      <c r="W2913" s="58" t="s">
        <v>92</v>
      </c>
      <c r="X2913" s="58" t="s">
        <v>93</v>
      </c>
      <c r="Y2913" s="58" t="s">
        <v>94</v>
      </c>
      <c r="Z2913" s="58">
        <v>161</v>
      </c>
      <c r="AA2913" s="58">
        <v>230.23</v>
      </c>
    </row>
    <row r="2914" spans="16:27" ht="18" customHeight="1" x14ac:dyDescent="0.25">
      <c r="P2914" s="11"/>
      <c r="Q2914" s="57" t="s">
        <v>88</v>
      </c>
      <c r="R2914" s="57">
        <v>2024</v>
      </c>
      <c r="S2914" s="57" t="s">
        <v>0</v>
      </c>
      <c r="T2914" s="57" t="s">
        <v>101</v>
      </c>
      <c r="U2914" s="57" t="s">
        <v>90</v>
      </c>
      <c r="V2914" s="57" t="s">
        <v>91</v>
      </c>
      <c r="W2914" s="57" t="s">
        <v>92</v>
      </c>
      <c r="X2914" s="57" t="s">
        <v>93</v>
      </c>
      <c r="Y2914" s="57" t="s">
        <v>94</v>
      </c>
      <c r="Z2914" s="57">
        <v>137</v>
      </c>
      <c r="AA2914" s="57">
        <v>195.91</v>
      </c>
    </row>
    <row r="2915" spans="16:27" ht="18" customHeight="1" x14ac:dyDescent="0.25">
      <c r="P2915" s="11"/>
      <c r="Q2915" s="58" t="s">
        <v>95</v>
      </c>
      <c r="R2915" s="58">
        <v>2024</v>
      </c>
      <c r="S2915" s="58" t="s">
        <v>6</v>
      </c>
      <c r="T2915" s="58" t="s">
        <v>101</v>
      </c>
      <c r="U2915" s="58" t="s">
        <v>90</v>
      </c>
      <c r="V2915" s="58" t="s">
        <v>91</v>
      </c>
      <c r="W2915" s="58" t="s">
        <v>92</v>
      </c>
      <c r="X2915" s="58" t="s">
        <v>93</v>
      </c>
      <c r="Y2915" s="58" t="s">
        <v>94</v>
      </c>
      <c r="Z2915" s="58">
        <v>350</v>
      </c>
      <c r="AA2915" s="58">
        <v>500.5</v>
      </c>
    </row>
    <row r="2916" spans="16:27" ht="18" customHeight="1" x14ac:dyDescent="0.25">
      <c r="P2916" s="11"/>
      <c r="Q2916" s="57" t="s">
        <v>88</v>
      </c>
      <c r="R2916" s="57">
        <v>2024</v>
      </c>
      <c r="S2916" s="57" t="s">
        <v>6</v>
      </c>
      <c r="T2916" s="57" t="s">
        <v>101</v>
      </c>
      <c r="U2916" s="57" t="s">
        <v>90</v>
      </c>
      <c r="V2916" s="57" t="s">
        <v>91</v>
      </c>
      <c r="W2916" s="57" t="s">
        <v>92</v>
      </c>
      <c r="X2916" s="57" t="s">
        <v>93</v>
      </c>
      <c r="Y2916" s="57" t="s">
        <v>94</v>
      </c>
      <c r="Z2916" s="57">
        <v>130</v>
      </c>
      <c r="AA2916" s="57">
        <v>526.24</v>
      </c>
    </row>
    <row r="2917" spans="16:27" ht="18" customHeight="1" x14ac:dyDescent="0.25">
      <c r="P2917" s="11"/>
      <c r="Q2917" s="58" t="s">
        <v>95</v>
      </c>
      <c r="R2917" s="58">
        <v>2024</v>
      </c>
      <c r="S2917" s="58" t="s">
        <v>6</v>
      </c>
      <c r="T2917" s="58" t="s">
        <v>101</v>
      </c>
      <c r="U2917" s="58" t="s">
        <v>90</v>
      </c>
      <c r="V2917" s="58" t="s">
        <v>91</v>
      </c>
      <c r="W2917" s="58" t="s">
        <v>92</v>
      </c>
      <c r="X2917" s="58" t="s">
        <v>93</v>
      </c>
      <c r="Y2917" s="58" t="s">
        <v>94</v>
      </c>
      <c r="Z2917" s="58">
        <v>352</v>
      </c>
      <c r="AA2917" s="58">
        <v>526.24</v>
      </c>
    </row>
    <row r="2918" spans="16:27" ht="18" customHeight="1" x14ac:dyDescent="0.25">
      <c r="P2918" s="11"/>
      <c r="Q2918" s="57" t="s">
        <v>97</v>
      </c>
      <c r="R2918" s="57">
        <v>2024</v>
      </c>
      <c r="S2918" s="57" t="s">
        <v>6</v>
      </c>
      <c r="T2918" s="57" t="s">
        <v>101</v>
      </c>
      <c r="U2918" s="57" t="s">
        <v>90</v>
      </c>
      <c r="V2918" s="57" t="s">
        <v>91</v>
      </c>
      <c r="W2918" s="57" t="s">
        <v>92</v>
      </c>
      <c r="X2918" s="57" t="s">
        <v>93</v>
      </c>
      <c r="Y2918" s="57" t="s">
        <v>94</v>
      </c>
      <c r="Z2918" s="57">
        <v>981</v>
      </c>
      <c r="AA2918" s="57">
        <v>1402.83</v>
      </c>
    </row>
    <row r="2919" spans="16:27" ht="18" customHeight="1" x14ac:dyDescent="0.25">
      <c r="P2919" s="11"/>
      <c r="Q2919" s="58" t="s">
        <v>95</v>
      </c>
      <c r="R2919" s="58">
        <v>2024</v>
      </c>
      <c r="S2919" s="58" t="s">
        <v>6</v>
      </c>
      <c r="T2919" s="58" t="s">
        <v>101</v>
      </c>
      <c r="U2919" s="58" t="s">
        <v>90</v>
      </c>
      <c r="V2919" s="58" t="s">
        <v>91</v>
      </c>
      <c r="W2919" s="58" t="s">
        <v>92</v>
      </c>
      <c r="X2919" s="58" t="s">
        <v>93</v>
      </c>
      <c r="Y2919" s="58" t="s">
        <v>94</v>
      </c>
      <c r="Z2919" s="58">
        <v>348</v>
      </c>
      <c r="AA2919" s="58">
        <v>497.64</v>
      </c>
    </row>
    <row r="2920" spans="16:27" ht="18" customHeight="1" x14ac:dyDescent="0.25">
      <c r="P2920" s="11"/>
      <c r="Q2920" s="57" t="s">
        <v>95</v>
      </c>
      <c r="R2920" s="57">
        <v>2024</v>
      </c>
      <c r="S2920" s="57" t="s">
        <v>6</v>
      </c>
      <c r="T2920" s="57" t="s">
        <v>101</v>
      </c>
      <c r="U2920" s="57" t="s">
        <v>90</v>
      </c>
      <c r="V2920" s="57" t="s">
        <v>91</v>
      </c>
      <c r="W2920" s="57" t="s">
        <v>92</v>
      </c>
      <c r="X2920" s="57" t="s">
        <v>93</v>
      </c>
      <c r="Y2920" s="57" t="s">
        <v>94</v>
      </c>
      <c r="Z2920" s="57">
        <v>129</v>
      </c>
      <c r="AA2920" s="57">
        <v>184.47</v>
      </c>
    </row>
    <row r="2921" spans="16:27" ht="18" customHeight="1" x14ac:dyDescent="0.25">
      <c r="P2921" s="11"/>
      <c r="Q2921" s="58" t="s">
        <v>97</v>
      </c>
      <c r="R2921" s="58">
        <v>2024</v>
      </c>
      <c r="S2921" s="58" t="s">
        <v>6</v>
      </c>
      <c r="T2921" s="58" t="s">
        <v>101</v>
      </c>
      <c r="U2921" s="58" t="s">
        <v>90</v>
      </c>
      <c r="V2921" s="58" t="s">
        <v>91</v>
      </c>
      <c r="W2921" s="58" t="s">
        <v>92</v>
      </c>
      <c r="X2921" s="58" t="s">
        <v>93</v>
      </c>
      <c r="Y2921" s="58" t="s">
        <v>94</v>
      </c>
      <c r="Z2921" s="58">
        <v>351</v>
      </c>
      <c r="AA2921" s="58">
        <v>501.93</v>
      </c>
    </row>
    <row r="2922" spans="16:27" ht="18" customHeight="1" x14ac:dyDescent="0.25">
      <c r="P2922" s="11"/>
      <c r="Q2922" s="57" t="s">
        <v>95</v>
      </c>
      <c r="R2922" s="57">
        <v>2024</v>
      </c>
      <c r="S2922" s="57" t="s">
        <v>6</v>
      </c>
      <c r="T2922" s="57" t="s">
        <v>101</v>
      </c>
      <c r="U2922" s="57" t="s">
        <v>90</v>
      </c>
      <c r="V2922" s="57" t="s">
        <v>91</v>
      </c>
      <c r="W2922" s="57" t="s">
        <v>92</v>
      </c>
      <c r="X2922" s="57" t="s">
        <v>93</v>
      </c>
      <c r="Y2922" s="57" t="s">
        <v>94</v>
      </c>
      <c r="Z2922" s="57">
        <v>762</v>
      </c>
      <c r="AA2922" s="57">
        <v>1089.6600000000001</v>
      </c>
    </row>
    <row r="2923" spans="16:27" ht="18" customHeight="1" x14ac:dyDescent="0.25">
      <c r="P2923" s="11"/>
      <c r="Q2923" s="58" t="s">
        <v>88</v>
      </c>
      <c r="R2923" s="58">
        <v>2024</v>
      </c>
      <c r="S2923" s="58" t="s">
        <v>6</v>
      </c>
      <c r="T2923" s="58" t="s">
        <v>101</v>
      </c>
      <c r="U2923" s="58" t="s">
        <v>90</v>
      </c>
      <c r="V2923" s="58" t="s">
        <v>91</v>
      </c>
      <c r="W2923" s="58" t="s">
        <v>92</v>
      </c>
      <c r="X2923" s="58" t="s">
        <v>93</v>
      </c>
      <c r="Y2923" s="58" t="s">
        <v>94</v>
      </c>
      <c r="Z2923" s="58">
        <v>849</v>
      </c>
      <c r="AA2923" s="58">
        <v>1214.07</v>
      </c>
    </row>
    <row r="2924" spans="16:27" ht="18" customHeight="1" x14ac:dyDescent="0.25">
      <c r="P2924" s="11"/>
      <c r="Q2924" s="57" t="s">
        <v>95</v>
      </c>
      <c r="R2924" s="57">
        <v>2024</v>
      </c>
      <c r="S2924" s="57" t="s">
        <v>6</v>
      </c>
      <c r="T2924" s="57" t="s">
        <v>101</v>
      </c>
      <c r="U2924" s="57" t="s">
        <v>90</v>
      </c>
      <c r="V2924" s="57" t="s">
        <v>91</v>
      </c>
      <c r="W2924" s="57" t="s">
        <v>92</v>
      </c>
      <c r="X2924" s="57" t="s">
        <v>93</v>
      </c>
      <c r="Y2924" s="57" t="s">
        <v>94</v>
      </c>
      <c r="Z2924" s="57">
        <v>131</v>
      </c>
      <c r="AA2924" s="57">
        <v>187.33</v>
      </c>
    </row>
    <row r="2925" spans="16:27" ht="18" customHeight="1" x14ac:dyDescent="0.25">
      <c r="P2925" s="11"/>
      <c r="Q2925" s="58" t="s">
        <v>97</v>
      </c>
      <c r="R2925" s="58">
        <v>2024</v>
      </c>
      <c r="S2925" s="58" t="s">
        <v>5</v>
      </c>
      <c r="T2925" s="58" t="s">
        <v>101</v>
      </c>
      <c r="U2925" s="58" t="s">
        <v>90</v>
      </c>
      <c r="V2925" s="58" t="s">
        <v>91</v>
      </c>
      <c r="W2925" s="58" t="s">
        <v>92</v>
      </c>
      <c r="X2925" s="58" t="s">
        <v>93</v>
      </c>
      <c r="Y2925" s="58" t="s">
        <v>94</v>
      </c>
      <c r="Z2925" s="58">
        <v>134</v>
      </c>
      <c r="AA2925" s="58">
        <v>191.62</v>
      </c>
    </row>
    <row r="2926" spans="16:27" ht="18" customHeight="1" x14ac:dyDescent="0.25">
      <c r="P2926" s="11"/>
      <c r="Q2926" s="57" t="s">
        <v>97</v>
      </c>
      <c r="R2926" s="57">
        <v>2024</v>
      </c>
      <c r="S2926" s="57" t="s">
        <v>5</v>
      </c>
      <c r="T2926" s="57" t="s">
        <v>101</v>
      </c>
      <c r="U2926" s="57" t="s">
        <v>90</v>
      </c>
      <c r="V2926" s="57" t="s">
        <v>91</v>
      </c>
      <c r="W2926" s="57" t="s">
        <v>92</v>
      </c>
      <c r="X2926" s="57" t="s">
        <v>93</v>
      </c>
      <c r="Y2926" s="57" t="s">
        <v>94</v>
      </c>
      <c r="Z2926" s="57">
        <v>356</v>
      </c>
      <c r="AA2926" s="57">
        <v>509.08</v>
      </c>
    </row>
    <row r="2927" spans="16:27" ht="18" customHeight="1" x14ac:dyDescent="0.25">
      <c r="P2927" s="11"/>
      <c r="Q2927" s="58" t="s">
        <v>97</v>
      </c>
      <c r="R2927" s="58">
        <v>2024</v>
      </c>
      <c r="S2927" s="58" t="s">
        <v>5</v>
      </c>
      <c r="T2927" s="58" t="s">
        <v>101</v>
      </c>
      <c r="U2927" s="58" t="s">
        <v>90</v>
      </c>
      <c r="V2927" s="58" t="s">
        <v>91</v>
      </c>
      <c r="W2927" s="58" t="s">
        <v>92</v>
      </c>
      <c r="X2927" s="58" t="s">
        <v>93</v>
      </c>
      <c r="Y2927" s="58" t="s">
        <v>94</v>
      </c>
      <c r="Z2927" s="58">
        <v>136</v>
      </c>
      <c r="AA2927" s="58">
        <v>526.24</v>
      </c>
    </row>
    <row r="2928" spans="16:27" ht="18" customHeight="1" x14ac:dyDescent="0.25">
      <c r="P2928" s="11"/>
      <c r="Q2928" s="57" t="s">
        <v>97</v>
      </c>
      <c r="R2928" s="57">
        <v>2024</v>
      </c>
      <c r="S2928" s="57" t="s">
        <v>5</v>
      </c>
      <c r="T2928" s="57" t="s">
        <v>101</v>
      </c>
      <c r="U2928" s="57" t="s">
        <v>90</v>
      </c>
      <c r="V2928" s="57" t="s">
        <v>91</v>
      </c>
      <c r="W2928" s="57" t="s">
        <v>92</v>
      </c>
      <c r="X2928" s="57" t="s">
        <v>93</v>
      </c>
      <c r="Y2928" s="57" t="s">
        <v>94</v>
      </c>
      <c r="Z2928" s="57">
        <v>980</v>
      </c>
      <c r="AA2928" s="57">
        <v>1401.4</v>
      </c>
    </row>
    <row r="2929" spans="16:27" ht="18" customHeight="1" x14ac:dyDescent="0.25">
      <c r="P2929" s="11"/>
      <c r="Q2929" s="58" t="s">
        <v>95</v>
      </c>
      <c r="R2929" s="58">
        <v>2024</v>
      </c>
      <c r="S2929" s="58" t="s">
        <v>5</v>
      </c>
      <c r="T2929" s="58" t="s">
        <v>101</v>
      </c>
      <c r="U2929" s="58" t="s">
        <v>90</v>
      </c>
      <c r="V2929" s="58" t="s">
        <v>91</v>
      </c>
      <c r="W2929" s="58" t="s">
        <v>92</v>
      </c>
      <c r="X2929" s="58" t="s">
        <v>93</v>
      </c>
      <c r="Y2929" s="58" t="s">
        <v>94</v>
      </c>
      <c r="Z2929" s="58">
        <v>354</v>
      </c>
      <c r="AA2929" s="58">
        <v>506.22</v>
      </c>
    </row>
    <row r="2930" spans="16:27" ht="18" customHeight="1" x14ac:dyDescent="0.25">
      <c r="P2930" s="11"/>
      <c r="Q2930" s="57" t="s">
        <v>95</v>
      </c>
      <c r="R2930" s="57">
        <v>2024</v>
      </c>
      <c r="S2930" s="57" t="s">
        <v>5</v>
      </c>
      <c r="T2930" s="57" t="s">
        <v>101</v>
      </c>
      <c r="U2930" s="57" t="s">
        <v>90</v>
      </c>
      <c r="V2930" s="57" t="s">
        <v>91</v>
      </c>
      <c r="W2930" s="57" t="s">
        <v>92</v>
      </c>
      <c r="X2930" s="57" t="s">
        <v>93</v>
      </c>
      <c r="Y2930" s="57" t="s">
        <v>94</v>
      </c>
      <c r="Z2930" s="57">
        <v>135</v>
      </c>
      <c r="AA2930" s="57">
        <v>193.05</v>
      </c>
    </row>
    <row r="2931" spans="16:27" ht="18" customHeight="1" x14ac:dyDescent="0.25">
      <c r="P2931" s="11"/>
      <c r="Q2931" s="58" t="s">
        <v>97</v>
      </c>
      <c r="R2931" s="58">
        <v>2024</v>
      </c>
      <c r="S2931" s="58" t="s">
        <v>5</v>
      </c>
      <c r="T2931" s="58" t="s">
        <v>101</v>
      </c>
      <c r="U2931" s="58" t="s">
        <v>90</v>
      </c>
      <c r="V2931" s="58" t="s">
        <v>91</v>
      </c>
      <c r="W2931" s="58" t="s">
        <v>92</v>
      </c>
      <c r="X2931" s="58" t="s">
        <v>93</v>
      </c>
      <c r="Y2931" s="58" t="s">
        <v>94</v>
      </c>
      <c r="Z2931" s="58">
        <v>357</v>
      </c>
      <c r="AA2931" s="58">
        <v>510.51</v>
      </c>
    </row>
    <row r="2932" spans="16:27" ht="18" customHeight="1" x14ac:dyDescent="0.25">
      <c r="P2932" s="11"/>
      <c r="Q2932" s="57" t="s">
        <v>97</v>
      </c>
      <c r="R2932" s="57">
        <v>2024</v>
      </c>
      <c r="S2932" s="57" t="s">
        <v>5</v>
      </c>
      <c r="T2932" s="57" t="s">
        <v>101</v>
      </c>
      <c r="U2932" s="57" t="s">
        <v>90</v>
      </c>
      <c r="V2932" s="57" t="s">
        <v>91</v>
      </c>
      <c r="W2932" s="57" t="s">
        <v>92</v>
      </c>
      <c r="X2932" s="57" t="s">
        <v>93</v>
      </c>
      <c r="Y2932" s="57" t="s">
        <v>94</v>
      </c>
      <c r="Z2932" s="57">
        <v>848</v>
      </c>
      <c r="AA2932" s="57">
        <v>1212.6400000000001</v>
      </c>
    </row>
    <row r="2933" spans="16:27" ht="18" customHeight="1" x14ac:dyDescent="0.25">
      <c r="P2933" s="11"/>
      <c r="Q2933" s="58" t="s">
        <v>97</v>
      </c>
      <c r="R2933" s="58">
        <v>2024</v>
      </c>
      <c r="S2933" s="58" t="s">
        <v>5</v>
      </c>
      <c r="T2933" s="58" t="s">
        <v>101</v>
      </c>
      <c r="U2933" s="58" t="s">
        <v>90</v>
      </c>
      <c r="V2933" s="58" t="s">
        <v>91</v>
      </c>
      <c r="W2933" s="58" t="s">
        <v>92</v>
      </c>
      <c r="X2933" s="58" t="s">
        <v>93</v>
      </c>
      <c r="Y2933" s="58" t="s">
        <v>94</v>
      </c>
      <c r="Z2933" s="58">
        <v>137</v>
      </c>
      <c r="AA2933" s="58">
        <v>195.91</v>
      </c>
    </row>
    <row r="2934" spans="16:27" ht="18" customHeight="1" x14ac:dyDescent="0.25">
      <c r="P2934" s="11"/>
      <c r="Q2934" s="57" t="s">
        <v>97</v>
      </c>
      <c r="R2934" s="57">
        <v>2024</v>
      </c>
      <c r="S2934" s="57" t="s">
        <v>5</v>
      </c>
      <c r="T2934" s="57" t="s">
        <v>101</v>
      </c>
      <c r="U2934" s="57" t="s">
        <v>90</v>
      </c>
      <c r="V2934" s="57" t="s">
        <v>91</v>
      </c>
      <c r="W2934" s="57" t="s">
        <v>92</v>
      </c>
      <c r="X2934" s="57" t="s">
        <v>93</v>
      </c>
      <c r="Y2934" s="57" t="s">
        <v>94</v>
      </c>
      <c r="Z2934" s="57">
        <v>353</v>
      </c>
      <c r="AA2934" s="57">
        <v>504.79</v>
      </c>
    </row>
    <row r="2935" spans="16:27" ht="18" customHeight="1" x14ac:dyDescent="0.25">
      <c r="P2935" s="11"/>
      <c r="Q2935" s="58" t="s">
        <v>95</v>
      </c>
      <c r="R2935" s="58">
        <v>2024</v>
      </c>
      <c r="S2935" s="58" t="s">
        <v>2</v>
      </c>
      <c r="T2935" s="58" t="s">
        <v>101</v>
      </c>
      <c r="U2935" s="58" t="s">
        <v>90</v>
      </c>
      <c r="V2935" s="58" t="s">
        <v>91</v>
      </c>
      <c r="W2935" s="58" t="s">
        <v>92</v>
      </c>
      <c r="X2935" s="58" t="s">
        <v>93</v>
      </c>
      <c r="Y2935" s="58" t="s">
        <v>94</v>
      </c>
      <c r="Z2935" s="58">
        <v>152</v>
      </c>
      <c r="AA2935" s="58">
        <v>217.36</v>
      </c>
    </row>
    <row r="2936" spans="16:27" ht="18" customHeight="1" x14ac:dyDescent="0.25">
      <c r="P2936" s="11"/>
      <c r="Q2936" s="57" t="s">
        <v>95</v>
      </c>
      <c r="R2936" s="57">
        <v>2024</v>
      </c>
      <c r="S2936" s="57" t="s">
        <v>2</v>
      </c>
      <c r="T2936" s="57" t="s">
        <v>101</v>
      </c>
      <c r="U2936" s="57" t="s">
        <v>90</v>
      </c>
      <c r="V2936" s="57" t="s">
        <v>91</v>
      </c>
      <c r="W2936" s="57" t="s">
        <v>92</v>
      </c>
      <c r="X2936" s="57" t="s">
        <v>93</v>
      </c>
      <c r="Y2936" s="57" t="s">
        <v>94</v>
      </c>
      <c r="Z2936" s="57">
        <v>154</v>
      </c>
      <c r="AA2936" s="57">
        <v>526.24</v>
      </c>
    </row>
    <row r="2937" spans="16:27" ht="18" customHeight="1" x14ac:dyDescent="0.25">
      <c r="P2937" s="11"/>
      <c r="Q2937" s="58" t="s">
        <v>95</v>
      </c>
      <c r="R2937" s="58">
        <v>2024</v>
      </c>
      <c r="S2937" s="58" t="s">
        <v>2</v>
      </c>
      <c r="T2937" s="58" t="s">
        <v>101</v>
      </c>
      <c r="U2937" s="58" t="s">
        <v>90</v>
      </c>
      <c r="V2937" s="58" t="s">
        <v>91</v>
      </c>
      <c r="W2937" s="58" t="s">
        <v>92</v>
      </c>
      <c r="X2937" s="58" t="s">
        <v>93</v>
      </c>
      <c r="Y2937" s="58" t="s">
        <v>94</v>
      </c>
      <c r="Z2937" s="58">
        <v>370</v>
      </c>
      <c r="AA2937" s="58">
        <v>526.24</v>
      </c>
    </row>
    <row r="2938" spans="16:27" ht="18" customHeight="1" x14ac:dyDescent="0.25">
      <c r="P2938" s="11"/>
      <c r="Q2938" s="57" t="s">
        <v>95</v>
      </c>
      <c r="R2938" s="57">
        <v>2024</v>
      </c>
      <c r="S2938" s="57" t="s">
        <v>2</v>
      </c>
      <c r="T2938" s="57" t="s">
        <v>101</v>
      </c>
      <c r="U2938" s="57" t="s">
        <v>90</v>
      </c>
      <c r="V2938" s="57" t="s">
        <v>91</v>
      </c>
      <c r="W2938" s="57" t="s">
        <v>92</v>
      </c>
      <c r="X2938" s="57" t="s">
        <v>93</v>
      </c>
      <c r="Y2938" s="57" t="s">
        <v>94</v>
      </c>
      <c r="Z2938" s="57">
        <v>978</v>
      </c>
      <c r="AA2938" s="57">
        <v>1398.54</v>
      </c>
    </row>
    <row r="2939" spans="16:27" ht="18" customHeight="1" x14ac:dyDescent="0.25">
      <c r="P2939" s="11"/>
      <c r="Q2939" s="58" t="s">
        <v>88</v>
      </c>
      <c r="R2939" s="58">
        <v>2024</v>
      </c>
      <c r="S2939" s="58" t="s">
        <v>2</v>
      </c>
      <c r="T2939" s="58" t="s">
        <v>101</v>
      </c>
      <c r="U2939" s="58" t="s">
        <v>90</v>
      </c>
      <c r="V2939" s="58" t="s">
        <v>91</v>
      </c>
      <c r="W2939" s="58" t="s">
        <v>92</v>
      </c>
      <c r="X2939" s="58" t="s">
        <v>93</v>
      </c>
      <c r="Y2939" s="58" t="s">
        <v>94</v>
      </c>
      <c r="Z2939" s="58">
        <v>372</v>
      </c>
      <c r="AA2939" s="58">
        <v>531.96</v>
      </c>
    </row>
    <row r="2940" spans="16:27" ht="18" customHeight="1" x14ac:dyDescent="0.25">
      <c r="P2940" s="11"/>
      <c r="Q2940" s="57" t="s">
        <v>88</v>
      </c>
      <c r="R2940" s="57">
        <v>2024</v>
      </c>
      <c r="S2940" s="57" t="s">
        <v>2</v>
      </c>
      <c r="T2940" s="57" t="s">
        <v>101</v>
      </c>
      <c r="U2940" s="57" t="s">
        <v>90</v>
      </c>
      <c r="V2940" s="57" t="s">
        <v>91</v>
      </c>
      <c r="W2940" s="57" t="s">
        <v>92</v>
      </c>
      <c r="X2940" s="57" t="s">
        <v>93</v>
      </c>
      <c r="Y2940" s="57" t="s">
        <v>94</v>
      </c>
      <c r="Z2940" s="57">
        <v>153</v>
      </c>
      <c r="AA2940" s="57">
        <v>218.79</v>
      </c>
    </row>
    <row r="2941" spans="16:27" ht="18" customHeight="1" x14ac:dyDescent="0.25">
      <c r="P2941" s="11"/>
      <c r="Q2941" s="58" t="s">
        <v>95</v>
      </c>
      <c r="R2941" s="58">
        <v>2024</v>
      </c>
      <c r="S2941" s="58" t="s">
        <v>2</v>
      </c>
      <c r="T2941" s="58" t="s">
        <v>101</v>
      </c>
      <c r="U2941" s="58" t="s">
        <v>90</v>
      </c>
      <c r="V2941" s="58" t="s">
        <v>91</v>
      </c>
      <c r="W2941" s="58" t="s">
        <v>92</v>
      </c>
      <c r="X2941" s="58" t="s">
        <v>93</v>
      </c>
      <c r="Y2941" s="58" t="s">
        <v>94</v>
      </c>
      <c r="Z2941" s="58">
        <v>369</v>
      </c>
      <c r="AA2941" s="58">
        <v>527.66999999999996</v>
      </c>
    </row>
    <row r="2942" spans="16:27" ht="18" customHeight="1" x14ac:dyDescent="0.25">
      <c r="P2942" s="11"/>
      <c r="Q2942" s="57" t="s">
        <v>95</v>
      </c>
      <c r="R2942" s="57">
        <v>2024</v>
      </c>
      <c r="S2942" s="57" t="s">
        <v>2</v>
      </c>
      <c r="T2942" s="57" t="s">
        <v>101</v>
      </c>
      <c r="U2942" s="57" t="s">
        <v>90</v>
      </c>
      <c r="V2942" s="57" t="s">
        <v>91</v>
      </c>
      <c r="W2942" s="57" t="s">
        <v>92</v>
      </c>
      <c r="X2942" s="57" t="s">
        <v>93</v>
      </c>
      <c r="Y2942" s="57" t="s">
        <v>94</v>
      </c>
      <c r="Z2942" s="57">
        <v>759</v>
      </c>
      <c r="AA2942" s="57">
        <v>1085.3699999999999</v>
      </c>
    </row>
    <row r="2943" spans="16:27" ht="18" customHeight="1" x14ac:dyDescent="0.25">
      <c r="P2943" s="11"/>
      <c r="Q2943" s="58" t="s">
        <v>95</v>
      </c>
      <c r="R2943" s="58">
        <v>2024</v>
      </c>
      <c r="S2943" s="58" t="s">
        <v>2</v>
      </c>
      <c r="T2943" s="58" t="s">
        <v>101</v>
      </c>
      <c r="U2943" s="58" t="s">
        <v>90</v>
      </c>
      <c r="V2943" s="58" t="s">
        <v>91</v>
      </c>
      <c r="W2943" s="58" t="s">
        <v>92</v>
      </c>
      <c r="X2943" s="58" t="s">
        <v>93</v>
      </c>
      <c r="Y2943" s="58" t="s">
        <v>94</v>
      </c>
      <c r="Z2943" s="58">
        <v>845</v>
      </c>
      <c r="AA2943" s="58">
        <v>1208.3499999999999</v>
      </c>
    </row>
    <row r="2944" spans="16:27" ht="18" customHeight="1" x14ac:dyDescent="0.25">
      <c r="P2944" s="11"/>
      <c r="Q2944" s="57" t="s">
        <v>95</v>
      </c>
      <c r="R2944" s="57">
        <v>2024</v>
      </c>
      <c r="S2944" s="57" t="s">
        <v>2</v>
      </c>
      <c r="T2944" s="57" t="s">
        <v>101</v>
      </c>
      <c r="U2944" s="57" t="s">
        <v>90</v>
      </c>
      <c r="V2944" s="57" t="s">
        <v>91</v>
      </c>
      <c r="W2944" s="57" t="s">
        <v>92</v>
      </c>
      <c r="X2944" s="57" t="s">
        <v>93</v>
      </c>
      <c r="Y2944" s="57" t="s">
        <v>94</v>
      </c>
      <c r="Z2944" s="57">
        <v>371</v>
      </c>
      <c r="AA2944" s="57">
        <v>530.53</v>
      </c>
    </row>
    <row r="2945" spans="16:27" ht="18" customHeight="1" x14ac:dyDescent="0.25">
      <c r="P2945" s="11"/>
      <c r="Q2945" s="58" t="s">
        <v>97</v>
      </c>
      <c r="R2945" s="58">
        <v>2024</v>
      </c>
      <c r="S2945" s="58" t="s">
        <v>4</v>
      </c>
      <c r="T2945" s="58" t="s">
        <v>101</v>
      </c>
      <c r="U2945" s="58" t="s">
        <v>90</v>
      </c>
      <c r="V2945" s="58" t="s">
        <v>91</v>
      </c>
      <c r="W2945" s="58" t="s">
        <v>92</v>
      </c>
      <c r="X2945" s="58" t="s">
        <v>93</v>
      </c>
      <c r="Y2945" s="58" t="s">
        <v>94</v>
      </c>
      <c r="Z2945" s="58">
        <v>140</v>
      </c>
      <c r="AA2945" s="58">
        <v>200.2</v>
      </c>
    </row>
    <row r="2946" spans="16:27" ht="18" customHeight="1" x14ac:dyDescent="0.25">
      <c r="P2946" s="11"/>
      <c r="Q2946" s="57" t="s">
        <v>88</v>
      </c>
      <c r="R2946" s="57">
        <v>2024</v>
      </c>
      <c r="S2946" s="57" t="s">
        <v>4</v>
      </c>
      <c r="T2946" s="57" t="s">
        <v>101</v>
      </c>
      <c r="U2946" s="57" t="s">
        <v>90</v>
      </c>
      <c r="V2946" s="57" t="s">
        <v>91</v>
      </c>
      <c r="W2946" s="57" t="s">
        <v>92</v>
      </c>
      <c r="X2946" s="57" t="s">
        <v>93</v>
      </c>
      <c r="Y2946" s="57" t="s">
        <v>94</v>
      </c>
      <c r="Z2946" s="57">
        <v>362</v>
      </c>
      <c r="AA2946" s="57">
        <v>517.66</v>
      </c>
    </row>
    <row r="2947" spans="16:27" ht="18" customHeight="1" x14ac:dyDescent="0.25">
      <c r="P2947" s="11"/>
      <c r="Q2947" s="58" t="s">
        <v>97</v>
      </c>
      <c r="R2947" s="58">
        <v>2024</v>
      </c>
      <c r="S2947" s="58" t="s">
        <v>4</v>
      </c>
      <c r="T2947" s="58" t="s">
        <v>101</v>
      </c>
      <c r="U2947" s="58" t="s">
        <v>90</v>
      </c>
      <c r="V2947" s="58" t="s">
        <v>91</v>
      </c>
      <c r="W2947" s="58" t="s">
        <v>92</v>
      </c>
      <c r="X2947" s="58" t="s">
        <v>93</v>
      </c>
      <c r="Y2947" s="58" t="s">
        <v>94</v>
      </c>
      <c r="Z2947" s="58">
        <v>142</v>
      </c>
      <c r="AA2947" s="58">
        <v>526.24</v>
      </c>
    </row>
    <row r="2948" spans="16:27" ht="18" customHeight="1" x14ac:dyDescent="0.25">
      <c r="P2948" s="11"/>
      <c r="Q2948" s="57" t="s">
        <v>88</v>
      </c>
      <c r="R2948" s="57">
        <v>2024</v>
      </c>
      <c r="S2948" s="57" t="s">
        <v>4</v>
      </c>
      <c r="T2948" s="57" t="s">
        <v>101</v>
      </c>
      <c r="U2948" s="57" t="s">
        <v>90</v>
      </c>
      <c r="V2948" s="57" t="s">
        <v>91</v>
      </c>
      <c r="W2948" s="57" t="s">
        <v>92</v>
      </c>
      <c r="X2948" s="57" t="s">
        <v>93</v>
      </c>
      <c r="Y2948" s="57" t="s">
        <v>94</v>
      </c>
      <c r="Z2948" s="57">
        <v>358</v>
      </c>
      <c r="AA2948" s="57">
        <v>526.24</v>
      </c>
    </row>
    <row r="2949" spans="16:27" ht="18" customHeight="1" x14ac:dyDescent="0.25">
      <c r="P2949" s="11"/>
      <c r="Q2949" s="58" t="s">
        <v>95</v>
      </c>
      <c r="R2949" s="58">
        <v>2024</v>
      </c>
      <c r="S2949" s="58" t="s">
        <v>4</v>
      </c>
      <c r="T2949" s="58" t="s">
        <v>101</v>
      </c>
      <c r="U2949" s="58" t="s">
        <v>90</v>
      </c>
      <c r="V2949" s="58" t="s">
        <v>91</v>
      </c>
      <c r="W2949" s="58" t="s">
        <v>92</v>
      </c>
      <c r="X2949" s="58" t="s">
        <v>93</v>
      </c>
      <c r="Y2949" s="58" t="s">
        <v>94</v>
      </c>
      <c r="Z2949" s="58">
        <v>979</v>
      </c>
      <c r="AA2949" s="58">
        <v>1399.97</v>
      </c>
    </row>
    <row r="2950" spans="16:27" ht="18" customHeight="1" x14ac:dyDescent="0.25">
      <c r="P2950" s="11"/>
      <c r="Q2950" s="57" t="s">
        <v>97</v>
      </c>
      <c r="R2950" s="57">
        <v>2024</v>
      </c>
      <c r="S2950" s="57" t="s">
        <v>4</v>
      </c>
      <c r="T2950" s="57" t="s">
        <v>101</v>
      </c>
      <c r="U2950" s="57" t="s">
        <v>90</v>
      </c>
      <c r="V2950" s="57" t="s">
        <v>91</v>
      </c>
      <c r="W2950" s="57" t="s">
        <v>92</v>
      </c>
      <c r="X2950" s="57" t="s">
        <v>93</v>
      </c>
      <c r="Y2950" s="57" t="s">
        <v>94</v>
      </c>
      <c r="Z2950" s="57">
        <v>360</v>
      </c>
      <c r="AA2950" s="57">
        <v>514.79999999999995</v>
      </c>
    </row>
    <row r="2951" spans="16:27" ht="18" customHeight="1" x14ac:dyDescent="0.25">
      <c r="P2951" s="11"/>
      <c r="Q2951" s="58" t="s">
        <v>97</v>
      </c>
      <c r="R2951" s="58">
        <v>2024</v>
      </c>
      <c r="S2951" s="58" t="s">
        <v>4</v>
      </c>
      <c r="T2951" s="58" t="s">
        <v>101</v>
      </c>
      <c r="U2951" s="58" t="s">
        <v>90</v>
      </c>
      <c r="V2951" s="58" t="s">
        <v>91</v>
      </c>
      <c r="W2951" s="58" t="s">
        <v>92</v>
      </c>
      <c r="X2951" s="58" t="s">
        <v>93</v>
      </c>
      <c r="Y2951" s="58" t="s">
        <v>94</v>
      </c>
      <c r="Z2951" s="58">
        <v>141</v>
      </c>
      <c r="AA2951" s="58">
        <v>201.63</v>
      </c>
    </row>
    <row r="2952" spans="16:27" ht="18" customHeight="1" x14ac:dyDescent="0.25">
      <c r="P2952" s="11"/>
      <c r="Q2952" s="57" t="s">
        <v>95</v>
      </c>
      <c r="R2952" s="57">
        <v>2024</v>
      </c>
      <c r="S2952" s="57" t="s">
        <v>4</v>
      </c>
      <c r="T2952" s="57" t="s">
        <v>101</v>
      </c>
      <c r="U2952" s="57" t="s">
        <v>90</v>
      </c>
      <c r="V2952" s="57" t="s">
        <v>91</v>
      </c>
      <c r="W2952" s="57" t="s">
        <v>92</v>
      </c>
      <c r="X2952" s="57" t="s">
        <v>93</v>
      </c>
      <c r="Y2952" s="57" t="s">
        <v>94</v>
      </c>
      <c r="Z2952" s="57">
        <v>363</v>
      </c>
      <c r="AA2952" s="57">
        <v>519.09</v>
      </c>
    </row>
    <row r="2953" spans="16:27" ht="18" customHeight="1" x14ac:dyDescent="0.25">
      <c r="P2953" s="11"/>
      <c r="Q2953" s="58" t="s">
        <v>88</v>
      </c>
      <c r="R2953" s="58">
        <v>2024</v>
      </c>
      <c r="S2953" s="58" t="s">
        <v>4</v>
      </c>
      <c r="T2953" s="58" t="s">
        <v>101</v>
      </c>
      <c r="U2953" s="58" t="s">
        <v>90</v>
      </c>
      <c r="V2953" s="58" t="s">
        <v>91</v>
      </c>
      <c r="W2953" s="58" t="s">
        <v>92</v>
      </c>
      <c r="X2953" s="58" t="s">
        <v>93</v>
      </c>
      <c r="Y2953" s="58" t="s">
        <v>94</v>
      </c>
      <c r="Z2953" s="58">
        <v>761</v>
      </c>
      <c r="AA2953" s="58">
        <v>1088.23</v>
      </c>
    </row>
    <row r="2954" spans="16:27" ht="18" customHeight="1" x14ac:dyDescent="0.25">
      <c r="P2954" s="11"/>
      <c r="Q2954" s="57" t="s">
        <v>97</v>
      </c>
      <c r="R2954" s="57">
        <v>2024</v>
      </c>
      <c r="S2954" s="57" t="s">
        <v>4</v>
      </c>
      <c r="T2954" s="57" t="s">
        <v>101</v>
      </c>
      <c r="U2954" s="57" t="s">
        <v>90</v>
      </c>
      <c r="V2954" s="57" t="s">
        <v>91</v>
      </c>
      <c r="W2954" s="57" t="s">
        <v>92</v>
      </c>
      <c r="X2954" s="57" t="s">
        <v>93</v>
      </c>
      <c r="Y2954" s="57" t="s">
        <v>94</v>
      </c>
      <c r="Z2954" s="57">
        <v>847</v>
      </c>
      <c r="AA2954" s="57">
        <v>1211.21</v>
      </c>
    </row>
    <row r="2955" spans="16:27" ht="18" customHeight="1" x14ac:dyDescent="0.25">
      <c r="P2955" s="11"/>
      <c r="Q2955" s="58" t="s">
        <v>88</v>
      </c>
      <c r="R2955" s="58">
        <v>2024</v>
      </c>
      <c r="S2955" s="58" t="s">
        <v>4</v>
      </c>
      <c r="T2955" s="58" t="s">
        <v>101</v>
      </c>
      <c r="U2955" s="58" t="s">
        <v>90</v>
      </c>
      <c r="V2955" s="58" t="s">
        <v>91</v>
      </c>
      <c r="W2955" s="58" t="s">
        <v>92</v>
      </c>
      <c r="X2955" s="58" t="s">
        <v>93</v>
      </c>
      <c r="Y2955" s="58" t="s">
        <v>94</v>
      </c>
      <c r="Z2955" s="58">
        <v>143</v>
      </c>
      <c r="AA2955" s="58">
        <v>204.49</v>
      </c>
    </row>
    <row r="2956" spans="16:27" ht="18" customHeight="1" x14ac:dyDescent="0.25">
      <c r="P2956" s="11"/>
      <c r="Q2956" s="57" t="s">
        <v>97</v>
      </c>
      <c r="R2956" s="57">
        <v>2024</v>
      </c>
      <c r="S2956" s="57" t="s">
        <v>4</v>
      </c>
      <c r="T2956" s="57" t="s">
        <v>101</v>
      </c>
      <c r="U2956" s="57" t="s">
        <v>90</v>
      </c>
      <c r="V2956" s="57" t="s">
        <v>91</v>
      </c>
      <c r="W2956" s="57" t="s">
        <v>92</v>
      </c>
      <c r="X2956" s="57" t="s">
        <v>93</v>
      </c>
      <c r="Y2956" s="57" t="s">
        <v>94</v>
      </c>
      <c r="Z2956" s="57">
        <v>359</v>
      </c>
      <c r="AA2956" s="57">
        <v>513.37</v>
      </c>
    </row>
    <row r="2957" spans="16:27" ht="18" customHeight="1" x14ac:dyDescent="0.25">
      <c r="P2957" s="11"/>
      <c r="Q2957" s="58" t="s">
        <v>88</v>
      </c>
      <c r="R2957" s="58">
        <v>2024</v>
      </c>
      <c r="S2957" s="58" t="s">
        <v>10</v>
      </c>
      <c r="T2957" s="58" t="s">
        <v>101</v>
      </c>
      <c r="U2957" s="58" t="s">
        <v>90</v>
      </c>
      <c r="V2957" s="58" t="s">
        <v>91</v>
      </c>
      <c r="W2957" s="58" t="s">
        <v>92</v>
      </c>
      <c r="X2957" s="58" t="s">
        <v>93</v>
      </c>
      <c r="Y2957" s="58" t="s">
        <v>94</v>
      </c>
      <c r="Z2957" s="58">
        <v>356</v>
      </c>
      <c r="AA2957" s="58">
        <v>509.08</v>
      </c>
    </row>
    <row r="2958" spans="16:27" ht="18" customHeight="1" x14ac:dyDescent="0.25">
      <c r="P2958" s="11"/>
      <c r="Q2958" s="57" t="s">
        <v>88</v>
      </c>
      <c r="R2958" s="57">
        <v>2024</v>
      </c>
      <c r="S2958" s="57" t="s">
        <v>10</v>
      </c>
      <c r="T2958" s="57" t="s">
        <v>101</v>
      </c>
      <c r="U2958" s="57" t="s">
        <v>90</v>
      </c>
      <c r="V2958" s="57" t="s">
        <v>91</v>
      </c>
      <c r="W2958" s="57" t="s">
        <v>92</v>
      </c>
      <c r="X2958" s="57" t="s">
        <v>93</v>
      </c>
      <c r="Y2958" s="57" t="s">
        <v>94</v>
      </c>
      <c r="Z2958" s="57">
        <v>326</v>
      </c>
      <c r="AA2958" s="57">
        <v>466.18</v>
      </c>
    </row>
    <row r="2959" spans="16:27" ht="18" customHeight="1" x14ac:dyDescent="0.25">
      <c r="P2959" s="11"/>
      <c r="Q2959" s="58" t="s">
        <v>97</v>
      </c>
      <c r="R2959" s="58">
        <v>2024</v>
      </c>
      <c r="S2959" s="58" t="s">
        <v>10</v>
      </c>
      <c r="T2959" s="58" t="s">
        <v>101</v>
      </c>
      <c r="U2959" s="58" t="s">
        <v>90</v>
      </c>
      <c r="V2959" s="58" t="s">
        <v>91</v>
      </c>
      <c r="W2959" s="58" t="s">
        <v>92</v>
      </c>
      <c r="X2959" s="58" t="s">
        <v>93</v>
      </c>
      <c r="Y2959" s="58" t="s">
        <v>94</v>
      </c>
      <c r="Z2959" s="58">
        <v>358</v>
      </c>
      <c r="AA2959" s="58">
        <v>526.24</v>
      </c>
    </row>
    <row r="2960" spans="16:27" ht="18" customHeight="1" x14ac:dyDescent="0.25">
      <c r="P2960" s="11"/>
      <c r="Q2960" s="57" t="s">
        <v>97</v>
      </c>
      <c r="R2960" s="57">
        <v>2024</v>
      </c>
      <c r="S2960" s="57" t="s">
        <v>10</v>
      </c>
      <c r="T2960" s="57" t="s">
        <v>101</v>
      </c>
      <c r="U2960" s="57" t="s">
        <v>90</v>
      </c>
      <c r="V2960" s="57" t="s">
        <v>91</v>
      </c>
      <c r="W2960" s="57" t="s">
        <v>92</v>
      </c>
      <c r="X2960" s="57" t="s">
        <v>93</v>
      </c>
      <c r="Y2960" s="57" t="s">
        <v>94</v>
      </c>
      <c r="Z2960" s="57">
        <v>328</v>
      </c>
      <c r="AA2960" s="57">
        <v>526.24</v>
      </c>
    </row>
    <row r="2961" spans="16:27" ht="18" customHeight="1" x14ac:dyDescent="0.25">
      <c r="P2961" s="11"/>
      <c r="Q2961" s="58" t="s">
        <v>95</v>
      </c>
      <c r="R2961" s="58">
        <v>2024</v>
      </c>
      <c r="S2961" s="58" t="s">
        <v>10</v>
      </c>
      <c r="T2961" s="58" t="s">
        <v>101</v>
      </c>
      <c r="U2961" s="58" t="s">
        <v>90</v>
      </c>
      <c r="V2961" s="58" t="s">
        <v>91</v>
      </c>
      <c r="W2961" s="58" t="s">
        <v>92</v>
      </c>
      <c r="X2961" s="58" t="s">
        <v>93</v>
      </c>
      <c r="Y2961" s="58" t="s">
        <v>94</v>
      </c>
      <c r="Z2961" s="58">
        <v>985</v>
      </c>
      <c r="AA2961" s="58">
        <v>1408.55</v>
      </c>
    </row>
    <row r="2962" spans="16:27" ht="18" customHeight="1" x14ac:dyDescent="0.25">
      <c r="P2962" s="11"/>
      <c r="Q2962" s="57" t="s">
        <v>88</v>
      </c>
      <c r="R2962" s="57">
        <v>2024</v>
      </c>
      <c r="S2962" s="57" t="s">
        <v>10</v>
      </c>
      <c r="T2962" s="57" t="s">
        <v>101</v>
      </c>
      <c r="U2962" s="57" t="s">
        <v>90</v>
      </c>
      <c r="V2962" s="57" t="s">
        <v>91</v>
      </c>
      <c r="W2962" s="57" t="s">
        <v>92</v>
      </c>
      <c r="X2962" s="57" t="s">
        <v>93</v>
      </c>
      <c r="Y2962" s="57" t="s">
        <v>94</v>
      </c>
      <c r="Z2962" s="57">
        <v>330</v>
      </c>
      <c r="AA2962" s="57">
        <v>471.9</v>
      </c>
    </row>
    <row r="2963" spans="16:27" ht="18" customHeight="1" x14ac:dyDescent="0.25">
      <c r="P2963" s="11"/>
      <c r="Q2963" s="58" t="s">
        <v>88</v>
      </c>
      <c r="R2963" s="58">
        <v>2024</v>
      </c>
      <c r="S2963" s="58" t="s">
        <v>10</v>
      </c>
      <c r="T2963" s="58" t="s">
        <v>101</v>
      </c>
      <c r="U2963" s="58" t="s">
        <v>90</v>
      </c>
      <c r="V2963" s="58" t="s">
        <v>91</v>
      </c>
      <c r="W2963" s="58" t="s">
        <v>92</v>
      </c>
      <c r="X2963" s="58" t="s">
        <v>93</v>
      </c>
      <c r="Y2963" s="58" t="s">
        <v>94</v>
      </c>
      <c r="Z2963" s="58">
        <v>357</v>
      </c>
      <c r="AA2963" s="58">
        <v>510.51</v>
      </c>
    </row>
    <row r="2964" spans="16:27" ht="18" customHeight="1" x14ac:dyDescent="0.25">
      <c r="P2964" s="11"/>
      <c r="Q2964" s="57" t="s">
        <v>95</v>
      </c>
      <c r="R2964" s="57">
        <v>2024</v>
      </c>
      <c r="S2964" s="57" t="s">
        <v>10</v>
      </c>
      <c r="T2964" s="57" t="s">
        <v>101</v>
      </c>
      <c r="U2964" s="57" t="s">
        <v>90</v>
      </c>
      <c r="V2964" s="57" t="s">
        <v>91</v>
      </c>
      <c r="W2964" s="57" t="s">
        <v>92</v>
      </c>
      <c r="X2964" s="57" t="s">
        <v>93</v>
      </c>
      <c r="Y2964" s="57" t="s">
        <v>94</v>
      </c>
      <c r="Z2964" s="57">
        <v>327</v>
      </c>
      <c r="AA2964" s="57">
        <v>467.61</v>
      </c>
    </row>
    <row r="2965" spans="16:27" ht="18" customHeight="1" x14ac:dyDescent="0.25">
      <c r="P2965" s="11"/>
      <c r="Q2965" s="58" t="s">
        <v>97</v>
      </c>
      <c r="R2965" s="58">
        <v>2024</v>
      </c>
      <c r="S2965" s="58" t="s">
        <v>10</v>
      </c>
      <c r="T2965" s="58" t="s">
        <v>101</v>
      </c>
      <c r="U2965" s="58" t="s">
        <v>90</v>
      </c>
      <c r="V2965" s="58" t="s">
        <v>91</v>
      </c>
      <c r="W2965" s="58" t="s">
        <v>92</v>
      </c>
      <c r="X2965" s="58" t="s">
        <v>93</v>
      </c>
      <c r="Y2965" s="58" t="s">
        <v>94</v>
      </c>
      <c r="Z2965" s="58">
        <v>766</v>
      </c>
      <c r="AA2965" s="58">
        <v>1095.3800000000001</v>
      </c>
    </row>
    <row r="2966" spans="16:27" ht="18" customHeight="1" x14ac:dyDescent="0.25">
      <c r="P2966" s="11"/>
      <c r="Q2966" s="57" t="s">
        <v>97</v>
      </c>
      <c r="R2966" s="57">
        <v>2024</v>
      </c>
      <c r="S2966" s="57" t="s">
        <v>10</v>
      </c>
      <c r="T2966" s="57" t="s">
        <v>101</v>
      </c>
      <c r="U2966" s="57" t="s">
        <v>90</v>
      </c>
      <c r="V2966" s="57" t="s">
        <v>91</v>
      </c>
      <c r="W2966" s="57" t="s">
        <v>92</v>
      </c>
      <c r="X2966" s="57" t="s">
        <v>93</v>
      </c>
      <c r="Y2966" s="57" t="s">
        <v>94</v>
      </c>
      <c r="Z2966" s="57">
        <v>852</v>
      </c>
      <c r="AA2966" s="57">
        <v>1218.3599999999999</v>
      </c>
    </row>
    <row r="2967" spans="16:27" ht="18" customHeight="1" x14ac:dyDescent="0.25">
      <c r="P2967" s="11"/>
      <c r="Q2967" s="58" t="s">
        <v>88</v>
      </c>
      <c r="R2967" s="58">
        <v>2024</v>
      </c>
      <c r="S2967" s="58" t="s">
        <v>10</v>
      </c>
      <c r="T2967" s="58" t="s">
        <v>101</v>
      </c>
      <c r="U2967" s="58" t="s">
        <v>90</v>
      </c>
      <c r="V2967" s="58" t="s">
        <v>91</v>
      </c>
      <c r="W2967" s="58" t="s">
        <v>92</v>
      </c>
      <c r="X2967" s="58" t="s">
        <v>93</v>
      </c>
      <c r="Y2967" s="58" t="s">
        <v>94</v>
      </c>
      <c r="Z2967" s="58">
        <v>353</v>
      </c>
      <c r="AA2967" s="58">
        <v>504.79</v>
      </c>
    </row>
    <row r="2968" spans="16:27" ht="18" customHeight="1" x14ac:dyDescent="0.25">
      <c r="P2968" s="11"/>
      <c r="Q2968" s="57" t="s">
        <v>88</v>
      </c>
      <c r="R2968" s="57">
        <v>2024</v>
      </c>
      <c r="S2968" s="57" t="s">
        <v>10</v>
      </c>
      <c r="T2968" s="57" t="s">
        <v>101</v>
      </c>
      <c r="U2968" s="57" t="s">
        <v>90</v>
      </c>
      <c r="V2968" s="57" t="s">
        <v>91</v>
      </c>
      <c r="W2968" s="57" t="s">
        <v>92</v>
      </c>
      <c r="X2968" s="57" t="s">
        <v>93</v>
      </c>
      <c r="Y2968" s="57" t="s">
        <v>94</v>
      </c>
      <c r="Z2968" s="57">
        <v>329</v>
      </c>
      <c r="AA2968" s="57">
        <v>470.47</v>
      </c>
    </row>
    <row r="2969" spans="16:27" ht="18" customHeight="1" x14ac:dyDescent="0.25">
      <c r="P2969" s="11"/>
      <c r="Q2969" s="58" t="s">
        <v>88</v>
      </c>
      <c r="R2969" s="58">
        <v>2024</v>
      </c>
      <c r="S2969" s="58" t="s">
        <v>9</v>
      </c>
      <c r="T2969" s="58" t="s">
        <v>101</v>
      </c>
      <c r="U2969" s="58" t="s">
        <v>90</v>
      </c>
      <c r="V2969" s="58" t="s">
        <v>91</v>
      </c>
      <c r="W2969" s="58" t="s">
        <v>92</v>
      </c>
      <c r="X2969" s="58" t="s">
        <v>93</v>
      </c>
      <c r="Y2969" s="58" t="s">
        <v>94</v>
      </c>
      <c r="Z2969" s="58">
        <v>362</v>
      </c>
      <c r="AA2969" s="58">
        <v>517.66</v>
      </c>
    </row>
    <row r="2970" spans="16:27" ht="18" customHeight="1" x14ac:dyDescent="0.25">
      <c r="P2970" s="11"/>
      <c r="Q2970" s="57" t="s">
        <v>95</v>
      </c>
      <c r="R2970" s="57">
        <v>2024</v>
      </c>
      <c r="S2970" s="57" t="s">
        <v>9</v>
      </c>
      <c r="T2970" s="57" t="s">
        <v>101</v>
      </c>
      <c r="U2970" s="57" t="s">
        <v>90</v>
      </c>
      <c r="V2970" s="57" t="s">
        <v>91</v>
      </c>
      <c r="W2970" s="57" t="s">
        <v>92</v>
      </c>
      <c r="X2970" s="57" t="s">
        <v>93</v>
      </c>
      <c r="Y2970" s="57" t="s">
        <v>94</v>
      </c>
      <c r="Z2970" s="57">
        <v>332</v>
      </c>
      <c r="AA2970" s="57">
        <v>474.76</v>
      </c>
    </row>
    <row r="2971" spans="16:27" ht="18" customHeight="1" x14ac:dyDescent="0.25">
      <c r="P2971" s="11"/>
      <c r="Q2971" s="58" t="s">
        <v>95</v>
      </c>
      <c r="R2971" s="58">
        <v>2024</v>
      </c>
      <c r="S2971" s="58" t="s">
        <v>9</v>
      </c>
      <c r="T2971" s="58" t="s">
        <v>101</v>
      </c>
      <c r="U2971" s="58" t="s">
        <v>90</v>
      </c>
      <c r="V2971" s="58" t="s">
        <v>91</v>
      </c>
      <c r="W2971" s="58" t="s">
        <v>92</v>
      </c>
      <c r="X2971" s="58" t="s">
        <v>93</v>
      </c>
      <c r="Y2971" s="58" t="s">
        <v>94</v>
      </c>
      <c r="Z2971" s="58">
        <v>334</v>
      </c>
      <c r="AA2971" s="58">
        <v>526.24</v>
      </c>
    </row>
    <row r="2972" spans="16:27" ht="18" customHeight="1" x14ac:dyDescent="0.25">
      <c r="P2972" s="11"/>
      <c r="Q2972" s="57" t="s">
        <v>98</v>
      </c>
      <c r="R2972" s="57">
        <v>2024</v>
      </c>
      <c r="S2972" s="57" t="s">
        <v>9</v>
      </c>
      <c r="T2972" s="57" t="s">
        <v>101</v>
      </c>
      <c r="U2972" s="57" t="s">
        <v>90</v>
      </c>
      <c r="V2972" s="57" t="s">
        <v>91</v>
      </c>
      <c r="W2972" s="57" t="s">
        <v>92</v>
      </c>
      <c r="X2972" s="57" t="s">
        <v>93</v>
      </c>
      <c r="Y2972" s="57" t="s">
        <v>94</v>
      </c>
      <c r="Z2972" s="57">
        <v>984</v>
      </c>
      <c r="AA2972" s="57">
        <v>1407.12</v>
      </c>
    </row>
    <row r="2973" spans="16:27" ht="18" customHeight="1" x14ac:dyDescent="0.25">
      <c r="P2973" s="11"/>
      <c r="Q2973" s="58" t="s">
        <v>97</v>
      </c>
      <c r="R2973" s="58">
        <v>2024</v>
      </c>
      <c r="S2973" s="58" t="s">
        <v>9</v>
      </c>
      <c r="T2973" s="58" t="s">
        <v>101</v>
      </c>
      <c r="U2973" s="58" t="s">
        <v>90</v>
      </c>
      <c r="V2973" s="58" t="s">
        <v>91</v>
      </c>
      <c r="W2973" s="58" t="s">
        <v>92</v>
      </c>
      <c r="X2973" s="58" t="s">
        <v>93</v>
      </c>
      <c r="Y2973" s="58" t="s">
        <v>94</v>
      </c>
      <c r="Z2973" s="58">
        <v>336</v>
      </c>
      <c r="AA2973" s="58">
        <v>480.48</v>
      </c>
    </row>
    <row r="2974" spans="16:27" ht="18" customHeight="1" x14ac:dyDescent="0.25">
      <c r="P2974" s="11"/>
      <c r="Q2974" s="57" t="s">
        <v>97</v>
      </c>
      <c r="R2974" s="57">
        <v>2024</v>
      </c>
      <c r="S2974" s="57" t="s">
        <v>9</v>
      </c>
      <c r="T2974" s="57" t="s">
        <v>101</v>
      </c>
      <c r="U2974" s="57" t="s">
        <v>90</v>
      </c>
      <c r="V2974" s="57" t="s">
        <v>91</v>
      </c>
      <c r="W2974" s="57" t="s">
        <v>92</v>
      </c>
      <c r="X2974" s="57" t="s">
        <v>93</v>
      </c>
      <c r="Y2974" s="57" t="s">
        <v>94</v>
      </c>
      <c r="Z2974" s="57">
        <v>363</v>
      </c>
      <c r="AA2974" s="57">
        <v>519.09</v>
      </c>
    </row>
    <row r="2975" spans="16:27" ht="18" customHeight="1" x14ac:dyDescent="0.25">
      <c r="P2975" s="11"/>
      <c r="Q2975" s="58" t="s">
        <v>98</v>
      </c>
      <c r="R2975" s="58">
        <v>2024</v>
      </c>
      <c r="S2975" s="58" t="s">
        <v>9</v>
      </c>
      <c r="T2975" s="58" t="s">
        <v>101</v>
      </c>
      <c r="U2975" s="58" t="s">
        <v>90</v>
      </c>
      <c r="V2975" s="58" t="s">
        <v>91</v>
      </c>
      <c r="W2975" s="58" t="s">
        <v>92</v>
      </c>
      <c r="X2975" s="58" t="s">
        <v>93</v>
      </c>
      <c r="Y2975" s="58" t="s">
        <v>94</v>
      </c>
      <c r="Z2975" s="58">
        <v>333</v>
      </c>
      <c r="AA2975" s="58">
        <v>476.19</v>
      </c>
    </row>
    <row r="2976" spans="16:27" ht="18" customHeight="1" x14ac:dyDescent="0.25">
      <c r="P2976" s="11"/>
      <c r="Q2976" s="57" t="s">
        <v>95</v>
      </c>
      <c r="R2976" s="57">
        <v>2024</v>
      </c>
      <c r="S2976" s="57" t="s">
        <v>9</v>
      </c>
      <c r="T2976" s="57" t="s">
        <v>101</v>
      </c>
      <c r="U2976" s="57" t="s">
        <v>90</v>
      </c>
      <c r="V2976" s="57" t="s">
        <v>91</v>
      </c>
      <c r="W2976" s="57" t="s">
        <v>92</v>
      </c>
      <c r="X2976" s="57" t="s">
        <v>93</v>
      </c>
      <c r="Y2976" s="57" t="s">
        <v>94</v>
      </c>
      <c r="Z2976" s="57">
        <v>765</v>
      </c>
      <c r="AA2976" s="57">
        <v>1093.95</v>
      </c>
    </row>
    <row r="2977" spans="16:27" ht="18" customHeight="1" x14ac:dyDescent="0.25">
      <c r="P2977" s="11"/>
      <c r="Q2977" s="58" t="s">
        <v>95</v>
      </c>
      <c r="R2977" s="58">
        <v>2024</v>
      </c>
      <c r="S2977" s="58" t="s">
        <v>9</v>
      </c>
      <c r="T2977" s="58" t="s">
        <v>101</v>
      </c>
      <c r="U2977" s="58" t="s">
        <v>90</v>
      </c>
      <c r="V2977" s="58" t="s">
        <v>91</v>
      </c>
      <c r="W2977" s="58" t="s">
        <v>92</v>
      </c>
      <c r="X2977" s="58" t="s">
        <v>93</v>
      </c>
      <c r="Y2977" s="58" t="s">
        <v>94</v>
      </c>
      <c r="Z2977" s="58">
        <v>359</v>
      </c>
      <c r="AA2977" s="58">
        <v>513.37</v>
      </c>
    </row>
    <row r="2978" spans="16:27" ht="18" customHeight="1" x14ac:dyDescent="0.25">
      <c r="P2978" s="11"/>
      <c r="Q2978" s="57" t="s">
        <v>88</v>
      </c>
      <c r="R2978" s="57">
        <v>2024</v>
      </c>
      <c r="S2978" s="57" t="s">
        <v>9</v>
      </c>
      <c r="T2978" s="57" t="s">
        <v>101</v>
      </c>
      <c r="U2978" s="57" t="s">
        <v>90</v>
      </c>
      <c r="V2978" s="57" t="s">
        <v>91</v>
      </c>
      <c r="W2978" s="57" t="s">
        <v>92</v>
      </c>
      <c r="X2978" s="57" t="s">
        <v>93</v>
      </c>
      <c r="Y2978" s="57" t="s">
        <v>94</v>
      </c>
      <c r="Z2978" s="57">
        <v>335</v>
      </c>
      <c r="AA2978" s="57">
        <v>479.05</v>
      </c>
    </row>
    <row r="2979" spans="16:27" ht="18" customHeight="1" x14ac:dyDescent="0.25">
      <c r="P2979" s="11"/>
      <c r="Q2979" s="58" t="s">
        <v>88</v>
      </c>
      <c r="R2979" s="58">
        <v>2024</v>
      </c>
      <c r="S2979" s="58" t="s">
        <v>8</v>
      </c>
      <c r="T2979" s="58" t="s">
        <v>101</v>
      </c>
      <c r="U2979" s="58" t="s">
        <v>90</v>
      </c>
      <c r="V2979" s="58" t="s">
        <v>91</v>
      </c>
      <c r="W2979" s="58" t="s">
        <v>92</v>
      </c>
      <c r="X2979" s="58" t="s">
        <v>93</v>
      </c>
      <c r="Y2979" s="58" t="s">
        <v>94</v>
      </c>
      <c r="Z2979" s="58">
        <v>368</v>
      </c>
      <c r="AA2979" s="58">
        <v>526.24</v>
      </c>
    </row>
    <row r="2980" spans="16:27" ht="18" customHeight="1" x14ac:dyDescent="0.25">
      <c r="P2980" s="11"/>
      <c r="Q2980" s="57" t="s">
        <v>95</v>
      </c>
      <c r="R2980" s="57">
        <v>2024</v>
      </c>
      <c r="S2980" s="57" t="s">
        <v>8</v>
      </c>
      <c r="T2980" s="57" t="s">
        <v>101</v>
      </c>
      <c r="U2980" s="57" t="s">
        <v>90</v>
      </c>
      <c r="V2980" s="57" t="s">
        <v>91</v>
      </c>
      <c r="W2980" s="57" t="s">
        <v>92</v>
      </c>
      <c r="X2980" s="57" t="s">
        <v>93</v>
      </c>
      <c r="Y2980" s="57" t="s">
        <v>94</v>
      </c>
      <c r="Z2980" s="57">
        <v>338</v>
      </c>
      <c r="AA2980" s="57">
        <v>483.34</v>
      </c>
    </row>
    <row r="2981" spans="16:27" ht="18" customHeight="1" x14ac:dyDescent="0.25">
      <c r="P2981" s="11"/>
      <c r="Q2981" s="58" t="s">
        <v>97</v>
      </c>
      <c r="R2981" s="58">
        <v>2024</v>
      </c>
      <c r="S2981" s="58" t="s">
        <v>8</v>
      </c>
      <c r="T2981" s="58" t="s">
        <v>101</v>
      </c>
      <c r="U2981" s="58" t="s">
        <v>90</v>
      </c>
      <c r="V2981" s="58" t="s">
        <v>91</v>
      </c>
      <c r="W2981" s="58" t="s">
        <v>92</v>
      </c>
      <c r="X2981" s="58" t="s">
        <v>93</v>
      </c>
      <c r="Y2981" s="58" t="s">
        <v>94</v>
      </c>
      <c r="Z2981" s="58">
        <v>364</v>
      </c>
      <c r="AA2981" s="58">
        <v>526.24</v>
      </c>
    </row>
    <row r="2982" spans="16:27" ht="18" customHeight="1" x14ac:dyDescent="0.25">
      <c r="P2982" s="11"/>
      <c r="Q2982" s="57" t="s">
        <v>88</v>
      </c>
      <c r="R2982" s="57">
        <v>2024</v>
      </c>
      <c r="S2982" s="57" t="s">
        <v>8</v>
      </c>
      <c r="T2982" s="57" t="s">
        <v>101</v>
      </c>
      <c r="U2982" s="57" t="s">
        <v>90</v>
      </c>
      <c r="V2982" s="57" t="s">
        <v>91</v>
      </c>
      <c r="W2982" s="57" t="s">
        <v>92</v>
      </c>
      <c r="X2982" s="57" t="s">
        <v>93</v>
      </c>
      <c r="Y2982" s="57" t="s">
        <v>94</v>
      </c>
      <c r="Z2982" s="57">
        <v>340</v>
      </c>
      <c r="AA2982" s="57">
        <v>526.24</v>
      </c>
    </row>
    <row r="2983" spans="16:27" ht="18" customHeight="1" x14ac:dyDescent="0.25">
      <c r="P2983" s="11"/>
      <c r="Q2983" s="58" t="s">
        <v>88</v>
      </c>
      <c r="R2983" s="58">
        <v>2024</v>
      </c>
      <c r="S2983" s="58" t="s">
        <v>8</v>
      </c>
      <c r="T2983" s="58" t="s">
        <v>101</v>
      </c>
      <c r="U2983" s="58" t="s">
        <v>90</v>
      </c>
      <c r="V2983" s="58" t="s">
        <v>91</v>
      </c>
      <c r="W2983" s="58" t="s">
        <v>92</v>
      </c>
      <c r="X2983" s="58" t="s">
        <v>93</v>
      </c>
      <c r="Y2983" s="58" t="s">
        <v>94</v>
      </c>
      <c r="Z2983" s="58">
        <v>983</v>
      </c>
      <c r="AA2983" s="58">
        <v>1405.69</v>
      </c>
    </row>
    <row r="2984" spans="16:27" ht="18" customHeight="1" x14ac:dyDescent="0.25">
      <c r="P2984" s="11"/>
      <c r="Q2984" s="57" t="s">
        <v>88</v>
      </c>
      <c r="R2984" s="57">
        <v>2024</v>
      </c>
      <c r="S2984" s="57" t="s">
        <v>8</v>
      </c>
      <c r="T2984" s="57" t="s">
        <v>101</v>
      </c>
      <c r="U2984" s="57" t="s">
        <v>90</v>
      </c>
      <c r="V2984" s="57" t="s">
        <v>91</v>
      </c>
      <c r="W2984" s="57" t="s">
        <v>92</v>
      </c>
      <c r="X2984" s="57" t="s">
        <v>93</v>
      </c>
      <c r="Y2984" s="57" t="s">
        <v>94</v>
      </c>
      <c r="Z2984" s="57">
        <v>339</v>
      </c>
      <c r="AA2984" s="57">
        <v>484.77</v>
      </c>
    </row>
    <row r="2985" spans="16:27" ht="18" customHeight="1" x14ac:dyDescent="0.25">
      <c r="P2985" s="11"/>
      <c r="Q2985" s="58" t="s">
        <v>88</v>
      </c>
      <c r="R2985" s="58">
        <v>2024</v>
      </c>
      <c r="S2985" s="58" t="s">
        <v>8</v>
      </c>
      <c r="T2985" s="58" t="s">
        <v>101</v>
      </c>
      <c r="U2985" s="58" t="s">
        <v>90</v>
      </c>
      <c r="V2985" s="58" t="s">
        <v>91</v>
      </c>
      <c r="W2985" s="58" t="s">
        <v>92</v>
      </c>
      <c r="X2985" s="58" t="s">
        <v>93</v>
      </c>
      <c r="Y2985" s="58" t="s">
        <v>94</v>
      </c>
      <c r="Z2985" s="58">
        <v>764</v>
      </c>
      <c r="AA2985" s="58">
        <v>1092.52</v>
      </c>
    </row>
    <row r="2986" spans="16:27" ht="18" customHeight="1" x14ac:dyDescent="0.25">
      <c r="P2986" s="11"/>
      <c r="Q2986" s="57" t="s">
        <v>97</v>
      </c>
      <c r="R2986" s="57">
        <v>2024</v>
      </c>
      <c r="S2986" s="57" t="s">
        <v>8</v>
      </c>
      <c r="T2986" s="57" t="s">
        <v>101</v>
      </c>
      <c r="U2986" s="57" t="s">
        <v>90</v>
      </c>
      <c r="V2986" s="57" t="s">
        <v>91</v>
      </c>
      <c r="W2986" s="57" t="s">
        <v>92</v>
      </c>
      <c r="X2986" s="57" t="s">
        <v>93</v>
      </c>
      <c r="Y2986" s="57" t="s">
        <v>94</v>
      </c>
      <c r="Z2986" s="57">
        <v>851</v>
      </c>
      <c r="AA2986" s="57">
        <v>1216.93</v>
      </c>
    </row>
    <row r="2987" spans="16:27" ht="18" customHeight="1" x14ac:dyDescent="0.25">
      <c r="P2987" s="11"/>
      <c r="Q2987" s="58" t="s">
        <v>95</v>
      </c>
      <c r="R2987" s="58">
        <v>2024</v>
      </c>
      <c r="S2987" s="58" t="s">
        <v>8</v>
      </c>
      <c r="T2987" s="58" t="s">
        <v>101</v>
      </c>
      <c r="U2987" s="58" t="s">
        <v>90</v>
      </c>
      <c r="V2987" s="58" t="s">
        <v>91</v>
      </c>
      <c r="W2987" s="58" t="s">
        <v>92</v>
      </c>
      <c r="X2987" s="58" t="s">
        <v>93</v>
      </c>
      <c r="Y2987" s="58" t="s">
        <v>94</v>
      </c>
      <c r="Z2987" s="58">
        <v>365</v>
      </c>
      <c r="AA2987" s="58">
        <v>521.95000000000005</v>
      </c>
    </row>
    <row r="2988" spans="16:27" ht="18" customHeight="1" x14ac:dyDescent="0.25">
      <c r="P2988" s="11"/>
      <c r="Q2988" s="57" t="s">
        <v>88</v>
      </c>
      <c r="R2988" s="57">
        <v>2024</v>
      </c>
      <c r="S2988" s="57" t="s">
        <v>8</v>
      </c>
      <c r="T2988" s="57" t="s">
        <v>101</v>
      </c>
      <c r="U2988" s="57" t="s">
        <v>90</v>
      </c>
      <c r="V2988" s="57" t="s">
        <v>91</v>
      </c>
      <c r="W2988" s="57" t="s">
        <v>92</v>
      </c>
      <c r="X2988" s="57" t="s">
        <v>93</v>
      </c>
      <c r="Y2988" s="57" t="s">
        <v>94</v>
      </c>
      <c r="Z2988" s="57">
        <v>341</v>
      </c>
      <c r="AA2988" s="57">
        <v>487.63</v>
      </c>
    </row>
    <row r="2989" spans="16:27" ht="18" customHeight="1" x14ac:dyDescent="0.25">
      <c r="P2989" s="11"/>
      <c r="Q2989" s="58" t="s">
        <v>88</v>
      </c>
      <c r="R2989" s="58">
        <v>2024</v>
      </c>
      <c r="S2989" s="58" t="s">
        <v>3</v>
      </c>
      <c r="T2989" s="58" t="s">
        <v>101</v>
      </c>
      <c r="U2989" s="58" t="s">
        <v>103</v>
      </c>
      <c r="V2989" s="58" t="s">
        <v>104</v>
      </c>
      <c r="W2989" s="58" t="s">
        <v>100</v>
      </c>
      <c r="X2989" s="58" t="s">
        <v>102</v>
      </c>
      <c r="Y2989" s="58" t="s">
        <v>105</v>
      </c>
      <c r="Z2989" s="58">
        <v>224</v>
      </c>
      <c r="AA2989" s="58">
        <v>320.32</v>
      </c>
    </row>
    <row r="2990" spans="16:27" ht="18" customHeight="1" x14ac:dyDescent="0.25">
      <c r="P2990" s="11"/>
      <c r="Q2990" s="57" t="s">
        <v>88</v>
      </c>
      <c r="R2990" s="57">
        <v>2024</v>
      </c>
      <c r="S2990" s="57" t="s">
        <v>3</v>
      </c>
      <c r="T2990" s="57" t="s">
        <v>101</v>
      </c>
      <c r="U2990" s="57" t="s">
        <v>103</v>
      </c>
      <c r="V2990" s="57" t="s">
        <v>104</v>
      </c>
      <c r="W2990" s="57" t="s">
        <v>100</v>
      </c>
      <c r="X2990" s="57" t="s">
        <v>102</v>
      </c>
      <c r="Y2990" s="57" t="s">
        <v>105</v>
      </c>
      <c r="Z2990" s="57">
        <v>226</v>
      </c>
      <c r="AA2990" s="57">
        <v>323.18</v>
      </c>
    </row>
    <row r="2991" spans="16:27" ht="18" customHeight="1" x14ac:dyDescent="0.25">
      <c r="P2991" s="11"/>
      <c r="Q2991" s="58" t="s">
        <v>95</v>
      </c>
      <c r="R2991" s="58">
        <v>2024</v>
      </c>
      <c r="S2991" s="58" t="s">
        <v>3</v>
      </c>
      <c r="T2991" s="58" t="s">
        <v>101</v>
      </c>
      <c r="U2991" s="58" t="s">
        <v>103</v>
      </c>
      <c r="V2991" s="58" t="s">
        <v>104</v>
      </c>
      <c r="W2991" s="58" t="s">
        <v>100</v>
      </c>
      <c r="X2991" s="58" t="s">
        <v>102</v>
      </c>
      <c r="Y2991" s="58" t="s">
        <v>105</v>
      </c>
      <c r="Z2991" s="58">
        <v>196</v>
      </c>
      <c r="AA2991" s="58">
        <v>280.27999999999997</v>
      </c>
    </row>
    <row r="2992" spans="16:27" ht="18" customHeight="1" x14ac:dyDescent="0.25">
      <c r="P2992" s="11"/>
      <c r="Q2992" s="57" t="s">
        <v>95</v>
      </c>
      <c r="R2992" s="57">
        <v>2024</v>
      </c>
      <c r="S2992" s="57" t="s">
        <v>3</v>
      </c>
      <c r="T2992" s="57" t="s">
        <v>101</v>
      </c>
      <c r="U2992" s="57" t="s">
        <v>103</v>
      </c>
      <c r="V2992" s="57" t="s">
        <v>104</v>
      </c>
      <c r="W2992" s="57" t="s">
        <v>100</v>
      </c>
      <c r="X2992" s="57" t="s">
        <v>102</v>
      </c>
      <c r="Y2992" s="57" t="s">
        <v>105</v>
      </c>
      <c r="Z2992" s="57">
        <v>802</v>
      </c>
      <c r="AA2992" s="57">
        <v>1146.8599999999999</v>
      </c>
    </row>
    <row r="2993" spans="16:27" ht="18" customHeight="1" x14ac:dyDescent="0.25">
      <c r="P2993" s="11"/>
      <c r="Q2993" s="58" t="s">
        <v>99</v>
      </c>
      <c r="R2993" s="58">
        <v>2024</v>
      </c>
      <c r="S2993" s="58" t="s">
        <v>3</v>
      </c>
      <c r="T2993" s="58" t="s">
        <v>101</v>
      </c>
      <c r="U2993" s="58" t="s">
        <v>103</v>
      </c>
      <c r="V2993" s="58" t="s">
        <v>104</v>
      </c>
      <c r="W2993" s="58" t="s">
        <v>100</v>
      </c>
      <c r="X2993" s="58" t="s">
        <v>102</v>
      </c>
      <c r="Y2993" s="58" t="s">
        <v>105</v>
      </c>
      <c r="Z2993" s="58">
        <v>888</v>
      </c>
      <c r="AA2993" s="58">
        <v>1269.8399999999999</v>
      </c>
    </row>
    <row r="2994" spans="16:27" ht="18" customHeight="1" x14ac:dyDescent="0.25">
      <c r="P2994" s="11"/>
      <c r="Q2994" s="57" t="s">
        <v>99</v>
      </c>
      <c r="R2994" s="57">
        <v>2024</v>
      </c>
      <c r="S2994" s="57" t="s">
        <v>3</v>
      </c>
      <c r="T2994" s="57" t="s">
        <v>101</v>
      </c>
      <c r="U2994" s="57" t="s">
        <v>103</v>
      </c>
      <c r="V2994" s="57" t="s">
        <v>104</v>
      </c>
      <c r="W2994" s="57" t="s">
        <v>100</v>
      </c>
      <c r="X2994" s="57" t="s">
        <v>102</v>
      </c>
      <c r="Y2994" s="57" t="s">
        <v>105</v>
      </c>
      <c r="Z2994" s="57">
        <v>841</v>
      </c>
      <c r="AA2994" s="57">
        <v>526.24</v>
      </c>
    </row>
    <row r="2995" spans="16:27" ht="18" customHeight="1" x14ac:dyDescent="0.25">
      <c r="P2995" s="11"/>
      <c r="Q2995" s="58" t="s">
        <v>95</v>
      </c>
      <c r="R2995" s="58">
        <v>2024</v>
      </c>
      <c r="S2995" s="58" t="s">
        <v>3</v>
      </c>
      <c r="T2995" s="58" t="s">
        <v>101</v>
      </c>
      <c r="U2995" s="58" t="s">
        <v>103</v>
      </c>
      <c r="V2995" s="58" t="s">
        <v>104</v>
      </c>
      <c r="W2995" s="58" t="s">
        <v>100</v>
      </c>
      <c r="X2995" s="58" t="s">
        <v>102</v>
      </c>
      <c r="Y2995" s="58" t="s">
        <v>105</v>
      </c>
      <c r="Z2995" s="58">
        <v>195</v>
      </c>
      <c r="AA2995" s="58">
        <v>278.85000000000002</v>
      </c>
    </row>
    <row r="2996" spans="16:27" ht="18" customHeight="1" x14ac:dyDescent="0.25">
      <c r="P2996" s="11"/>
      <c r="Q2996" s="57" t="s">
        <v>95</v>
      </c>
      <c r="R2996" s="57">
        <v>2024</v>
      </c>
      <c r="S2996" s="57" t="s">
        <v>3</v>
      </c>
      <c r="T2996" s="57" t="s">
        <v>101</v>
      </c>
      <c r="U2996" s="57" t="s">
        <v>103</v>
      </c>
      <c r="V2996" s="57" t="s">
        <v>104</v>
      </c>
      <c r="W2996" s="57" t="s">
        <v>100</v>
      </c>
      <c r="X2996" s="57" t="s">
        <v>102</v>
      </c>
      <c r="Y2996" s="57" t="s">
        <v>105</v>
      </c>
      <c r="Z2996" s="57">
        <v>223</v>
      </c>
      <c r="AA2996" s="57">
        <v>318.89</v>
      </c>
    </row>
    <row r="2997" spans="16:27" ht="18" customHeight="1" x14ac:dyDescent="0.25">
      <c r="P2997" s="11"/>
      <c r="Q2997" s="58" t="s">
        <v>88</v>
      </c>
      <c r="R2997" s="58">
        <v>2024</v>
      </c>
      <c r="S2997" s="58" t="s">
        <v>3</v>
      </c>
      <c r="T2997" s="58" t="s">
        <v>101</v>
      </c>
      <c r="U2997" s="58" t="s">
        <v>103</v>
      </c>
      <c r="V2997" s="58" t="s">
        <v>104</v>
      </c>
      <c r="W2997" s="58" t="s">
        <v>100</v>
      </c>
      <c r="X2997" s="58" t="s">
        <v>102</v>
      </c>
      <c r="Y2997" s="58" t="s">
        <v>105</v>
      </c>
      <c r="Z2997" s="58">
        <v>199</v>
      </c>
      <c r="AA2997" s="58">
        <v>284.57</v>
      </c>
    </row>
    <row r="2998" spans="16:27" ht="18" customHeight="1" x14ac:dyDescent="0.25">
      <c r="P2998" s="11"/>
      <c r="Q2998" s="57" t="s">
        <v>88</v>
      </c>
      <c r="R2998" s="57">
        <v>2024</v>
      </c>
      <c r="S2998" s="57" t="s">
        <v>3</v>
      </c>
      <c r="T2998" s="57" t="s">
        <v>101</v>
      </c>
      <c r="U2998" s="57" t="s">
        <v>103</v>
      </c>
      <c r="V2998" s="57" t="s">
        <v>104</v>
      </c>
      <c r="W2998" s="57" t="s">
        <v>100</v>
      </c>
      <c r="X2998" s="57" t="s">
        <v>102</v>
      </c>
      <c r="Y2998" s="57" t="s">
        <v>105</v>
      </c>
      <c r="Z2998" s="57">
        <v>197</v>
      </c>
      <c r="AA2998" s="57">
        <v>281.70999999999998</v>
      </c>
    </row>
    <row r="2999" spans="16:27" ht="18" customHeight="1" x14ac:dyDescent="0.25">
      <c r="P2999" s="11"/>
      <c r="Q2999" s="58" t="s">
        <v>95</v>
      </c>
      <c r="R2999" s="58">
        <v>2024</v>
      </c>
      <c r="S2999" s="58" t="s">
        <v>7</v>
      </c>
      <c r="T2999" s="58" t="s">
        <v>101</v>
      </c>
      <c r="U2999" s="58" t="s">
        <v>103</v>
      </c>
      <c r="V2999" s="58" t="s">
        <v>104</v>
      </c>
      <c r="W2999" s="58" t="s">
        <v>100</v>
      </c>
      <c r="X2999" s="58" t="s">
        <v>102</v>
      </c>
      <c r="Y2999" s="58" t="s">
        <v>105</v>
      </c>
      <c r="Z2999" s="58">
        <v>176</v>
      </c>
      <c r="AA2999" s="58">
        <v>251.68</v>
      </c>
    </row>
    <row r="3000" spans="16:27" ht="18" customHeight="1" x14ac:dyDescent="0.25">
      <c r="P3000" s="11"/>
      <c r="Q3000" s="57" t="s">
        <v>88</v>
      </c>
      <c r="R3000" s="57">
        <v>2024</v>
      </c>
      <c r="S3000" s="57" t="s">
        <v>7</v>
      </c>
      <c r="T3000" s="57" t="s">
        <v>101</v>
      </c>
      <c r="U3000" s="57" t="s">
        <v>103</v>
      </c>
      <c r="V3000" s="57" t="s">
        <v>104</v>
      </c>
      <c r="W3000" s="57" t="s">
        <v>100</v>
      </c>
      <c r="X3000" s="57" t="s">
        <v>102</v>
      </c>
      <c r="Y3000" s="57" t="s">
        <v>105</v>
      </c>
      <c r="Z3000" s="57">
        <v>202</v>
      </c>
      <c r="AA3000" s="57">
        <v>288.86</v>
      </c>
    </row>
    <row r="3001" spans="16:27" ht="18" customHeight="1" x14ac:dyDescent="0.25">
      <c r="P3001" s="11"/>
      <c r="Q3001" s="58" t="s">
        <v>95</v>
      </c>
      <c r="R3001" s="58">
        <v>2024</v>
      </c>
      <c r="S3001" s="58" t="s">
        <v>7</v>
      </c>
      <c r="T3001" s="58" t="s">
        <v>101</v>
      </c>
      <c r="U3001" s="58" t="s">
        <v>103</v>
      </c>
      <c r="V3001" s="58" t="s">
        <v>104</v>
      </c>
      <c r="W3001" s="58" t="s">
        <v>100</v>
      </c>
      <c r="X3001" s="58" t="s">
        <v>102</v>
      </c>
      <c r="Y3001" s="58" t="s">
        <v>105</v>
      </c>
      <c r="Z3001" s="58">
        <v>178</v>
      </c>
      <c r="AA3001" s="58">
        <v>254.54</v>
      </c>
    </row>
    <row r="3002" spans="16:27" ht="18" customHeight="1" x14ac:dyDescent="0.25">
      <c r="P3002" s="11"/>
      <c r="Q3002" s="57" t="s">
        <v>97</v>
      </c>
      <c r="R3002" s="57">
        <v>2024</v>
      </c>
      <c r="S3002" s="57" t="s">
        <v>7</v>
      </c>
      <c r="T3002" s="57" t="s">
        <v>101</v>
      </c>
      <c r="U3002" s="57" t="s">
        <v>103</v>
      </c>
      <c r="V3002" s="57" t="s">
        <v>104</v>
      </c>
      <c r="W3002" s="57" t="s">
        <v>100</v>
      </c>
      <c r="X3002" s="57" t="s">
        <v>102</v>
      </c>
      <c r="Y3002" s="57" t="s">
        <v>105</v>
      </c>
      <c r="Z3002" s="57">
        <v>805</v>
      </c>
      <c r="AA3002" s="57">
        <v>1151.1500000000001</v>
      </c>
    </row>
    <row r="3003" spans="16:27" ht="18" customHeight="1" x14ac:dyDescent="0.25">
      <c r="P3003" s="11"/>
      <c r="Q3003" s="58" t="s">
        <v>98</v>
      </c>
      <c r="R3003" s="58">
        <v>2024</v>
      </c>
      <c r="S3003" s="58" t="s">
        <v>7</v>
      </c>
      <c r="T3003" s="58" t="s">
        <v>101</v>
      </c>
      <c r="U3003" s="58" t="s">
        <v>103</v>
      </c>
      <c r="V3003" s="58" t="s">
        <v>104</v>
      </c>
      <c r="W3003" s="58" t="s">
        <v>100</v>
      </c>
      <c r="X3003" s="58" t="s">
        <v>102</v>
      </c>
      <c r="Y3003" s="58" t="s">
        <v>105</v>
      </c>
      <c r="Z3003" s="58">
        <v>892</v>
      </c>
      <c r="AA3003" s="58">
        <v>1275.56</v>
      </c>
    </row>
    <row r="3004" spans="16:27" ht="18" customHeight="1" x14ac:dyDescent="0.25">
      <c r="P3004" s="11"/>
      <c r="Q3004" s="57" t="s">
        <v>98</v>
      </c>
      <c r="R3004" s="57">
        <v>2024</v>
      </c>
      <c r="S3004" s="57" t="s">
        <v>7</v>
      </c>
      <c r="T3004" s="57" t="s">
        <v>101</v>
      </c>
      <c r="U3004" s="57" t="s">
        <v>103</v>
      </c>
      <c r="V3004" s="57" t="s">
        <v>104</v>
      </c>
      <c r="W3004" s="57" t="s">
        <v>100</v>
      </c>
      <c r="X3004" s="57" t="s">
        <v>102</v>
      </c>
      <c r="Y3004" s="57" t="s">
        <v>105</v>
      </c>
      <c r="Z3004" s="57">
        <v>845</v>
      </c>
      <c r="AA3004" s="57">
        <v>526.24</v>
      </c>
    </row>
    <row r="3005" spans="16:27" ht="18" customHeight="1" x14ac:dyDescent="0.25">
      <c r="P3005" s="11"/>
      <c r="Q3005" s="58" t="s">
        <v>97</v>
      </c>
      <c r="R3005" s="58">
        <v>2024</v>
      </c>
      <c r="S3005" s="58" t="s">
        <v>7</v>
      </c>
      <c r="T3005" s="58" t="s">
        <v>101</v>
      </c>
      <c r="U3005" s="58" t="s">
        <v>103</v>
      </c>
      <c r="V3005" s="58" t="s">
        <v>104</v>
      </c>
      <c r="W3005" s="58" t="s">
        <v>100</v>
      </c>
      <c r="X3005" s="58" t="s">
        <v>102</v>
      </c>
      <c r="Y3005" s="58" t="s">
        <v>105</v>
      </c>
      <c r="Z3005" s="58">
        <v>177</v>
      </c>
      <c r="AA3005" s="58">
        <v>253.11</v>
      </c>
    </row>
    <row r="3006" spans="16:27" ht="18" customHeight="1" x14ac:dyDescent="0.25">
      <c r="P3006" s="11"/>
      <c r="Q3006" s="57" t="s">
        <v>95</v>
      </c>
      <c r="R3006" s="57">
        <v>2024</v>
      </c>
      <c r="S3006" s="57" t="s">
        <v>7</v>
      </c>
      <c r="T3006" s="57" t="s">
        <v>101</v>
      </c>
      <c r="U3006" s="57" t="s">
        <v>103</v>
      </c>
      <c r="V3006" s="57" t="s">
        <v>104</v>
      </c>
      <c r="W3006" s="57" t="s">
        <v>100</v>
      </c>
      <c r="X3006" s="57" t="s">
        <v>102</v>
      </c>
      <c r="Y3006" s="57" t="s">
        <v>105</v>
      </c>
      <c r="Z3006" s="57">
        <v>205</v>
      </c>
      <c r="AA3006" s="57">
        <v>293.14999999999998</v>
      </c>
    </row>
    <row r="3007" spans="16:27" ht="18" customHeight="1" x14ac:dyDescent="0.25">
      <c r="P3007" s="11"/>
      <c r="Q3007" s="58" t="s">
        <v>88</v>
      </c>
      <c r="R3007" s="58">
        <v>2024</v>
      </c>
      <c r="S3007" s="58" t="s">
        <v>7</v>
      </c>
      <c r="T3007" s="58" t="s">
        <v>101</v>
      </c>
      <c r="U3007" s="58" t="s">
        <v>103</v>
      </c>
      <c r="V3007" s="58" t="s">
        <v>104</v>
      </c>
      <c r="W3007" s="58" t="s">
        <v>100</v>
      </c>
      <c r="X3007" s="58" t="s">
        <v>102</v>
      </c>
      <c r="Y3007" s="58" t="s">
        <v>105</v>
      </c>
      <c r="Z3007" s="58">
        <v>175</v>
      </c>
      <c r="AA3007" s="58">
        <v>250.25</v>
      </c>
    </row>
    <row r="3008" spans="16:27" ht="18" customHeight="1" x14ac:dyDescent="0.25">
      <c r="P3008" s="11"/>
      <c r="Q3008" s="57" t="s">
        <v>95</v>
      </c>
      <c r="R3008" s="57">
        <v>2024</v>
      </c>
      <c r="S3008" s="57" t="s">
        <v>7</v>
      </c>
      <c r="T3008" s="57" t="s">
        <v>101</v>
      </c>
      <c r="U3008" s="57" t="s">
        <v>103</v>
      </c>
      <c r="V3008" s="57" t="s">
        <v>104</v>
      </c>
      <c r="W3008" s="57" t="s">
        <v>100</v>
      </c>
      <c r="X3008" s="57" t="s">
        <v>102</v>
      </c>
      <c r="Y3008" s="57" t="s">
        <v>105</v>
      </c>
      <c r="Z3008" s="57">
        <v>814</v>
      </c>
      <c r="AA3008" s="57">
        <v>1164.02</v>
      </c>
    </row>
    <row r="3009" spans="16:27" ht="18" customHeight="1" x14ac:dyDescent="0.25">
      <c r="P3009" s="11"/>
      <c r="Q3009" s="58" t="s">
        <v>99</v>
      </c>
      <c r="R3009" s="58">
        <v>2024</v>
      </c>
      <c r="S3009" s="58" t="s">
        <v>11</v>
      </c>
      <c r="T3009" s="58" t="s">
        <v>101</v>
      </c>
      <c r="U3009" s="58" t="s">
        <v>103</v>
      </c>
      <c r="V3009" s="58" t="s">
        <v>104</v>
      </c>
      <c r="W3009" s="58" t="s">
        <v>100</v>
      </c>
      <c r="X3009" s="58" t="s">
        <v>102</v>
      </c>
      <c r="Y3009" s="58" t="s">
        <v>105</v>
      </c>
      <c r="Z3009" s="58">
        <v>182</v>
      </c>
      <c r="AA3009" s="58">
        <v>260.26</v>
      </c>
    </row>
    <row r="3010" spans="16:27" ht="18" customHeight="1" x14ac:dyDescent="0.25">
      <c r="P3010" s="11"/>
      <c r="Q3010" s="57" t="s">
        <v>97</v>
      </c>
      <c r="R3010" s="57">
        <v>2024</v>
      </c>
      <c r="S3010" s="57" t="s">
        <v>11</v>
      </c>
      <c r="T3010" s="57" t="s">
        <v>101</v>
      </c>
      <c r="U3010" s="57" t="s">
        <v>103</v>
      </c>
      <c r="V3010" s="57" t="s">
        <v>104</v>
      </c>
      <c r="W3010" s="57" t="s">
        <v>100</v>
      </c>
      <c r="X3010" s="57" t="s">
        <v>102</v>
      </c>
      <c r="Y3010" s="57" t="s">
        <v>105</v>
      </c>
      <c r="Z3010" s="57">
        <v>152</v>
      </c>
      <c r="AA3010" s="57">
        <v>217.36</v>
      </c>
    </row>
    <row r="3011" spans="16:27" ht="18" customHeight="1" x14ac:dyDescent="0.25">
      <c r="P3011" s="11"/>
      <c r="Q3011" s="58" t="s">
        <v>88</v>
      </c>
      <c r="R3011" s="58">
        <v>2024</v>
      </c>
      <c r="S3011" s="58" t="s">
        <v>11</v>
      </c>
      <c r="T3011" s="58" t="s">
        <v>101</v>
      </c>
      <c r="U3011" s="58" t="s">
        <v>103</v>
      </c>
      <c r="V3011" s="58" t="s">
        <v>104</v>
      </c>
      <c r="W3011" s="58" t="s">
        <v>100</v>
      </c>
      <c r="X3011" s="58" t="s">
        <v>102</v>
      </c>
      <c r="Y3011" s="58" t="s">
        <v>105</v>
      </c>
      <c r="Z3011" s="58">
        <v>184</v>
      </c>
      <c r="AA3011" s="58">
        <v>263.12</v>
      </c>
    </row>
    <row r="3012" spans="16:27" ht="18" customHeight="1" x14ac:dyDescent="0.25">
      <c r="P3012" s="11"/>
      <c r="Q3012" s="57" t="s">
        <v>98</v>
      </c>
      <c r="R3012" s="57">
        <v>2024</v>
      </c>
      <c r="S3012" s="57" t="s">
        <v>11</v>
      </c>
      <c r="T3012" s="57" t="s">
        <v>101</v>
      </c>
      <c r="U3012" s="57" t="s">
        <v>103</v>
      </c>
      <c r="V3012" s="57" t="s">
        <v>104</v>
      </c>
      <c r="W3012" s="57" t="s">
        <v>100</v>
      </c>
      <c r="X3012" s="57" t="s">
        <v>102</v>
      </c>
      <c r="Y3012" s="57" t="s">
        <v>105</v>
      </c>
      <c r="Z3012" s="57">
        <v>154</v>
      </c>
      <c r="AA3012" s="57">
        <v>220.22</v>
      </c>
    </row>
    <row r="3013" spans="16:27" ht="18" customHeight="1" x14ac:dyDescent="0.25">
      <c r="P3013" s="11"/>
      <c r="Q3013" s="58" t="s">
        <v>98</v>
      </c>
      <c r="R3013" s="58">
        <v>2024</v>
      </c>
      <c r="S3013" s="58" t="s">
        <v>11</v>
      </c>
      <c r="T3013" s="58" t="s">
        <v>101</v>
      </c>
      <c r="U3013" s="58" t="s">
        <v>103</v>
      </c>
      <c r="V3013" s="58" t="s">
        <v>104</v>
      </c>
      <c r="W3013" s="58" t="s">
        <v>100</v>
      </c>
      <c r="X3013" s="58" t="s">
        <v>102</v>
      </c>
      <c r="Y3013" s="58" t="s">
        <v>105</v>
      </c>
      <c r="Z3013" s="58">
        <v>809</v>
      </c>
      <c r="AA3013" s="58">
        <v>1156.8699999999999</v>
      </c>
    </row>
    <row r="3014" spans="16:27" ht="18" customHeight="1" x14ac:dyDescent="0.25">
      <c r="P3014" s="11"/>
      <c r="Q3014" s="57" t="s">
        <v>95</v>
      </c>
      <c r="R3014" s="57">
        <v>2024</v>
      </c>
      <c r="S3014" s="57" t="s">
        <v>11</v>
      </c>
      <c r="T3014" s="57" t="s">
        <v>101</v>
      </c>
      <c r="U3014" s="57" t="s">
        <v>103</v>
      </c>
      <c r="V3014" s="57" t="s">
        <v>104</v>
      </c>
      <c r="W3014" s="57" t="s">
        <v>100</v>
      </c>
      <c r="X3014" s="57" t="s">
        <v>102</v>
      </c>
      <c r="Y3014" s="57" t="s">
        <v>105</v>
      </c>
      <c r="Z3014" s="57">
        <v>895</v>
      </c>
      <c r="AA3014" s="57">
        <v>1279.8499999999999</v>
      </c>
    </row>
    <row r="3015" spans="16:27" ht="18" customHeight="1" x14ac:dyDescent="0.25">
      <c r="P3015" s="11"/>
      <c r="Q3015" s="58" t="s">
        <v>95</v>
      </c>
      <c r="R3015" s="58">
        <v>2024</v>
      </c>
      <c r="S3015" s="58" t="s">
        <v>11</v>
      </c>
      <c r="T3015" s="58" t="s">
        <v>101</v>
      </c>
      <c r="U3015" s="58" t="s">
        <v>103</v>
      </c>
      <c r="V3015" s="58" t="s">
        <v>104</v>
      </c>
      <c r="W3015" s="58" t="s">
        <v>100</v>
      </c>
      <c r="X3015" s="58" t="s">
        <v>102</v>
      </c>
      <c r="Y3015" s="58" t="s">
        <v>105</v>
      </c>
      <c r="Z3015" s="58">
        <v>848</v>
      </c>
      <c r="AA3015" s="58">
        <v>526.24</v>
      </c>
    </row>
    <row r="3016" spans="16:27" ht="18" customHeight="1" x14ac:dyDescent="0.25">
      <c r="P3016" s="11"/>
      <c r="Q3016" s="57" t="s">
        <v>98</v>
      </c>
      <c r="R3016" s="57">
        <v>2024</v>
      </c>
      <c r="S3016" s="57" t="s">
        <v>11</v>
      </c>
      <c r="T3016" s="57" t="s">
        <v>101</v>
      </c>
      <c r="U3016" s="57" t="s">
        <v>103</v>
      </c>
      <c r="V3016" s="57" t="s">
        <v>104</v>
      </c>
      <c r="W3016" s="57" t="s">
        <v>100</v>
      </c>
      <c r="X3016" s="57" t="s">
        <v>102</v>
      </c>
      <c r="Y3016" s="57" t="s">
        <v>105</v>
      </c>
      <c r="Z3016" s="57">
        <v>153</v>
      </c>
      <c r="AA3016" s="57">
        <v>218.79</v>
      </c>
    </row>
    <row r="3017" spans="16:27" ht="18" customHeight="1" x14ac:dyDescent="0.25">
      <c r="P3017" s="11"/>
      <c r="Q3017" s="58" t="s">
        <v>98</v>
      </c>
      <c r="R3017" s="58">
        <v>2024</v>
      </c>
      <c r="S3017" s="58" t="s">
        <v>11</v>
      </c>
      <c r="T3017" s="58" t="s">
        <v>101</v>
      </c>
      <c r="U3017" s="58" t="s">
        <v>103</v>
      </c>
      <c r="V3017" s="58" t="s">
        <v>104</v>
      </c>
      <c r="W3017" s="58" t="s">
        <v>100</v>
      </c>
      <c r="X3017" s="58" t="s">
        <v>102</v>
      </c>
      <c r="Y3017" s="58" t="s">
        <v>105</v>
      </c>
      <c r="Z3017" s="58">
        <v>181</v>
      </c>
      <c r="AA3017" s="58">
        <v>258.83</v>
      </c>
    </row>
    <row r="3018" spans="16:27" ht="18" customHeight="1" x14ac:dyDescent="0.25">
      <c r="P3018" s="11"/>
      <c r="Q3018" s="57" t="s">
        <v>88</v>
      </c>
      <c r="R3018" s="57">
        <v>2024</v>
      </c>
      <c r="S3018" s="57" t="s">
        <v>11</v>
      </c>
      <c r="T3018" s="57" t="s">
        <v>101</v>
      </c>
      <c r="U3018" s="57" t="s">
        <v>103</v>
      </c>
      <c r="V3018" s="57" t="s">
        <v>104</v>
      </c>
      <c r="W3018" s="57" t="s">
        <v>100</v>
      </c>
      <c r="X3018" s="57" t="s">
        <v>102</v>
      </c>
      <c r="Y3018" s="57" t="s">
        <v>105</v>
      </c>
      <c r="Z3018" s="57">
        <v>157</v>
      </c>
      <c r="AA3018" s="57">
        <v>224.51</v>
      </c>
    </row>
    <row r="3019" spans="16:27" ht="18" customHeight="1" x14ac:dyDescent="0.25">
      <c r="P3019" s="11"/>
      <c r="Q3019" s="58" t="s">
        <v>97</v>
      </c>
      <c r="R3019" s="58">
        <v>2024</v>
      </c>
      <c r="S3019" s="58" t="s">
        <v>11</v>
      </c>
      <c r="T3019" s="58" t="s">
        <v>101</v>
      </c>
      <c r="U3019" s="58" t="s">
        <v>103</v>
      </c>
      <c r="V3019" s="58" t="s">
        <v>104</v>
      </c>
      <c r="W3019" s="58" t="s">
        <v>100</v>
      </c>
      <c r="X3019" s="58" t="s">
        <v>102</v>
      </c>
      <c r="Y3019" s="58" t="s">
        <v>105</v>
      </c>
      <c r="Z3019" s="58">
        <v>818</v>
      </c>
      <c r="AA3019" s="58">
        <v>1169.74</v>
      </c>
    </row>
    <row r="3020" spans="16:27" ht="18" customHeight="1" x14ac:dyDescent="0.25">
      <c r="P3020" s="11"/>
      <c r="Q3020" s="57" t="s">
        <v>99</v>
      </c>
      <c r="R3020" s="57">
        <v>2024</v>
      </c>
      <c r="S3020" s="57" t="s">
        <v>11</v>
      </c>
      <c r="T3020" s="57" t="s">
        <v>101</v>
      </c>
      <c r="U3020" s="57" t="s">
        <v>103</v>
      </c>
      <c r="V3020" s="57" t="s">
        <v>104</v>
      </c>
      <c r="W3020" s="57" t="s">
        <v>100</v>
      </c>
      <c r="X3020" s="57" t="s">
        <v>102</v>
      </c>
      <c r="Y3020" s="57" t="s">
        <v>105</v>
      </c>
      <c r="Z3020" s="57">
        <v>155</v>
      </c>
      <c r="AA3020" s="57">
        <v>221.65</v>
      </c>
    </row>
    <row r="3021" spans="16:27" ht="18" customHeight="1" x14ac:dyDescent="0.25">
      <c r="P3021" s="11"/>
      <c r="Q3021" s="58" t="s">
        <v>88</v>
      </c>
      <c r="R3021" s="58">
        <v>2024</v>
      </c>
      <c r="S3021" s="58" t="s">
        <v>1</v>
      </c>
      <c r="T3021" s="58" t="s">
        <v>101</v>
      </c>
      <c r="U3021" s="58" t="s">
        <v>103</v>
      </c>
      <c r="V3021" s="58" t="s">
        <v>104</v>
      </c>
      <c r="W3021" s="58" t="s">
        <v>100</v>
      </c>
      <c r="X3021" s="58" t="s">
        <v>102</v>
      </c>
      <c r="Y3021" s="58" t="s">
        <v>105</v>
      </c>
      <c r="Z3021" s="58">
        <v>236</v>
      </c>
      <c r="AA3021" s="58">
        <v>337.48</v>
      </c>
    </row>
    <row r="3022" spans="16:27" ht="18" customHeight="1" x14ac:dyDescent="0.25">
      <c r="P3022" s="11"/>
      <c r="Q3022" s="57" t="s">
        <v>88</v>
      </c>
      <c r="R3022" s="57">
        <v>2024</v>
      </c>
      <c r="S3022" s="57" t="s">
        <v>1</v>
      </c>
      <c r="T3022" s="57" t="s">
        <v>101</v>
      </c>
      <c r="U3022" s="57" t="s">
        <v>103</v>
      </c>
      <c r="V3022" s="57" t="s">
        <v>104</v>
      </c>
      <c r="W3022" s="57" t="s">
        <v>100</v>
      </c>
      <c r="X3022" s="57" t="s">
        <v>102</v>
      </c>
      <c r="Y3022" s="57" t="s">
        <v>105</v>
      </c>
      <c r="Z3022" s="57">
        <v>206</v>
      </c>
      <c r="AA3022" s="57">
        <v>294.58</v>
      </c>
    </row>
    <row r="3023" spans="16:27" ht="18" customHeight="1" x14ac:dyDescent="0.25">
      <c r="P3023" s="11"/>
      <c r="Q3023" s="58" t="s">
        <v>98</v>
      </c>
      <c r="R3023" s="58">
        <v>2024</v>
      </c>
      <c r="S3023" s="58" t="s">
        <v>1</v>
      </c>
      <c r="T3023" s="58" t="s">
        <v>101</v>
      </c>
      <c r="U3023" s="58" t="s">
        <v>103</v>
      </c>
      <c r="V3023" s="58" t="s">
        <v>104</v>
      </c>
      <c r="W3023" s="58" t="s">
        <v>100</v>
      </c>
      <c r="X3023" s="58" t="s">
        <v>102</v>
      </c>
      <c r="Y3023" s="58" t="s">
        <v>105</v>
      </c>
      <c r="Z3023" s="58">
        <v>208</v>
      </c>
      <c r="AA3023" s="58">
        <v>297.44</v>
      </c>
    </row>
    <row r="3024" spans="16:27" ht="18" customHeight="1" x14ac:dyDescent="0.25">
      <c r="P3024" s="11"/>
      <c r="Q3024" s="57" t="s">
        <v>95</v>
      </c>
      <c r="R3024" s="57">
        <v>2024</v>
      </c>
      <c r="S3024" s="57" t="s">
        <v>1</v>
      </c>
      <c r="T3024" s="57" t="s">
        <v>101</v>
      </c>
      <c r="U3024" s="57" t="s">
        <v>103</v>
      </c>
      <c r="V3024" s="57" t="s">
        <v>104</v>
      </c>
      <c r="W3024" s="57" t="s">
        <v>100</v>
      </c>
      <c r="X3024" s="57" t="s">
        <v>102</v>
      </c>
      <c r="Y3024" s="57" t="s">
        <v>105</v>
      </c>
      <c r="Z3024" s="57">
        <v>800</v>
      </c>
      <c r="AA3024" s="57">
        <v>1144</v>
      </c>
    </row>
    <row r="3025" spans="16:27" ht="18" customHeight="1" x14ac:dyDescent="0.25">
      <c r="P3025" s="11"/>
      <c r="Q3025" s="58" t="s">
        <v>97</v>
      </c>
      <c r="R3025" s="58">
        <v>2024</v>
      </c>
      <c r="S3025" s="58" t="s">
        <v>1</v>
      </c>
      <c r="T3025" s="58" t="s">
        <v>101</v>
      </c>
      <c r="U3025" s="58" t="s">
        <v>103</v>
      </c>
      <c r="V3025" s="58" t="s">
        <v>104</v>
      </c>
      <c r="W3025" s="58" t="s">
        <v>100</v>
      </c>
      <c r="X3025" s="58" t="s">
        <v>102</v>
      </c>
      <c r="Y3025" s="58" t="s">
        <v>105</v>
      </c>
      <c r="Z3025" s="58">
        <v>886</v>
      </c>
      <c r="AA3025" s="58">
        <v>1266.98</v>
      </c>
    </row>
    <row r="3026" spans="16:27" ht="18" customHeight="1" x14ac:dyDescent="0.25">
      <c r="P3026" s="11"/>
      <c r="Q3026" s="57" t="s">
        <v>97</v>
      </c>
      <c r="R3026" s="57">
        <v>2024</v>
      </c>
      <c r="S3026" s="57" t="s">
        <v>1</v>
      </c>
      <c r="T3026" s="57" t="s">
        <v>101</v>
      </c>
      <c r="U3026" s="57" t="s">
        <v>103</v>
      </c>
      <c r="V3026" s="57" t="s">
        <v>104</v>
      </c>
      <c r="W3026" s="57" t="s">
        <v>100</v>
      </c>
      <c r="X3026" s="57" t="s">
        <v>102</v>
      </c>
      <c r="Y3026" s="57" t="s">
        <v>105</v>
      </c>
      <c r="Z3026" s="57">
        <v>839</v>
      </c>
      <c r="AA3026" s="57">
        <v>526.24</v>
      </c>
    </row>
    <row r="3027" spans="16:27" ht="18" customHeight="1" x14ac:dyDescent="0.25">
      <c r="P3027" s="11"/>
      <c r="Q3027" s="58" t="s">
        <v>95</v>
      </c>
      <c r="R3027" s="58">
        <v>2024</v>
      </c>
      <c r="S3027" s="58" t="s">
        <v>1</v>
      </c>
      <c r="T3027" s="58" t="s">
        <v>101</v>
      </c>
      <c r="U3027" s="58" t="s">
        <v>103</v>
      </c>
      <c r="V3027" s="58" t="s">
        <v>104</v>
      </c>
      <c r="W3027" s="58" t="s">
        <v>100</v>
      </c>
      <c r="X3027" s="58" t="s">
        <v>102</v>
      </c>
      <c r="Y3027" s="58" t="s">
        <v>105</v>
      </c>
      <c r="Z3027" s="58">
        <v>207</v>
      </c>
      <c r="AA3027" s="58">
        <v>296.01</v>
      </c>
    </row>
    <row r="3028" spans="16:27" ht="18" customHeight="1" x14ac:dyDescent="0.25">
      <c r="P3028" s="11"/>
      <c r="Q3028" s="57" t="s">
        <v>98</v>
      </c>
      <c r="R3028" s="57">
        <v>2024</v>
      </c>
      <c r="S3028" s="57" t="s">
        <v>1</v>
      </c>
      <c r="T3028" s="57" t="s">
        <v>101</v>
      </c>
      <c r="U3028" s="57" t="s">
        <v>103</v>
      </c>
      <c r="V3028" s="57" t="s">
        <v>104</v>
      </c>
      <c r="W3028" s="57" t="s">
        <v>100</v>
      </c>
      <c r="X3028" s="57" t="s">
        <v>102</v>
      </c>
      <c r="Y3028" s="57" t="s">
        <v>105</v>
      </c>
      <c r="Z3028" s="57">
        <v>235</v>
      </c>
      <c r="AA3028" s="57">
        <v>336.05</v>
      </c>
    </row>
    <row r="3029" spans="16:27" ht="18" customHeight="1" x14ac:dyDescent="0.25">
      <c r="P3029" s="11"/>
      <c r="Q3029" s="58" t="s">
        <v>88</v>
      </c>
      <c r="R3029" s="58">
        <v>2024</v>
      </c>
      <c r="S3029" s="58" t="s">
        <v>1</v>
      </c>
      <c r="T3029" s="58" t="s">
        <v>101</v>
      </c>
      <c r="U3029" s="58" t="s">
        <v>103</v>
      </c>
      <c r="V3029" s="58" t="s">
        <v>104</v>
      </c>
      <c r="W3029" s="58" t="s">
        <v>100</v>
      </c>
      <c r="X3029" s="58" t="s">
        <v>102</v>
      </c>
      <c r="Y3029" s="58" t="s">
        <v>105</v>
      </c>
      <c r="Z3029" s="58">
        <v>809</v>
      </c>
      <c r="AA3029" s="58">
        <v>1156.8699999999999</v>
      </c>
    </row>
    <row r="3030" spans="16:27" ht="18" customHeight="1" x14ac:dyDescent="0.25">
      <c r="P3030" s="11"/>
      <c r="Q3030" s="57" t="s">
        <v>88</v>
      </c>
      <c r="R3030" s="57">
        <v>2024</v>
      </c>
      <c r="S3030" s="57" t="s">
        <v>1</v>
      </c>
      <c r="T3030" s="57" t="s">
        <v>101</v>
      </c>
      <c r="U3030" s="57" t="s">
        <v>103</v>
      </c>
      <c r="V3030" s="57" t="s">
        <v>104</v>
      </c>
      <c r="W3030" s="57" t="s">
        <v>100</v>
      </c>
      <c r="X3030" s="57" t="s">
        <v>102</v>
      </c>
      <c r="Y3030" s="57" t="s">
        <v>105</v>
      </c>
      <c r="Z3030" s="57">
        <v>209</v>
      </c>
      <c r="AA3030" s="57">
        <v>298.87</v>
      </c>
    </row>
    <row r="3031" spans="16:27" ht="18" customHeight="1" x14ac:dyDescent="0.25">
      <c r="P3031" s="11"/>
      <c r="Q3031" s="58" t="s">
        <v>88</v>
      </c>
      <c r="R3031" s="58">
        <v>2024</v>
      </c>
      <c r="S3031" s="58" t="s">
        <v>0</v>
      </c>
      <c r="T3031" s="58" t="s">
        <v>101</v>
      </c>
      <c r="U3031" s="58" t="s">
        <v>103</v>
      </c>
      <c r="V3031" s="58" t="s">
        <v>104</v>
      </c>
      <c r="W3031" s="58" t="s">
        <v>100</v>
      </c>
      <c r="X3031" s="58" t="s">
        <v>102</v>
      </c>
      <c r="Y3031" s="58" t="s">
        <v>105</v>
      </c>
      <c r="Z3031" s="58">
        <v>242</v>
      </c>
      <c r="AA3031" s="58">
        <v>346.06</v>
      </c>
    </row>
    <row r="3032" spans="16:27" ht="18" customHeight="1" x14ac:dyDescent="0.25">
      <c r="P3032" s="11"/>
      <c r="Q3032" s="57" t="s">
        <v>97</v>
      </c>
      <c r="R3032" s="57">
        <v>2024</v>
      </c>
      <c r="S3032" s="57" t="s">
        <v>0</v>
      </c>
      <c r="T3032" s="57" t="s">
        <v>101</v>
      </c>
      <c r="U3032" s="57" t="s">
        <v>103</v>
      </c>
      <c r="V3032" s="57" t="s">
        <v>104</v>
      </c>
      <c r="W3032" s="57" t="s">
        <v>100</v>
      </c>
      <c r="X3032" s="57" t="s">
        <v>102</v>
      </c>
      <c r="Y3032" s="57" t="s">
        <v>105</v>
      </c>
      <c r="Z3032" s="57">
        <v>212</v>
      </c>
      <c r="AA3032" s="57">
        <v>303.16000000000003</v>
      </c>
    </row>
    <row r="3033" spans="16:27" ht="18" customHeight="1" x14ac:dyDescent="0.25">
      <c r="P3033" s="11"/>
      <c r="Q3033" s="58" t="s">
        <v>95</v>
      </c>
      <c r="R3033" s="58">
        <v>2024</v>
      </c>
      <c r="S3033" s="58" t="s">
        <v>0</v>
      </c>
      <c r="T3033" s="58" t="s">
        <v>101</v>
      </c>
      <c r="U3033" s="58" t="s">
        <v>103</v>
      </c>
      <c r="V3033" s="58" t="s">
        <v>104</v>
      </c>
      <c r="W3033" s="58" t="s">
        <v>100</v>
      </c>
      <c r="X3033" s="58" t="s">
        <v>102</v>
      </c>
      <c r="Y3033" s="58" t="s">
        <v>105</v>
      </c>
      <c r="Z3033" s="58">
        <v>238</v>
      </c>
      <c r="AA3033" s="58">
        <v>340.34</v>
      </c>
    </row>
    <row r="3034" spans="16:27" ht="18" customHeight="1" x14ac:dyDescent="0.25">
      <c r="P3034" s="11"/>
      <c r="Q3034" s="57" t="s">
        <v>97</v>
      </c>
      <c r="R3034" s="57">
        <v>2024</v>
      </c>
      <c r="S3034" s="57" t="s">
        <v>0</v>
      </c>
      <c r="T3034" s="57" t="s">
        <v>101</v>
      </c>
      <c r="U3034" s="57" t="s">
        <v>103</v>
      </c>
      <c r="V3034" s="57" t="s">
        <v>104</v>
      </c>
      <c r="W3034" s="57" t="s">
        <v>100</v>
      </c>
      <c r="X3034" s="57" t="s">
        <v>102</v>
      </c>
      <c r="Y3034" s="57" t="s">
        <v>105</v>
      </c>
      <c r="Z3034" s="57">
        <v>214</v>
      </c>
      <c r="AA3034" s="57">
        <v>306.02</v>
      </c>
    </row>
    <row r="3035" spans="16:27" ht="18" customHeight="1" x14ac:dyDescent="0.25">
      <c r="P3035" s="11"/>
      <c r="Q3035" s="58" t="s">
        <v>95</v>
      </c>
      <c r="R3035" s="58">
        <v>2024</v>
      </c>
      <c r="S3035" s="58" t="s">
        <v>0</v>
      </c>
      <c r="T3035" s="58" t="s">
        <v>101</v>
      </c>
      <c r="U3035" s="58" t="s">
        <v>103</v>
      </c>
      <c r="V3035" s="58" t="s">
        <v>104</v>
      </c>
      <c r="W3035" s="58" t="s">
        <v>100</v>
      </c>
      <c r="X3035" s="58" t="s">
        <v>102</v>
      </c>
      <c r="Y3035" s="58" t="s">
        <v>105</v>
      </c>
      <c r="Z3035" s="58">
        <v>799</v>
      </c>
      <c r="AA3035" s="58">
        <v>1142.57</v>
      </c>
    </row>
    <row r="3036" spans="16:27" ht="18" customHeight="1" x14ac:dyDescent="0.25">
      <c r="P3036" s="11"/>
      <c r="Q3036" s="57" t="s">
        <v>95</v>
      </c>
      <c r="R3036" s="57">
        <v>2024</v>
      </c>
      <c r="S3036" s="57" t="s">
        <v>0</v>
      </c>
      <c r="T3036" s="57" t="s">
        <v>101</v>
      </c>
      <c r="U3036" s="57" t="s">
        <v>103</v>
      </c>
      <c r="V3036" s="57" t="s">
        <v>104</v>
      </c>
      <c r="W3036" s="57" t="s">
        <v>100</v>
      </c>
      <c r="X3036" s="57" t="s">
        <v>102</v>
      </c>
      <c r="Y3036" s="57" t="s">
        <v>105</v>
      </c>
      <c r="Z3036" s="57">
        <v>213</v>
      </c>
      <c r="AA3036" s="57">
        <v>304.58999999999997</v>
      </c>
    </row>
    <row r="3037" spans="16:27" ht="18" customHeight="1" x14ac:dyDescent="0.25">
      <c r="P3037" s="11"/>
      <c r="Q3037" s="58" t="s">
        <v>97</v>
      </c>
      <c r="R3037" s="58">
        <v>2024</v>
      </c>
      <c r="S3037" s="58" t="s">
        <v>0</v>
      </c>
      <c r="T3037" s="58" t="s">
        <v>101</v>
      </c>
      <c r="U3037" s="58" t="s">
        <v>103</v>
      </c>
      <c r="V3037" s="58" t="s">
        <v>104</v>
      </c>
      <c r="W3037" s="58" t="s">
        <v>100</v>
      </c>
      <c r="X3037" s="58" t="s">
        <v>102</v>
      </c>
      <c r="Y3037" s="58" t="s">
        <v>105</v>
      </c>
      <c r="Z3037" s="58">
        <v>241</v>
      </c>
      <c r="AA3037" s="58">
        <v>344.63</v>
      </c>
    </row>
    <row r="3038" spans="16:27" ht="18" customHeight="1" x14ac:dyDescent="0.25">
      <c r="P3038" s="11"/>
      <c r="Q3038" s="57" t="s">
        <v>95</v>
      </c>
      <c r="R3038" s="57">
        <v>2024</v>
      </c>
      <c r="S3038" s="57" t="s">
        <v>0</v>
      </c>
      <c r="T3038" s="57" t="s">
        <v>101</v>
      </c>
      <c r="U3038" s="57" t="s">
        <v>103</v>
      </c>
      <c r="V3038" s="57" t="s">
        <v>104</v>
      </c>
      <c r="W3038" s="57" t="s">
        <v>100</v>
      </c>
      <c r="X3038" s="57" t="s">
        <v>102</v>
      </c>
      <c r="Y3038" s="57" t="s">
        <v>105</v>
      </c>
      <c r="Z3038" s="57">
        <v>211</v>
      </c>
      <c r="AA3038" s="57">
        <v>301.73</v>
      </c>
    </row>
    <row r="3039" spans="16:27" ht="18" customHeight="1" x14ac:dyDescent="0.25">
      <c r="P3039" s="11"/>
      <c r="Q3039" s="58" t="s">
        <v>97</v>
      </c>
      <c r="R3039" s="58">
        <v>2024</v>
      </c>
      <c r="S3039" s="58" t="s">
        <v>0</v>
      </c>
      <c r="T3039" s="58" t="s">
        <v>101</v>
      </c>
      <c r="U3039" s="58" t="s">
        <v>103</v>
      </c>
      <c r="V3039" s="58" t="s">
        <v>104</v>
      </c>
      <c r="W3039" s="58" t="s">
        <v>100</v>
      </c>
      <c r="X3039" s="58" t="s">
        <v>102</v>
      </c>
      <c r="Y3039" s="58" t="s">
        <v>105</v>
      </c>
      <c r="Z3039" s="58">
        <v>808</v>
      </c>
      <c r="AA3039" s="58">
        <v>1155.44</v>
      </c>
    </row>
    <row r="3040" spans="16:27" ht="18" customHeight="1" x14ac:dyDescent="0.25">
      <c r="P3040" s="11"/>
      <c r="Q3040" s="57" t="s">
        <v>88</v>
      </c>
      <c r="R3040" s="57">
        <v>2024</v>
      </c>
      <c r="S3040" s="57" t="s">
        <v>0</v>
      </c>
      <c r="T3040" s="57" t="s">
        <v>101</v>
      </c>
      <c r="U3040" s="57" t="s">
        <v>103</v>
      </c>
      <c r="V3040" s="57" t="s">
        <v>104</v>
      </c>
      <c r="W3040" s="57" t="s">
        <v>100</v>
      </c>
      <c r="X3040" s="57" t="s">
        <v>102</v>
      </c>
      <c r="Y3040" s="57" t="s">
        <v>105</v>
      </c>
      <c r="Z3040" s="57">
        <v>215</v>
      </c>
      <c r="AA3040" s="57">
        <v>307.45</v>
      </c>
    </row>
    <row r="3041" spans="16:27" ht="18" customHeight="1" x14ac:dyDescent="0.25">
      <c r="P3041" s="11"/>
      <c r="Q3041" s="58" t="s">
        <v>88</v>
      </c>
      <c r="R3041" s="58">
        <v>2024</v>
      </c>
      <c r="S3041" s="58" t="s">
        <v>6</v>
      </c>
      <c r="T3041" s="58" t="s">
        <v>101</v>
      </c>
      <c r="U3041" s="58" t="s">
        <v>103</v>
      </c>
      <c r="V3041" s="58" t="s">
        <v>104</v>
      </c>
      <c r="W3041" s="58" t="s">
        <v>100</v>
      </c>
      <c r="X3041" s="58" t="s">
        <v>102</v>
      </c>
      <c r="Y3041" s="58" t="s">
        <v>105</v>
      </c>
      <c r="Z3041" s="58">
        <v>206</v>
      </c>
      <c r="AA3041" s="58">
        <v>294.58</v>
      </c>
    </row>
    <row r="3042" spans="16:27" ht="18" customHeight="1" x14ac:dyDescent="0.25">
      <c r="P3042" s="11"/>
      <c r="Q3042" s="57" t="s">
        <v>95</v>
      </c>
      <c r="R3042" s="57">
        <v>2024</v>
      </c>
      <c r="S3042" s="57" t="s">
        <v>6</v>
      </c>
      <c r="T3042" s="57" t="s">
        <v>101</v>
      </c>
      <c r="U3042" s="57" t="s">
        <v>103</v>
      </c>
      <c r="V3042" s="57" t="s">
        <v>104</v>
      </c>
      <c r="W3042" s="57" t="s">
        <v>100</v>
      </c>
      <c r="X3042" s="57" t="s">
        <v>102</v>
      </c>
      <c r="Y3042" s="57" t="s">
        <v>105</v>
      </c>
      <c r="Z3042" s="57">
        <v>182</v>
      </c>
      <c r="AA3042" s="57">
        <v>260.26</v>
      </c>
    </row>
    <row r="3043" spans="16:27" ht="18" customHeight="1" x14ac:dyDescent="0.25">
      <c r="P3043" s="11"/>
      <c r="Q3043" s="58" t="s">
        <v>95</v>
      </c>
      <c r="R3043" s="58">
        <v>2024</v>
      </c>
      <c r="S3043" s="58" t="s">
        <v>6</v>
      </c>
      <c r="T3043" s="58" t="s">
        <v>101</v>
      </c>
      <c r="U3043" s="58" t="s">
        <v>103</v>
      </c>
      <c r="V3043" s="58" t="s">
        <v>104</v>
      </c>
      <c r="W3043" s="58" t="s">
        <v>100</v>
      </c>
      <c r="X3043" s="58" t="s">
        <v>102</v>
      </c>
      <c r="Y3043" s="58" t="s">
        <v>105</v>
      </c>
      <c r="Z3043" s="58">
        <v>208</v>
      </c>
      <c r="AA3043" s="58">
        <v>297.44</v>
      </c>
    </row>
    <row r="3044" spans="16:27" ht="18" customHeight="1" x14ac:dyDescent="0.25">
      <c r="P3044" s="11"/>
      <c r="Q3044" s="57" t="s">
        <v>95</v>
      </c>
      <c r="R3044" s="57">
        <v>2024</v>
      </c>
      <c r="S3044" s="57" t="s">
        <v>6</v>
      </c>
      <c r="T3044" s="57" t="s">
        <v>101</v>
      </c>
      <c r="U3044" s="57" t="s">
        <v>103</v>
      </c>
      <c r="V3044" s="57" t="s">
        <v>104</v>
      </c>
      <c r="W3044" s="57" t="s">
        <v>100</v>
      </c>
      <c r="X3044" s="57" t="s">
        <v>102</v>
      </c>
      <c r="Y3044" s="57" t="s">
        <v>105</v>
      </c>
      <c r="Z3044" s="57">
        <v>804</v>
      </c>
      <c r="AA3044" s="57">
        <v>1149.72</v>
      </c>
    </row>
    <row r="3045" spans="16:27" ht="18" customHeight="1" x14ac:dyDescent="0.25">
      <c r="P3045" s="11"/>
      <c r="Q3045" s="58" t="s">
        <v>88</v>
      </c>
      <c r="R3045" s="58">
        <v>2024</v>
      </c>
      <c r="S3045" s="58" t="s">
        <v>6</v>
      </c>
      <c r="T3045" s="58" t="s">
        <v>101</v>
      </c>
      <c r="U3045" s="58" t="s">
        <v>103</v>
      </c>
      <c r="V3045" s="58" t="s">
        <v>104</v>
      </c>
      <c r="W3045" s="58" t="s">
        <v>100</v>
      </c>
      <c r="X3045" s="58" t="s">
        <v>102</v>
      </c>
      <c r="Y3045" s="58" t="s">
        <v>105</v>
      </c>
      <c r="Z3045" s="58">
        <v>891</v>
      </c>
      <c r="AA3045" s="58">
        <v>1274.1300000000001</v>
      </c>
    </row>
    <row r="3046" spans="16:27" ht="18" customHeight="1" x14ac:dyDescent="0.25">
      <c r="P3046" s="11"/>
      <c r="Q3046" s="57" t="s">
        <v>88</v>
      </c>
      <c r="R3046" s="57">
        <v>2024</v>
      </c>
      <c r="S3046" s="57" t="s">
        <v>6</v>
      </c>
      <c r="T3046" s="57" t="s">
        <v>101</v>
      </c>
      <c r="U3046" s="57" t="s">
        <v>103</v>
      </c>
      <c r="V3046" s="57" t="s">
        <v>104</v>
      </c>
      <c r="W3046" s="57" t="s">
        <v>100</v>
      </c>
      <c r="X3046" s="57" t="s">
        <v>102</v>
      </c>
      <c r="Y3046" s="57" t="s">
        <v>105</v>
      </c>
      <c r="Z3046" s="57">
        <v>844</v>
      </c>
      <c r="AA3046" s="57">
        <v>526.24</v>
      </c>
    </row>
    <row r="3047" spans="16:27" ht="18" customHeight="1" x14ac:dyDescent="0.25">
      <c r="P3047" s="11"/>
      <c r="Q3047" s="58" t="s">
        <v>95</v>
      </c>
      <c r="R3047" s="58">
        <v>2024</v>
      </c>
      <c r="S3047" s="58" t="s">
        <v>6</v>
      </c>
      <c r="T3047" s="58" t="s">
        <v>101</v>
      </c>
      <c r="U3047" s="58" t="s">
        <v>103</v>
      </c>
      <c r="V3047" s="58" t="s">
        <v>104</v>
      </c>
      <c r="W3047" s="58" t="s">
        <v>100</v>
      </c>
      <c r="X3047" s="58" t="s">
        <v>102</v>
      </c>
      <c r="Y3047" s="58" t="s">
        <v>105</v>
      </c>
      <c r="Z3047" s="58">
        <v>183</v>
      </c>
      <c r="AA3047" s="58">
        <v>261.69</v>
      </c>
    </row>
    <row r="3048" spans="16:27" ht="18" customHeight="1" x14ac:dyDescent="0.25">
      <c r="P3048" s="11"/>
      <c r="Q3048" s="57" t="s">
        <v>95</v>
      </c>
      <c r="R3048" s="57">
        <v>2024</v>
      </c>
      <c r="S3048" s="57" t="s">
        <v>6</v>
      </c>
      <c r="T3048" s="57" t="s">
        <v>101</v>
      </c>
      <c r="U3048" s="57" t="s">
        <v>103</v>
      </c>
      <c r="V3048" s="57" t="s">
        <v>104</v>
      </c>
      <c r="W3048" s="57" t="s">
        <v>100</v>
      </c>
      <c r="X3048" s="57" t="s">
        <v>102</v>
      </c>
      <c r="Y3048" s="57" t="s">
        <v>105</v>
      </c>
      <c r="Z3048" s="57">
        <v>181</v>
      </c>
      <c r="AA3048" s="57">
        <v>258.83</v>
      </c>
    </row>
    <row r="3049" spans="16:27" ht="18" customHeight="1" x14ac:dyDescent="0.25">
      <c r="P3049" s="11"/>
      <c r="Q3049" s="58" t="s">
        <v>95</v>
      </c>
      <c r="R3049" s="58">
        <v>2024</v>
      </c>
      <c r="S3049" s="58" t="s">
        <v>6</v>
      </c>
      <c r="T3049" s="58" t="s">
        <v>101</v>
      </c>
      <c r="U3049" s="58" t="s">
        <v>103</v>
      </c>
      <c r="V3049" s="58" t="s">
        <v>104</v>
      </c>
      <c r="W3049" s="58" t="s">
        <v>100</v>
      </c>
      <c r="X3049" s="58" t="s">
        <v>102</v>
      </c>
      <c r="Y3049" s="58" t="s">
        <v>105</v>
      </c>
      <c r="Z3049" s="58">
        <v>813</v>
      </c>
      <c r="AA3049" s="58">
        <v>1162.5899999999999</v>
      </c>
    </row>
    <row r="3050" spans="16:27" ht="18" customHeight="1" x14ac:dyDescent="0.25">
      <c r="P3050" s="11"/>
      <c r="Q3050" s="57" t="s">
        <v>88</v>
      </c>
      <c r="R3050" s="57">
        <v>2024</v>
      </c>
      <c r="S3050" s="57" t="s">
        <v>6</v>
      </c>
      <c r="T3050" s="57" t="s">
        <v>101</v>
      </c>
      <c r="U3050" s="57" t="s">
        <v>103</v>
      </c>
      <c r="V3050" s="57" t="s">
        <v>104</v>
      </c>
      <c r="W3050" s="57" t="s">
        <v>100</v>
      </c>
      <c r="X3050" s="57" t="s">
        <v>102</v>
      </c>
      <c r="Y3050" s="57" t="s">
        <v>105</v>
      </c>
      <c r="Z3050" s="57">
        <v>179</v>
      </c>
      <c r="AA3050" s="57">
        <v>255.97</v>
      </c>
    </row>
    <row r="3051" spans="16:27" ht="18" customHeight="1" x14ac:dyDescent="0.25">
      <c r="P3051" s="11"/>
      <c r="Q3051" s="58" t="s">
        <v>95</v>
      </c>
      <c r="R3051" s="58">
        <v>2024</v>
      </c>
      <c r="S3051" s="58" t="s">
        <v>5</v>
      </c>
      <c r="T3051" s="58" t="s">
        <v>101</v>
      </c>
      <c r="U3051" s="58" t="s">
        <v>103</v>
      </c>
      <c r="V3051" s="58" t="s">
        <v>104</v>
      </c>
      <c r="W3051" s="58" t="s">
        <v>100</v>
      </c>
      <c r="X3051" s="58" t="s">
        <v>102</v>
      </c>
      <c r="Y3051" s="58" t="s">
        <v>105</v>
      </c>
      <c r="Z3051" s="58">
        <v>212</v>
      </c>
      <c r="AA3051" s="58">
        <v>303.16000000000003</v>
      </c>
    </row>
    <row r="3052" spans="16:27" ht="18" customHeight="1" x14ac:dyDescent="0.25">
      <c r="P3052" s="11"/>
      <c r="Q3052" s="57" t="s">
        <v>97</v>
      </c>
      <c r="R3052" s="57">
        <v>2024</v>
      </c>
      <c r="S3052" s="57" t="s">
        <v>5</v>
      </c>
      <c r="T3052" s="57" t="s">
        <v>101</v>
      </c>
      <c r="U3052" s="57" t="s">
        <v>103</v>
      </c>
      <c r="V3052" s="57" t="s">
        <v>104</v>
      </c>
      <c r="W3052" s="57" t="s">
        <v>100</v>
      </c>
      <c r="X3052" s="57" t="s">
        <v>102</v>
      </c>
      <c r="Y3052" s="57" t="s">
        <v>105</v>
      </c>
      <c r="Z3052" s="57">
        <v>188</v>
      </c>
      <c r="AA3052" s="57">
        <v>268.83999999999997</v>
      </c>
    </row>
    <row r="3053" spans="16:27" ht="18" customHeight="1" x14ac:dyDescent="0.25">
      <c r="P3053" s="11"/>
      <c r="Q3053" s="58" t="s">
        <v>98</v>
      </c>
      <c r="R3053" s="58">
        <v>2024</v>
      </c>
      <c r="S3053" s="58" t="s">
        <v>5</v>
      </c>
      <c r="T3053" s="58" t="s">
        <v>101</v>
      </c>
      <c r="U3053" s="58" t="s">
        <v>103</v>
      </c>
      <c r="V3053" s="58" t="s">
        <v>104</v>
      </c>
      <c r="W3053" s="58" t="s">
        <v>100</v>
      </c>
      <c r="X3053" s="58" t="s">
        <v>102</v>
      </c>
      <c r="Y3053" s="58" t="s">
        <v>105</v>
      </c>
      <c r="Z3053" s="58">
        <v>214</v>
      </c>
      <c r="AA3053" s="58">
        <v>306.02</v>
      </c>
    </row>
    <row r="3054" spans="16:27" ht="18" customHeight="1" x14ac:dyDescent="0.25">
      <c r="P3054" s="11"/>
      <c r="Q3054" s="57" t="s">
        <v>97</v>
      </c>
      <c r="R3054" s="57">
        <v>2024</v>
      </c>
      <c r="S3054" s="57" t="s">
        <v>5</v>
      </c>
      <c r="T3054" s="57" t="s">
        <v>101</v>
      </c>
      <c r="U3054" s="57" t="s">
        <v>103</v>
      </c>
      <c r="V3054" s="57" t="s">
        <v>104</v>
      </c>
      <c r="W3054" s="57" t="s">
        <v>100</v>
      </c>
      <c r="X3054" s="57" t="s">
        <v>102</v>
      </c>
      <c r="Y3054" s="57" t="s">
        <v>105</v>
      </c>
      <c r="Z3054" s="57">
        <v>184</v>
      </c>
      <c r="AA3054" s="57">
        <v>263.12</v>
      </c>
    </row>
    <row r="3055" spans="16:27" ht="18" customHeight="1" x14ac:dyDescent="0.25">
      <c r="P3055" s="11"/>
      <c r="Q3055" s="58" t="s">
        <v>98</v>
      </c>
      <c r="R3055" s="58">
        <v>2024</v>
      </c>
      <c r="S3055" s="58" t="s">
        <v>5</v>
      </c>
      <c r="T3055" s="58" t="s">
        <v>101</v>
      </c>
      <c r="U3055" s="58" t="s">
        <v>103</v>
      </c>
      <c r="V3055" s="58" t="s">
        <v>104</v>
      </c>
      <c r="W3055" s="58" t="s">
        <v>100</v>
      </c>
      <c r="X3055" s="58" t="s">
        <v>102</v>
      </c>
      <c r="Y3055" s="58" t="s">
        <v>105</v>
      </c>
      <c r="Z3055" s="58">
        <v>803</v>
      </c>
      <c r="AA3055" s="58">
        <v>1148.29</v>
      </c>
    </row>
    <row r="3056" spans="16:27" ht="18" customHeight="1" x14ac:dyDescent="0.25">
      <c r="P3056" s="11"/>
      <c r="Q3056" s="57" t="s">
        <v>97</v>
      </c>
      <c r="R3056" s="57">
        <v>2024</v>
      </c>
      <c r="S3056" s="57" t="s">
        <v>5</v>
      </c>
      <c r="T3056" s="57" t="s">
        <v>101</v>
      </c>
      <c r="U3056" s="57" t="s">
        <v>103</v>
      </c>
      <c r="V3056" s="57" t="s">
        <v>104</v>
      </c>
      <c r="W3056" s="57" t="s">
        <v>100</v>
      </c>
      <c r="X3056" s="57" t="s">
        <v>102</v>
      </c>
      <c r="Y3056" s="57" t="s">
        <v>105</v>
      </c>
      <c r="Z3056" s="57">
        <v>890</v>
      </c>
      <c r="AA3056" s="57">
        <v>1272.7</v>
      </c>
    </row>
    <row r="3057" spans="16:27" ht="18" customHeight="1" x14ac:dyDescent="0.25">
      <c r="P3057" s="11"/>
      <c r="Q3057" s="58" t="s">
        <v>97</v>
      </c>
      <c r="R3057" s="58">
        <v>2024</v>
      </c>
      <c r="S3057" s="58" t="s">
        <v>5</v>
      </c>
      <c r="T3057" s="58" t="s">
        <v>101</v>
      </c>
      <c r="U3057" s="58" t="s">
        <v>103</v>
      </c>
      <c r="V3057" s="58" t="s">
        <v>104</v>
      </c>
      <c r="W3057" s="58" t="s">
        <v>100</v>
      </c>
      <c r="X3057" s="58" t="s">
        <v>102</v>
      </c>
      <c r="Y3057" s="58" t="s">
        <v>105</v>
      </c>
      <c r="Z3057" s="58">
        <v>843</v>
      </c>
      <c r="AA3057" s="58">
        <v>526.24</v>
      </c>
    </row>
    <row r="3058" spans="16:27" ht="18" customHeight="1" x14ac:dyDescent="0.25">
      <c r="P3058" s="11"/>
      <c r="Q3058" s="57" t="s">
        <v>98</v>
      </c>
      <c r="R3058" s="57">
        <v>2024</v>
      </c>
      <c r="S3058" s="57" t="s">
        <v>5</v>
      </c>
      <c r="T3058" s="57" t="s">
        <v>101</v>
      </c>
      <c r="U3058" s="57" t="s">
        <v>103</v>
      </c>
      <c r="V3058" s="57" t="s">
        <v>104</v>
      </c>
      <c r="W3058" s="57" t="s">
        <v>100</v>
      </c>
      <c r="X3058" s="57" t="s">
        <v>102</v>
      </c>
      <c r="Y3058" s="57" t="s">
        <v>105</v>
      </c>
      <c r="Z3058" s="57">
        <v>189</v>
      </c>
      <c r="AA3058" s="57">
        <v>270.27</v>
      </c>
    </row>
    <row r="3059" spans="16:27" ht="18" customHeight="1" x14ac:dyDescent="0.25">
      <c r="P3059" s="11"/>
      <c r="Q3059" s="58" t="s">
        <v>97</v>
      </c>
      <c r="R3059" s="58">
        <v>2024</v>
      </c>
      <c r="S3059" s="58" t="s">
        <v>5</v>
      </c>
      <c r="T3059" s="58" t="s">
        <v>101</v>
      </c>
      <c r="U3059" s="58" t="s">
        <v>103</v>
      </c>
      <c r="V3059" s="58" t="s">
        <v>104</v>
      </c>
      <c r="W3059" s="58" t="s">
        <v>100</v>
      </c>
      <c r="X3059" s="58" t="s">
        <v>102</v>
      </c>
      <c r="Y3059" s="58" t="s">
        <v>105</v>
      </c>
      <c r="Z3059" s="58">
        <v>211</v>
      </c>
      <c r="AA3059" s="58">
        <v>301.73</v>
      </c>
    </row>
    <row r="3060" spans="16:27" ht="18" customHeight="1" x14ac:dyDescent="0.25">
      <c r="P3060" s="11"/>
      <c r="Q3060" s="57" t="s">
        <v>98</v>
      </c>
      <c r="R3060" s="57">
        <v>2024</v>
      </c>
      <c r="S3060" s="57" t="s">
        <v>5</v>
      </c>
      <c r="T3060" s="57" t="s">
        <v>101</v>
      </c>
      <c r="U3060" s="57" t="s">
        <v>103</v>
      </c>
      <c r="V3060" s="57" t="s">
        <v>104</v>
      </c>
      <c r="W3060" s="57" t="s">
        <v>100</v>
      </c>
      <c r="X3060" s="57" t="s">
        <v>102</v>
      </c>
      <c r="Y3060" s="57" t="s">
        <v>105</v>
      </c>
      <c r="Z3060" s="57">
        <v>187</v>
      </c>
      <c r="AA3060" s="57">
        <v>267.41000000000003</v>
      </c>
    </row>
    <row r="3061" spans="16:27" ht="18" customHeight="1" x14ac:dyDescent="0.25">
      <c r="P3061" s="11"/>
      <c r="Q3061" s="58" t="s">
        <v>97</v>
      </c>
      <c r="R3061" s="58">
        <v>2024</v>
      </c>
      <c r="S3061" s="58" t="s">
        <v>5</v>
      </c>
      <c r="T3061" s="58" t="s">
        <v>101</v>
      </c>
      <c r="U3061" s="58" t="s">
        <v>103</v>
      </c>
      <c r="V3061" s="58" t="s">
        <v>104</v>
      </c>
      <c r="W3061" s="58" t="s">
        <v>100</v>
      </c>
      <c r="X3061" s="58" t="s">
        <v>102</v>
      </c>
      <c r="Y3061" s="58" t="s">
        <v>105</v>
      </c>
      <c r="Z3061" s="58">
        <v>812</v>
      </c>
      <c r="AA3061" s="58">
        <v>1161.1600000000001</v>
      </c>
    </row>
    <row r="3062" spans="16:27" ht="18" customHeight="1" x14ac:dyDescent="0.25">
      <c r="P3062" s="11"/>
      <c r="Q3062" s="57" t="s">
        <v>95</v>
      </c>
      <c r="R3062" s="57">
        <v>2024</v>
      </c>
      <c r="S3062" s="57" t="s">
        <v>5</v>
      </c>
      <c r="T3062" s="57" t="s">
        <v>101</v>
      </c>
      <c r="U3062" s="57" t="s">
        <v>103</v>
      </c>
      <c r="V3062" s="57" t="s">
        <v>104</v>
      </c>
      <c r="W3062" s="57" t="s">
        <v>100</v>
      </c>
      <c r="X3062" s="57" t="s">
        <v>102</v>
      </c>
      <c r="Y3062" s="57" t="s">
        <v>105</v>
      </c>
      <c r="Z3062" s="57">
        <v>185</v>
      </c>
      <c r="AA3062" s="57">
        <v>264.55</v>
      </c>
    </row>
    <row r="3063" spans="16:27" ht="18" customHeight="1" x14ac:dyDescent="0.25">
      <c r="P3063" s="11"/>
      <c r="Q3063" s="58" t="s">
        <v>95</v>
      </c>
      <c r="R3063" s="58">
        <v>2024</v>
      </c>
      <c r="S3063" s="58" t="s">
        <v>2</v>
      </c>
      <c r="T3063" s="58" t="s">
        <v>101</v>
      </c>
      <c r="U3063" s="58" t="s">
        <v>103</v>
      </c>
      <c r="V3063" s="58" t="s">
        <v>104</v>
      </c>
      <c r="W3063" s="58" t="s">
        <v>100</v>
      </c>
      <c r="X3063" s="58" t="s">
        <v>102</v>
      </c>
      <c r="Y3063" s="58" t="s">
        <v>105</v>
      </c>
      <c r="Z3063" s="58">
        <v>230</v>
      </c>
      <c r="AA3063" s="58">
        <v>328.9</v>
      </c>
    </row>
    <row r="3064" spans="16:27" ht="18" customHeight="1" x14ac:dyDescent="0.25">
      <c r="P3064" s="11"/>
      <c r="Q3064" s="57" t="s">
        <v>88</v>
      </c>
      <c r="R3064" s="57">
        <v>2024</v>
      </c>
      <c r="S3064" s="57" t="s">
        <v>2</v>
      </c>
      <c r="T3064" s="57" t="s">
        <v>101</v>
      </c>
      <c r="U3064" s="57" t="s">
        <v>103</v>
      </c>
      <c r="V3064" s="57" t="s">
        <v>104</v>
      </c>
      <c r="W3064" s="57" t="s">
        <v>100</v>
      </c>
      <c r="X3064" s="57" t="s">
        <v>102</v>
      </c>
      <c r="Y3064" s="57" t="s">
        <v>105</v>
      </c>
      <c r="Z3064" s="57">
        <v>200</v>
      </c>
      <c r="AA3064" s="57">
        <v>286</v>
      </c>
    </row>
    <row r="3065" spans="16:27" ht="18" customHeight="1" x14ac:dyDescent="0.25">
      <c r="P3065" s="11"/>
      <c r="Q3065" s="58" t="s">
        <v>88</v>
      </c>
      <c r="R3065" s="58">
        <v>2024</v>
      </c>
      <c r="S3065" s="58" t="s">
        <v>2</v>
      </c>
      <c r="T3065" s="58" t="s">
        <v>101</v>
      </c>
      <c r="U3065" s="58" t="s">
        <v>103</v>
      </c>
      <c r="V3065" s="58" t="s">
        <v>104</v>
      </c>
      <c r="W3065" s="58" t="s">
        <v>100</v>
      </c>
      <c r="X3065" s="58" t="s">
        <v>102</v>
      </c>
      <c r="Y3065" s="58" t="s">
        <v>105</v>
      </c>
      <c r="Z3065" s="58">
        <v>232</v>
      </c>
      <c r="AA3065" s="58">
        <v>331.76</v>
      </c>
    </row>
    <row r="3066" spans="16:27" ht="18" customHeight="1" x14ac:dyDescent="0.25">
      <c r="P3066" s="11"/>
      <c r="Q3066" s="57" t="s">
        <v>97</v>
      </c>
      <c r="R3066" s="57">
        <v>2024</v>
      </c>
      <c r="S3066" s="57" t="s">
        <v>2</v>
      </c>
      <c r="T3066" s="57" t="s">
        <v>101</v>
      </c>
      <c r="U3066" s="57" t="s">
        <v>103</v>
      </c>
      <c r="V3066" s="57" t="s">
        <v>104</v>
      </c>
      <c r="W3066" s="57" t="s">
        <v>100</v>
      </c>
      <c r="X3066" s="57" t="s">
        <v>102</v>
      </c>
      <c r="Y3066" s="57" t="s">
        <v>105</v>
      </c>
      <c r="Z3066" s="57">
        <v>202</v>
      </c>
      <c r="AA3066" s="57">
        <v>288.86</v>
      </c>
    </row>
    <row r="3067" spans="16:27" ht="18" customHeight="1" x14ac:dyDescent="0.25">
      <c r="P3067" s="11"/>
      <c r="Q3067" s="58" t="s">
        <v>88</v>
      </c>
      <c r="R3067" s="58">
        <v>2024</v>
      </c>
      <c r="S3067" s="58" t="s">
        <v>2</v>
      </c>
      <c r="T3067" s="58" t="s">
        <v>101</v>
      </c>
      <c r="U3067" s="58" t="s">
        <v>103</v>
      </c>
      <c r="V3067" s="58" t="s">
        <v>104</v>
      </c>
      <c r="W3067" s="58" t="s">
        <v>100</v>
      </c>
      <c r="X3067" s="58" t="s">
        <v>102</v>
      </c>
      <c r="Y3067" s="58" t="s">
        <v>105</v>
      </c>
      <c r="Z3067" s="58">
        <v>801</v>
      </c>
      <c r="AA3067" s="58">
        <v>1145.43</v>
      </c>
    </row>
    <row r="3068" spans="16:27" ht="18" customHeight="1" x14ac:dyDescent="0.25">
      <c r="P3068" s="11"/>
      <c r="Q3068" s="57" t="s">
        <v>88</v>
      </c>
      <c r="R3068" s="57">
        <v>2024</v>
      </c>
      <c r="S3068" s="57" t="s">
        <v>2</v>
      </c>
      <c r="T3068" s="57" t="s">
        <v>101</v>
      </c>
      <c r="U3068" s="57" t="s">
        <v>103</v>
      </c>
      <c r="V3068" s="57" t="s">
        <v>104</v>
      </c>
      <c r="W3068" s="57" t="s">
        <v>100</v>
      </c>
      <c r="X3068" s="57" t="s">
        <v>102</v>
      </c>
      <c r="Y3068" s="57" t="s">
        <v>105</v>
      </c>
      <c r="Z3068" s="57">
        <v>887</v>
      </c>
      <c r="AA3068" s="57">
        <v>1268.4100000000001</v>
      </c>
    </row>
    <row r="3069" spans="16:27" ht="18" customHeight="1" x14ac:dyDescent="0.25">
      <c r="P3069" s="11"/>
      <c r="Q3069" s="58" t="s">
        <v>88</v>
      </c>
      <c r="R3069" s="58">
        <v>2024</v>
      </c>
      <c r="S3069" s="58" t="s">
        <v>2</v>
      </c>
      <c r="T3069" s="58" t="s">
        <v>101</v>
      </c>
      <c r="U3069" s="58" t="s">
        <v>103</v>
      </c>
      <c r="V3069" s="58" t="s">
        <v>104</v>
      </c>
      <c r="W3069" s="58" t="s">
        <v>100</v>
      </c>
      <c r="X3069" s="58" t="s">
        <v>102</v>
      </c>
      <c r="Y3069" s="58" t="s">
        <v>105</v>
      </c>
      <c r="Z3069" s="58">
        <v>840</v>
      </c>
      <c r="AA3069" s="58">
        <v>526.24</v>
      </c>
    </row>
    <row r="3070" spans="16:27" ht="18" customHeight="1" x14ac:dyDescent="0.25">
      <c r="P3070" s="11"/>
      <c r="Q3070" s="57" t="s">
        <v>88</v>
      </c>
      <c r="R3070" s="57">
        <v>2024</v>
      </c>
      <c r="S3070" s="57" t="s">
        <v>2</v>
      </c>
      <c r="T3070" s="57" t="s">
        <v>101</v>
      </c>
      <c r="U3070" s="57" t="s">
        <v>103</v>
      </c>
      <c r="V3070" s="57" t="s">
        <v>104</v>
      </c>
      <c r="W3070" s="57" t="s">
        <v>100</v>
      </c>
      <c r="X3070" s="57" t="s">
        <v>102</v>
      </c>
      <c r="Y3070" s="57" t="s">
        <v>105</v>
      </c>
      <c r="Z3070" s="57">
        <v>201</v>
      </c>
      <c r="AA3070" s="57">
        <v>287.43</v>
      </c>
    </row>
    <row r="3071" spans="16:27" ht="18" customHeight="1" x14ac:dyDescent="0.25">
      <c r="P3071" s="11"/>
      <c r="Q3071" s="58" t="s">
        <v>97</v>
      </c>
      <c r="R3071" s="58">
        <v>2024</v>
      </c>
      <c r="S3071" s="58" t="s">
        <v>2</v>
      </c>
      <c r="T3071" s="58" t="s">
        <v>101</v>
      </c>
      <c r="U3071" s="58" t="s">
        <v>103</v>
      </c>
      <c r="V3071" s="58" t="s">
        <v>104</v>
      </c>
      <c r="W3071" s="58" t="s">
        <v>100</v>
      </c>
      <c r="X3071" s="58" t="s">
        <v>102</v>
      </c>
      <c r="Y3071" s="58" t="s">
        <v>105</v>
      </c>
      <c r="Z3071" s="58">
        <v>229</v>
      </c>
      <c r="AA3071" s="58">
        <v>327.47000000000003</v>
      </c>
    </row>
    <row r="3072" spans="16:27" ht="18" customHeight="1" x14ac:dyDescent="0.25">
      <c r="P3072" s="11"/>
      <c r="Q3072" s="57" t="s">
        <v>88</v>
      </c>
      <c r="R3072" s="57">
        <v>2024</v>
      </c>
      <c r="S3072" s="57" t="s">
        <v>2</v>
      </c>
      <c r="T3072" s="57" t="s">
        <v>101</v>
      </c>
      <c r="U3072" s="57" t="s">
        <v>103</v>
      </c>
      <c r="V3072" s="57" t="s">
        <v>104</v>
      </c>
      <c r="W3072" s="57" t="s">
        <v>100</v>
      </c>
      <c r="X3072" s="57" t="s">
        <v>102</v>
      </c>
      <c r="Y3072" s="57" t="s">
        <v>105</v>
      </c>
      <c r="Z3072" s="57">
        <v>205</v>
      </c>
      <c r="AA3072" s="57">
        <v>293.14999999999998</v>
      </c>
    </row>
    <row r="3073" spans="16:27" ht="18" customHeight="1" x14ac:dyDescent="0.25">
      <c r="P3073" s="11"/>
      <c r="Q3073" s="58" t="s">
        <v>88</v>
      </c>
      <c r="R3073" s="58">
        <v>2024</v>
      </c>
      <c r="S3073" s="58" t="s">
        <v>2</v>
      </c>
      <c r="T3073" s="58" t="s">
        <v>101</v>
      </c>
      <c r="U3073" s="58" t="s">
        <v>103</v>
      </c>
      <c r="V3073" s="58" t="s">
        <v>104</v>
      </c>
      <c r="W3073" s="58" t="s">
        <v>100</v>
      </c>
      <c r="X3073" s="58" t="s">
        <v>102</v>
      </c>
      <c r="Y3073" s="58" t="s">
        <v>105</v>
      </c>
      <c r="Z3073" s="58">
        <v>810</v>
      </c>
      <c r="AA3073" s="58">
        <v>1158.3</v>
      </c>
    </row>
    <row r="3074" spans="16:27" ht="18" customHeight="1" x14ac:dyDescent="0.25">
      <c r="P3074" s="11"/>
      <c r="Q3074" s="57" t="s">
        <v>95</v>
      </c>
      <c r="R3074" s="57">
        <v>2024</v>
      </c>
      <c r="S3074" s="57" t="s">
        <v>2</v>
      </c>
      <c r="T3074" s="57" t="s">
        <v>101</v>
      </c>
      <c r="U3074" s="57" t="s">
        <v>103</v>
      </c>
      <c r="V3074" s="57" t="s">
        <v>104</v>
      </c>
      <c r="W3074" s="57" t="s">
        <v>100</v>
      </c>
      <c r="X3074" s="57" t="s">
        <v>102</v>
      </c>
      <c r="Y3074" s="57" t="s">
        <v>105</v>
      </c>
      <c r="Z3074" s="57">
        <v>203</v>
      </c>
      <c r="AA3074" s="57">
        <v>290.29000000000002</v>
      </c>
    </row>
    <row r="3075" spans="16:27" ht="18" customHeight="1" x14ac:dyDescent="0.25">
      <c r="P3075" s="11"/>
      <c r="Q3075" s="58" t="s">
        <v>97</v>
      </c>
      <c r="R3075" s="58">
        <v>2024</v>
      </c>
      <c r="S3075" s="58" t="s">
        <v>4</v>
      </c>
      <c r="T3075" s="58" t="s">
        <v>101</v>
      </c>
      <c r="U3075" s="58" t="s">
        <v>103</v>
      </c>
      <c r="V3075" s="58" t="s">
        <v>104</v>
      </c>
      <c r="W3075" s="58" t="s">
        <v>100</v>
      </c>
      <c r="X3075" s="58" t="s">
        <v>102</v>
      </c>
      <c r="Y3075" s="58" t="s">
        <v>105</v>
      </c>
      <c r="Z3075" s="58">
        <v>218</v>
      </c>
      <c r="AA3075" s="58">
        <v>311.74</v>
      </c>
    </row>
    <row r="3076" spans="16:27" ht="18" customHeight="1" x14ac:dyDescent="0.25">
      <c r="P3076" s="11"/>
      <c r="Q3076" s="57" t="s">
        <v>97</v>
      </c>
      <c r="R3076" s="57">
        <v>2024</v>
      </c>
      <c r="S3076" s="57" t="s">
        <v>4</v>
      </c>
      <c r="T3076" s="57" t="s">
        <v>101</v>
      </c>
      <c r="U3076" s="57" t="s">
        <v>103</v>
      </c>
      <c r="V3076" s="57" t="s">
        <v>104</v>
      </c>
      <c r="W3076" s="57" t="s">
        <v>100</v>
      </c>
      <c r="X3076" s="57" t="s">
        <v>102</v>
      </c>
      <c r="Y3076" s="57" t="s">
        <v>105</v>
      </c>
      <c r="Z3076" s="57">
        <v>194</v>
      </c>
      <c r="AA3076" s="57">
        <v>277.42</v>
      </c>
    </row>
    <row r="3077" spans="16:27" ht="18" customHeight="1" x14ac:dyDescent="0.25">
      <c r="P3077" s="11"/>
      <c r="Q3077" s="58" t="s">
        <v>95</v>
      </c>
      <c r="R3077" s="58">
        <v>2024</v>
      </c>
      <c r="S3077" s="58" t="s">
        <v>4</v>
      </c>
      <c r="T3077" s="58" t="s">
        <v>101</v>
      </c>
      <c r="U3077" s="58" t="s">
        <v>103</v>
      </c>
      <c r="V3077" s="58" t="s">
        <v>104</v>
      </c>
      <c r="W3077" s="58" t="s">
        <v>100</v>
      </c>
      <c r="X3077" s="58" t="s">
        <v>102</v>
      </c>
      <c r="Y3077" s="58" t="s">
        <v>105</v>
      </c>
      <c r="Z3077" s="58">
        <v>220</v>
      </c>
      <c r="AA3077" s="58">
        <v>314.60000000000002</v>
      </c>
    </row>
    <row r="3078" spans="16:27" ht="18" customHeight="1" x14ac:dyDescent="0.25">
      <c r="P3078" s="11"/>
      <c r="Q3078" s="57" t="s">
        <v>95</v>
      </c>
      <c r="R3078" s="57">
        <v>2024</v>
      </c>
      <c r="S3078" s="57" t="s">
        <v>4</v>
      </c>
      <c r="T3078" s="57" t="s">
        <v>101</v>
      </c>
      <c r="U3078" s="57" t="s">
        <v>103</v>
      </c>
      <c r="V3078" s="57" t="s">
        <v>104</v>
      </c>
      <c r="W3078" s="57" t="s">
        <v>100</v>
      </c>
      <c r="X3078" s="57" t="s">
        <v>102</v>
      </c>
      <c r="Y3078" s="57" t="s">
        <v>105</v>
      </c>
      <c r="Z3078" s="57">
        <v>190</v>
      </c>
      <c r="AA3078" s="57">
        <v>271.7</v>
      </c>
    </row>
    <row r="3079" spans="16:27" ht="18" customHeight="1" x14ac:dyDescent="0.25">
      <c r="P3079" s="11"/>
      <c r="Q3079" s="58" t="s">
        <v>95</v>
      </c>
      <c r="R3079" s="58">
        <v>2024</v>
      </c>
      <c r="S3079" s="58" t="s">
        <v>4</v>
      </c>
      <c r="T3079" s="58" t="s">
        <v>101</v>
      </c>
      <c r="U3079" s="58" t="s">
        <v>103</v>
      </c>
      <c r="V3079" s="58" t="s">
        <v>104</v>
      </c>
      <c r="W3079" s="58" t="s">
        <v>100</v>
      </c>
      <c r="X3079" s="58" t="s">
        <v>102</v>
      </c>
      <c r="Y3079" s="58" t="s">
        <v>105</v>
      </c>
      <c r="Z3079" s="58">
        <v>889</v>
      </c>
      <c r="AA3079" s="58">
        <v>1271.27</v>
      </c>
    </row>
    <row r="3080" spans="16:27" ht="18" customHeight="1" x14ac:dyDescent="0.25">
      <c r="P3080" s="11"/>
      <c r="Q3080" s="57" t="s">
        <v>95</v>
      </c>
      <c r="R3080" s="57">
        <v>2024</v>
      </c>
      <c r="S3080" s="57" t="s">
        <v>4</v>
      </c>
      <c r="T3080" s="57" t="s">
        <v>101</v>
      </c>
      <c r="U3080" s="57" t="s">
        <v>103</v>
      </c>
      <c r="V3080" s="57" t="s">
        <v>104</v>
      </c>
      <c r="W3080" s="57" t="s">
        <v>100</v>
      </c>
      <c r="X3080" s="57" t="s">
        <v>102</v>
      </c>
      <c r="Y3080" s="57" t="s">
        <v>105</v>
      </c>
      <c r="Z3080" s="57">
        <v>842</v>
      </c>
      <c r="AA3080" s="57">
        <v>526.24</v>
      </c>
    </row>
    <row r="3081" spans="16:27" ht="18" customHeight="1" x14ac:dyDescent="0.25">
      <c r="P3081" s="11"/>
      <c r="Q3081" s="58" t="s">
        <v>95</v>
      </c>
      <c r="R3081" s="58">
        <v>2024</v>
      </c>
      <c r="S3081" s="58" t="s">
        <v>4</v>
      </c>
      <c r="T3081" s="58" t="s">
        <v>101</v>
      </c>
      <c r="U3081" s="58" t="s">
        <v>103</v>
      </c>
      <c r="V3081" s="58" t="s">
        <v>104</v>
      </c>
      <c r="W3081" s="58" t="s">
        <v>100</v>
      </c>
      <c r="X3081" s="58" t="s">
        <v>102</v>
      </c>
      <c r="Y3081" s="58" t="s">
        <v>105</v>
      </c>
      <c r="Z3081" s="58">
        <v>217</v>
      </c>
      <c r="AA3081" s="58">
        <v>310.31</v>
      </c>
    </row>
    <row r="3082" spans="16:27" ht="18" customHeight="1" x14ac:dyDescent="0.25">
      <c r="P3082" s="11"/>
      <c r="Q3082" s="57" t="s">
        <v>95</v>
      </c>
      <c r="R3082" s="57">
        <v>2024</v>
      </c>
      <c r="S3082" s="57" t="s">
        <v>4</v>
      </c>
      <c r="T3082" s="57" t="s">
        <v>101</v>
      </c>
      <c r="U3082" s="57" t="s">
        <v>103</v>
      </c>
      <c r="V3082" s="57" t="s">
        <v>104</v>
      </c>
      <c r="W3082" s="57" t="s">
        <v>100</v>
      </c>
      <c r="X3082" s="57" t="s">
        <v>102</v>
      </c>
      <c r="Y3082" s="57" t="s">
        <v>105</v>
      </c>
      <c r="Z3082" s="57">
        <v>193</v>
      </c>
      <c r="AA3082" s="57">
        <v>275.99</v>
      </c>
    </row>
    <row r="3083" spans="16:27" ht="18" customHeight="1" x14ac:dyDescent="0.25">
      <c r="P3083" s="11"/>
      <c r="Q3083" s="58" t="s">
        <v>97</v>
      </c>
      <c r="R3083" s="58">
        <v>2024</v>
      </c>
      <c r="S3083" s="58" t="s">
        <v>4</v>
      </c>
      <c r="T3083" s="58" t="s">
        <v>101</v>
      </c>
      <c r="U3083" s="58" t="s">
        <v>103</v>
      </c>
      <c r="V3083" s="58" t="s">
        <v>104</v>
      </c>
      <c r="W3083" s="58" t="s">
        <v>100</v>
      </c>
      <c r="X3083" s="58" t="s">
        <v>102</v>
      </c>
      <c r="Y3083" s="58" t="s">
        <v>105</v>
      </c>
      <c r="Z3083" s="58">
        <v>811</v>
      </c>
      <c r="AA3083" s="58">
        <v>1159.73</v>
      </c>
    </row>
    <row r="3084" spans="16:27" ht="18" customHeight="1" x14ac:dyDescent="0.25">
      <c r="P3084" s="11"/>
      <c r="Q3084" s="57" t="s">
        <v>97</v>
      </c>
      <c r="R3084" s="57">
        <v>2024</v>
      </c>
      <c r="S3084" s="57" t="s">
        <v>4</v>
      </c>
      <c r="T3084" s="57" t="s">
        <v>101</v>
      </c>
      <c r="U3084" s="57" t="s">
        <v>103</v>
      </c>
      <c r="V3084" s="57" t="s">
        <v>104</v>
      </c>
      <c r="W3084" s="57" t="s">
        <v>100</v>
      </c>
      <c r="X3084" s="57" t="s">
        <v>102</v>
      </c>
      <c r="Y3084" s="57" t="s">
        <v>105</v>
      </c>
      <c r="Z3084" s="57">
        <v>191</v>
      </c>
      <c r="AA3084" s="57">
        <v>273.13</v>
      </c>
    </row>
    <row r="3085" spans="16:27" ht="18" customHeight="1" x14ac:dyDescent="0.25">
      <c r="P3085" s="11"/>
      <c r="Q3085" s="58" t="s">
        <v>95</v>
      </c>
      <c r="R3085" s="58">
        <v>2024</v>
      </c>
      <c r="S3085" s="58" t="s">
        <v>10</v>
      </c>
      <c r="T3085" s="58" t="s">
        <v>101</v>
      </c>
      <c r="U3085" s="58" t="s">
        <v>103</v>
      </c>
      <c r="V3085" s="58" t="s">
        <v>104</v>
      </c>
      <c r="W3085" s="58" t="s">
        <v>100</v>
      </c>
      <c r="X3085" s="58" t="s">
        <v>102</v>
      </c>
      <c r="Y3085" s="58" t="s">
        <v>105</v>
      </c>
      <c r="Z3085" s="58">
        <v>188</v>
      </c>
      <c r="AA3085" s="58">
        <v>268.83999999999997</v>
      </c>
    </row>
    <row r="3086" spans="16:27" ht="18" customHeight="1" x14ac:dyDescent="0.25">
      <c r="P3086" s="11"/>
      <c r="Q3086" s="57" t="s">
        <v>99</v>
      </c>
      <c r="R3086" s="57">
        <v>2024</v>
      </c>
      <c r="S3086" s="57" t="s">
        <v>10</v>
      </c>
      <c r="T3086" s="57" t="s">
        <v>101</v>
      </c>
      <c r="U3086" s="57" t="s">
        <v>103</v>
      </c>
      <c r="V3086" s="57" t="s">
        <v>104</v>
      </c>
      <c r="W3086" s="57" t="s">
        <v>100</v>
      </c>
      <c r="X3086" s="57" t="s">
        <v>102</v>
      </c>
      <c r="Y3086" s="57" t="s">
        <v>105</v>
      </c>
      <c r="Z3086" s="57">
        <v>158</v>
      </c>
      <c r="AA3086" s="57">
        <v>225.94</v>
      </c>
    </row>
    <row r="3087" spans="16:27" ht="18" customHeight="1" x14ac:dyDescent="0.25">
      <c r="P3087" s="11"/>
      <c r="Q3087" s="58" t="s">
        <v>88</v>
      </c>
      <c r="R3087" s="58">
        <v>2024</v>
      </c>
      <c r="S3087" s="58" t="s">
        <v>10</v>
      </c>
      <c r="T3087" s="58" t="s">
        <v>101</v>
      </c>
      <c r="U3087" s="58" t="s">
        <v>103</v>
      </c>
      <c r="V3087" s="58" t="s">
        <v>104</v>
      </c>
      <c r="W3087" s="58" t="s">
        <v>100</v>
      </c>
      <c r="X3087" s="58" t="s">
        <v>102</v>
      </c>
      <c r="Y3087" s="58" t="s">
        <v>105</v>
      </c>
      <c r="Z3087" s="58">
        <v>160</v>
      </c>
      <c r="AA3087" s="58">
        <v>228.8</v>
      </c>
    </row>
    <row r="3088" spans="16:27" ht="18" customHeight="1" x14ac:dyDescent="0.25">
      <c r="P3088" s="11"/>
      <c r="Q3088" s="57" t="s">
        <v>88</v>
      </c>
      <c r="R3088" s="57">
        <v>2024</v>
      </c>
      <c r="S3088" s="57" t="s">
        <v>10</v>
      </c>
      <c r="T3088" s="57" t="s">
        <v>101</v>
      </c>
      <c r="U3088" s="57" t="s">
        <v>103</v>
      </c>
      <c r="V3088" s="57" t="s">
        <v>104</v>
      </c>
      <c r="W3088" s="57" t="s">
        <v>100</v>
      </c>
      <c r="X3088" s="57" t="s">
        <v>102</v>
      </c>
      <c r="Y3088" s="57" t="s">
        <v>105</v>
      </c>
      <c r="Z3088" s="57">
        <v>808</v>
      </c>
      <c r="AA3088" s="57">
        <v>1155.44</v>
      </c>
    </row>
    <row r="3089" spans="16:27" ht="18" customHeight="1" x14ac:dyDescent="0.25">
      <c r="P3089" s="11"/>
      <c r="Q3089" s="58" t="s">
        <v>95</v>
      </c>
      <c r="R3089" s="58">
        <v>2024</v>
      </c>
      <c r="S3089" s="58" t="s">
        <v>10</v>
      </c>
      <c r="T3089" s="58" t="s">
        <v>101</v>
      </c>
      <c r="U3089" s="58" t="s">
        <v>103</v>
      </c>
      <c r="V3089" s="58" t="s">
        <v>104</v>
      </c>
      <c r="W3089" s="58" t="s">
        <v>100</v>
      </c>
      <c r="X3089" s="58" t="s">
        <v>102</v>
      </c>
      <c r="Y3089" s="58" t="s">
        <v>105</v>
      </c>
      <c r="Z3089" s="58">
        <v>894</v>
      </c>
      <c r="AA3089" s="58">
        <v>1278.42</v>
      </c>
    </row>
    <row r="3090" spans="16:27" ht="18" customHeight="1" x14ac:dyDescent="0.25">
      <c r="P3090" s="11"/>
      <c r="Q3090" s="57" t="s">
        <v>95</v>
      </c>
      <c r="R3090" s="57">
        <v>2024</v>
      </c>
      <c r="S3090" s="57" t="s">
        <v>10</v>
      </c>
      <c r="T3090" s="57" t="s">
        <v>101</v>
      </c>
      <c r="U3090" s="57" t="s">
        <v>103</v>
      </c>
      <c r="V3090" s="57" t="s">
        <v>104</v>
      </c>
      <c r="W3090" s="57" t="s">
        <v>100</v>
      </c>
      <c r="X3090" s="57" t="s">
        <v>102</v>
      </c>
      <c r="Y3090" s="57" t="s">
        <v>105</v>
      </c>
      <c r="Z3090" s="57">
        <v>847</v>
      </c>
      <c r="AA3090" s="57">
        <v>526.24</v>
      </c>
    </row>
    <row r="3091" spans="16:27" ht="18" customHeight="1" x14ac:dyDescent="0.25">
      <c r="P3091" s="11"/>
      <c r="Q3091" s="58" t="s">
        <v>88</v>
      </c>
      <c r="R3091" s="58">
        <v>2024</v>
      </c>
      <c r="S3091" s="58" t="s">
        <v>10</v>
      </c>
      <c r="T3091" s="58" t="s">
        <v>101</v>
      </c>
      <c r="U3091" s="58" t="s">
        <v>103</v>
      </c>
      <c r="V3091" s="58" t="s">
        <v>104</v>
      </c>
      <c r="W3091" s="58" t="s">
        <v>100</v>
      </c>
      <c r="X3091" s="58" t="s">
        <v>102</v>
      </c>
      <c r="Y3091" s="58" t="s">
        <v>105</v>
      </c>
      <c r="Z3091" s="58">
        <v>159</v>
      </c>
      <c r="AA3091" s="58">
        <v>227.37</v>
      </c>
    </row>
    <row r="3092" spans="16:27" ht="18" customHeight="1" x14ac:dyDescent="0.25">
      <c r="P3092" s="11"/>
      <c r="Q3092" s="57" t="s">
        <v>88</v>
      </c>
      <c r="R3092" s="57">
        <v>2024</v>
      </c>
      <c r="S3092" s="57" t="s">
        <v>10</v>
      </c>
      <c r="T3092" s="57" t="s">
        <v>101</v>
      </c>
      <c r="U3092" s="57" t="s">
        <v>103</v>
      </c>
      <c r="V3092" s="57" t="s">
        <v>104</v>
      </c>
      <c r="W3092" s="57" t="s">
        <v>100</v>
      </c>
      <c r="X3092" s="57" t="s">
        <v>102</v>
      </c>
      <c r="Y3092" s="57" t="s">
        <v>105</v>
      </c>
      <c r="Z3092" s="57">
        <v>187</v>
      </c>
      <c r="AA3092" s="57">
        <v>267.41000000000003</v>
      </c>
    </row>
    <row r="3093" spans="16:27" ht="18" customHeight="1" x14ac:dyDescent="0.25">
      <c r="P3093" s="11"/>
      <c r="Q3093" s="58" t="s">
        <v>99</v>
      </c>
      <c r="R3093" s="58">
        <v>2024</v>
      </c>
      <c r="S3093" s="58" t="s">
        <v>10</v>
      </c>
      <c r="T3093" s="58" t="s">
        <v>101</v>
      </c>
      <c r="U3093" s="58" t="s">
        <v>103</v>
      </c>
      <c r="V3093" s="58" t="s">
        <v>104</v>
      </c>
      <c r="W3093" s="58" t="s">
        <v>100</v>
      </c>
      <c r="X3093" s="58" t="s">
        <v>102</v>
      </c>
      <c r="Y3093" s="58" t="s">
        <v>105</v>
      </c>
      <c r="Z3093" s="58">
        <v>817</v>
      </c>
      <c r="AA3093" s="58">
        <v>1168.31</v>
      </c>
    </row>
    <row r="3094" spans="16:27" ht="18" customHeight="1" x14ac:dyDescent="0.25">
      <c r="P3094" s="11"/>
      <c r="Q3094" s="57" t="s">
        <v>95</v>
      </c>
      <c r="R3094" s="57">
        <v>2024</v>
      </c>
      <c r="S3094" s="57" t="s">
        <v>10</v>
      </c>
      <c r="T3094" s="57" t="s">
        <v>101</v>
      </c>
      <c r="U3094" s="57" t="s">
        <v>103</v>
      </c>
      <c r="V3094" s="57" t="s">
        <v>104</v>
      </c>
      <c r="W3094" s="57" t="s">
        <v>100</v>
      </c>
      <c r="X3094" s="57" t="s">
        <v>102</v>
      </c>
      <c r="Y3094" s="57" t="s">
        <v>105</v>
      </c>
      <c r="Z3094" s="57">
        <v>161</v>
      </c>
      <c r="AA3094" s="57">
        <v>230.23</v>
      </c>
    </row>
    <row r="3095" spans="16:27" ht="18" customHeight="1" x14ac:dyDescent="0.25">
      <c r="P3095" s="11"/>
      <c r="Q3095" s="58" t="s">
        <v>88</v>
      </c>
      <c r="R3095" s="58">
        <v>2024</v>
      </c>
      <c r="S3095" s="58" t="s">
        <v>9</v>
      </c>
      <c r="T3095" s="58" t="s">
        <v>101</v>
      </c>
      <c r="U3095" s="58" t="s">
        <v>103</v>
      </c>
      <c r="V3095" s="58" t="s">
        <v>104</v>
      </c>
      <c r="W3095" s="58" t="s">
        <v>100</v>
      </c>
      <c r="X3095" s="58" t="s">
        <v>102</v>
      </c>
      <c r="Y3095" s="58" t="s">
        <v>105</v>
      </c>
      <c r="Z3095" s="58">
        <v>194</v>
      </c>
      <c r="AA3095" s="58">
        <v>277.42</v>
      </c>
    </row>
    <row r="3096" spans="16:27" ht="18" customHeight="1" x14ac:dyDescent="0.25">
      <c r="P3096" s="11"/>
      <c r="Q3096" s="57" t="s">
        <v>95</v>
      </c>
      <c r="R3096" s="57">
        <v>2024</v>
      </c>
      <c r="S3096" s="57" t="s">
        <v>9</v>
      </c>
      <c r="T3096" s="57" t="s">
        <v>101</v>
      </c>
      <c r="U3096" s="57" t="s">
        <v>103</v>
      </c>
      <c r="V3096" s="57" t="s">
        <v>104</v>
      </c>
      <c r="W3096" s="57" t="s">
        <v>100</v>
      </c>
      <c r="X3096" s="57" t="s">
        <v>102</v>
      </c>
      <c r="Y3096" s="57" t="s">
        <v>105</v>
      </c>
      <c r="Z3096" s="57">
        <v>164</v>
      </c>
      <c r="AA3096" s="57">
        <v>234.52</v>
      </c>
    </row>
    <row r="3097" spans="16:27" ht="18" customHeight="1" x14ac:dyDescent="0.25">
      <c r="P3097" s="11"/>
      <c r="Q3097" s="58" t="s">
        <v>95</v>
      </c>
      <c r="R3097" s="58">
        <v>2024</v>
      </c>
      <c r="S3097" s="58" t="s">
        <v>9</v>
      </c>
      <c r="T3097" s="58" t="s">
        <v>101</v>
      </c>
      <c r="U3097" s="58" t="s">
        <v>103</v>
      </c>
      <c r="V3097" s="58" t="s">
        <v>104</v>
      </c>
      <c r="W3097" s="58" t="s">
        <v>100</v>
      </c>
      <c r="X3097" s="58" t="s">
        <v>102</v>
      </c>
      <c r="Y3097" s="58" t="s">
        <v>105</v>
      </c>
      <c r="Z3097" s="58">
        <v>190</v>
      </c>
      <c r="AA3097" s="58">
        <v>271.7</v>
      </c>
    </row>
    <row r="3098" spans="16:27" ht="18" customHeight="1" x14ac:dyDescent="0.25">
      <c r="P3098" s="11"/>
      <c r="Q3098" s="57" t="s">
        <v>98</v>
      </c>
      <c r="R3098" s="57">
        <v>2024</v>
      </c>
      <c r="S3098" s="57" t="s">
        <v>9</v>
      </c>
      <c r="T3098" s="57" t="s">
        <v>101</v>
      </c>
      <c r="U3098" s="57" t="s">
        <v>103</v>
      </c>
      <c r="V3098" s="57" t="s">
        <v>104</v>
      </c>
      <c r="W3098" s="57" t="s">
        <v>100</v>
      </c>
      <c r="X3098" s="57" t="s">
        <v>102</v>
      </c>
      <c r="Y3098" s="57" t="s">
        <v>105</v>
      </c>
      <c r="Z3098" s="57">
        <v>166</v>
      </c>
      <c r="AA3098" s="57">
        <v>237.38</v>
      </c>
    </row>
    <row r="3099" spans="16:27" ht="18" customHeight="1" x14ac:dyDescent="0.25">
      <c r="P3099" s="11"/>
      <c r="Q3099" s="58" t="s">
        <v>88</v>
      </c>
      <c r="R3099" s="58">
        <v>2024</v>
      </c>
      <c r="S3099" s="58" t="s">
        <v>9</v>
      </c>
      <c r="T3099" s="58" t="s">
        <v>101</v>
      </c>
      <c r="U3099" s="58" t="s">
        <v>103</v>
      </c>
      <c r="V3099" s="58" t="s">
        <v>104</v>
      </c>
      <c r="W3099" s="58" t="s">
        <v>100</v>
      </c>
      <c r="X3099" s="58" t="s">
        <v>102</v>
      </c>
      <c r="Y3099" s="58" t="s">
        <v>105</v>
      </c>
      <c r="Z3099" s="58">
        <v>807</v>
      </c>
      <c r="AA3099" s="58">
        <v>1154.01</v>
      </c>
    </row>
    <row r="3100" spans="16:27" ht="18" customHeight="1" x14ac:dyDescent="0.25">
      <c r="P3100" s="11"/>
      <c r="Q3100" s="57" t="s">
        <v>88</v>
      </c>
      <c r="R3100" s="57">
        <v>2024</v>
      </c>
      <c r="S3100" s="57" t="s">
        <v>9</v>
      </c>
      <c r="T3100" s="57" t="s">
        <v>101</v>
      </c>
      <c r="U3100" s="57" t="s">
        <v>103</v>
      </c>
      <c r="V3100" s="57" t="s">
        <v>104</v>
      </c>
      <c r="W3100" s="57" t="s">
        <v>100</v>
      </c>
      <c r="X3100" s="57" t="s">
        <v>102</v>
      </c>
      <c r="Y3100" s="57" t="s">
        <v>105</v>
      </c>
      <c r="Z3100" s="57">
        <v>165</v>
      </c>
      <c r="AA3100" s="57">
        <v>235.95</v>
      </c>
    </row>
    <row r="3101" spans="16:27" ht="18" customHeight="1" x14ac:dyDescent="0.25">
      <c r="P3101" s="11"/>
      <c r="Q3101" s="58" t="s">
        <v>98</v>
      </c>
      <c r="R3101" s="58">
        <v>2024</v>
      </c>
      <c r="S3101" s="58" t="s">
        <v>9</v>
      </c>
      <c r="T3101" s="58" t="s">
        <v>101</v>
      </c>
      <c r="U3101" s="58" t="s">
        <v>103</v>
      </c>
      <c r="V3101" s="58" t="s">
        <v>104</v>
      </c>
      <c r="W3101" s="58" t="s">
        <v>100</v>
      </c>
      <c r="X3101" s="58" t="s">
        <v>102</v>
      </c>
      <c r="Y3101" s="58" t="s">
        <v>105</v>
      </c>
      <c r="Z3101" s="58">
        <v>193</v>
      </c>
      <c r="AA3101" s="58">
        <v>275.99</v>
      </c>
    </row>
    <row r="3102" spans="16:27" ht="18" customHeight="1" x14ac:dyDescent="0.25">
      <c r="P3102" s="11"/>
      <c r="Q3102" s="57" t="s">
        <v>95</v>
      </c>
      <c r="R3102" s="57">
        <v>2024</v>
      </c>
      <c r="S3102" s="57" t="s">
        <v>9</v>
      </c>
      <c r="T3102" s="57" t="s">
        <v>101</v>
      </c>
      <c r="U3102" s="57" t="s">
        <v>103</v>
      </c>
      <c r="V3102" s="57" t="s">
        <v>104</v>
      </c>
      <c r="W3102" s="57" t="s">
        <v>100</v>
      </c>
      <c r="X3102" s="57" t="s">
        <v>102</v>
      </c>
      <c r="Y3102" s="57" t="s">
        <v>105</v>
      </c>
      <c r="Z3102" s="57">
        <v>163</v>
      </c>
      <c r="AA3102" s="57">
        <v>233.09</v>
      </c>
    </row>
    <row r="3103" spans="16:27" ht="18" customHeight="1" x14ac:dyDescent="0.25">
      <c r="P3103" s="11"/>
      <c r="Q3103" s="58" t="s">
        <v>95</v>
      </c>
      <c r="R3103" s="58">
        <v>2024</v>
      </c>
      <c r="S3103" s="58" t="s">
        <v>9</v>
      </c>
      <c r="T3103" s="58" t="s">
        <v>101</v>
      </c>
      <c r="U3103" s="58" t="s">
        <v>103</v>
      </c>
      <c r="V3103" s="58" t="s">
        <v>104</v>
      </c>
      <c r="W3103" s="58" t="s">
        <v>100</v>
      </c>
      <c r="X3103" s="58" t="s">
        <v>102</v>
      </c>
      <c r="Y3103" s="58" t="s">
        <v>105</v>
      </c>
      <c r="Z3103" s="58">
        <v>816</v>
      </c>
      <c r="AA3103" s="58">
        <v>1166.8800000000001</v>
      </c>
    </row>
    <row r="3104" spans="16:27" ht="18" customHeight="1" x14ac:dyDescent="0.25">
      <c r="P3104" s="11"/>
      <c r="Q3104" s="57" t="s">
        <v>88</v>
      </c>
      <c r="R3104" s="57">
        <v>2024</v>
      </c>
      <c r="S3104" s="57" t="s">
        <v>9</v>
      </c>
      <c r="T3104" s="57" t="s">
        <v>101</v>
      </c>
      <c r="U3104" s="57" t="s">
        <v>103</v>
      </c>
      <c r="V3104" s="57" t="s">
        <v>104</v>
      </c>
      <c r="W3104" s="57" t="s">
        <v>100</v>
      </c>
      <c r="X3104" s="57" t="s">
        <v>102</v>
      </c>
      <c r="Y3104" s="57" t="s">
        <v>105</v>
      </c>
      <c r="Z3104" s="57">
        <v>167</v>
      </c>
      <c r="AA3104" s="57">
        <v>238.81</v>
      </c>
    </row>
    <row r="3105" spans="16:27" ht="18" customHeight="1" x14ac:dyDescent="0.25">
      <c r="P3105" s="11"/>
      <c r="Q3105" s="58" t="s">
        <v>95</v>
      </c>
      <c r="R3105" s="58">
        <v>2024</v>
      </c>
      <c r="S3105" s="58" t="s">
        <v>8</v>
      </c>
      <c r="T3105" s="58" t="s">
        <v>101</v>
      </c>
      <c r="U3105" s="58" t="s">
        <v>103</v>
      </c>
      <c r="V3105" s="58" t="s">
        <v>104</v>
      </c>
      <c r="W3105" s="58" t="s">
        <v>100</v>
      </c>
      <c r="X3105" s="58" t="s">
        <v>102</v>
      </c>
      <c r="Y3105" s="58" t="s">
        <v>105</v>
      </c>
      <c r="Z3105" s="58">
        <v>200</v>
      </c>
      <c r="AA3105" s="58">
        <v>286</v>
      </c>
    </row>
    <row r="3106" spans="16:27" ht="18" customHeight="1" x14ac:dyDescent="0.25">
      <c r="P3106" s="11"/>
      <c r="Q3106" s="57" t="s">
        <v>88</v>
      </c>
      <c r="R3106" s="57">
        <v>2024</v>
      </c>
      <c r="S3106" s="57" t="s">
        <v>8</v>
      </c>
      <c r="T3106" s="57" t="s">
        <v>101</v>
      </c>
      <c r="U3106" s="57" t="s">
        <v>103</v>
      </c>
      <c r="V3106" s="57" t="s">
        <v>104</v>
      </c>
      <c r="W3106" s="57" t="s">
        <v>100</v>
      </c>
      <c r="X3106" s="57" t="s">
        <v>102</v>
      </c>
      <c r="Y3106" s="57" t="s">
        <v>105</v>
      </c>
      <c r="Z3106" s="57">
        <v>170</v>
      </c>
      <c r="AA3106" s="57">
        <v>243.1</v>
      </c>
    </row>
    <row r="3107" spans="16:27" ht="18" customHeight="1" x14ac:dyDescent="0.25">
      <c r="P3107" s="11"/>
      <c r="Q3107" s="58" t="s">
        <v>88</v>
      </c>
      <c r="R3107" s="58">
        <v>2024</v>
      </c>
      <c r="S3107" s="58" t="s">
        <v>8</v>
      </c>
      <c r="T3107" s="58" t="s">
        <v>101</v>
      </c>
      <c r="U3107" s="58" t="s">
        <v>103</v>
      </c>
      <c r="V3107" s="58" t="s">
        <v>104</v>
      </c>
      <c r="W3107" s="58" t="s">
        <v>100</v>
      </c>
      <c r="X3107" s="58" t="s">
        <v>102</v>
      </c>
      <c r="Y3107" s="58" t="s">
        <v>105</v>
      </c>
      <c r="Z3107" s="58">
        <v>196</v>
      </c>
      <c r="AA3107" s="58">
        <v>280.27999999999997</v>
      </c>
    </row>
    <row r="3108" spans="16:27" ht="18" customHeight="1" x14ac:dyDescent="0.25">
      <c r="P3108" s="11"/>
      <c r="Q3108" s="57" t="s">
        <v>95</v>
      </c>
      <c r="R3108" s="57">
        <v>2024</v>
      </c>
      <c r="S3108" s="57" t="s">
        <v>8</v>
      </c>
      <c r="T3108" s="57" t="s">
        <v>101</v>
      </c>
      <c r="U3108" s="57" t="s">
        <v>103</v>
      </c>
      <c r="V3108" s="57" t="s">
        <v>104</v>
      </c>
      <c r="W3108" s="57" t="s">
        <v>100</v>
      </c>
      <c r="X3108" s="57" t="s">
        <v>102</v>
      </c>
      <c r="Y3108" s="57" t="s">
        <v>105</v>
      </c>
      <c r="Z3108" s="57">
        <v>172</v>
      </c>
      <c r="AA3108" s="57">
        <v>245.96</v>
      </c>
    </row>
    <row r="3109" spans="16:27" ht="18" customHeight="1" x14ac:dyDescent="0.25">
      <c r="P3109" s="11"/>
      <c r="Q3109" s="58" t="s">
        <v>95</v>
      </c>
      <c r="R3109" s="58">
        <v>2024</v>
      </c>
      <c r="S3109" s="58" t="s">
        <v>8</v>
      </c>
      <c r="T3109" s="58" t="s">
        <v>101</v>
      </c>
      <c r="U3109" s="58" t="s">
        <v>103</v>
      </c>
      <c r="V3109" s="58" t="s">
        <v>104</v>
      </c>
      <c r="W3109" s="58" t="s">
        <v>100</v>
      </c>
      <c r="X3109" s="58" t="s">
        <v>102</v>
      </c>
      <c r="Y3109" s="58" t="s">
        <v>105</v>
      </c>
      <c r="Z3109" s="58">
        <v>806</v>
      </c>
      <c r="AA3109" s="58">
        <v>1152.58</v>
      </c>
    </row>
    <row r="3110" spans="16:27" ht="18" customHeight="1" x14ac:dyDescent="0.25">
      <c r="P3110" s="11"/>
      <c r="Q3110" s="57" t="s">
        <v>88</v>
      </c>
      <c r="R3110" s="57">
        <v>2024</v>
      </c>
      <c r="S3110" s="57" t="s">
        <v>8</v>
      </c>
      <c r="T3110" s="57" t="s">
        <v>101</v>
      </c>
      <c r="U3110" s="57" t="s">
        <v>103</v>
      </c>
      <c r="V3110" s="57" t="s">
        <v>104</v>
      </c>
      <c r="W3110" s="57" t="s">
        <v>100</v>
      </c>
      <c r="X3110" s="57" t="s">
        <v>102</v>
      </c>
      <c r="Y3110" s="57" t="s">
        <v>105</v>
      </c>
      <c r="Z3110" s="57">
        <v>893</v>
      </c>
      <c r="AA3110" s="57">
        <v>1276.99</v>
      </c>
    </row>
    <row r="3111" spans="16:27" ht="18" customHeight="1" x14ac:dyDescent="0.25">
      <c r="P3111" s="11"/>
      <c r="Q3111" s="58" t="s">
        <v>88</v>
      </c>
      <c r="R3111" s="58">
        <v>2024</v>
      </c>
      <c r="S3111" s="58" t="s">
        <v>8</v>
      </c>
      <c r="T3111" s="58" t="s">
        <v>101</v>
      </c>
      <c r="U3111" s="58" t="s">
        <v>103</v>
      </c>
      <c r="V3111" s="58" t="s">
        <v>104</v>
      </c>
      <c r="W3111" s="58" t="s">
        <v>100</v>
      </c>
      <c r="X3111" s="58" t="s">
        <v>102</v>
      </c>
      <c r="Y3111" s="58" t="s">
        <v>105</v>
      </c>
      <c r="Z3111" s="58">
        <v>846</v>
      </c>
      <c r="AA3111" s="58">
        <v>526.24</v>
      </c>
    </row>
    <row r="3112" spans="16:27" ht="18" customHeight="1" x14ac:dyDescent="0.25">
      <c r="P3112" s="11"/>
      <c r="Q3112" s="57" t="s">
        <v>95</v>
      </c>
      <c r="R3112" s="57">
        <v>2024</v>
      </c>
      <c r="S3112" s="57" t="s">
        <v>8</v>
      </c>
      <c r="T3112" s="57" t="s">
        <v>101</v>
      </c>
      <c r="U3112" s="57" t="s">
        <v>103</v>
      </c>
      <c r="V3112" s="57" t="s">
        <v>104</v>
      </c>
      <c r="W3112" s="57" t="s">
        <v>100</v>
      </c>
      <c r="X3112" s="57" t="s">
        <v>102</v>
      </c>
      <c r="Y3112" s="57" t="s">
        <v>105</v>
      </c>
      <c r="Z3112" s="57">
        <v>171</v>
      </c>
      <c r="AA3112" s="57">
        <v>244.53</v>
      </c>
    </row>
    <row r="3113" spans="16:27" ht="18" customHeight="1" x14ac:dyDescent="0.25">
      <c r="P3113" s="11"/>
      <c r="Q3113" s="58" t="s">
        <v>95</v>
      </c>
      <c r="R3113" s="58">
        <v>2024</v>
      </c>
      <c r="S3113" s="58" t="s">
        <v>8</v>
      </c>
      <c r="T3113" s="58" t="s">
        <v>101</v>
      </c>
      <c r="U3113" s="58" t="s">
        <v>103</v>
      </c>
      <c r="V3113" s="58" t="s">
        <v>104</v>
      </c>
      <c r="W3113" s="58" t="s">
        <v>100</v>
      </c>
      <c r="X3113" s="58" t="s">
        <v>102</v>
      </c>
      <c r="Y3113" s="58" t="s">
        <v>105</v>
      </c>
      <c r="Z3113" s="58">
        <v>199</v>
      </c>
      <c r="AA3113" s="58">
        <v>284.57</v>
      </c>
    </row>
    <row r="3114" spans="16:27" ht="18" customHeight="1" x14ac:dyDescent="0.25">
      <c r="P3114" s="11"/>
      <c r="Q3114" s="57" t="s">
        <v>88</v>
      </c>
      <c r="R3114" s="57">
        <v>2024</v>
      </c>
      <c r="S3114" s="57" t="s">
        <v>8</v>
      </c>
      <c r="T3114" s="57" t="s">
        <v>101</v>
      </c>
      <c r="U3114" s="57" t="s">
        <v>103</v>
      </c>
      <c r="V3114" s="57" t="s">
        <v>104</v>
      </c>
      <c r="W3114" s="57" t="s">
        <v>100</v>
      </c>
      <c r="X3114" s="57" t="s">
        <v>102</v>
      </c>
      <c r="Y3114" s="57" t="s">
        <v>105</v>
      </c>
      <c r="Z3114" s="57">
        <v>169</v>
      </c>
      <c r="AA3114" s="57">
        <v>241.67</v>
      </c>
    </row>
    <row r="3115" spans="16:27" ht="18" customHeight="1" x14ac:dyDescent="0.25">
      <c r="P3115" s="11"/>
      <c r="Q3115" s="58" t="s">
        <v>88</v>
      </c>
      <c r="R3115" s="58">
        <v>2024</v>
      </c>
      <c r="S3115" s="58" t="s">
        <v>8</v>
      </c>
      <c r="T3115" s="58" t="s">
        <v>101</v>
      </c>
      <c r="U3115" s="58" t="s">
        <v>103</v>
      </c>
      <c r="V3115" s="58" t="s">
        <v>104</v>
      </c>
      <c r="W3115" s="58" t="s">
        <v>100</v>
      </c>
      <c r="X3115" s="58" t="s">
        <v>102</v>
      </c>
      <c r="Y3115" s="58" t="s">
        <v>105</v>
      </c>
      <c r="Z3115" s="58">
        <v>815</v>
      </c>
      <c r="AA3115" s="58">
        <v>1165.45</v>
      </c>
    </row>
    <row r="3116" spans="16:27" ht="18" customHeight="1" x14ac:dyDescent="0.25">
      <c r="P3116" s="11"/>
      <c r="Q3116" s="57" t="s">
        <v>95</v>
      </c>
      <c r="R3116" s="57">
        <v>2024</v>
      </c>
      <c r="S3116" s="57" t="s">
        <v>8</v>
      </c>
      <c r="T3116" s="57" t="s">
        <v>101</v>
      </c>
      <c r="U3116" s="57" t="s">
        <v>103</v>
      </c>
      <c r="V3116" s="57" t="s">
        <v>104</v>
      </c>
      <c r="W3116" s="57" t="s">
        <v>100</v>
      </c>
      <c r="X3116" s="57" t="s">
        <v>102</v>
      </c>
      <c r="Y3116" s="57" t="s">
        <v>105</v>
      </c>
      <c r="Z3116" s="57">
        <v>173</v>
      </c>
      <c r="AA3116" s="57">
        <v>247.39</v>
      </c>
    </row>
  </sheetData>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B3555-DA35-4870-A4D2-73EAB866D222}">
  <sheetPr>
    <tabColor theme="7" tint="0.39997558519241921"/>
  </sheetPr>
  <dimension ref="A3:AG19"/>
  <sheetViews>
    <sheetView showGridLines="0" zoomScale="85" zoomScaleNormal="85" workbookViewId="0">
      <selection activeCell="C4" sqref="C4"/>
    </sheetView>
  </sheetViews>
  <sheetFormatPr defaultRowHeight="15" x14ac:dyDescent="0.25"/>
  <cols>
    <col min="1" max="2" width="9.140625" style="32"/>
    <col min="3" max="3" width="13.28515625" bestFit="1" customWidth="1"/>
    <col min="4" max="4" width="14.85546875" bestFit="1" customWidth="1"/>
    <col min="6" max="6" width="10.85546875" customWidth="1"/>
    <col min="7" max="7" width="11.7109375" customWidth="1"/>
    <col min="12" max="12" width="29.42578125" bestFit="1" customWidth="1"/>
    <col min="13" max="13" width="26.140625" bestFit="1" customWidth="1"/>
    <col min="15" max="15" width="28.5703125" bestFit="1" customWidth="1"/>
    <col min="16" max="16" width="10.5703125" customWidth="1"/>
    <col min="17" max="17" width="13.28515625" customWidth="1"/>
    <col min="18" max="18" width="13.28515625" style="32" customWidth="1"/>
    <col min="20" max="20" width="13.28515625" bestFit="1" customWidth="1"/>
    <col min="21" max="21" width="14.85546875" bestFit="1" customWidth="1"/>
    <col min="23" max="23" width="12.42578125" customWidth="1"/>
    <col min="24" max="24" width="14.85546875" customWidth="1"/>
    <col min="27" max="27" width="13.28515625" bestFit="1" customWidth="1"/>
    <col min="28" max="28" width="21.5703125" bestFit="1" customWidth="1"/>
    <col min="30" max="30" width="13.28515625" bestFit="1" customWidth="1"/>
    <col min="31" max="31" width="18.85546875" bestFit="1" customWidth="1"/>
  </cols>
  <sheetData>
    <row r="3" spans="3:33" x14ac:dyDescent="0.25">
      <c r="C3" s="32" t="s">
        <v>76</v>
      </c>
      <c r="D3" s="32" t="s">
        <v>72</v>
      </c>
      <c r="F3" s="59" t="s">
        <v>106</v>
      </c>
      <c r="G3" s="59" t="s">
        <v>43</v>
      </c>
      <c r="I3" s="59" t="s">
        <v>107</v>
      </c>
      <c r="L3" s="13" t="s">
        <v>44</v>
      </c>
      <c r="M3" t="s">
        <v>112</v>
      </c>
      <c r="P3" s="59" t="s">
        <v>115</v>
      </c>
      <c r="Q3" s="59" t="s">
        <v>116</v>
      </c>
      <c r="R3" s="59" t="s">
        <v>57</v>
      </c>
      <c r="T3" s="13" t="s">
        <v>44</v>
      </c>
      <c r="U3" t="s">
        <v>72</v>
      </c>
      <c r="AA3" s="13" t="s">
        <v>44</v>
      </c>
      <c r="AB3" t="s">
        <v>117</v>
      </c>
      <c r="AD3" s="13" t="s">
        <v>44</v>
      </c>
      <c r="AE3" t="s">
        <v>118</v>
      </c>
      <c r="AG3" t="s">
        <v>102</v>
      </c>
    </row>
    <row r="4" spans="3:33" x14ac:dyDescent="0.25">
      <c r="C4" s="21">
        <v>251805.05999999988</v>
      </c>
      <c r="D4" s="21">
        <v>181761</v>
      </c>
      <c r="F4" s="60">
        <f>GETPIVOTDATA("Sum of Amount",$C$3)/GETPIVOTDATA("Sum of Target",$C$3)</f>
        <v>0.72183219828862888</v>
      </c>
      <c r="G4" s="60">
        <f>100%-F4</f>
        <v>0.27816780171137112</v>
      </c>
      <c r="I4" s="61">
        <f>G4</f>
        <v>0.27816780171137112</v>
      </c>
      <c r="L4" s="14" t="s">
        <v>101</v>
      </c>
      <c r="M4" s="21">
        <v>294</v>
      </c>
      <c r="O4" s="14" t="s">
        <v>101</v>
      </c>
      <c r="P4" s="1" t="str">
        <f>IF(O4=$L$4,"|","")</f>
        <v>|</v>
      </c>
      <c r="Q4" s="1" t="str">
        <f>IF(O4=$L$4,"○","")</f>
        <v>○</v>
      </c>
      <c r="R4" s="1">
        <f>VLOOKUP(O4,L:M,2,0)</f>
        <v>294</v>
      </c>
      <c r="T4" s="14" t="s">
        <v>105</v>
      </c>
      <c r="U4" s="21">
        <v>69145</v>
      </c>
      <c r="W4" s="14" t="s">
        <v>105</v>
      </c>
      <c r="X4" s="19">
        <f>VLOOKUP(W4,$T$4:$U$6,2,0)</f>
        <v>69145</v>
      </c>
      <c r="AA4" s="14" t="s">
        <v>105</v>
      </c>
      <c r="AB4" s="21">
        <v>144</v>
      </c>
      <c r="AD4" s="14" t="s">
        <v>93</v>
      </c>
      <c r="AE4" s="26">
        <v>0.66511627906976745</v>
      </c>
      <c r="AG4" s="29">
        <f>GETPIVOTDATA("Sale Status",$AD$3,"Sale Status","Refunded")</f>
        <v>0.33488372093023255</v>
      </c>
    </row>
    <row r="5" spans="3:33" x14ac:dyDescent="0.25">
      <c r="I5" s="61">
        <f>F4</f>
        <v>0.72183219828862888</v>
      </c>
      <c r="L5" s="14" t="s">
        <v>89</v>
      </c>
      <c r="M5" s="21">
        <v>136</v>
      </c>
      <c r="O5" s="14" t="s">
        <v>89</v>
      </c>
      <c r="P5" s="1" t="str">
        <f>IF(O5=$L$4,"|","")</f>
        <v/>
      </c>
      <c r="Q5" s="1" t="str">
        <f>IF(O5=$L$4,"○","")</f>
        <v/>
      </c>
      <c r="R5" s="1">
        <f>VLOOKUP(O5,L:M,2,0)</f>
        <v>136</v>
      </c>
      <c r="T5" s="14" t="s">
        <v>96</v>
      </c>
      <c r="U5" s="21">
        <v>62620</v>
      </c>
      <c r="W5" s="14" t="s">
        <v>96</v>
      </c>
      <c r="X5" s="19">
        <f t="shared" ref="X5:X6" si="0">VLOOKUP(W5,$T$4:$U$6,2,0)</f>
        <v>62620</v>
      </c>
      <c r="AA5" s="14" t="s">
        <v>96</v>
      </c>
      <c r="AB5" s="21">
        <v>144</v>
      </c>
      <c r="AD5" s="14" t="s">
        <v>102</v>
      </c>
      <c r="AE5" s="26">
        <v>0.33488372093023255</v>
      </c>
    </row>
    <row r="6" spans="3:33" x14ac:dyDescent="0.25">
      <c r="P6" s="1"/>
      <c r="Q6" s="1"/>
      <c r="R6" s="1"/>
      <c r="T6" s="14" t="s">
        <v>94</v>
      </c>
      <c r="U6" s="21">
        <v>49996</v>
      </c>
      <c r="W6" s="14" t="s">
        <v>94</v>
      </c>
      <c r="X6" s="19">
        <f t="shared" si="0"/>
        <v>49996</v>
      </c>
      <c r="AA6" s="14" t="s">
        <v>94</v>
      </c>
      <c r="AB6" s="21">
        <v>142</v>
      </c>
    </row>
    <row r="7" spans="3:33" x14ac:dyDescent="0.25">
      <c r="F7" s="59" t="s">
        <v>48</v>
      </c>
      <c r="G7" s="59" t="s">
        <v>49</v>
      </c>
      <c r="P7" s="1"/>
      <c r="Q7" s="1"/>
      <c r="R7" s="1"/>
      <c r="X7" s="41">
        <f>SUM(X4:X6)</f>
        <v>181761</v>
      </c>
    </row>
    <row r="8" spans="3:33" x14ac:dyDescent="0.25">
      <c r="F8" s="1">
        <v>0</v>
      </c>
      <c r="G8" s="1">
        <v>1</v>
      </c>
      <c r="P8" s="1"/>
      <c r="Q8" s="1"/>
      <c r="R8" s="1"/>
    </row>
    <row r="9" spans="3:33" x14ac:dyDescent="0.25">
      <c r="F9" s="1">
        <f>SIN(F4*2*PI())</f>
        <v>-0.98437925540753612</v>
      </c>
      <c r="G9" s="1">
        <f>COS(G4*2*PI())</f>
        <v>-0.17606101647810846</v>
      </c>
      <c r="P9" s="1"/>
      <c r="Q9" s="1"/>
      <c r="R9" s="1"/>
    </row>
    <row r="10" spans="3:33" x14ac:dyDescent="0.25">
      <c r="L10" s="13" t="s">
        <v>44</v>
      </c>
      <c r="M10" t="s">
        <v>113</v>
      </c>
      <c r="P10" s="59" t="s">
        <v>115</v>
      </c>
      <c r="Q10" s="59" t="s">
        <v>116</v>
      </c>
      <c r="R10" s="59" t="s">
        <v>57</v>
      </c>
    </row>
    <row r="11" spans="3:33" x14ac:dyDescent="0.25">
      <c r="L11" s="14" t="s">
        <v>90</v>
      </c>
      <c r="M11" s="21">
        <v>272</v>
      </c>
      <c r="O11" s="14" t="s">
        <v>90</v>
      </c>
      <c r="P11" s="1" t="str">
        <f>IF(O11=$L$11,"|","")</f>
        <v>|</v>
      </c>
      <c r="Q11" s="1" t="str">
        <f>IF(O11=$L$11,"○","")</f>
        <v>○</v>
      </c>
      <c r="R11" s="1">
        <f>VLOOKUP(O11,L:M,2,0)</f>
        <v>272</v>
      </c>
    </row>
    <row r="12" spans="3:33" x14ac:dyDescent="0.25">
      <c r="L12" s="14" t="s">
        <v>103</v>
      </c>
      <c r="M12" s="21">
        <v>158</v>
      </c>
      <c r="O12" s="14" t="s">
        <v>103</v>
      </c>
      <c r="P12" s="1" t="str">
        <f>IF(O12=$L$11,"|","")</f>
        <v/>
      </c>
      <c r="Q12" s="1" t="str">
        <f>IF(O12=$L$11,"○","")</f>
        <v/>
      </c>
      <c r="R12" s="1">
        <f>VLOOKUP(O12,L:M,2,0)</f>
        <v>158</v>
      </c>
    </row>
    <row r="13" spans="3:33" x14ac:dyDescent="0.25">
      <c r="P13" s="1"/>
      <c r="Q13" s="1"/>
      <c r="R13" s="1"/>
    </row>
    <row r="14" spans="3:33" x14ac:dyDescent="0.25">
      <c r="P14" s="1"/>
      <c r="Q14" s="1"/>
      <c r="R14" s="1"/>
    </row>
    <row r="15" spans="3:33" x14ac:dyDescent="0.25">
      <c r="P15" s="1"/>
      <c r="Q15" s="1"/>
      <c r="R15" s="1"/>
    </row>
    <row r="16" spans="3:33" x14ac:dyDescent="0.25">
      <c r="P16" s="1"/>
      <c r="Q16" s="1"/>
      <c r="R16" s="1"/>
    </row>
    <row r="17" spans="12:18" x14ac:dyDescent="0.25">
      <c r="L17" s="13" t="s">
        <v>44</v>
      </c>
      <c r="M17" t="s">
        <v>114</v>
      </c>
      <c r="P17" s="59" t="s">
        <v>115</v>
      </c>
      <c r="Q17" s="59" t="s">
        <v>116</v>
      </c>
      <c r="R17" s="59" t="s">
        <v>57</v>
      </c>
    </row>
    <row r="18" spans="12:18" x14ac:dyDescent="0.25">
      <c r="L18" s="14" t="s">
        <v>92</v>
      </c>
      <c r="M18" s="21">
        <v>286</v>
      </c>
      <c r="O18" s="14" t="s">
        <v>92</v>
      </c>
      <c r="P18" s="1" t="str">
        <f>IF(O18=$L$18,"|","")</f>
        <v>|</v>
      </c>
      <c r="Q18" s="1" t="str">
        <f>IF(O18=$L$18,"○","")</f>
        <v>○</v>
      </c>
      <c r="R18" s="1">
        <f>VLOOKUP(O18,L:M,2,0)</f>
        <v>286</v>
      </c>
    </row>
    <row r="19" spans="12:18" x14ac:dyDescent="0.25">
      <c r="L19" s="14" t="s">
        <v>100</v>
      </c>
      <c r="M19" s="21">
        <v>144</v>
      </c>
      <c r="O19" s="14" t="s">
        <v>100</v>
      </c>
      <c r="P19" s="1" t="str">
        <f>IF(O19=$L$18,"|","")</f>
        <v/>
      </c>
      <c r="Q19" s="1" t="str">
        <f>IF(O19=$L$18,"○","")</f>
        <v/>
      </c>
      <c r="R19" s="1">
        <f>VLOOKUP(O19,L:M,2,0)</f>
        <v>144</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43ACD-07BC-41AF-869D-22D7B3BB1CDA}">
  <sheetPr>
    <tabColor theme="5" tint="-0.249977111117893"/>
  </sheetPr>
  <dimension ref="A1:AC26"/>
  <sheetViews>
    <sheetView showGridLines="0" zoomScaleNormal="100" workbookViewId="0">
      <selection activeCell="R27" sqref="R27"/>
    </sheetView>
  </sheetViews>
  <sheetFormatPr defaultRowHeight="15" x14ac:dyDescent="0.25"/>
  <cols>
    <col min="1" max="2" width="9.140625" style="32"/>
    <col min="3" max="3" width="15.42578125" bestFit="1" customWidth="1"/>
    <col min="4" max="4" width="14.85546875" bestFit="1" customWidth="1"/>
    <col min="5" max="5" width="15.85546875" bestFit="1" customWidth="1"/>
    <col min="7" max="7" width="15.42578125" bestFit="1" customWidth="1"/>
    <col min="8" max="8" width="11.140625" customWidth="1"/>
    <col min="9" max="9" width="8.28515625" style="32" customWidth="1"/>
    <col min="10" max="10" width="9.85546875" customWidth="1"/>
    <col min="11" max="11" width="9.140625" customWidth="1"/>
    <col min="12" max="12" width="14.28515625" bestFit="1" customWidth="1"/>
    <col min="15" max="15" width="14.85546875" bestFit="1" customWidth="1"/>
    <col min="16" max="16" width="13.28515625" bestFit="1" customWidth="1"/>
    <col min="17" max="17" width="15.85546875" bestFit="1" customWidth="1"/>
    <col min="18" max="18" width="12.42578125" bestFit="1" customWidth="1"/>
    <col min="19" max="19" width="10.42578125" bestFit="1" customWidth="1"/>
    <col min="25" max="25" width="12.5703125" bestFit="1" customWidth="1"/>
    <col min="26" max="26" width="14.28515625" bestFit="1" customWidth="1"/>
    <col min="27" max="27" width="12" bestFit="1" customWidth="1"/>
    <col min="28" max="28" width="12.5703125" bestFit="1" customWidth="1"/>
    <col min="29" max="29" width="10.85546875" bestFit="1" customWidth="1"/>
  </cols>
  <sheetData>
    <row r="1" spans="3:29" x14ac:dyDescent="0.25">
      <c r="C1" s="39" t="s">
        <v>74</v>
      </c>
    </row>
    <row r="3" spans="3:29" x14ac:dyDescent="0.25">
      <c r="C3" s="13" t="s">
        <v>44</v>
      </c>
      <c r="D3" s="32" t="s">
        <v>72</v>
      </c>
      <c r="E3" s="32" t="s">
        <v>73</v>
      </c>
    </row>
    <row r="4" spans="3:29" x14ac:dyDescent="0.25">
      <c r="C4" s="14" t="s">
        <v>68</v>
      </c>
      <c r="D4" s="38">
        <v>219404</v>
      </c>
      <c r="E4" s="26">
        <v>0.26528697384903344</v>
      </c>
      <c r="G4" t="str">
        <f>C4</f>
        <v>Russia</v>
      </c>
      <c r="H4" s="19">
        <f t="shared" ref="H4" si="0">D4</f>
        <v>219404</v>
      </c>
      <c r="I4" s="19"/>
      <c r="J4" s="27">
        <f>E4</f>
        <v>0.26528697384903344</v>
      </c>
      <c r="L4" s="40" t="s">
        <v>75</v>
      </c>
      <c r="O4" s="32" t="s">
        <v>72</v>
      </c>
      <c r="P4" s="32" t="s">
        <v>76</v>
      </c>
      <c r="R4" s="40" t="s">
        <v>78</v>
      </c>
      <c r="S4" s="40" t="s">
        <v>77</v>
      </c>
      <c r="U4" s="40" t="s">
        <v>48</v>
      </c>
      <c r="V4" s="40" t="s">
        <v>49</v>
      </c>
      <c r="Y4" s="62" t="s">
        <v>108</v>
      </c>
      <c r="Z4" s="62" t="s">
        <v>109</v>
      </c>
      <c r="AA4" s="62" t="s">
        <v>110</v>
      </c>
      <c r="AB4" s="62" t="s">
        <v>111</v>
      </c>
      <c r="AC4" s="65">
        <v>1</v>
      </c>
    </row>
    <row r="5" spans="3:29" x14ac:dyDescent="0.25">
      <c r="C5" s="14" t="s">
        <v>66</v>
      </c>
      <c r="D5" s="38">
        <v>204528</v>
      </c>
      <c r="E5" s="26">
        <v>0.24730002273155963</v>
      </c>
      <c r="G5" s="32" t="str">
        <f t="shared" ref="G5:G9" si="1">C5</f>
        <v>Egypt</v>
      </c>
      <c r="H5" s="19">
        <f t="shared" ref="H5:H9" si="2">D5</f>
        <v>204528</v>
      </c>
      <c r="I5" s="19"/>
      <c r="J5" s="27">
        <f t="shared" ref="J5:J9" si="3">E5</f>
        <v>0.24730002273155963</v>
      </c>
      <c r="L5" s="41">
        <f>GETPIVOTDATA("Sum of Amount",$C$3)</f>
        <v>827044</v>
      </c>
      <c r="O5" s="21">
        <v>827044</v>
      </c>
      <c r="P5" s="21">
        <v>1107220.2400000002</v>
      </c>
      <c r="R5" s="43">
        <f>100%-S5</f>
        <v>0.25304472396566757</v>
      </c>
      <c r="S5" s="29">
        <f>GETPIVOTDATA("Sum of Amount",$O$4)/GETPIVOTDATA("Sum of Target",$O$4)</f>
        <v>0.74695527603433243</v>
      </c>
      <c r="U5">
        <v>0</v>
      </c>
      <c r="V5">
        <v>1</v>
      </c>
      <c r="Y5" s="63">
        <v>9.1999999999999998E-2</v>
      </c>
      <c r="Z5" s="63">
        <v>7.3999999999999996E-2</v>
      </c>
      <c r="AA5" s="63">
        <v>6.2E-2</v>
      </c>
      <c r="AB5" s="63">
        <f>SUM(Y5:AA5)</f>
        <v>0.22799999999999998</v>
      </c>
      <c r="AC5" s="66">
        <f>100%-AB5</f>
        <v>0.77200000000000002</v>
      </c>
    </row>
    <row r="6" spans="3:29" x14ac:dyDescent="0.25">
      <c r="C6" s="14" t="s">
        <v>69</v>
      </c>
      <c r="D6" s="38">
        <v>129304</v>
      </c>
      <c r="E6" s="26">
        <v>0.15634476521200807</v>
      </c>
      <c r="G6" s="32" t="str">
        <f t="shared" si="1"/>
        <v>United Kingdom</v>
      </c>
      <c r="H6" s="19">
        <f t="shared" si="2"/>
        <v>129304</v>
      </c>
      <c r="I6" s="19"/>
      <c r="J6" s="27">
        <f t="shared" si="3"/>
        <v>0.15634476521200807</v>
      </c>
      <c r="U6">
        <f>SIN(R5*2*PI())</f>
        <v>0.99981701632435738</v>
      </c>
      <c r="V6">
        <f>COS(S5*2*PI())</f>
        <v>-1.9129398010904981E-2</v>
      </c>
      <c r="Y6" s="64">
        <f>Y5*$L$5</f>
        <v>76088.047999999995</v>
      </c>
      <c r="Z6" s="64">
        <f t="shared" ref="Z6:AB6" si="4">Z5*$L$5</f>
        <v>61201.255999999994</v>
      </c>
      <c r="AA6" s="64">
        <f t="shared" si="4"/>
        <v>51276.728000000003</v>
      </c>
      <c r="AB6" s="64">
        <f t="shared" si="4"/>
        <v>188566.03199999998</v>
      </c>
    </row>
    <row r="7" spans="3:29" x14ac:dyDescent="0.25">
      <c r="C7" s="14" t="s">
        <v>67</v>
      </c>
      <c r="D7" s="38">
        <v>127904</v>
      </c>
      <c r="E7" s="26">
        <v>0.15465198949511755</v>
      </c>
      <c r="G7" s="32" t="str">
        <f t="shared" si="1"/>
        <v>USA</v>
      </c>
      <c r="H7" s="19">
        <f t="shared" si="2"/>
        <v>127904</v>
      </c>
      <c r="I7" s="19"/>
      <c r="J7" s="27">
        <f t="shared" si="3"/>
        <v>0.15465198949511755</v>
      </c>
    </row>
    <row r="8" spans="3:29" x14ac:dyDescent="0.25">
      <c r="C8" s="14" t="s">
        <v>71</v>
      </c>
      <c r="D8" s="38">
        <v>73912</v>
      </c>
      <c r="E8" s="26">
        <v>8.9368884847722735E-2</v>
      </c>
      <c r="G8" s="32" t="str">
        <f t="shared" si="1"/>
        <v>Canada</v>
      </c>
      <c r="H8" s="19">
        <f t="shared" si="2"/>
        <v>73912</v>
      </c>
      <c r="I8" s="19"/>
      <c r="J8" s="27">
        <f t="shared" si="3"/>
        <v>8.9368884847722735E-2</v>
      </c>
    </row>
    <row r="9" spans="3:29" x14ac:dyDescent="0.25">
      <c r="C9" s="14" t="s">
        <v>70</v>
      </c>
      <c r="D9" s="38">
        <v>71992</v>
      </c>
      <c r="E9" s="26">
        <v>8.7047363864558594E-2</v>
      </c>
      <c r="G9" s="32" t="str">
        <f t="shared" si="1"/>
        <v>Brazil</v>
      </c>
      <c r="H9" s="19">
        <f t="shared" si="2"/>
        <v>71992</v>
      </c>
      <c r="I9" s="19"/>
      <c r="J9" s="27">
        <f t="shared" si="3"/>
        <v>8.7047363864558594E-2</v>
      </c>
    </row>
    <row r="10" spans="3:29" x14ac:dyDescent="0.25">
      <c r="C10" s="14" t="s">
        <v>45</v>
      </c>
      <c r="D10" s="15">
        <v>827044</v>
      </c>
      <c r="E10" s="16">
        <v>1</v>
      </c>
    </row>
    <row r="12" spans="3:29" x14ac:dyDescent="0.25">
      <c r="H12" s="67" t="s">
        <v>79</v>
      </c>
      <c r="I12" s="67"/>
      <c r="J12" s="67" t="s">
        <v>80</v>
      </c>
      <c r="K12" s="67"/>
    </row>
    <row r="13" spans="3:29" ht="15.75" x14ac:dyDescent="0.25">
      <c r="C13" t="str">
        <f>C4</f>
        <v>Russia</v>
      </c>
      <c r="D13" s="27">
        <f>VLOOKUP(C13,$C$4:$E$9,3,0)</f>
        <v>0.26528697384903344</v>
      </c>
      <c r="E13" s="41">
        <f>VLOOKUP(C13,$C$4:$E$9,2,0)</f>
        <v>219404</v>
      </c>
      <c r="G13" s="32" t="s">
        <v>66</v>
      </c>
      <c r="H13" s="44" t="str">
        <f>IF(G13=$C$4,"●","")</f>
        <v/>
      </c>
      <c r="I13" s="47" t="str">
        <f>IF(G13=$C$4,"●","")</f>
        <v/>
      </c>
      <c r="J13" s="50" t="str">
        <f>IF(G13=$C$4,"","●")</f>
        <v>●</v>
      </c>
      <c r="K13" s="53" t="str">
        <f>IF(G13=$C$4,"","●")</f>
        <v>●</v>
      </c>
    </row>
    <row r="14" spans="3:29" ht="15.75" x14ac:dyDescent="0.25">
      <c r="C14" s="32" t="str">
        <f t="shared" ref="C14:C18" si="5">C5</f>
        <v>Egypt</v>
      </c>
      <c r="D14" s="27">
        <f t="shared" ref="D14:D18" si="6">VLOOKUP(C14,$C$4:$E$9,3,0)</f>
        <v>0.24730002273155963</v>
      </c>
      <c r="E14" s="41">
        <f t="shared" ref="E14:E18" si="7">VLOOKUP(C14,$C$4:$E$9,2,0)</f>
        <v>204528</v>
      </c>
      <c r="G14" s="32" t="s">
        <v>68</v>
      </c>
      <c r="H14" s="45" t="str">
        <f t="shared" ref="H14:H18" si="8">IF(G14=$C$4,"●","")</f>
        <v>●</v>
      </c>
      <c r="I14" s="48" t="str">
        <f t="shared" ref="I14:I18" si="9">IF(G14=$C$4,"●","")</f>
        <v>●</v>
      </c>
      <c r="J14" s="51" t="str">
        <f t="shared" ref="J14:J18" si="10">IF(G14=$C$4,"","●")</f>
        <v/>
      </c>
      <c r="K14" s="54" t="str">
        <f t="shared" ref="K14:K18" si="11">IF(G14=$C$4,"","●")</f>
        <v/>
      </c>
    </row>
    <row r="15" spans="3:29" ht="15.75" x14ac:dyDescent="0.25">
      <c r="C15" s="32" t="str">
        <f t="shared" si="5"/>
        <v>United Kingdom</v>
      </c>
      <c r="D15" s="27">
        <f t="shared" si="6"/>
        <v>0.15634476521200807</v>
      </c>
      <c r="E15" s="41">
        <f t="shared" si="7"/>
        <v>129304</v>
      </c>
      <c r="G15" s="32" t="s">
        <v>67</v>
      </c>
      <c r="H15" s="45" t="str">
        <f t="shared" si="8"/>
        <v/>
      </c>
      <c r="I15" s="48" t="str">
        <f t="shared" si="9"/>
        <v/>
      </c>
      <c r="J15" s="51" t="str">
        <f t="shared" si="10"/>
        <v>●</v>
      </c>
      <c r="K15" s="54" t="str">
        <f t="shared" si="11"/>
        <v>●</v>
      </c>
    </row>
    <row r="16" spans="3:29" ht="15.75" x14ac:dyDescent="0.25">
      <c r="C16" s="32" t="str">
        <f t="shared" si="5"/>
        <v>USA</v>
      </c>
      <c r="D16" s="27">
        <f t="shared" si="6"/>
        <v>0.15465198949511755</v>
      </c>
      <c r="E16" s="41">
        <f t="shared" si="7"/>
        <v>127904</v>
      </c>
      <c r="G16" s="32" t="s">
        <v>69</v>
      </c>
      <c r="H16" s="45" t="str">
        <f t="shared" si="8"/>
        <v/>
      </c>
      <c r="I16" s="48" t="str">
        <f t="shared" si="9"/>
        <v/>
      </c>
      <c r="J16" s="51" t="str">
        <f t="shared" si="10"/>
        <v>●</v>
      </c>
      <c r="K16" s="54" t="str">
        <f t="shared" si="11"/>
        <v>●</v>
      </c>
    </row>
    <row r="17" spans="3:11" ht="15.75" x14ac:dyDescent="0.25">
      <c r="C17" s="32" t="str">
        <f t="shared" si="5"/>
        <v>Canada</v>
      </c>
      <c r="D17" s="27">
        <f t="shared" si="6"/>
        <v>8.9368884847722735E-2</v>
      </c>
      <c r="E17" s="41">
        <f t="shared" si="7"/>
        <v>73912</v>
      </c>
      <c r="G17" s="32" t="s">
        <v>71</v>
      </c>
      <c r="H17" s="45" t="str">
        <f t="shared" si="8"/>
        <v/>
      </c>
      <c r="I17" s="48" t="str">
        <f t="shared" si="9"/>
        <v/>
      </c>
      <c r="J17" s="51" t="str">
        <f t="shared" si="10"/>
        <v>●</v>
      </c>
      <c r="K17" s="54" t="str">
        <f t="shared" si="11"/>
        <v>●</v>
      </c>
    </row>
    <row r="18" spans="3:11" ht="15.75" x14ac:dyDescent="0.25">
      <c r="C18" s="32" t="str">
        <f t="shared" si="5"/>
        <v>Brazil</v>
      </c>
      <c r="D18" s="27">
        <f t="shared" si="6"/>
        <v>8.7047363864558594E-2</v>
      </c>
      <c r="E18" s="41">
        <f t="shared" si="7"/>
        <v>71992</v>
      </c>
      <c r="G18" s="32" t="s">
        <v>70</v>
      </c>
      <c r="H18" s="46" t="str">
        <f t="shared" si="8"/>
        <v/>
      </c>
      <c r="I18" s="49" t="str">
        <f t="shared" si="9"/>
        <v/>
      </c>
      <c r="J18" s="52" t="str">
        <f t="shared" si="10"/>
        <v>●</v>
      </c>
      <c r="K18" s="55" t="str">
        <f t="shared" si="11"/>
        <v>●</v>
      </c>
    </row>
    <row r="21" spans="3:11" x14ac:dyDescent="0.25">
      <c r="G21" t="s">
        <v>67</v>
      </c>
      <c r="H21" s="41">
        <f>VLOOKUP(G21,$C$4:$D$9,2,0)</f>
        <v>127904</v>
      </c>
    </row>
    <row r="22" spans="3:11" x14ac:dyDescent="0.25">
      <c r="G22" t="s">
        <v>66</v>
      </c>
      <c r="H22" s="41">
        <f t="shared" ref="H22:H26" si="12">VLOOKUP(G22,$C$4:$D$9,2,0)</f>
        <v>204528</v>
      </c>
    </row>
    <row r="23" spans="3:11" x14ac:dyDescent="0.25">
      <c r="G23" t="s">
        <v>68</v>
      </c>
      <c r="H23" s="41">
        <f t="shared" si="12"/>
        <v>219404</v>
      </c>
    </row>
    <row r="24" spans="3:11" x14ac:dyDescent="0.25">
      <c r="G24" t="s">
        <v>69</v>
      </c>
      <c r="H24" s="41">
        <f t="shared" si="12"/>
        <v>129304</v>
      </c>
    </row>
    <row r="25" spans="3:11" x14ac:dyDescent="0.25">
      <c r="G25" t="s">
        <v>70</v>
      </c>
      <c r="H25" s="41">
        <f t="shared" si="12"/>
        <v>71992</v>
      </c>
    </row>
    <row r="26" spans="3:11" x14ac:dyDescent="0.25">
      <c r="G26" t="s">
        <v>71</v>
      </c>
      <c r="H26" s="41">
        <f t="shared" si="12"/>
        <v>73912</v>
      </c>
    </row>
  </sheetData>
  <mergeCells count="2">
    <mergeCell ref="H12:I12"/>
    <mergeCell ref="J12:K12"/>
  </mergeCell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44503-E0B5-44F1-B5F8-3FF917DA621B}">
  <sheetPr>
    <tabColor rgb="FFC23FD8"/>
  </sheetPr>
  <dimension ref="B3:AD25"/>
  <sheetViews>
    <sheetView showGridLines="0" zoomScale="85" zoomScaleNormal="85" workbookViewId="0">
      <selection activeCell="L12" sqref="L12"/>
    </sheetView>
  </sheetViews>
  <sheetFormatPr defaultRowHeight="15" x14ac:dyDescent="0.25"/>
  <cols>
    <col min="2" max="2" width="13.140625" bestFit="1" customWidth="1"/>
    <col min="3" max="3" width="14.28515625" bestFit="1" customWidth="1"/>
    <col min="5" max="5" width="10.5703125" customWidth="1"/>
    <col min="7" max="7" width="13.140625" bestFit="1" customWidth="1"/>
    <col min="8" max="8" width="22" bestFit="1" customWidth="1"/>
    <col min="10" max="10" width="16.140625" bestFit="1" customWidth="1"/>
    <col min="12" max="12" width="13.140625" bestFit="1" customWidth="1"/>
    <col min="13" max="13" width="14.28515625" bestFit="1" customWidth="1"/>
    <col min="14" max="14" width="15.28515625" bestFit="1" customWidth="1"/>
    <col min="16" max="16" width="16.140625" bestFit="1" customWidth="1"/>
    <col min="17" max="18" width="10.5703125" bestFit="1" customWidth="1"/>
    <col min="20" max="20" width="13.140625" bestFit="1" customWidth="1"/>
    <col min="21" max="21" width="14.28515625" bestFit="1" customWidth="1"/>
    <col min="22" max="22" width="15.28515625" bestFit="1" customWidth="1"/>
    <col min="24" max="24" width="29.140625" bestFit="1" customWidth="1"/>
    <col min="25" max="25" width="14.28515625" bestFit="1" customWidth="1"/>
    <col min="26" max="26" width="15.28515625" bestFit="1" customWidth="1"/>
    <col min="28" max="28" width="25.28515625" bestFit="1" customWidth="1"/>
    <col min="29" max="29" width="11.5703125" bestFit="1" customWidth="1"/>
  </cols>
  <sheetData>
    <row r="3" spans="2:30" x14ac:dyDescent="0.25">
      <c r="B3" s="13" t="s">
        <v>44</v>
      </c>
      <c r="C3" t="s">
        <v>46</v>
      </c>
      <c r="E3" s="24" t="s">
        <v>62</v>
      </c>
      <c r="G3" s="13" t="s">
        <v>44</v>
      </c>
      <c r="H3" t="s">
        <v>61</v>
      </c>
      <c r="J3" s="24" t="s">
        <v>63</v>
      </c>
      <c r="L3" s="13" t="s">
        <v>44</v>
      </c>
      <c r="M3" t="s">
        <v>46</v>
      </c>
      <c r="N3" t="s">
        <v>47</v>
      </c>
      <c r="T3" t="s">
        <v>44</v>
      </c>
      <c r="U3" t="s">
        <v>46</v>
      </c>
      <c r="V3" t="s">
        <v>47</v>
      </c>
      <c r="X3" s="13" t="s">
        <v>44</v>
      </c>
      <c r="Y3" t="s">
        <v>46</v>
      </c>
      <c r="Z3" t="s">
        <v>47</v>
      </c>
    </row>
    <row r="4" spans="2:30" x14ac:dyDescent="0.25">
      <c r="B4" s="14" t="s">
        <v>0</v>
      </c>
      <c r="C4" s="21">
        <v>352630.74000000005</v>
      </c>
      <c r="E4" s="21">
        <f>IFERROR(AVERAGE(C4:C15),"")</f>
        <v>328943.1454166667</v>
      </c>
      <c r="G4" s="14" t="s">
        <v>0</v>
      </c>
      <c r="H4" s="21">
        <v>70526.14800000003</v>
      </c>
      <c r="J4" s="19">
        <f>IFERROR(GETPIVOTDATA("operating profit",$G$3),"")</f>
        <v>789463.54900000012</v>
      </c>
      <c r="L4" s="14" t="s">
        <v>40</v>
      </c>
      <c r="M4" s="21">
        <v>2361013.7099999986</v>
      </c>
      <c r="N4" s="26">
        <v>0.59813115196785349</v>
      </c>
      <c r="P4" s="18" t="s">
        <v>40</v>
      </c>
      <c r="Q4" s="19">
        <f>IFERROR(GETPIVOTDATA("Sum of Income",$L$3,"Marketing Strategies","B2B"),"")</f>
        <v>2361013.7099999986</v>
      </c>
      <c r="R4" s="27">
        <f>IFERROR(N4,"")</f>
        <v>0.59813115196785349</v>
      </c>
      <c r="T4" s="14" t="s">
        <v>40</v>
      </c>
      <c r="U4" s="21">
        <v>2361013.7099999986</v>
      </c>
      <c r="V4" s="26">
        <v>0.59813115196785349</v>
      </c>
      <c r="X4" s="14" t="s">
        <v>15</v>
      </c>
      <c r="Y4" s="15">
        <v>908441.7</v>
      </c>
      <c r="Z4" s="16">
        <v>0.23014151854147227</v>
      </c>
      <c r="AB4" t="str">
        <f>X4</f>
        <v>Advertising</v>
      </c>
      <c r="AC4" s="19">
        <f>VLOOKUP(AB4,$X$4:$Z$24,2,0)</f>
        <v>908441.7</v>
      </c>
      <c r="AD4" s="29">
        <f>VLOOKUP(AB4,$X$4:$Z$24,3,0)</f>
        <v>0.23014151854147227</v>
      </c>
    </row>
    <row r="5" spans="2:30" x14ac:dyDescent="0.25">
      <c r="B5" s="14" t="s">
        <v>1</v>
      </c>
      <c r="C5" s="21">
        <v>320228.30000000005</v>
      </c>
      <c r="G5" s="14" t="s">
        <v>1</v>
      </c>
      <c r="H5" s="21">
        <v>64045.66</v>
      </c>
      <c r="L5" s="14" t="s">
        <v>42</v>
      </c>
      <c r="M5" s="21">
        <v>1586304.0349999995</v>
      </c>
      <c r="N5" s="26">
        <v>0.40186884803214651</v>
      </c>
      <c r="P5" s="18" t="s">
        <v>42</v>
      </c>
      <c r="Q5" s="19">
        <f>IFERROR(GETPIVOTDATA("Sum of Income",$L$3,"Marketing Strategies","B2B"),"")</f>
        <v>2361013.7099999986</v>
      </c>
      <c r="R5" s="27">
        <f>IFERROR(N5,"")</f>
        <v>0.40186884803214651</v>
      </c>
      <c r="T5" s="14" t="s">
        <v>42</v>
      </c>
      <c r="U5" s="21">
        <v>1586304.0349999995</v>
      </c>
      <c r="V5" s="26">
        <v>0.40186884803214651</v>
      </c>
      <c r="X5" s="28" t="s">
        <v>25</v>
      </c>
      <c r="Y5" s="15">
        <v>9720</v>
      </c>
      <c r="Z5" s="16">
        <v>2.4624316125328796E-3</v>
      </c>
      <c r="AB5" t="str">
        <f t="shared" ref="AB5:AB24" si="0">X5</f>
        <v>Company Website</v>
      </c>
      <c r="AC5" s="19">
        <f t="shared" ref="AC5:AC24" si="1">VLOOKUP(AB5,$X$4:$Z$24,2,0)</f>
        <v>9720</v>
      </c>
      <c r="AD5" s="29">
        <f t="shared" ref="AD5:AD24" si="2">VLOOKUP(AB5,$X$4:$Z$24,3,0)</f>
        <v>2.4624316125328796E-3</v>
      </c>
    </row>
    <row r="6" spans="2:30" x14ac:dyDescent="0.25">
      <c r="B6" s="14" t="s">
        <v>2</v>
      </c>
      <c r="C6" s="21">
        <v>318928</v>
      </c>
      <c r="G6" s="14" t="s">
        <v>2</v>
      </c>
      <c r="H6" s="21">
        <v>63785.600000000013</v>
      </c>
      <c r="L6" s="14" t="s">
        <v>45</v>
      </c>
      <c r="M6" s="15">
        <v>3947317.7449999982</v>
      </c>
      <c r="N6" s="16">
        <v>1</v>
      </c>
      <c r="T6" s="14" t="s">
        <v>45</v>
      </c>
      <c r="U6" s="15">
        <v>3947317.7449999982</v>
      </c>
      <c r="V6" s="16">
        <v>1</v>
      </c>
      <c r="X6" s="28" t="s">
        <v>26</v>
      </c>
      <c r="Y6" s="15">
        <v>223825.08000000016</v>
      </c>
      <c r="Z6" s="16">
        <v>5.6703081550380785E-2</v>
      </c>
      <c r="AB6" t="str">
        <f t="shared" si="0"/>
        <v>Facebook Page</v>
      </c>
      <c r="AC6" s="19">
        <f t="shared" si="1"/>
        <v>223825.08000000016</v>
      </c>
      <c r="AD6" s="29">
        <f t="shared" si="2"/>
        <v>5.6703081550380785E-2</v>
      </c>
    </row>
    <row r="7" spans="2:30" x14ac:dyDescent="0.25">
      <c r="B7" s="14" t="s">
        <v>3</v>
      </c>
      <c r="C7" s="21">
        <v>338553.7</v>
      </c>
      <c r="G7" s="14" t="s">
        <v>3</v>
      </c>
      <c r="H7" s="21">
        <v>67710.74000000002</v>
      </c>
      <c r="X7" s="28" t="s">
        <v>24</v>
      </c>
      <c r="Y7" s="15">
        <v>221979.65000000005</v>
      </c>
      <c r="Z7" s="16">
        <v>5.623556661512185E-2</v>
      </c>
      <c r="AB7" t="str">
        <f t="shared" si="0"/>
        <v>Google Ad</v>
      </c>
      <c r="AC7" s="19">
        <f t="shared" si="1"/>
        <v>221979.65000000005</v>
      </c>
      <c r="AD7" s="29">
        <f t="shared" si="2"/>
        <v>5.623556661512185E-2</v>
      </c>
    </row>
    <row r="8" spans="2:30" x14ac:dyDescent="0.25">
      <c r="B8" s="14" t="s">
        <v>4</v>
      </c>
      <c r="C8" s="21">
        <v>330065.99999999994</v>
      </c>
      <c r="G8" s="14" t="s">
        <v>4</v>
      </c>
      <c r="H8" s="21">
        <v>66013.2</v>
      </c>
      <c r="X8" s="28" t="s">
        <v>27</v>
      </c>
      <c r="Y8" s="15">
        <v>228653.76999999987</v>
      </c>
      <c r="Z8" s="16">
        <v>5.7926365388150401E-2</v>
      </c>
      <c r="AB8" t="str">
        <f t="shared" si="0"/>
        <v>Television Ad</v>
      </c>
      <c r="AC8" s="19">
        <f t="shared" si="1"/>
        <v>228653.76999999987</v>
      </c>
      <c r="AD8" s="29">
        <f t="shared" si="2"/>
        <v>5.7926365388150401E-2</v>
      </c>
    </row>
    <row r="9" spans="2:30" x14ac:dyDescent="0.25">
      <c r="B9" s="14" t="s">
        <v>5</v>
      </c>
      <c r="C9" s="21">
        <v>319548.3</v>
      </c>
      <c r="G9" s="14" t="s">
        <v>5</v>
      </c>
      <c r="H9" s="21">
        <v>63909.660000000011</v>
      </c>
      <c r="X9" s="28" t="s">
        <v>23</v>
      </c>
      <c r="Y9" s="15">
        <v>224263.19999999978</v>
      </c>
      <c r="Z9" s="16">
        <v>5.6814073375286336E-2</v>
      </c>
      <c r="AB9" t="str">
        <f t="shared" si="0"/>
        <v>Youtube Channel</v>
      </c>
      <c r="AC9" s="19">
        <f t="shared" si="1"/>
        <v>224263.19999999978</v>
      </c>
      <c r="AD9" s="29">
        <f t="shared" si="2"/>
        <v>5.6814073375286336E-2</v>
      </c>
    </row>
    <row r="10" spans="2:30" x14ac:dyDescent="0.25">
      <c r="B10" s="14" t="s">
        <v>6</v>
      </c>
      <c r="C10" s="21">
        <v>315915.8</v>
      </c>
      <c r="G10" s="14" t="s">
        <v>6</v>
      </c>
      <c r="H10" s="21">
        <v>63183.160000000011</v>
      </c>
      <c r="X10" s="14" t="s">
        <v>32</v>
      </c>
      <c r="Y10" s="15">
        <v>396733.79999999993</v>
      </c>
      <c r="Z10" s="16">
        <v>0.10050718630455729</v>
      </c>
      <c r="AB10" t="str">
        <f t="shared" si="0"/>
        <v>Asset sale</v>
      </c>
      <c r="AC10" s="19">
        <f t="shared" si="1"/>
        <v>396733.79999999993</v>
      </c>
      <c r="AD10" s="29">
        <f t="shared" si="2"/>
        <v>0.10050718630455729</v>
      </c>
    </row>
    <row r="11" spans="2:30" x14ac:dyDescent="0.25">
      <c r="B11" s="14" t="s">
        <v>7</v>
      </c>
      <c r="C11" s="21">
        <v>327116.43</v>
      </c>
      <c r="G11" s="14" t="s">
        <v>7</v>
      </c>
      <c r="H11" s="21">
        <v>65423.286</v>
      </c>
      <c r="X11" s="28" t="s">
        <v>32</v>
      </c>
      <c r="Y11" s="15">
        <v>396733.79999999993</v>
      </c>
      <c r="Z11" s="16">
        <v>0.10050718630455729</v>
      </c>
      <c r="AB11" t="str">
        <f t="shared" si="0"/>
        <v>Asset sale</v>
      </c>
      <c r="AC11" s="19">
        <f t="shared" si="1"/>
        <v>396733.79999999993</v>
      </c>
      <c r="AD11" s="29">
        <f t="shared" si="2"/>
        <v>0.10050718630455729</v>
      </c>
    </row>
    <row r="12" spans="2:30" x14ac:dyDescent="0.25">
      <c r="B12" s="14" t="s">
        <v>8</v>
      </c>
      <c r="C12" s="21">
        <v>325310.86500000005</v>
      </c>
      <c r="G12" s="14" t="s">
        <v>8</v>
      </c>
      <c r="H12" s="21">
        <v>65062.173000000003</v>
      </c>
      <c r="X12" s="14" t="s">
        <v>14</v>
      </c>
      <c r="Y12" s="15">
        <v>776132.81499999971</v>
      </c>
      <c r="Z12" s="16">
        <v>0.19662283736421118</v>
      </c>
      <c r="AB12" t="str">
        <f t="shared" si="0"/>
        <v>Licensing</v>
      </c>
      <c r="AC12" s="19">
        <f t="shared" si="1"/>
        <v>776132.81499999971</v>
      </c>
      <c r="AD12" s="29">
        <f t="shared" si="2"/>
        <v>0.19662283736421118</v>
      </c>
    </row>
    <row r="13" spans="2:30" x14ac:dyDescent="0.25">
      <c r="B13" s="14" t="s">
        <v>9</v>
      </c>
      <c r="C13" s="21">
        <v>333009.73000000004</v>
      </c>
      <c r="G13" s="14" t="s">
        <v>9</v>
      </c>
      <c r="H13" s="21">
        <v>66601.945999999996</v>
      </c>
      <c r="X13" s="28" t="s">
        <v>37</v>
      </c>
      <c r="Y13" s="15">
        <v>494400</v>
      </c>
      <c r="Z13" s="16">
        <v>0.12524960794611684</v>
      </c>
      <c r="AB13" t="str">
        <f t="shared" si="0"/>
        <v>Floating License</v>
      </c>
      <c r="AC13" s="19">
        <f t="shared" si="1"/>
        <v>494400</v>
      </c>
      <c r="AD13" s="29">
        <f t="shared" si="2"/>
        <v>0.12524960794611684</v>
      </c>
    </row>
    <row r="14" spans="2:30" x14ac:dyDescent="0.25">
      <c r="B14" s="14" t="s">
        <v>10</v>
      </c>
      <c r="C14" s="21">
        <v>350094.08000000002</v>
      </c>
      <c r="G14" s="14" t="s">
        <v>10</v>
      </c>
      <c r="H14" s="21">
        <v>70018.816000000021</v>
      </c>
      <c r="X14" s="28" t="s">
        <v>36</v>
      </c>
      <c r="Y14" s="15">
        <v>281732.81499999971</v>
      </c>
      <c r="Z14" s="16">
        <v>7.1373229418094319E-2</v>
      </c>
      <c r="AB14" t="str">
        <f t="shared" si="0"/>
        <v>Software Metered License</v>
      </c>
      <c r="AC14" s="19">
        <f t="shared" si="1"/>
        <v>281732.81499999971</v>
      </c>
      <c r="AD14" s="29">
        <f t="shared" si="2"/>
        <v>7.1373229418094319E-2</v>
      </c>
    </row>
    <row r="15" spans="2:30" x14ac:dyDescent="0.25">
      <c r="B15" s="14" t="s">
        <v>11</v>
      </c>
      <c r="C15" s="21">
        <v>315915.8</v>
      </c>
      <c r="G15" s="14" t="s">
        <v>11</v>
      </c>
      <c r="H15" s="21">
        <v>63183.160000000011</v>
      </c>
      <c r="X15" s="14" t="s">
        <v>13</v>
      </c>
      <c r="Y15" s="15">
        <v>307374.01000000024</v>
      </c>
      <c r="Z15" s="16">
        <v>7.7869082211419555E-2</v>
      </c>
      <c r="AB15" t="str">
        <f t="shared" si="0"/>
        <v>Renting</v>
      </c>
      <c r="AC15" s="19">
        <f t="shared" si="1"/>
        <v>307374.01000000024</v>
      </c>
      <c r="AD15" s="29">
        <f t="shared" si="2"/>
        <v>7.7869082211419555E-2</v>
      </c>
    </row>
    <row r="16" spans="2:30" x14ac:dyDescent="0.25">
      <c r="B16" s="14" t="s">
        <v>45</v>
      </c>
      <c r="C16" s="15">
        <v>3947317.7450000001</v>
      </c>
      <c r="G16" s="14" t="s">
        <v>45</v>
      </c>
      <c r="H16" s="15">
        <v>789463.54900000012</v>
      </c>
      <c r="X16" s="28" t="s">
        <v>35</v>
      </c>
      <c r="Y16" s="15">
        <v>282870.96000000025</v>
      </c>
      <c r="Z16" s="16">
        <v>7.1661563186370819E-2</v>
      </c>
      <c r="AB16" t="str">
        <f t="shared" si="0"/>
        <v>Equipments</v>
      </c>
      <c r="AC16" s="19">
        <f t="shared" si="1"/>
        <v>282870.96000000025</v>
      </c>
      <c r="AD16" s="29">
        <f t="shared" si="2"/>
        <v>7.1661563186370819E-2</v>
      </c>
    </row>
    <row r="17" spans="24:30" x14ac:dyDescent="0.25">
      <c r="X17" s="28" t="s">
        <v>34</v>
      </c>
      <c r="Y17" s="15">
        <v>15716.3</v>
      </c>
      <c r="Z17" s="16">
        <v>3.9815137810751541E-3</v>
      </c>
      <c r="AB17" t="str">
        <f t="shared" si="0"/>
        <v>Lands</v>
      </c>
      <c r="AC17" s="19">
        <f t="shared" si="1"/>
        <v>15716.3</v>
      </c>
      <c r="AD17" s="29">
        <f t="shared" si="2"/>
        <v>3.9815137810751541E-3</v>
      </c>
    </row>
    <row r="18" spans="24:30" x14ac:dyDescent="0.25">
      <c r="X18" s="28" t="s">
        <v>33</v>
      </c>
      <c r="Y18" s="15">
        <v>8786.75</v>
      </c>
      <c r="Z18" s="16">
        <v>2.2260052439735888E-3</v>
      </c>
      <c r="AB18" t="str">
        <f t="shared" si="0"/>
        <v>Offices</v>
      </c>
      <c r="AC18" s="19">
        <f t="shared" si="1"/>
        <v>8786.75</v>
      </c>
      <c r="AD18" s="29">
        <f t="shared" si="2"/>
        <v>2.2260052439735888E-3</v>
      </c>
    </row>
    <row r="19" spans="24:30" x14ac:dyDescent="0.25">
      <c r="X19" s="14" t="s">
        <v>38</v>
      </c>
      <c r="Y19" s="15">
        <v>691419.41999999993</v>
      </c>
      <c r="Z19" s="16">
        <v>0.17516183511596176</v>
      </c>
      <c r="AB19" t="str">
        <f t="shared" si="0"/>
        <v>Subscription</v>
      </c>
      <c r="AC19" s="19">
        <f t="shared" si="1"/>
        <v>691419.41999999993</v>
      </c>
      <c r="AD19" s="29">
        <f t="shared" si="2"/>
        <v>0.17516183511596176</v>
      </c>
    </row>
    <row r="20" spans="24:30" x14ac:dyDescent="0.25">
      <c r="X20" s="28" t="s">
        <v>31</v>
      </c>
      <c r="Y20" s="15">
        <v>303019.46999999991</v>
      </c>
      <c r="Z20" s="16">
        <v>7.6765917915736462E-2</v>
      </c>
      <c r="AB20" t="str">
        <f t="shared" si="0"/>
        <v>Premium</v>
      </c>
      <c r="AC20" s="19">
        <f t="shared" si="1"/>
        <v>303019.46999999991</v>
      </c>
      <c r="AD20" s="29">
        <f t="shared" si="2"/>
        <v>7.6765917915736462E-2</v>
      </c>
    </row>
    <row r="21" spans="24:30" x14ac:dyDescent="0.25">
      <c r="X21" s="28" t="s">
        <v>30</v>
      </c>
      <c r="Y21" s="15">
        <v>388399.95000000007</v>
      </c>
      <c r="Z21" s="16">
        <v>9.8395917200225322E-2</v>
      </c>
      <c r="AB21" t="str">
        <f t="shared" si="0"/>
        <v>Prime</v>
      </c>
      <c r="AC21" s="19">
        <f t="shared" si="1"/>
        <v>388399.95000000007</v>
      </c>
      <c r="AD21" s="29">
        <f t="shared" si="2"/>
        <v>9.8395917200225322E-2</v>
      </c>
    </row>
    <row r="22" spans="24:30" x14ac:dyDescent="0.25">
      <c r="X22" s="14" t="s">
        <v>12</v>
      </c>
      <c r="Y22" s="15">
        <v>867216</v>
      </c>
      <c r="Z22" s="16">
        <v>0.21969754046237797</v>
      </c>
      <c r="AB22" t="str">
        <f t="shared" si="0"/>
        <v>Usage fees</v>
      </c>
      <c r="AC22" s="19">
        <f t="shared" si="1"/>
        <v>867216</v>
      </c>
      <c r="AD22" s="29">
        <f t="shared" si="2"/>
        <v>0.21969754046237797</v>
      </c>
    </row>
    <row r="23" spans="24:30" x14ac:dyDescent="0.25">
      <c r="X23" s="28" t="s">
        <v>28</v>
      </c>
      <c r="Y23" s="15">
        <v>435316</v>
      </c>
      <c r="Z23" s="16">
        <v>0.11028146911948181</v>
      </c>
      <c r="AB23" t="str">
        <f t="shared" si="0"/>
        <v xml:space="preserve">New </v>
      </c>
      <c r="AC23" s="19">
        <f t="shared" si="1"/>
        <v>435316</v>
      </c>
      <c r="AD23" s="29">
        <f t="shared" si="2"/>
        <v>0.11028146911948181</v>
      </c>
    </row>
    <row r="24" spans="24:30" x14ac:dyDescent="0.25">
      <c r="X24" s="28" t="s">
        <v>29</v>
      </c>
      <c r="Y24" s="15">
        <v>431900</v>
      </c>
      <c r="Z24" s="16">
        <v>0.10941607134289617</v>
      </c>
      <c r="AB24" t="str">
        <f t="shared" si="0"/>
        <v>Renewal</v>
      </c>
      <c r="AC24" s="19">
        <f t="shared" si="1"/>
        <v>431900</v>
      </c>
      <c r="AD24" s="29">
        <f t="shared" si="2"/>
        <v>0.10941607134289617</v>
      </c>
    </row>
    <row r="25" spans="24:30" x14ac:dyDescent="0.25">
      <c r="X25" s="14" t="s">
        <v>45</v>
      </c>
      <c r="Y25" s="15">
        <v>3947317.7449999996</v>
      </c>
      <c r="Z25" s="16">
        <v>1</v>
      </c>
    </row>
  </sheetData>
  <pageMargins left="0.7" right="0.7" top="0.75" bottom="0.75" header="0.3" footer="0.3"/>
  <pageSetup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91118-E0C2-426D-91C9-22C1FBA19D9D}">
  <sheetPr>
    <tabColor rgb="FFC23FD8"/>
  </sheetPr>
  <dimension ref="C5:AQ22"/>
  <sheetViews>
    <sheetView showGridLines="0" zoomScale="90" zoomScaleNormal="90" workbookViewId="0">
      <selection activeCell="U6" sqref="U6"/>
    </sheetView>
  </sheetViews>
  <sheetFormatPr defaultRowHeight="15" x14ac:dyDescent="0.25"/>
  <cols>
    <col min="1" max="1" width="13.140625" style="17" bestFit="1" customWidth="1"/>
    <col min="2" max="2" width="14.28515625" style="17" bestFit="1" customWidth="1"/>
    <col min="3" max="3" width="13.28515625" style="17" bestFit="1" customWidth="1"/>
    <col min="4" max="4" width="14.28515625" style="17" bestFit="1" customWidth="1"/>
    <col min="5" max="5" width="13.85546875" style="17" bestFit="1" customWidth="1"/>
    <col min="6" max="6" width="14.85546875" style="17" bestFit="1" customWidth="1"/>
    <col min="7" max="7" width="14.85546875" style="17" customWidth="1"/>
    <col min="8" max="8" width="11.42578125" style="17" customWidth="1"/>
    <col min="9" max="10" width="9.140625" style="17"/>
    <col min="11" max="11" width="12" style="17" customWidth="1"/>
    <col min="12" max="12" width="12.140625" style="17" bestFit="1" customWidth="1"/>
    <col min="13" max="13" width="13.28515625" style="17" customWidth="1"/>
    <col min="14" max="14" width="11.140625" style="17" bestFit="1" customWidth="1"/>
    <col min="15" max="19" width="9.140625" style="17"/>
    <col min="20" max="20" width="14.28515625" style="17" bestFit="1" customWidth="1"/>
    <col min="21" max="21" width="20.42578125" style="17" bestFit="1" customWidth="1"/>
    <col min="22" max="23" width="9.140625" style="17"/>
    <col min="24" max="24" width="11.5703125" style="17" customWidth="1"/>
    <col min="25" max="25" width="9.140625" style="17"/>
    <col min="26" max="26" width="13.28515625" style="17" bestFit="1" customWidth="1"/>
    <col min="27" max="27" width="14.28515625" style="17" bestFit="1" customWidth="1"/>
    <col min="28" max="28" width="20.42578125" style="17" bestFit="1" customWidth="1"/>
    <col min="29" max="29" width="14.28515625" style="17" bestFit="1" customWidth="1"/>
    <col min="30" max="30" width="9.140625" style="17"/>
    <col min="31" max="31" width="13.28515625" style="17" bestFit="1" customWidth="1"/>
    <col min="32" max="32" width="22" style="17" bestFit="1" customWidth="1"/>
    <col min="33" max="33" width="4.42578125" style="17" bestFit="1" customWidth="1"/>
    <col min="34" max="39" width="7.7109375" style="17" bestFit="1" customWidth="1"/>
    <col min="40" max="42" width="5.5703125" style="17" bestFit="1" customWidth="1"/>
    <col min="43" max="43" width="11.28515625" style="17" bestFit="1" customWidth="1"/>
    <col min="44" max="16384" width="9.140625" style="17"/>
  </cols>
  <sheetData>
    <row r="5" spans="3:43" x14ac:dyDescent="0.25">
      <c r="C5" s="13" t="s">
        <v>44</v>
      </c>
      <c r="D5" s="32" t="s">
        <v>46</v>
      </c>
      <c r="E5" s="32" t="s">
        <v>55</v>
      </c>
      <c r="F5" s="32" t="s">
        <v>56</v>
      </c>
      <c r="G5"/>
      <c r="I5" s="18" t="s">
        <v>48</v>
      </c>
      <c r="J5" s="18" t="s">
        <v>49</v>
      </c>
      <c r="K5" s="18" t="s">
        <v>50</v>
      </c>
      <c r="L5" s="18" t="s">
        <v>51</v>
      </c>
      <c r="M5" s="18" t="s">
        <v>52</v>
      </c>
      <c r="N5" s="18" t="s">
        <v>57</v>
      </c>
      <c r="O5" s="18" t="s">
        <v>58</v>
      </c>
      <c r="T5" s="32" t="s">
        <v>46</v>
      </c>
      <c r="U5" s="32" t="s">
        <v>53</v>
      </c>
      <c r="V5"/>
      <c r="W5" s="18" t="s">
        <v>21</v>
      </c>
      <c r="X5" s="18" t="s">
        <v>43</v>
      </c>
      <c r="Z5" s="13" t="s">
        <v>44</v>
      </c>
      <c r="AA5" t="s">
        <v>46</v>
      </c>
      <c r="AB5"/>
      <c r="AC5" s="18" t="s">
        <v>43</v>
      </c>
      <c r="AD5"/>
      <c r="AE5" s="13" t="s">
        <v>44</v>
      </c>
      <c r="AF5" t="s">
        <v>61</v>
      </c>
      <c r="AG5"/>
      <c r="AH5"/>
      <c r="AI5"/>
      <c r="AJ5"/>
      <c r="AK5"/>
      <c r="AL5"/>
      <c r="AM5"/>
      <c r="AN5"/>
      <c r="AO5"/>
      <c r="AP5"/>
      <c r="AQ5"/>
    </row>
    <row r="6" spans="3:43" x14ac:dyDescent="0.25">
      <c r="C6" s="14" t="s">
        <v>12</v>
      </c>
      <c r="D6" s="15">
        <v>177100</v>
      </c>
      <c r="E6" s="15">
        <v>11856</v>
      </c>
      <c r="F6" s="16">
        <v>0.10118631048903302</v>
      </c>
      <c r="G6" s="16"/>
      <c r="H6" s="17" t="str">
        <f>C6</f>
        <v>Usage fees</v>
      </c>
      <c r="I6" s="17">
        <v>1</v>
      </c>
      <c r="J6" s="17">
        <v>3</v>
      </c>
      <c r="K6" s="19">
        <f>VLOOKUP(H6,$C$6:$E$11,2,FALSE)</f>
        <v>177100</v>
      </c>
      <c r="L6" s="19">
        <f>IF(K6=MAX($K$6:$K$11),K6,"")</f>
        <v>177100</v>
      </c>
      <c r="M6" s="19" t="str">
        <f>IF(K6=MAX($K$6:$K$11),"",K6)</f>
        <v/>
      </c>
      <c r="N6" s="19">
        <f>VLOOKUP(H6,$C$6:$F$11,3,FALSE)</f>
        <v>11856</v>
      </c>
      <c r="O6" s="20">
        <f>VLOOKUP(H6,$C$6:$F$11,4,FALSE)</f>
        <v>0.10118631048903302</v>
      </c>
      <c r="T6" s="21">
        <v>720883.34250000003</v>
      </c>
      <c r="U6" s="21">
        <v>898931.71200000006</v>
      </c>
      <c r="V6"/>
      <c r="W6" s="20">
        <f>GETPIVOTDATA("[Measures].[Sum of Income]",$T$5)/GETPIVOTDATA("[Measures].[Sum of Target Income]",$T$5)</f>
        <v>0.80193337589140479</v>
      </c>
      <c r="X6" s="20">
        <f>100%-W6</f>
        <v>0.19806662410859521</v>
      </c>
      <c r="Z6" s="14" t="s">
        <v>0</v>
      </c>
      <c r="AA6" s="21">
        <v>64934.670000000006</v>
      </c>
      <c r="AB6"/>
      <c r="AC6" s="21">
        <f>AVERAGE(AA6:AA17)</f>
        <v>60073.611875000002</v>
      </c>
      <c r="AD6"/>
      <c r="AE6" s="14" t="s">
        <v>0</v>
      </c>
      <c r="AF6" s="21">
        <v>12986.934000000001</v>
      </c>
      <c r="AG6"/>
      <c r="AH6"/>
      <c r="AI6"/>
      <c r="AJ6"/>
      <c r="AK6"/>
      <c r="AL6"/>
      <c r="AM6"/>
      <c r="AN6"/>
      <c r="AO6"/>
      <c r="AP6"/>
      <c r="AQ6"/>
    </row>
    <row r="7" spans="3:43" x14ac:dyDescent="0.25">
      <c r="C7" s="14" t="s">
        <v>38</v>
      </c>
      <c r="D7" s="15">
        <v>130229.14500000003</v>
      </c>
      <c r="E7" s="15">
        <v>13188</v>
      </c>
      <c r="F7" s="16">
        <v>0.11255440812494666</v>
      </c>
      <c r="G7" s="16"/>
      <c r="H7" s="17" t="str">
        <f t="shared" ref="H7:H11" si="0">C7</f>
        <v>Subscription</v>
      </c>
      <c r="I7" s="17">
        <v>7</v>
      </c>
      <c r="J7" s="17">
        <v>2</v>
      </c>
      <c r="K7" s="19">
        <f t="shared" ref="K7:K11" si="1">VLOOKUP(H7,$C$6:$E$11,2,FALSE)</f>
        <v>130229.14500000003</v>
      </c>
      <c r="L7" s="19" t="str">
        <f t="shared" ref="L7:L11" si="2">IF(K7=MAX($K$6:$K$11),K7,"")</f>
        <v/>
      </c>
      <c r="M7" s="19">
        <f t="shared" ref="M7:M11" si="3">IF(K7=MAX($K$6:$K$11),"",K7)</f>
        <v>130229.14500000003</v>
      </c>
      <c r="N7" s="19">
        <f t="shared" ref="N7:N11" si="4">VLOOKUP(H7,$C$6:$F$11,3,FALSE)</f>
        <v>13188</v>
      </c>
      <c r="O7" s="20">
        <f t="shared" ref="O7:O11" si="5">VLOOKUP(H7,$C$6:$F$11,4,FALSE)</f>
        <v>0.11255440812494666</v>
      </c>
      <c r="T7"/>
      <c r="U7"/>
      <c r="V7"/>
      <c r="Z7" s="14" t="s">
        <v>1</v>
      </c>
      <c r="AA7" s="21">
        <v>58642.049999999996</v>
      </c>
      <c r="AB7"/>
      <c r="AC7"/>
      <c r="AD7"/>
      <c r="AE7" s="14" t="s">
        <v>1</v>
      </c>
      <c r="AF7" s="21">
        <v>11728.41</v>
      </c>
      <c r="AG7"/>
      <c r="AH7"/>
      <c r="AI7"/>
      <c r="AJ7"/>
      <c r="AK7"/>
      <c r="AL7"/>
      <c r="AM7"/>
      <c r="AN7"/>
      <c r="AO7"/>
      <c r="AP7"/>
      <c r="AQ7"/>
    </row>
    <row r="8" spans="3:43" x14ac:dyDescent="0.25">
      <c r="C8" s="14" t="s">
        <v>13</v>
      </c>
      <c r="D8" s="15">
        <v>61203.859999999993</v>
      </c>
      <c r="E8" s="15">
        <v>16488</v>
      </c>
      <c r="F8" s="16">
        <v>0.14071861397968763</v>
      </c>
      <c r="G8" s="16"/>
      <c r="H8" s="17" t="str">
        <f t="shared" si="0"/>
        <v>Renting</v>
      </c>
      <c r="I8" s="17">
        <v>4</v>
      </c>
      <c r="J8" s="17">
        <v>1</v>
      </c>
      <c r="K8" s="19">
        <f t="shared" si="1"/>
        <v>61203.859999999993</v>
      </c>
      <c r="L8" s="19" t="str">
        <f t="shared" si="2"/>
        <v/>
      </c>
      <c r="M8" s="19">
        <f t="shared" si="3"/>
        <v>61203.859999999993</v>
      </c>
      <c r="N8" s="19">
        <f t="shared" si="4"/>
        <v>16488</v>
      </c>
      <c r="O8" s="20">
        <f t="shared" si="5"/>
        <v>0.14071861397968763</v>
      </c>
      <c r="T8"/>
      <c r="U8"/>
      <c r="V8"/>
      <c r="Z8" s="14" t="s">
        <v>2</v>
      </c>
      <c r="AA8" s="21">
        <v>57630.7</v>
      </c>
      <c r="AB8"/>
      <c r="AC8"/>
      <c r="AD8"/>
      <c r="AE8" s="14" t="s">
        <v>2</v>
      </c>
      <c r="AF8" s="21">
        <v>11526.14</v>
      </c>
      <c r="AG8"/>
      <c r="AH8"/>
      <c r="AI8"/>
      <c r="AJ8"/>
      <c r="AK8"/>
      <c r="AL8"/>
      <c r="AM8"/>
      <c r="AN8"/>
      <c r="AO8"/>
      <c r="AP8"/>
      <c r="AQ8"/>
    </row>
    <row r="9" spans="3:43" x14ac:dyDescent="0.25">
      <c r="C9" s="14" t="s">
        <v>14</v>
      </c>
      <c r="D9" s="15">
        <v>157387.38500000001</v>
      </c>
      <c r="E9" s="15">
        <v>72768</v>
      </c>
      <c r="F9" s="16">
        <v>0.62104634292054284</v>
      </c>
      <c r="G9" s="16"/>
      <c r="H9" s="17" t="str">
        <f t="shared" si="0"/>
        <v>Licensing</v>
      </c>
      <c r="I9" s="17">
        <v>2</v>
      </c>
      <c r="J9" s="17">
        <v>8</v>
      </c>
      <c r="K9" s="19">
        <f t="shared" si="1"/>
        <v>157387.38500000001</v>
      </c>
      <c r="L9" s="19" t="str">
        <f t="shared" si="2"/>
        <v/>
      </c>
      <c r="M9" s="19">
        <f t="shared" si="3"/>
        <v>157387.38500000001</v>
      </c>
      <c r="N9" s="19">
        <f t="shared" si="4"/>
        <v>72768</v>
      </c>
      <c r="O9" s="20">
        <f t="shared" si="5"/>
        <v>0.62104634292054284</v>
      </c>
      <c r="T9"/>
      <c r="U9"/>
      <c r="V9"/>
      <c r="Z9" s="14" t="s">
        <v>3</v>
      </c>
      <c r="AA9" s="21">
        <v>58950.7</v>
      </c>
      <c r="AB9"/>
      <c r="AC9"/>
      <c r="AD9"/>
      <c r="AE9" s="14" t="s">
        <v>3</v>
      </c>
      <c r="AF9" s="21">
        <v>11790.14</v>
      </c>
      <c r="AG9"/>
      <c r="AH9"/>
      <c r="AI9"/>
      <c r="AJ9"/>
      <c r="AK9"/>
      <c r="AL9"/>
      <c r="AM9"/>
      <c r="AN9"/>
      <c r="AO9"/>
      <c r="AP9"/>
      <c r="AQ9"/>
    </row>
    <row r="10" spans="3:43" x14ac:dyDescent="0.25">
      <c r="C10" s="14" t="s">
        <v>32</v>
      </c>
      <c r="D10" s="15">
        <v>77421.899999999994</v>
      </c>
      <c r="E10" s="15">
        <v>26</v>
      </c>
      <c r="F10" s="16">
        <v>2.218998037040198E-4</v>
      </c>
      <c r="G10" s="16"/>
      <c r="H10" s="17" t="str">
        <f t="shared" si="0"/>
        <v>Asset sale</v>
      </c>
      <c r="I10" s="17">
        <v>6</v>
      </c>
      <c r="J10" s="17">
        <v>6</v>
      </c>
      <c r="K10" s="19">
        <f t="shared" si="1"/>
        <v>77421.899999999994</v>
      </c>
      <c r="L10" s="19" t="str">
        <f t="shared" si="2"/>
        <v/>
      </c>
      <c r="M10" s="19">
        <f t="shared" si="3"/>
        <v>77421.899999999994</v>
      </c>
      <c r="N10" s="19">
        <f t="shared" si="4"/>
        <v>26</v>
      </c>
      <c r="O10" s="20">
        <f t="shared" si="5"/>
        <v>2.218998037040198E-4</v>
      </c>
      <c r="T10"/>
      <c r="U10"/>
      <c r="V10"/>
      <c r="Z10" s="14" t="s">
        <v>4</v>
      </c>
      <c r="AA10" s="21">
        <v>60548.14</v>
      </c>
      <c r="AB10"/>
      <c r="AC10"/>
      <c r="AD10"/>
      <c r="AE10" s="14" t="s">
        <v>4</v>
      </c>
      <c r="AF10" s="21">
        <v>12109.628000000001</v>
      </c>
      <c r="AG10"/>
      <c r="AH10"/>
      <c r="AI10"/>
      <c r="AJ10"/>
      <c r="AK10"/>
      <c r="AL10"/>
      <c r="AM10"/>
      <c r="AN10"/>
      <c r="AO10"/>
      <c r="AP10"/>
      <c r="AQ10"/>
    </row>
    <row r="11" spans="3:43" x14ac:dyDescent="0.25">
      <c r="C11" s="14" t="s">
        <v>15</v>
      </c>
      <c r="D11" s="15">
        <v>117541.05249999999</v>
      </c>
      <c r="E11" s="15">
        <v>2844</v>
      </c>
      <c r="F11" s="16">
        <v>2.4272424682085857E-2</v>
      </c>
      <c r="G11" s="16"/>
      <c r="H11" s="17" t="str">
        <f t="shared" si="0"/>
        <v>Advertising</v>
      </c>
      <c r="I11" s="17">
        <v>5</v>
      </c>
      <c r="J11" s="17">
        <v>9</v>
      </c>
      <c r="K11" s="19">
        <f t="shared" si="1"/>
        <v>117541.05249999999</v>
      </c>
      <c r="L11" s="19" t="str">
        <f t="shared" si="2"/>
        <v/>
      </c>
      <c r="M11" s="19">
        <f t="shared" si="3"/>
        <v>117541.05249999999</v>
      </c>
      <c r="N11" s="19">
        <f t="shared" si="4"/>
        <v>2844</v>
      </c>
      <c r="O11" s="20">
        <f t="shared" si="5"/>
        <v>2.4272424682085857E-2</v>
      </c>
      <c r="T11"/>
      <c r="U11"/>
      <c r="V11"/>
      <c r="Z11" s="14" t="s">
        <v>5</v>
      </c>
      <c r="AA11" s="21">
        <v>55608</v>
      </c>
      <c r="AB11"/>
      <c r="AC11"/>
      <c r="AD11"/>
      <c r="AE11" s="14" t="s">
        <v>5</v>
      </c>
      <c r="AF11" s="21">
        <v>11121.599999999999</v>
      </c>
      <c r="AG11"/>
      <c r="AH11"/>
      <c r="AI11"/>
      <c r="AJ11"/>
      <c r="AK11"/>
      <c r="AL11"/>
      <c r="AM11"/>
      <c r="AN11"/>
      <c r="AO11"/>
      <c r="AP11"/>
      <c r="AQ11"/>
    </row>
    <row r="12" spans="3:43" x14ac:dyDescent="0.25">
      <c r="C12" s="14" t="s">
        <v>45</v>
      </c>
      <c r="D12" s="15">
        <v>720883.34250000003</v>
      </c>
      <c r="E12" s="15">
        <v>117170</v>
      </c>
      <c r="F12" s="16">
        <v>1</v>
      </c>
      <c r="G12" s="16"/>
      <c r="T12"/>
      <c r="U12"/>
      <c r="V12"/>
      <c r="Z12" s="14" t="s">
        <v>6</v>
      </c>
      <c r="AA12" s="21">
        <v>57630.7</v>
      </c>
      <c r="AB12"/>
      <c r="AC12"/>
      <c r="AD12"/>
      <c r="AE12" s="14" t="s">
        <v>6</v>
      </c>
      <c r="AF12" s="21">
        <v>11526.14</v>
      </c>
      <c r="AG12"/>
      <c r="AH12"/>
      <c r="AI12"/>
      <c r="AJ12"/>
      <c r="AK12"/>
      <c r="AL12"/>
      <c r="AM12"/>
      <c r="AN12"/>
      <c r="AO12"/>
      <c r="AP12"/>
      <c r="AQ12"/>
    </row>
    <row r="13" spans="3:43" x14ac:dyDescent="0.25">
      <c r="Z13" s="14" t="s">
        <v>7</v>
      </c>
      <c r="AA13" s="21">
        <v>60977.822500000002</v>
      </c>
      <c r="AB13"/>
      <c r="AC13"/>
      <c r="AE13" s="14" t="s">
        <v>7</v>
      </c>
      <c r="AF13" s="21">
        <v>12195.5645</v>
      </c>
      <c r="AG13"/>
      <c r="AH13"/>
      <c r="AI13"/>
      <c r="AJ13"/>
      <c r="AK13"/>
      <c r="AL13"/>
      <c r="AM13"/>
      <c r="AN13"/>
      <c r="AO13"/>
      <c r="AP13"/>
      <c r="AQ13"/>
    </row>
    <row r="14" spans="3:43" x14ac:dyDescent="0.25">
      <c r="Z14" s="14" t="s">
        <v>8</v>
      </c>
      <c r="AA14" s="21">
        <v>59906.109999999993</v>
      </c>
      <c r="AB14"/>
      <c r="AC14"/>
      <c r="AE14" s="14" t="s">
        <v>8</v>
      </c>
      <c r="AF14" s="21">
        <v>11981.222</v>
      </c>
      <c r="AG14"/>
      <c r="AH14"/>
      <c r="AI14"/>
      <c r="AJ14"/>
      <c r="AK14"/>
      <c r="AL14"/>
      <c r="AM14"/>
      <c r="AN14"/>
      <c r="AO14"/>
      <c r="AP14"/>
      <c r="AQ14"/>
    </row>
    <row r="15" spans="3:43" x14ac:dyDescent="0.25">
      <c r="Z15" s="14" t="s">
        <v>9</v>
      </c>
      <c r="AA15" s="21">
        <v>66177.664999999994</v>
      </c>
      <c r="AB15"/>
      <c r="AC15"/>
      <c r="AE15" s="14" t="s">
        <v>9</v>
      </c>
      <c r="AF15" s="21">
        <v>13235.533000000003</v>
      </c>
      <c r="AG15"/>
      <c r="AH15"/>
      <c r="AI15"/>
      <c r="AJ15"/>
      <c r="AK15"/>
      <c r="AL15"/>
      <c r="AM15"/>
      <c r="AN15"/>
      <c r="AO15"/>
      <c r="AP15"/>
      <c r="AQ15"/>
    </row>
    <row r="16" spans="3:43" x14ac:dyDescent="0.25">
      <c r="Z16" s="14" t="s">
        <v>10</v>
      </c>
      <c r="AA16" s="21">
        <v>62246.084999999999</v>
      </c>
      <c r="AB16"/>
      <c r="AC16"/>
      <c r="AE16" s="14" t="s">
        <v>10</v>
      </c>
      <c r="AF16" s="21">
        <v>12449.217000000001</v>
      </c>
      <c r="AG16"/>
      <c r="AH16"/>
      <c r="AI16"/>
      <c r="AJ16"/>
      <c r="AK16"/>
      <c r="AL16"/>
      <c r="AM16"/>
      <c r="AN16"/>
      <c r="AO16"/>
      <c r="AP16"/>
      <c r="AQ16"/>
    </row>
    <row r="17" spans="26:43" x14ac:dyDescent="0.25">
      <c r="Z17" s="14" t="s">
        <v>11</v>
      </c>
      <c r="AA17" s="21">
        <v>57630.7</v>
      </c>
      <c r="AB17"/>
      <c r="AC17"/>
      <c r="AE17" s="14" t="s">
        <v>11</v>
      </c>
      <c r="AF17" s="21">
        <v>11526.14</v>
      </c>
      <c r="AG17"/>
      <c r="AH17"/>
      <c r="AI17"/>
      <c r="AJ17"/>
      <c r="AK17"/>
      <c r="AL17"/>
      <c r="AM17"/>
      <c r="AN17"/>
      <c r="AO17"/>
      <c r="AP17"/>
      <c r="AQ17"/>
    </row>
    <row r="18" spans="26:43" x14ac:dyDescent="0.25">
      <c r="Z18" s="14" t="s">
        <v>45</v>
      </c>
      <c r="AA18" s="21">
        <v>720883.34250000003</v>
      </c>
      <c r="AB18"/>
      <c r="AC18"/>
      <c r="AE18" s="14" t="s">
        <v>45</v>
      </c>
      <c r="AF18" s="21">
        <v>144176.66850000003</v>
      </c>
      <c r="AG18"/>
      <c r="AH18"/>
      <c r="AI18"/>
      <c r="AJ18"/>
      <c r="AK18"/>
      <c r="AL18"/>
      <c r="AM18"/>
      <c r="AN18"/>
      <c r="AO18"/>
      <c r="AP18"/>
      <c r="AQ18"/>
    </row>
    <row r="19" spans="26:43" x14ac:dyDescent="0.25">
      <c r="Z19"/>
      <c r="AE19"/>
      <c r="AF19"/>
      <c r="AG19"/>
      <c r="AH19"/>
      <c r="AI19"/>
      <c r="AJ19"/>
      <c r="AK19"/>
      <c r="AL19"/>
      <c r="AM19"/>
      <c r="AN19"/>
      <c r="AO19"/>
      <c r="AP19"/>
      <c r="AQ19"/>
    </row>
    <row r="20" spans="26:43" x14ac:dyDescent="0.25">
      <c r="Z20"/>
    </row>
    <row r="21" spans="26:43" x14ac:dyDescent="0.25">
      <c r="Z21"/>
    </row>
    <row r="22" spans="26:43" x14ac:dyDescent="0.25">
      <c r="Z22"/>
    </row>
  </sheetData>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9DFC3-6883-4616-A905-0D44047940CD}">
  <sheetPr>
    <tabColor theme="4" tint="-0.499984740745262"/>
  </sheetPr>
  <dimension ref="F20:Y30"/>
  <sheetViews>
    <sheetView showGridLines="0" showRowColHeaders="0" tabSelected="1" zoomScale="80" zoomScaleNormal="80" workbookViewId="0">
      <selection activeCell="D44" sqref="D44"/>
    </sheetView>
  </sheetViews>
  <sheetFormatPr defaultRowHeight="15" x14ac:dyDescent="0.25"/>
  <cols>
    <col min="1" max="16384" width="9.140625" style="12"/>
  </cols>
  <sheetData>
    <row r="20" spans="6:25" x14ac:dyDescent="0.25">
      <c r="Y20" s="25" t="s">
        <v>54</v>
      </c>
    </row>
    <row r="23" spans="6:25" x14ac:dyDescent="0.25">
      <c r="G23" s="22" t="s">
        <v>59</v>
      </c>
    </row>
    <row r="28" spans="6:25" x14ac:dyDescent="0.25">
      <c r="G28" s="22" t="s">
        <v>60</v>
      </c>
    </row>
    <row r="30" spans="6:25" x14ac:dyDescent="0.25">
      <c r="F30" s="23"/>
    </row>
  </sheetData>
  <sheetProtection algorithmName="SHA-512" hashValue="ipII5cFBidB9JTGrm3+HuZbLRIU2Ko6SSkkoDiybWQECxJDngr+zFeNrZuYiAZVui6bmDm0q4QZMrZdMJz39dQ==" saltValue="g0pAq4n/YkW0vRZ7/azxlA=="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AB2A8-9A5E-4220-8A0B-B4C7D9FB7B34}">
  <sheetPr>
    <tabColor theme="4" tint="-0.499984740745262"/>
  </sheetPr>
  <dimension ref="K14"/>
  <sheetViews>
    <sheetView showGridLines="0" showRowColHeaders="0" zoomScale="80" zoomScaleNormal="80" workbookViewId="0">
      <selection activeCell="E46" sqref="E46"/>
    </sheetView>
  </sheetViews>
  <sheetFormatPr defaultRowHeight="15" x14ac:dyDescent="0.25"/>
  <cols>
    <col min="1" max="16384" width="9.140625" style="12"/>
  </cols>
  <sheetData>
    <row r="14" spans="11:11" x14ac:dyDescent="0.25">
      <c r="K14" s="42"/>
    </row>
  </sheetData>
  <sheetProtection algorithmName="SHA-512" hashValue="oso5kR1dWnDPP92utWdr5FKGwD6QHctMIHfgTp38g2hq67yWI+xmutGjbxDwc1iyQwFnH6ke0Bi3GYzGIrXxYg==" saltValue="OuOYLnSfnv4kIAO+83Z4vw==" spinCount="100000" sheet="1" objects="1" scenarios="1" select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596DA-8C99-45BE-9919-36E100938D40}">
  <sheetPr>
    <tabColor theme="4" tint="-0.499984740745262"/>
  </sheetPr>
  <dimension ref="A1"/>
  <sheetViews>
    <sheetView showGridLines="0" showRowColHeaders="0" zoomScale="80" zoomScaleNormal="80" workbookViewId="0">
      <selection activeCell="D46" sqref="D46"/>
    </sheetView>
  </sheetViews>
  <sheetFormatPr defaultRowHeight="15" x14ac:dyDescent="0.25"/>
  <cols>
    <col min="1" max="16384" width="9.140625" style="12"/>
  </cols>
  <sheetData/>
  <sheetProtection algorithmName="SHA-512" hashValue="fZiZzrHnOxutPllsM5AiADSts7n6BiPOSyI54RyeuvQUCra3tfkG69a6ZY6re5icLjKhDDPWcMKueASxRQfiOA==" saltValue="lrJYrn6uPKg91ScwJFSD4g=="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E656C-93A8-491E-B9B7-EB5B562107FB}">
  <sheetPr>
    <tabColor theme="4" tint="-0.499984740745262"/>
  </sheetPr>
  <dimension ref="A1"/>
  <sheetViews>
    <sheetView showGridLines="0" showRowColHeaders="0" zoomScale="80" zoomScaleNormal="80" workbookViewId="0">
      <selection activeCell="E47" sqref="E47"/>
    </sheetView>
  </sheetViews>
  <sheetFormatPr defaultRowHeight="15" x14ac:dyDescent="0.25"/>
  <cols>
    <col min="1" max="16384" width="9.140625" style="12"/>
  </cols>
  <sheetData/>
  <sheetProtection algorithmName="SHA-512" hashValue="pbXFBgV31zVDL5zo8a44ZvpnFRphiAuw5ubL01HXjt+GekJ5T0HyATyB2v+k4CSl8sr7steECXmIPa5K0WKtHA==" saltValue="om1Gnn/V+Vu6isbulb7rfw==" spinCount="100000" sheet="1" objects="1" scenarios="1" selectLockedCell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Data Tables</vt:lpstr>
      <vt:lpstr>Pivot Table 3</vt:lpstr>
      <vt:lpstr>Pivot Table 2</vt:lpstr>
      <vt:lpstr>Pivot Table</vt:lpstr>
      <vt:lpstr>Pivottables</vt:lpstr>
      <vt:lpstr>Income Sources</vt:lpstr>
      <vt:lpstr>Geographically</vt:lpstr>
      <vt:lpstr>Sales Process</vt:lpstr>
      <vt:lpstr>Projects Status</vt:lpstr>
      <vt:lpstr>Geographically!Print_Area</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hp</cp:lastModifiedBy>
  <dcterms:created xsi:type="dcterms:W3CDTF">2015-06-05T18:17:20Z</dcterms:created>
  <dcterms:modified xsi:type="dcterms:W3CDTF">2024-06-15T12:22:29Z</dcterms:modified>
  <cp:category/>
</cp:coreProperties>
</file>