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GT_Courses\Semester_1\ME-6124\Project\Online_Data\Static_Data\"/>
    </mc:Choice>
  </mc:AlternateContent>
  <xr:revisionPtr revIDLastSave="0" documentId="13_ncr:1_{568D9849-0ADE-4ED8-B006-C66CA1B0FCFF}" xr6:coauthVersionLast="45" xr6:coauthVersionMax="45" xr10:uidLastSave="{00000000-0000-0000-0000-000000000000}"/>
  <bookViews>
    <workbookView xWindow="3585" yWindow="2415" windowWidth="21600" windowHeight="11385" xr2:uid="{00000000-000D-0000-FFFF-FFFF00000000}"/>
  </bookViews>
  <sheets>
    <sheet name="Standing" sheetId="1" r:id="rId1"/>
    <sheet name="Si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D5" i="2"/>
  <c r="C5" i="2"/>
  <c r="B5" i="2"/>
  <c r="E4" i="2"/>
  <c r="D4" i="2"/>
  <c r="C4" i="2"/>
  <c r="B4" i="2"/>
  <c r="E5" i="1"/>
  <c r="D5" i="1"/>
  <c r="C5" i="1"/>
  <c r="B5" i="1"/>
  <c r="E4" i="1"/>
  <c r="D4" i="1"/>
  <c r="C4" i="1"/>
  <c r="B4" i="1"/>
  <c r="B3" i="1"/>
  <c r="E3" i="2" l="1"/>
  <c r="D3" i="2"/>
  <c r="C3" i="2"/>
  <c r="B3" i="2"/>
  <c r="E3" i="1"/>
  <c r="D3" i="1"/>
  <c r="C3" i="1"/>
</calcChain>
</file>

<file path=xl/sharedStrings.xml><?xml version="1.0" encoding="utf-8"?>
<sst xmlns="http://schemas.openxmlformats.org/spreadsheetml/2006/main" count="30" uniqueCount="17">
  <si>
    <t>Walking</t>
  </si>
  <si>
    <t>Test Subject Weight: 882.9 [N]</t>
  </si>
  <si>
    <t>Time</t>
  </si>
  <si>
    <t>Fres</t>
  </si>
  <si>
    <t>Patient Weight: 964 [N]</t>
  </si>
  <si>
    <t>N/A</t>
  </si>
  <si>
    <t>Fx</t>
  </si>
  <si>
    <t>Fy</t>
  </si>
  <si>
    <t>Fz</t>
  </si>
  <si>
    <t>Patient Weight: 783 [N]</t>
  </si>
  <si>
    <t>Angle of Rotation [deg]:</t>
  </si>
  <si>
    <t>X = 7.5</t>
  </si>
  <si>
    <t>Y = -1.7</t>
  </si>
  <si>
    <t>Z = -18.9</t>
  </si>
  <si>
    <t>X = 1.72</t>
  </si>
  <si>
    <t>Y = -1.15</t>
  </si>
  <si>
    <t>Z = -9.74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</si>
</sst>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F8" sqref="F8"/>
    </sheetView>
  </sheetViews>
  <sheetFormatPr defaultRowHeight="15" x14ac:dyDescent="0.25"/>
  <cols>
    <col min="1" max="1" width="8.140625" bestFit="1" customWidth="1"/>
    <col min="2" max="2" width="22" bestFit="1" customWidth="1"/>
    <col min="3" max="3" width="28" bestFit="1" customWidth="1"/>
    <col min="4" max="4" width="12.7109375" bestFit="1" customWidth="1"/>
    <col min="5" max="5" width="11" bestFit="1" customWidth="1"/>
  </cols>
  <sheetData>
    <row r="1" spans="1:7" x14ac:dyDescent="0.25">
      <c r="A1" s="1" t="s">
        <v>0</v>
      </c>
      <c r="B1" s="1" t="s">
        <v>4</v>
      </c>
      <c r="C1" s="1" t="s">
        <v>1</v>
      </c>
      <c r="D1" s="1" t="s">
        <v>10</v>
      </c>
      <c r="E1" s="1" t="s">
        <v>14</v>
      </c>
      <c r="F1" s="1" t="s">
        <v>15</v>
      </c>
      <c r="G1" s="1" t="s">
        <v>16</v>
      </c>
    </row>
    <row r="2" spans="1:7" x14ac:dyDescent="0.25">
      <c r="A2" s="1" t="s">
        <v>2</v>
      </c>
      <c r="B2" s="1" t="s">
        <v>6</v>
      </c>
      <c r="C2" s="1" t="s">
        <v>7</v>
      </c>
      <c r="D2" s="1" t="s">
        <v>8</v>
      </c>
      <c r="E2" s="1" t="s">
        <v>3</v>
      </c>
    </row>
    <row r="3" spans="1:7" x14ac:dyDescent="0.25">
      <c r="A3" t="s">
        <v>5</v>
      </c>
      <c r="B3">
        <f>(323.92/964) * 882.9</f>
        <v>296.66905394190871</v>
      </c>
      <c r="C3">
        <f>(-51.09/964) * 882.9</f>
        <v>-46.791868257261413</v>
      </c>
      <c r="D3">
        <f>(-865.24/964) * 882.9</f>
        <v>-792.44854356846463</v>
      </c>
      <c r="E3">
        <f>(925.3/964) * 882.9</f>
        <v>847.45577800829869</v>
      </c>
    </row>
    <row r="4" spans="1:7" x14ac:dyDescent="0.25">
      <c r="A4" t="s">
        <v>5</v>
      </c>
      <c r="B4">
        <f>(314.46/964) * 882.9</f>
        <v>288.00491078838172</v>
      </c>
      <c r="C4">
        <f>(-50.19/964) * 882.9</f>
        <v>-45.967584024896261</v>
      </c>
      <c r="D4">
        <f>(-842.22/964) * 882.9</f>
        <v>-771.36518464730295</v>
      </c>
      <c r="E4">
        <f>(900.42/964) * 882.9</f>
        <v>824.66889834024892</v>
      </c>
    </row>
    <row r="5" spans="1:7" x14ac:dyDescent="0.25">
      <c r="A5" t="s">
        <v>5</v>
      </c>
      <c r="B5">
        <f>(334.21/964) * 882.9</f>
        <v>306.09337033195021</v>
      </c>
      <c r="C5">
        <f>(-42.2/964) * 882.9</f>
        <v>-38.649771784232371</v>
      </c>
      <c r="D5">
        <f>(-941.27/964) * 882.9</f>
        <v>-862.08224377593353</v>
      </c>
      <c r="E5">
        <f>(999.73/964) * 882.9</f>
        <v>915.62408402489621</v>
      </c>
    </row>
  </sheetData>
  <pageMargins left="0.7" right="0.7" top="0.75" bottom="0.75" header="0.3" footer="0.3"/>
  <ignoredErrors>
    <ignoredError sqref="B4:E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336E-39F0-4D50-86ED-1F8A0EAAB66F}">
  <dimension ref="A1:G5"/>
  <sheetViews>
    <sheetView workbookViewId="0">
      <selection activeCell="G1" sqref="D1:G1"/>
    </sheetView>
  </sheetViews>
  <sheetFormatPr defaultRowHeight="15" x14ac:dyDescent="0.25"/>
  <cols>
    <col min="1" max="1" width="8.140625" bestFit="1" customWidth="1"/>
    <col min="2" max="2" width="22" bestFit="1" customWidth="1"/>
    <col min="3" max="3" width="28" bestFit="1" customWidth="1"/>
    <col min="4" max="4" width="22.5703125" bestFit="1" customWidth="1"/>
    <col min="5" max="5" width="12" bestFit="1" customWidth="1"/>
  </cols>
  <sheetData>
    <row r="1" spans="1:7" x14ac:dyDescent="0.25">
      <c r="A1" s="1" t="s">
        <v>0</v>
      </c>
      <c r="B1" s="1" t="s">
        <v>9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x14ac:dyDescent="0.25">
      <c r="A2" s="1" t="s">
        <v>2</v>
      </c>
      <c r="B2" s="1" t="s">
        <v>6</v>
      </c>
      <c r="C2" s="1" t="s">
        <v>7</v>
      </c>
      <c r="D2" s="1" t="s">
        <v>8</v>
      </c>
      <c r="E2" s="1" t="s">
        <v>3</v>
      </c>
    </row>
    <row r="3" spans="1:7" x14ac:dyDescent="0.25">
      <c r="A3" t="s">
        <v>5</v>
      </c>
      <c r="B3">
        <f>(216.72/783) * 882.9</f>
        <v>244.37048275862068</v>
      </c>
      <c r="C3">
        <f>(-156.14/783) * 882.9</f>
        <v>-176.06131034482758</v>
      </c>
      <c r="D3">
        <f>(-497.3/783) * 882.9</f>
        <v>-560.74862068965513</v>
      </c>
      <c r="E3">
        <f>(564.5/783) * 882.9</f>
        <v>636.52241379310351</v>
      </c>
    </row>
    <row r="4" spans="1:7" x14ac:dyDescent="0.25">
      <c r="A4" t="s">
        <v>5</v>
      </c>
      <c r="B4">
        <f>(216.82/783) * 882.9</f>
        <v>244.48324137931036</v>
      </c>
      <c r="C4">
        <f>(-128.43/783) * 882.9</f>
        <v>-144.81589655172417</v>
      </c>
      <c r="D4">
        <f>(-534.39/783) * 882.9</f>
        <v>-602.57079310344818</v>
      </c>
      <c r="E4">
        <f>(590.83/783) * 882.9</f>
        <v>666.21175862068969</v>
      </c>
    </row>
    <row r="5" spans="1:7" x14ac:dyDescent="0.25">
      <c r="A5" t="s">
        <v>5</v>
      </c>
      <c r="B5">
        <f>(182.22/783) * 882.9</f>
        <v>205.46875862068967</v>
      </c>
      <c r="C5">
        <f>(-90.28/783) * 882.9</f>
        <v>-101.79848275862068</v>
      </c>
      <c r="D5">
        <f>(-399.48/783) * 882.9</f>
        <v>-450.44813793103452</v>
      </c>
      <c r="E5">
        <f>(448.26/783) * 882.9</f>
        <v>505.45179310344821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Standing</vt:lpstr>
      <vt:lpstr>Sitting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Allegri</dc:creator>
  <cp:lastModifiedBy>Stephen Allegri</cp:lastModifiedBy>
  <dcterms:created xsi:type="dcterms:W3CDTF">2015-06-05T18:17:20Z</dcterms:created>
  <dcterms:modified xsi:type="dcterms:W3CDTF">2020-11-13T15:24:50Z</dcterms:modified>
</cp:coreProperties>
</file>