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F:\Software\Data Science\GIT Repository\Excel Dashboard\"/>
    </mc:Choice>
  </mc:AlternateContent>
  <xr:revisionPtr revIDLastSave="0" documentId="13_ncr:1_{1B1469B1-7B77-444F-A4CD-77AAC91FFCAB}" xr6:coauthVersionLast="47" xr6:coauthVersionMax="47" xr10:uidLastSave="{00000000-0000-0000-0000-000000000000}"/>
  <bookViews>
    <workbookView xWindow="-108" yWindow="-108" windowWidth="23256" windowHeight="12576" xr2:uid="{B8612C34-6183-4268-8C4A-B71F073072D6}"/>
  </bookViews>
  <sheets>
    <sheet name="ScrollSlider" sheetId="11" r:id="rId1"/>
    <sheet name="Pivot" sheetId="6" r:id="rId2"/>
    <sheet name="Statistics" sheetId="2" r:id="rId3"/>
  </sheets>
  <definedNames>
    <definedName name="_xlcn.WorksheetConnection_AdvanceExcel.xlsxStudentMarks1" hidden="1">StudentMarks[]</definedName>
    <definedName name="_xlcn.WorksheetConnection_AdvanceExcel.xlsxStudentRegistraion1" hidden="1">StudentRegistraion[]</definedName>
    <definedName name="Max_scroll">ScrollSlider!$F$2</definedName>
    <definedName name="MySales">INDIRECT("ScrollSlider!B"&amp;Scroll_index&amp;":B"&amp;Scroll_index+Max_scroll)</definedName>
    <definedName name="Scroll_index">ScrollSlider!$E$2</definedName>
    <definedName name="Slicer_Dept">#N/A</definedName>
    <definedName name="Term1">#REF!</definedName>
    <definedName name="Term2">#REF!</definedName>
  </definedNames>
  <calcPr calcId="181029"/>
  <customWorkbookViews>
    <customWorkbookView name="Sachin sirohi - Personal View" guid="{D2325084-EEEB-411F-AF51-DEEE3AD67F1B}" mergeInterval="0" personalView="1" maximized="1" xWindow="-9" yWindow="-9" windowWidth="1938" windowHeight="1048" activeSheetId="1"/>
  </customWorkbookViews>
  <pivotCaches>
    <pivotCache cacheId="0" r:id="rId4"/>
    <pivotCache cacheId="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tudentRegistraion" name="StudentRegistraion" connection="WorksheetConnection_Advance Excel.xlsx!StudentRegistraion"/>
          <x15:modelTable id="StudentMarks" name="StudentMarks" connection="WorksheetConnection_Advance Excel.xlsx!StudentMarks"/>
        </x15:modelTables>
        <x15:modelRelationships>
          <x15:modelRelationship fromTable="StudentMarks" fromColumn="Reg No" toTable="StudentRegistraion" toColumn="Reg No"/>
        </x15:modelRelationships>
      </x15:dataModel>
    </ext>
  </extLst>
</workbook>
</file>

<file path=xl/calcChain.xml><?xml version="1.0" encoding="utf-8"?>
<calcChain xmlns="http://schemas.openxmlformats.org/spreadsheetml/2006/main">
  <c r="G2" i="11" l="1"/>
  <c r="H2" i="11"/>
  <c r="I25" i="2" l="1"/>
  <c r="I24" i="2"/>
  <c r="AW22" i="2"/>
  <c r="AW24" i="2" s="1"/>
  <c r="AW18" i="2"/>
  <c r="AO17" i="2"/>
  <c r="J14" i="2"/>
  <c r="BP13" i="2"/>
  <c r="U13" i="2"/>
  <c r="J13" i="2"/>
  <c r="BP12" i="2"/>
  <c r="J12" i="2"/>
  <c r="BP11" i="2"/>
  <c r="V11" i="2"/>
  <c r="J11" i="2"/>
  <c r="BP10" i="2"/>
  <c r="V10" i="2"/>
  <c r="J10" i="2"/>
  <c r="BP9" i="2"/>
  <c r="AG9" i="2"/>
  <c r="V9" i="2"/>
  <c r="J9" i="2"/>
  <c r="BP8" i="2"/>
  <c r="AP8" i="2"/>
  <c r="V8" i="2"/>
  <c r="O8" i="2"/>
  <c r="M8" i="2"/>
  <c r="J8" i="2"/>
  <c r="AJ7" i="2"/>
  <c r="AH7" i="2"/>
  <c r="V7" i="2"/>
  <c r="AH6" i="2"/>
  <c r="AJ6" i="2" s="1"/>
  <c r="AH5" i="2"/>
  <c r="AJ5" i="2" s="1"/>
  <c r="AH4" i="2"/>
  <c r="AJ4" i="2" s="1"/>
  <c r="AH3" i="2"/>
  <c r="AJ3" i="2" s="1"/>
  <c r="AJ9"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75E6CB-EB6F-4D56-9559-897EBAF4EE5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764392F-133A-4DE4-B873-B424A2BC8EBE}" name="WorksheetConnection_Advance Excel.xlsx!StudentMarks" type="102" refreshedVersion="8" minRefreshableVersion="5">
    <extLst>
      <ext xmlns:x15="http://schemas.microsoft.com/office/spreadsheetml/2010/11/main" uri="{DE250136-89BD-433C-8126-D09CA5730AF9}">
        <x15:connection id="StudentMarks">
          <x15:rangePr sourceName="_xlcn.WorksheetConnection_AdvanceExcel.xlsxStudentMarks1"/>
        </x15:connection>
      </ext>
    </extLst>
  </connection>
  <connection id="3" xr16:uid="{A6EE660C-8946-4ECB-B085-94C3AE4F44E7}" name="WorksheetConnection_Advance Excel.xlsx!StudentRegistraion" type="102" refreshedVersion="8" minRefreshableVersion="5">
    <extLst>
      <ext xmlns:x15="http://schemas.microsoft.com/office/spreadsheetml/2010/11/main" uri="{DE250136-89BD-433C-8126-D09CA5730AF9}">
        <x15:connection id="StudentRegistraion" autoDelete="1">
          <x15:rangePr sourceName="_xlcn.WorksheetConnection_AdvanceExcel.xlsxStudentRegistraion1"/>
        </x15:connection>
      </ext>
    </extLst>
  </connection>
</connections>
</file>

<file path=xl/sharedStrings.xml><?xml version="1.0" encoding="utf-8"?>
<sst xmlns="http://schemas.openxmlformats.org/spreadsheetml/2006/main" count="236" uniqueCount="154">
  <si>
    <t>First Name</t>
  </si>
  <si>
    <t>Last Name</t>
  </si>
  <si>
    <t>Kumar</t>
  </si>
  <si>
    <t>Meerut</t>
  </si>
  <si>
    <t>Name</t>
  </si>
  <si>
    <t>Standard Deviation</t>
  </si>
  <si>
    <t>Now we calculate each student's difference from the Mean</t>
  </si>
  <si>
    <t>Variance</t>
  </si>
  <si>
    <t>This example is for population</t>
  </si>
  <si>
    <t>The "Population Standard Deviation"</t>
  </si>
  <si>
    <t>The "Sample Standard Deviation"</t>
  </si>
  <si>
    <t>Students</t>
  </si>
  <si>
    <t>Heights</t>
  </si>
  <si>
    <r>
      <t>Its symbol is </t>
    </r>
    <r>
      <rPr>
        <b/>
        <sz val="13"/>
        <color theme="1"/>
        <rFont val="Segoe UI"/>
        <family val="2"/>
      </rPr>
      <t>σ</t>
    </r>
    <r>
      <rPr>
        <sz val="11"/>
        <color rgb="FF333333"/>
        <rFont val="Segoe UI"/>
        <family val="2"/>
      </rPr>
      <t> (the greek letter sigma)</t>
    </r>
  </si>
  <si>
    <t>Mean</t>
  </si>
  <si>
    <t>Take each difference</t>
  </si>
  <si>
    <t>Square it</t>
  </si>
  <si>
    <r>
      <t>σ</t>
    </r>
    <r>
      <rPr>
        <vertAlign val="superscript"/>
        <sz val="11"/>
        <color theme="1"/>
        <rFont val="Segoe UI"/>
        <family val="2"/>
      </rPr>
      <t>2</t>
    </r>
  </si>
  <si>
    <t>=</t>
  </si>
  <si>
    <r>
      <t>(31)</t>
    </r>
    <r>
      <rPr>
        <vertAlign val="superscript"/>
        <sz val="11"/>
        <color theme="1"/>
        <rFont val="Segoe UI"/>
        <family val="2"/>
      </rPr>
      <t>2</t>
    </r>
    <r>
      <rPr>
        <sz val="11"/>
        <color theme="1"/>
        <rFont val="Calibri"/>
        <family val="2"/>
        <scheme val="minor"/>
      </rPr>
      <t xml:space="preserve"> + (10)</t>
    </r>
    <r>
      <rPr>
        <vertAlign val="superscript"/>
        <sz val="11"/>
        <color theme="1"/>
        <rFont val="Segoe UI"/>
        <family val="2"/>
      </rPr>
      <t>2</t>
    </r>
    <r>
      <rPr>
        <sz val="11"/>
        <color theme="1"/>
        <rFont val="Calibri"/>
        <family val="2"/>
        <scheme val="minor"/>
      </rPr>
      <t xml:space="preserve"> +(1)</t>
    </r>
    <r>
      <rPr>
        <vertAlign val="superscript"/>
        <sz val="11"/>
        <color theme="1"/>
        <rFont val="Segoe UI"/>
        <family val="2"/>
      </rPr>
      <t>2</t>
    </r>
    <r>
      <rPr>
        <sz val="11"/>
        <color theme="1"/>
        <rFont val="Calibri"/>
        <family val="2"/>
        <scheme val="minor"/>
      </rPr>
      <t xml:space="preserve"> +(-14)</t>
    </r>
    <r>
      <rPr>
        <vertAlign val="superscript"/>
        <sz val="11"/>
        <color theme="1"/>
        <rFont val="Segoe UI"/>
        <family val="2"/>
      </rPr>
      <t>2</t>
    </r>
    <r>
      <rPr>
        <sz val="11"/>
        <color theme="1"/>
        <rFont val="Calibri"/>
        <family val="2"/>
        <scheme val="minor"/>
      </rPr>
      <t xml:space="preserve"> +(-30)</t>
    </r>
    <r>
      <rPr>
        <vertAlign val="superscript"/>
        <sz val="11"/>
        <color theme="1"/>
        <rFont val="Segoe UI"/>
        <family val="2"/>
      </rPr>
      <t>2</t>
    </r>
    <r>
      <rPr>
        <sz val="11"/>
        <color theme="1"/>
        <rFont val="Calibri"/>
        <family val="2"/>
        <scheme val="minor"/>
      </rPr>
      <t xml:space="preserve"> </t>
    </r>
  </si>
  <si>
    <t>Vikas</t>
  </si>
  <si>
    <t>To calculate the Variance, take each difference, square it, and then average the result</t>
  </si>
  <si>
    <t>But if the data is a sample (a selection taken from a bigger population)</t>
  </si>
  <si>
    <t>Ashwini</t>
  </si>
  <si>
    <t>The heights (at the shoulders) are: 182cm, 161cm, 152cm, 137cm and 121cm</t>
  </si>
  <si>
    <t>Then the calculation changes</t>
  </si>
  <si>
    <t>Kalpesh</t>
  </si>
  <si>
    <t>182+161+152+137+121</t>
  </si>
  <si>
    <t>985.96+108.16+1.96+184.96+876.16</t>
  </si>
  <si>
    <t>Snehal</t>
  </si>
  <si>
    <t>When you have "N" data values that are:</t>
  </si>
  <si>
    <t>Averge</t>
  </si>
  <si>
    <t>.</t>
  </si>
  <si>
    <t>The population: divide by N when calculating variance (like we did)</t>
  </si>
  <si>
    <t>STDEV.P</t>
  </si>
  <si>
    <t>A sample : divide by N-1 when calculating variance</t>
  </si>
  <si>
    <t>Where</t>
  </si>
  <si>
    <t>STDEV.S</t>
  </si>
  <si>
    <r>
      <t>x</t>
    </r>
    <r>
      <rPr>
        <b/>
        <i/>
        <vertAlign val="subscript"/>
        <sz val="11"/>
        <color rgb="FF505050"/>
        <rFont val="Arial"/>
        <family val="2"/>
      </rPr>
      <t>i</t>
    </r>
    <r>
      <rPr>
        <sz val="11"/>
        <color rgb="FF000000"/>
        <rFont val="Arial"/>
        <family val="2"/>
      </rPr>
      <t> are individual values in the set of data</t>
    </r>
  </si>
  <si>
    <t>STDEVA</t>
  </si>
  <si>
    <t>so the mean (average) height is 151 cm. Let's plot this on the chart:</t>
  </si>
  <si>
    <r>
      <t xml:space="preserve">So the variance is </t>
    </r>
    <r>
      <rPr>
        <b/>
        <sz val="11"/>
        <color theme="1"/>
        <rFont val="Segoe UI"/>
        <family val="2"/>
      </rPr>
      <t>431.44</t>
    </r>
  </si>
  <si>
    <t>If our 5 student are just a sample of bigger population of student,</t>
  </si>
  <si>
    <r>
      <t>x</t>
    </r>
    <r>
      <rPr>
        <sz val="11"/>
        <color rgb="FF000000"/>
        <rFont val="Arial"/>
        <family val="2"/>
      </rPr>
      <t> is the mean of all </t>
    </r>
    <r>
      <rPr>
        <i/>
        <sz val="11"/>
        <color rgb="FF000000"/>
        <rFont val="Arial"/>
        <family val="2"/>
      </rPr>
      <t>x</t>
    </r>
    <r>
      <rPr>
        <sz val="11"/>
        <color rgb="FF000000"/>
        <rFont val="Arial"/>
        <family val="2"/>
      </rPr>
      <t> values</t>
    </r>
  </si>
  <si>
    <t>STDEVPA</t>
  </si>
  <si>
    <t>We divide by 4 instead of 5 like this</t>
  </si>
  <si>
    <r>
      <t>n</t>
    </r>
    <r>
      <rPr>
        <sz val="11"/>
        <color rgb="FF000000"/>
        <rFont val="Arial"/>
        <family val="2"/>
      </rPr>
      <t> is the total number of </t>
    </r>
    <r>
      <rPr>
        <i/>
        <sz val="11"/>
        <color rgb="FF000000"/>
        <rFont val="Arial"/>
        <family val="2"/>
      </rPr>
      <t>x</t>
    </r>
    <r>
      <rPr>
        <sz val="11"/>
        <color rgb="FF000000"/>
        <rFont val="Arial"/>
        <family val="2"/>
      </rPr>
      <t> values in the data set</t>
    </r>
  </si>
  <si>
    <t>STDEV</t>
  </si>
  <si>
    <t>Standard Deviation is just square root of variance, so:</t>
  </si>
  <si>
    <t>STDEVP</t>
  </si>
  <si>
    <t>Sample Variance</t>
  </si>
  <si>
    <t>2157.2 / 4 = 539.3</t>
  </si>
  <si>
    <t>σ</t>
  </si>
  <si>
    <t>√431.44</t>
  </si>
  <si>
    <t>Sample Standard Deviation</t>
  </si>
  <si>
    <t>√539.3</t>
  </si>
  <si>
    <t>STD</t>
  </si>
  <si>
    <t>And the good thing about the standard deviation is that it is useful</t>
  </si>
  <si>
    <t>Now we can show which heights are within one standard deviation of the mean</t>
  </si>
  <si>
    <t>Looks complicated, but the important change is to</t>
  </si>
  <si>
    <t xml:space="preserve">20.77 mm </t>
  </si>
  <si>
    <r>
      <t>divide by </t>
    </r>
    <r>
      <rPr>
        <b/>
        <sz val="11"/>
        <color rgb="FF333333"/>
        <rFont val="Verdana"/>
        <family val="2"/>
      </rPr>
      <t>N-1</t>
    </r>
    <r>
      <rPr>
        <sz val="11"/>
        <color rgb="FF333333"/>
        <rFont val="Verdana"/>
        <family val="2"/>
      </rPr>
      <t> (instead of </t>
    </r>
    <r>
      <rPr>
        <b/>
        <sz val="11"/>
        <color rgb="FF333333"/>
        <rFont val="Verdana"/>
        <family val="2"/>
      </rPr>
      <t>N</t>
    </r>
    <r>
      <rPr>
        <sz val="11"/>
        <color rgb="FF333333"/>
        <rFont val="Verdana"/>
        <family val="2"/>
      </rPr>
      <t>) when calculating a Sample Variance.</t>
    </r>
  </si>
  <si>
    <t>So, using the standard deviation we have a "standard" way of knowing</t>
  </si>
  <si>
    <t>Population Variance</t>
  </si>
  <si>
    <t>2157.2/5</t>
  </si>
  <si>
    <t>what is normal, and what is extra large or extra small</t>
  </si>
  <si>
    <t xml:space="preserve"> </t>
  </si>
  <si>
    <t>Marks</t>
  </si>
  <si>
    <t>Lucknow</t>
  </si>
  <si>
    <t>Row Labels</t>
  </si>
  <si>
    <t>Dept</t>
  </si>
  <si>
    <t>Branch</t>
  </si>
  <si>
    <t>Years</t>
  </si>
  <si>
    <t>Total Salary</t>
  </si>
  <si>
    <t>Maximum Salary</t>
  </si>
  <si>
    <t>Raja</t>
  </si>
  <si>
    <t>Sadiq</t>
  </si>
  <si>
    <t>Mktg</t>
  </si>
  <si>
    <t>PUNE</t>
  </si>
  <si>
    <t>1999</t>
  </si>
  <si>
    <t>Beena</t>
  </si>
  <si>
    <t>Mavadia</t>
  </si>
  <si>
    <t>Admin</t>
  </si>
  <si>
    <t>Delhi</t>
  </si>
  <si>
    <t>2014</t>
  </si>
  <si>
    <t>Seema</t>
  </si>
  <si>
    <t>Ranganathan</t>
  </si>
  <si>
    <t>R&amp;D</t>
  </si>
  <si>
    <t>Kanpur</t>
  </si>
  <si>
    <t>2020</t>
  </si>
  <si>
    <t>Julie</t>
  </si>
  <si>
    <t>D'Souza</t>
  </si>
  <si>
    <t>Mathura</t>
  </si>
  <si>
    <t>1988</t>
  </si>
  <si>
    <t>Neena</t>
  </si>
  <si>
    <t>Mukherjee</t>
  </si>
  <si>
    <t>Agra</t>
  </si>
  <si>
    <t>1989</t>
  </si>
  <si>
    <t>Pankaj</t>
  </si>
  <si>
    <t>Sutradhar</t>
  </si>
  <si>
    <t>Sales</t>
  </si>
  <si>
    <t>Ambala</t>
  </si>
  <si>
    <t>Shilpa</t>
  </si>
  <si>
    <t>Lele</t>
  </si>
  <si>
    <t>Jammu</t>
  </si>
  <si>
    <t>1983</t>
  </si>
  <si>
    <t>K.Sita</t>
  </si>
  <si>
    <t>Narayanan</t>
  </si>
  <si>
    <t>Personnel</t>
  </si>
  <si>
    <t>1984</t>
  </si>
  <si>
    <t>Priya</t>
  </si>
  <si>
    <t>Shirodkar</t>
  </si>
  <si>
    <t>Jaipur</t>
  </si>
  <si>
    <t>Parvati</t>
  </si>
  <si>
    <t>Khanna</t>
  </si>
  <si>
    <t>1986</t>
  </si>
  <si>
    <t>Hajra</t>
  </si>
  <si>
    <t>Hoonjan</t>
  </si>
  <si>
    <t>1996</t>
  </si>
  <si>
    <t>Giriraj</t>
  </si>
  <si>
    <t>Gupta</t>
  </si>
  <si>
    <t>1982</t>
  </si>
  <si>
    <t>Tapan</t>
  </si>
  <si>
    <t>Ghoshal</t>
  </si>
  <si>
    <t>CCD</t>
  </si>
  <si>
    <t>1997</t>
  </si>
  <si>
    <t>Zarina</t>
  </si>
  <si>
    <t>Vora</t>
  </si>
  <si>
    <t>1991</t>
  </si>
  <si>
    <t>Chitra</t>
  </si>
  <si>
    <t>Pednekar</t>
  </si>
  <si>
    <t>Finance</t>
  </si>
  <si>
    <t>Aligarh</t>
  </si>
  <si>
    <t>Sum of Total Salary</t>
  </si>
  <si>
    <t>Grand Total</t>
  </si>
  <si>
    <t>Student Registration</t>
  </si>
  <si>
    <t>Reg No</t>
  </si>
  <si>
    <t>Address</t>
  </si>
  <si>
    <t>Student Marks</t>
  </si>
  <si>
    <t>Fees</t>
  </si>
  <si>
    <t>Sum of Marks</t>
  </si>
  <si>
    <t>Sum of Fees</t>
  </si>
  <si>
    <t>Pivot Table</t>
  </si>
  <si>
    <t>Pivot Chart</t>
  </si>
  <si>
    <t>Ctrl+T- For Create Table</t>
  </si>
  <si>
    <t>(All)</t>
  </si>
  <si>
    <t>EMP ID</t>
  </si>
  <si>
    <t xml:space="preserve">Press F3 For Name </t>
  </si>
  <si>
    <t>Scroll index:</t>
  </si>
  <si>
    <t>Max scroll:</t>
  </si>
  <si>
    <t>Manager</t>
  </si>
  <si>
    <t>click on sales and press f3 and select Sales Series only Series value no other to link</t>
  </si>
  <si>
    <t>INDIRECT("ScrollSlider!A"&amp;Scroll_index&amp;":A"&amp;Scroll_index+Max_scroll)</t>
  </si>
  <si>
    <t>INDIRECT("ScrollSlider!B"&amp;Scroll_index&amp;":B"&amp;Scroll_index+Max_scroll)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</si>
</sst>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sz val="11"/>
      <color theme="1"/>
      <name val="Calibri"/>
      <family val="2"/>
      <scheme val="minor"/>
    </font>
    <font>
      <sz val="11"/>
      <color rgb="FFFF0000"/>
      <name val="Calibri"/>
      <family val="2"/>
      <scheme val="minor"/>
    </font>
    <font>
      <sz val="16"/>
      <color rgb="FFFF0000"/>
      <name val="Calibri"/>
      <family val="2"/>
      <scheme val="minor"/>
    </font>
    <font>
      <b/>
      <sz val="12"/>
      <color rgb="FFFF0000"/>
      <name val="Calibri"/>
      <family val="2"/>
      <scheme val="minor"/>
    </font>
    <font>
      <b/>
      <sz val="11"/>
      <color theme="1"/>
      <name val="Segoe UI"/>
      <family val="2"/>
    </font>
    <font>
      <sz val="11"/>
      <color rgb="FF333333"/>
      <name val="Segoe UI"/>
      <family val="2"/>
    </font>
    <font>
      <b/>
      <sz val="13"/>
      <color theme="1"/>
      <name val="Segoe UI"/>
      <family val="2"/>
    </font>
    <font>
      <vertAlign val="superscript"/>
      <sz val="11"/>
      <color theme="1"/>
      <name val="Segoe UI"/>
      <family val="2"/>
    </font>
    <font>
      <b/>
      <sz val="11"/>
      <color rgb="FF333333"/>
      <name val="Segoe UI"/>
      <family val="2"/>
    </font>
    <font>
      <b/>
      <i/>
      <sz val="11"/>
      <color rgb="FF333333"/>
      <name val="Segoe UI"/>
      <family val="2"/>
    </font>
    <font>
      <b/>
      <sz val="11"/>
      <color rgb="FF7030A0"/>
      <name val="Segoe UI"/>
      <family val="2"/>
    </font>
    <font>
      <b/>
      <sz val="11"/>
      <color theme="5" tint="-0.499984740745262"/>
      <name val="Segoe UI"/>
      <family val="2"/>
    </font>
    <font>
      <b/>
      <i/>
      <sz val="11"/>
      <color rgb="FF505050"/>
      <name val="Arial"/>
      <family val="2"/>
    </font>
    <font>
      <b/>
      <i/>
      <vertAlign val="subscript"/>
      <sz val="11"/>
      <color rgb="FF505050"/>
      <name val="Arial"/>
      <family val="2"/>
    </font>
    <font>
      <sz val="11"/>
      <color rgb="FF000000"/>
      <name val="Arial"/>
      <family val="2"/>
    </font>
    <font>
      <b/>
      <sz val="11"/>
      <color theme="4" tint="-0.249977111117893"/>
      <name val="Segoe UI"/>
      <family val="2"/>
    </font>
    <font>
      <b/>
      <sz val="11"/>
      <color rgb="FF505050"/>
      <name val="Arial"/>
      <family val="2"/>
    </font>
    <font>
      <i/>
      <sz val="11"/>
      <color rgb="FF000000"/>
      <name val="Arial"/>
      <family val="2"/>
    </font>
    <font>
      <b/>
      <sz val="11"/>
      <color rgb="FF00B050"/>
      <name val="Segoe UI"/>
      <family val="2"/>
    </font>
    <font>
      <b/>
      <sz val="11"/>
      <color rgb="FFFF0000"/>
      <name val="Segoe UI"/>
      <family val="2"/>
    </font>
    <font>
      <b/>
      <sz val="11"/>
      <color rgb="FF002060"/>
      <name val="Segoe UI"/>
      <family val="2"/>
    </font>
    <font>
      <sz val="11"/>
      <color rgb="FF333333"/>
      <name val="Verdana"/>
      <family val="2"/>
    </font>
    <font>
      <b/>
      <sz val="11"/>
      <color rgb="FF333333"/>
      <name val="Verdana"/>
      <family val="2"/>
    </font>
    <font>
      <b/>
      <sz val="14"/>
      <color rgb="FFFF0000"/>
      <name val="Calibri"/>
      <family val="2"/>
      <scheme val="minor"/>
    </font>
    <font>
      <b/>
      <sz val="18"/>
      <color rgb="FFFF0000"/>
      <name val="Calibri"/>
      <family val="2"/>
      <scheme val="minor"/>
    </font>
    <font>
      <b/>
      <sz val="11"/>
      <color theme="1"/>
      <name val="Calibri"/>
      <family val="2"/>
      <scheme val="minor"/>
    </font>
    <font>
      <b/>
      <sz val="11"/>
      <color rgb="FFFF0000"/>
      <name val="Calibri"/>
      <family val="2"/>
      <scheme val="minor"/>
    </font>
    <font>
      <b/>
      <sz val="11"/>
      <color indexed="9"/>
      <name val="Calibri"/>
      <family val="2"/>
      <scheme val="minor"/>
    </font>
    <font>
      <sz val="11"/>
      <color indexed="8"/>
      <name val="Calibri"/>
      <family val="2"/>
    </font>
    <font>
      <b/>
      <i/>
      <sz val="11"/>
      <color indexed="8"/>
      <name val="Calibri"/>
      <family val="2"/>
    </font>
    <font>
      <sz val="10"/>
      <color indexed="8"/>
      <name val="Calibri"/>
      <family val="2"/>
      <scheme val="minor"/>
    </font>
    <font>
      <b/>
      <sz val="12"/>
      <color indexed="8"/>
      <name val="Calibri"/>
      <family val="2"/>
    </font>
  </fonts>
  <fills count="9">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4" tint="0.79998168889431442"/>
        <bgColor theme="4" tint="0.79998168889431442"/>
      </patternFill>
    </fill>
    <fill>
      <patternFill patternType="solid">
        <fgColor indexed="30"/>
        <bgColor indexed="64"/>
      </patternFill>
    </fill>
    <fill>
      <patternFill patternType="solid">
        <fgColor theme="6" tint="0.59999389629810485"/>
        <bgColor indexed="64"/>
      </patternFill>
    </fill>
    <fill>
      <patternFill patternType="solid">
        <fgColor theme="0" tint="-4.9989318521683403E-2"/>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ck">
        <color rgb="FF00B050"/>
      </top>
      <bottom style="hair">
        <color indexed="64"/>
      </bottom>
      <diagonal/>
    </border>
    <border>
      <left/>
      <right/>
      <top style="thick">
        <color rgb="FF00B050"/>
      </top>
      <bottom style="hair">
        <color indexed="64"/>
      </bottom>
      <diagonal/>
    </border>
    <border>
      <left/>
      <right style="medium">
        <color indexed="64"/>
      </right>
      <top style="thick">
        <color rgb="FF00B050"/>
      </top>
      <bottom style="hair">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22"/>
      </left>
      <right style="thin">
        <color indexed="22"/>
      </right>
      <top style="thin">
        <color indexed="22"/>
      </top>
      <bottom style="thin">
        <color indexed="22"/>
      </bottom>
      <diagonal/>
    </border>
    <border>
      <left style="thick">
        <color theme="0"/>
      </left>
      <right style="thick">
        <color theme="0"/>
      </right>
      <top style="thick">
        <color theme="0"/>
      </top>
      <bottom style="thick">
        <color theme="0"/>
      </bottom>
      <diagonal/>
    </border>
  </borders>
  <cellStyleXfs count="4">
    <xf numFmtId="0" fontId="0" fillId="0" borderId="0"/>
    <xf numFmtId="9" fontId="1" fillId="0" borderId="0" applyFont="0" applyFill="0" applyBorder="0" applyAlignment="0" applyProtection="0"/>
    <xf numFmtId="0" fontId="29" fillId="0" borderId="0"/>
    <xf numFmtId="0" fontId="1" fillId="0" borderId="0"/>
  </cellStyleXfs>
  <cellXfs count="98">
    <xf numFmtId="0" fontId="0" fillId="0" borderId="0" xfId="0"/>
    <xf numFmtId="0" fontId="0" fillId="0" borderId="0" xfId="0" applyAlignment="1">
      <alignment horizontal="center"/>
    </xf>
    <xf numFmtId="9" fontId="0" fillId="0" borderId="0" xfId="1" applyFont="1"/>
    <xf numFmtId="0" fontId="0" fillId="0" borderId="1" xfId="0" applyBorder="1" applyAlignment="1">
      <alignment horizontal="center" vertical="center"/>
    </xf>
    <xf numFmtId="0" fontId="5" fillId="0" borderId="0" xfId="0" applyFont="1"/>
    <xf numFmtId="0" fontId="5" fillId="2" borderId="2" xfId="0" applyFont="1" applyFill="1" applyBorder="1" applyAlignment="1">
      <alignment horizontal="center"/>
    </xf>
    <xf numFmtId="0" fontId="5" fillId="2" borderId="3" xfId="0" applyFont="1" applyFill="1" applyBorder="1" applyAlignment="1">
      <alignment horizontal="center"/>
    </xf>
    <xf numFmtId="0" fontId="6" fillId="0" borderId="0" xfId="0" applyFont="1"/>
    <xf numFmtId="0" fontId="5" fillId="4" borderId="0" xfId="0" applyFont="1" applyFill="1"/>
    <xf numFmtId="0" fontId="0" fillId="0" borderId="0" xfId="0" applyAlignment="1">
      <alignment horizontal="right"/>
    </xf>
    <xf numFmtId="0" fontId="5" fillId="0" borderId="0" xfId="0" applyFont="1" applyAlignment="1">
      <alignment horizontal="right" vertical="center"/>
    </xf>
    <xf numFmtId="0" fontId="0" fillId="0" borderId="5" xfId="0" applyBorder="1"/>
    <xf numFmtId="0" fontId="5" fillId="0" borderId="0" xfId="0" applyFont="1" applyAlignment="1">
      <alignment vertical="center" wrapText="1"/>
    </xf>
    <xf numFmtId="0" fontId="0" fillId="0" borderId="4"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0" borderId="4" xfId="0" applyBorder="1" applyAlignment="1">
      <alignment horizontal="center" wrapText="1"/>
    </xf>
    <xf numFmtId="0" fontId="0" fillId="0" borderId="4" xfId="0" applyBorder="1"/>
    <xf numFmtId="0" fontId="0" fillId="0" borderId="6" xfId="0" applyBorder="1"/>
    <xf numFmtId="0" fontId="0" fillId="0" borderId="8" xfId="0" applyBorder="1" applyAlignment="1">
      <alignment horizontal="center"/>
    </xf>
    <xf numFmtId="0" fontId="0" fillId="0" borderId="9" xfId="0" applyBorder="1" applyAlignment="1">
      <alignment horizontal="center"/>
    </xf>
    <xf numFmtId="0" fontId="0" fillId="0" borderId="10" xfId="0" applyBorder="1"/>
    <xf numFmtId="0" fontId="0" fillId="0" borderId="11" xfId="0" applyBorder="1"/>
    <xf numFmtId="0" fontId="0" fillId="0" borderId="12" xfId="0" applyBorder="1"/>
    <xf numFmtId="2" fontId="0" fillId="0" borderId="0" xfId="0" applyNumberFormat="1" applyAlignment="1">
      <alignment horizontal="center"/>
    </xf>
    <xf numFmtId="0" fontId="9" fillId="0" borderId="0" xfId="0" applyFont="1" applyAlignment="1">
      <alignment horizontal="center" vertical="center"/>
    </xf>
    <xf numFmtId="0" fontId="0" fillId="0" borderId="13" xfId="0" applyBorder="1"/>
    <xf numFmtId="0" fontId="0" fillId="0" borderId="14" xfId="0" applyBorder="1"/>
    <xf numFmtId="0" fontId="0" fillId="0" borderId="15" xfId="0" applyBorder="1"/>
    <xf numFmtId="0" fontId="0" fillId="0" borderId="0" xfId="0" applyAlignment="1">
      <alignment horizontal="left" vertical="center"/>
    </xf>
    <xf numFmtId="0" fontId="5" fillId="0" borderId="0" xfId="0" applyFont="1" applyAlignment="1">
      <alignment horizontal="right"/>
    </xf>
    <xf numFmtId="0" fontId="11" fillId="0" borderId="0" xfId="0" applyFont="1"/>
    <xf numFmtId="0" fontId="0" fillId="0" borderId="16" xfId="0" applyBorder="1"/>
    <xf numFmtId="0" fontId="0" fillId="0" borderId="17" xfId="0" applyBorder="1"/>
    <xf numFmtId="0" fontId="0" fillId="0" borderId="18" xfId="0" applyBorder="1"/>
    <xf numFmtId="0" fontId="9" fillId="0" borderId="7" xfId="0" applyFont="1" applyBorder="1" applyAlignment="1">
      <alignment horizontal="center" vertical="center"/>
    </xf>
    <xf numFmtId="0" fontId="0" fillId="0" borderId="19" xfId="0" applyBorder="1"/>
    <xf numFmtId="0" fontId="0" fillId="0" borderId="20" xfId="0" applyBorder="1"/>
    <xf numFmtId="0" fontId="0" fillId="0" borderId="21" xfId="0" applyBorder="1"/>
    <xf numFmtId="0" fontId="0" fillId="0" borderId="1" xfId="0" applyBorder="1" applyAlignment="1">
      <alignment horizontal="center"/>
    </xf>
    <xf numFmtId="1" fontId="5" fillId="0" borderId="1" xfId="0" applyNumberFormat="1" applyFont="1" applyBorder="1" applyAlignment="1">
      <alignment horizontal="center"/>
    </xf>
    <xf numFmtId="0" fontId="0" fillId="0" borderId="7" xfId="0" applyBorder="1" applyAlignment="1">
      <alignment horizontal="center"/>
    </xf>
    <xf numFmtId="0" fontId="12" fillId="0" borderId="0" xfId="0" applyFont="1"/>
    <xf numFmtId="0" fontId="0" fillId="0" borderId="22" xfId="0" applyBorder="1"/>
    <xf numFmtId="0" fontId="0" fillId="0" borderId="23" xfId="0" applyBorder="1"/>
    <xf numFmtId="0" fontId="0" fillId="0" borderId="24" xfId="0" applyBorder="1"/>
    <xf numFmtId="0" fontId="13" fillId="0" borderId="0" xfId="0" applyFont="1"/>
    <xf numFmtId="0" fontId="15" fillId="0" borderId="0" xfId="0" applyFont="1"/>
    <xf numFmtId="0" fontId="16" fillId="0" borderId="0" xfId="0" applyFont="1"/>
    <xf numFmtId="0" fontId="17" fillId="0" borderId="0" xfId="0" applyFont="1"/>
    <xf numFmtId="0" fontId="19" fillId="0" borderId="0" xfId="0" applyFont="1"/>
    <xf numFmtId="0" fontId="20" fillId="0" borderId="0" xfId="0" applyFont="1"/>
    <xf numFmtId="0" fontId="0" fillId="0" borderId="25" xfId="0" applyBorder="1"/>
    <xf numFmtId="0" fontId="0" fillId="0" borderId="26" xfId="0" applyBorder="1"/>
    <xf numFmtId="0" fontId="0" fillId="0" borderId="27" xfId="0" applyBorder="1"/>
    <xf numFmtId="0" fontId="21" fillId="0" borderId="0" xfId="0" applyFont="1"/>
    <xf numFmtId="0" fontId="6" fillId="0" borderId="0" xfId="0" applyFont="1" applyAlignment="1">
      <alignment vertical="center"/>
    </xf>
    <xf numFmtId="0" fontId="6" fillId="0" borderId="0" xfId="0" applyFont="1" applyAlignment="1">
      <alignment horizontal="right" vertical="center"/>
    </xf>
    <xf numFmtId="2" fontId="5" fillId="0" borderId="0" xfId="0" applyNumberFormat="1" applyFont="1" applyAlignment="1">
      <alignment horizontal="left"/>
    </xf>
    <xf numFmtId="0" fontId="22" fillId="0" borderId="0" xfId="0" applyFont="1"/>
    <xf numFmtId="0" fontId="0" fillId="0" borderId="8" xfId="0" applyBorder="1"/>
    <xf numFmtId="0" fontId="0" fillId="0" borderId="9" xfId="0" applyBorder="1"/>
    <xf numFmtId="2" fontId="5" fillId="0" borderId="0" xfId="0" applyNumberFormat="1" applyFont="1"/>
    <xf numFmtId="0" fontId="26" fillId="5" borderId="1" xfId="0" applyFont="1" applyFill="1" applyBorder="1" applyAlignment="1">
      <alignment horizontal="center" vertical="center"/>
    </xf>
    <xf numFmtId="0" fontId="26" fillId="0" borderId="1" xfId="0" applyFont="1" applyBorder="1" applyAlignment="1">
      <alignment horizontal="center" vertical="center"/>
    </xf>
    <xf numFmtId="0" fontId="0" fillId="0" borderId="0" xfId="0" pivotButton="1"/>
    <xf numFmtId="10" fontId="0" fillId="0" borderId="0" xfId="0" applyNumberFormat="1"/>
    <xf numFmtId="0" fontId="0" fillId="0" borderId="29" xfId="0" applyBorder="1" applyAlignment="1">
      <alignment horizontal="center"/>
    </xf>
    <xf numFmtId="0" fontId="0" fillId="0" borderId="28"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1" xfId="0" pivotButton="1" applyBorder="1" applyAlignment="1">
      <alignment horizontal="center"/>
    </xf>
    <xf numFmtId="0" fontId="28" fillId="6" borderId="36" xfId="0" applyFont="1" applyFill="1" applyBorder="1" applyAlignment="1">
      <alignment horizontal="center" vertical="center"/>
    </xf>
    <xf numFmtId="0" fontId="30" fillId="7" borderId="37" xfId="2" applyFont="1" applyFill="1" applyBorder="1" applyAlignment="1">
      <alignment horizontal="center"/>
    </xf>
    <xf numFmtId="0" fontId="1" fillId="0" borderId="0" xfId="3"/>
    <xf numFmtId="0" fontId="31" fillId="0" borderId="36" xfId="0" applyFont="1" applyBorder="1" applyAlignment="1">
      <alignment horizontal="center" vertical="center"/>
    </xf>
    <xf numFmtId="0" fontId="32" fillId="8" borderId="37" xfId="2" applyFont="1" applyFill="1" applyBorder="1" applyAlignment="1">
      <alignment horizontal="center"/>
    </xf>
    <xf numFmtId="0" fontId="4" fillId="0" borderId="0" xfId="0" applyFont="1"/>
    <xf numFmtId="0" fontId="29" fillId="0" borderId="0" xfId="2"/>
    <xf numFmtId="0" fontId="2" fillId="2" borderId="0" xfId="0" applyFont="1" applyFill="1" applyAlignment="1">
      <alignment horizontal="center"/>
    </xf>
    <xf numFmtId="0" fontId="24" fillId="2" borderId="0" xfId="0" applyFont="1" applyFill="1" applyAlignment="1">
      <alignment horizontal="center"/>
    </xf>
    <xf numFmtId="0" fontId="25" fillId="2" borderId="0" xfId="0" applyFont="1" applyFill="1" applyAlignment="1">
      <alignment horizontal="center"/>
    </xf>
    <xf numFmtId="0" fontId="3" fillId="0" borderId="0" xfId="0" applyFont="1" applyAlignment="1">
      <alignment horizontal="center" vertical="center"/>
    </xf>
    <xf numFmtId="0" fontId="27" fillId="2" borderId="23" xfId="0" applyFont="1" applyFill="1" applyBorder="1" applyAlignment="1">
      <alignment horizontal="center"/>
    </xf>
    <xf numFmtId="1" fontId="0" fillId="0" borderId="4" xfId="0" applyNumberFormat="1" applyBorder="1" applyAlignment="1">
      <alignment horizontal="center"/>
    </xf>
    <xf numFmtId="1" fontId="0" fillId="0" borderId="0" xfId="0" applyNumberFormat="1" applyAlignment="1">
      <alignment horizontal="center"/>
    </xf>
    <xf numFmtId="0" fontId="5" fillId="0" borderId="7" xfId="0" applyFont="1" applyBorder="1" applyAlignment="1">
      <alignment horizontal="center"/>
    </xf>
    <xf numFmtId="0" fontId="9" fillId="0" borderId="0" xfId="0" applyFont="1" applyAlignment="1">
      <alignment horizontal="right" vertical="center"/>
    </xf>
    <xf numFmtId="0" fontId="10" fillId="0" borderId="0" xfId="0" applyFont="1" applyAlignment="1">
      <alignment horizontal="right" vertical="center"/>
    </xf>
    <xf numFmtId="0" fontId="5" fillId="0" borderId="0" xfId="0" applyFont="1" applyAlignment="1">
      <alignment horizontal="center" vertical="center"/>
    </xf>
    <xf numFmtId="0" fontId="0" fillId="0" borderId="5" xfId="0" applyBorder="1" applyAlignment="1">
      <alignment horizontal="center"/>
    </xf>
    <xf numFmtId="0" fontId="5" fillId="3" borderId="4" xfId="0" applyFont="1" applyFill="1" applyBorder="1" applyAlignment="1">
      <alignment horizontal="center"/>
    </xf>
    <xf numFmtId="0" fontId="5" fillId="3" borderId="0" xfId="0" applyFont="1" applyFill="1" applyAlignment="1">
      <alignment horizontal="center"/>
    </xf>
    <xf numFmtId="0" fontId="5" fillId="0" borderId="0" xfId="0" applyFont="1" applyAlignment="1">
      <alignment horizontal="center" vertical="center" wrapText="1"/>
    </xf>
  </cellXfs>
  <cellStyles count="4">
    <cellStyle name="Normal" xfId="0" builtinId="0"/>
    <cellStyle name="Normal 2" xfId="3" xr:uid="{B19E12E0-DF43-470B-B428-28D66F257511}"/>
    <cellStyle name="Normal_Sheet1" xfId="2" xr:uid="{E04C3099-416E-4197-9CEE-B8534FFAB944}"/>
    <cellStyle name="Percent" xfId="1" builtinId="5"/>
  </cellStyles>
  <dxfs count="25">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ScrollSlider!$B$1</c:f>
              <c:strCache>
                <c:ptCount val="1"/>
                <c:pt idx="0">
                  <c:v>Sales</c:v>
                </c:pt>
              </c:strCache>
            </c:strRef>
          </c:tx>
          <c:spPr>
            <a:solidFill>
              <a:schemeClr val="accent1"/>
            </a:solidFill>
            <a:ln>
              <a:noFill/>
            </a:ln>
            <a:effectLst/>
          </c:spPr>
          <c:invertIfNegative val="0"/>
          <c:cat>
            <c:numRef>
              <c:f>ScrollSlider!$A$2:$A$7</c:f>
              <c:numCache>
                <c:formatCode>General</c:formatCode>
                <c:ptCount val="6"/>
                <c:pt idx="0">
                  <c:v>10001</c:v>
                </c:pt>
                <c:pt idx="1">
                  <c:v>10002</c:v>
                </c:pt>
                <c:pt idx="2">
                  <c:v>10003</c:v>
                </c:pt>
                <c:pt idx="3">
                  <c:v>10004</c:v>
                </c:pt>
                <c:pt idx="4">
                  <c:v>10005</c:v>
                </c:pt>
                <c:pt idx="5">
                  <c:v>10006</c:v>
                </c:pt>
              </c:numCache>
            </c:numRef>
          </c:cat>
          <c:val>
            <c:numRef>
              <c:f>[0]!MySales</c:f>
              <c:numCache>
                <c:formatCode>General</c:formatCode>
                <c:ptCount val="5"/>
                <c:pt idx="0">
                  <c:v>34</c:v>
                </c:pt>
                <c:pt idx="1">
                  <c:v>70</c:v>
                </c:pt>
                <c:pt idx="2">
                  <c:v>80</c:v>
                </c:pt>
                <c:pt idx="3">
                  <c:v>74</c:v>
                </c:pt>
                <c:pt idx="4">
                  <c:v>45</c:v>
                </c:pt>
              </c:numCache>
            </c:numRef>
          </c:val>
          <c:extLst>
            <c:ext xmlns:c16="http://schemas.microsoft.com/office/drawing/2014/chart" uri="{C3380CC4-5D6E-409C-BE32-E72D297353CC}">
              <c16:uniqueId val="{00000000-DD69-49E3-9C1D-6F5AF7A90DF4}"/>
            </c:ext>
          </c:extLst>
        </c:ser>
        <c:dLbls>
          <c:showLegendKey val="0"/>
          <c:showVal val="0"/>
          <c:showCatName val="0"/>
          <c:showSerName val="0"/>
          <c:showPercent val="0"/>
          <c:showBubbleSize val="0"/>
        </c:dLbls>
        <c:gapWidth val="219"/>
        <c:overlap val="-27"/>
        <c:axId val="543307424"/>
        <c:axId val="543312464"/>
      </c:barChart>
      <c:catAx>
        <c:axId val="54330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312464"/>
        <c:crosses val="autoZero"/>
        <c:auto val="1"/>
        <c:lblAlgn val="ctr"/>
        <c:lblOffset val="100"/>
        <c:noMultiLvlLbl val="0"/>
      </c:catAx>
      <c:valAx>
        <c:axId val="543312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307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1"/>
          <c:order val="0"/>
          <c:tx>
            <c:strRef>
              <c:f>ScrollSlider!$B$1</c:f>
              <c:strCache>
                <c:ptCount val="1"/>
                <c:pt idx="0">
                  <c:v>Sales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48F-4488-A67A-994654B9E8D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48F-4488-A67A-994654B9E8D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48F-4488-A67A-994654B9E8D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48F-4488-A67A-994654B9E8D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48F-4488-A67A-994654B9E8D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numRef>
              <c:f>ScrollSlider!$A$2:$A$7</c:f>
              <c:numCache>
                <c:formatCode>General</c:formatCode>
                <c:ptCount val="6"/>
                <c:pt idx="0">
                  <c:v>10001</c:v>
                </c:pt>
                <c:pt idx="1">
                  <c:v>10002</c:v>
                </c:pt>
                <c:pt idx="2">
                  <c:v>10003</c:v>
                </c:pt>
                <c:pt idx="3">
                  <c:v>10004</c:v>
                </c:pt>
                <c:pt idx="4">
                  <c:v>10005</c:v>
                </c:pt>
                <c:pt idx="5">
                  <c:v>10006</c:v>
                </c:pt>
              </c:numCache>
            </c:numRef>
          </c:cat>
          <c:val>
            <c:numRef>
              <c:f>[0]!MySales</c:f>
              <c:numCache>
                <c:formatCode>General</c:formatCode>
                <c:ptCount val="5"/>
                <c:pt idx="0">
                  <c:v>34</c:v>
                </c:pt>
                <c:pt idx="1">
                  <c:v>70</c:v>
                </c:pt>
                <c:pt idx="2">
                  <c:v>80</c:v>
                </c:pt>
                <c:pt idx="3">
                  <c:v>74</c:v>
                </c:pt>
                <c:pt idx="4">
                  <c:v>45</c:v>
                </c:pt>
              </c:numCache>
            </c:numRef>
          </c:val>
          <c:extLst>
            <c:ext xmlns:c16="http://schemas.microsoft.com/office/drawing/2014/chart" uri="{C3380CC4-5D6E-409C-BE32-E72D297353CC}">
              <c16:uniqueId val="{0000000D-2E4F-438D-9AA0-8D6CE896B836}"/>
            </c:ext>
          </c:extLst>
        </c:ser>
        <c:ser>
          <c:idx val="0"/>
          <c:order val="1"/>
          <c:tx>
            <c:strRef>
              <c:f>ScrollSlider!$B$1</c:f>
              <c:strCache>
                <c:ptCount val="1"/>
                <c:pt idx="0">
                  <c:v>Sales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E4F-438D-9AA0-8D6CE896B83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E4F-438D-9AA0-8D6CE896B83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E4F-438D-9AA0-8D6CE896B83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E4F-438D-9AA0-8D6CE896B83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2E4F-438D-9AA0-8D6CE896B836}"/>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numRef>
              <c:f>ScrollSlider!$A$2:$A$7</c:f>
              <c:numCache>
                <c:formatCode>General</c:formatCode>
                <c:ptCount val="6"/>
                <c:pt idx="0">
                  <c:v>10001</c:v>
                </c:pt>
                <c:pt idx="1">
                  <c:v>10002</c:v>
                </c:pt>
                <c:pt idx="2">
                  <c:v>10003</c:v>
                </c:pt>
                <c:pt idx="3">
                  <c:v>10004</c:v>
                </c:pt>
                <c:pt idx="4">
                  <c:v>10005</c:v>
                </c:pt>
                <c:pt idx="5">
                  <c:v>10006</c:v>
                </c:pt>
              </c:numCache>
            </c:numRef>
          </c:cat>
          <c:val>
            <c:numRef>
              <c:f>[0]!MySales</c:f>
              <c:numCache>
                <c:formatCode>General</c:formatCode>
                <c:ptCount val="5"/>
                <c:pt idx="0">
                  <c:v>34</c:v>
                </c:pt>
                <c:pt idx="1">
                  <c:v>70</c:v>
                </c:pt>
                <c:pt idx="2">
                  <c:v>80</c:v>
                </c:pt>
                <c:pt idx="3">
                  <c:v>74</c:v>
                </c:pt>
                <c:pt idx="4">
                  <c:v>45</c:v>
                </c:pt>
              </c:numCache>
            </c:numRef>
          </c:val>
          <c:extLst>
            <c:ext xmlns:c16="http://schemas.microsoft.com/office/drawing/2014/chart" uri="{C3380CC4-5D6E-409C-BE32-E72D297353CC}">
              <c16:uniqueId val="{0000000C-2E4F-438D-9AA0-8D6CE896B83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1"/>
          <c:order val="0"/>
          <c:tx>
            <c:strRef>
              <c:f>ScrollSlider!$B$1</c:f>
              <c:strCache>
                <c:ptCount val="1"/>
                <c:pt idx="0">
                  <c:v>Sales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ScrollSlider!$A$2:$A$7</c:f>
              <c:numCache>
                <c:formatCode>General</c:formatCode>
                <c:ptCount val="6"/>
                <c:pt idx="0">
                  <c:v>10001</c:v>
                </c:pt>
                <c:pt idx="1">
                  <c:v>10002</c:v>
                </c:pt>
                <c:pt idx="2">
                  <c:v>10003</c:v>
                </c:pt>
                <c:pt idx="3">
                  <c:v>10004</c:v>
                </c:pt>
                <c:pt idx="4">
                  <c:v>10005</c:v>
                </c:pt>
                <c:pt idx="5">
                  <c:v>10006</c:v>
                </c:pt>
              </c:numCache>
            </c:numRef>
          </c:cat>
          <c:val>
            <c:numRef>
              <c:f>[0]!MySales</c:f>
              <c:numCache>
                <c:formatCode>General</c:formatCode>
                <c:ptCount val="5"/>
                <c:pt idx="0">
                  <c:v>34</c:v>
                </c:pt>
                <c:pt idx="1">
                  <c:v>70</c:v>
                </c:pt>
                <c:pt idx="2">
                  <c:v>80</c:v>
                </c:pt>
                <c:pt idx="3">
                  <c:v>74</c:v>
                </c:pt>
                <c:pt idx="4">
                  <c:v>45</c:v>
                </c:pt>
              </c:numCache>
            </c:numRef>
          </c:val>
          <c:extLst>
            <c:ext xmlns:c16="http://schemas.microsoft.com/office/drawing/2014/chart" uri="{C3380CC4-5D6E-409C-BE32-E72D297353CC}">
              <c16:uniqueId val="{0000000A-AA38-4179-9BB6-5BF5E3E15B5E}"/>
            </c:ext>
          </c:extLst>
        </c:ser>
        <c:ser>
          <c:idx val="0"/>
          <c:order val="1"/>
          <c:tx>
            <c:strRef>
              <c:f>ScrollSlider!$B$1</c:f>
              <c:strCache>
                <c:ptCount val="1"/>
                <c:pt idx="0">
                  <c:v>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ScrollSlider!$A$2:$A$7</c:f>
              <c:numCache>
                <c:formatCode>General</c:formatCode>
                <c:ptCount val="6"/>
                <c:pt idx="0">
                  <c:v>10001</c:v>
                </c:pt>
                <c:pt idx="1">
                  <c:v>10002</c:v>
                </c:pt>
                <c:pt idx="2">
                  <c:v>10003</c:v>
                </c:pt>
                <c:pt idx="3">
                  <c:v>10004</c:v>
                </c:pt>
                <c:pt idx="4">
                  <c:v>10005</c:v>
                </c:pt>
                <c:pt idx="5">
                  <c:v>10006</c:v>
                </c:pt>
              </c:numCache>
            </c:numRef>
          </c:cat>
          <c:val>
            <c:numRef>
              <c:f>[0]!MySales</c:f>
              <c:numCache>
                <c:formatCode>General</c:formatCode>
                <c:ptCount val="5"/>
                <c:pt idx="0">
                  <c:v>34</c:v>
                </c:pt>
                <c:pt idx="1">
                  <c:v>70</c:v>
                </c:pt>
                <c:pt idx="2">
                  <c:v>80</c:v>
                </c:pt>
                <c:pt idx="3">
                  <c:v>74</c:v>
                </c:pt>
                <c:pt idx="4">
                  <c:v>45</c:v>
                </c:pt>
              </c:numCache>
            </c:numRef>
          </c:val>
          <c:extLst>
            <c:ext xmlns:c16="http://schemas.microsoft.com/office/drawing/2014/chart" uri="{C3380CC4-5D6E-409C-BE32-E72D297353CC}">
              <c16:uniqueId val="{00000015-AA38-4179-9BB6-5BF5E3E15B5E}"/>
            </c:ext>
          </c:extLst>
        </c:ser>
        <c:dLbls>
          <c:showLegendKey val="0"/>
          <c:showVal val="0"/>
          <c:showCatName val="0"/>
          <c:showSerName val="0"/>
          <c:showPercent val="0"/>
          <c:showBubbleSize val="0"/>
        </c:dLbls>
        <c:gapWidth val="150"/>
        <c:overlap val="100"/>
        <c:axId val="775108528"/>
        <c:axId val="775114288"/>
      </c:barChart>
      <c:valAx>
        <c:axId val="775114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108528"/>
        <c:crosses val="autoZero"/>
        <c:crossBetween val="between"/>
      </c:valAx>
      <c:catAx>
        <c:axId val="775108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11428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[Advance_Excel_With_ScrollBar_Dasboard.xlsm]Pivot!PivotTable35</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Pivot!$C$19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B6D-462D-A553-E14DD10E767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B6D-462D-A553-E14DD10E767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B6D-462D-A553-E14DD10E767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B6D-462D-A553-E14DD10E767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B6D-462D-A553-E14DD10E767D}"/>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E8A-4107-B37F-C7739FC86B1A}"/>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CE8A-4107-B37F-C7739FC86B1A}"/>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CE8A-4107-B37F-C7739FC86B1A}"/>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79B3-49EC-8547-83BAEEBB5068}"/>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79B3-49EC-8547-83BAEEBB506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Pivot!$B$20:$B$30</c:f>
              <c:strCache>
                <c:ptCount val="10"/>
                <c:pt idx="0">
                  <c:v>Agra</c:v>
                </c:pt>
                <c:pt idx="1">
                  <c:v>Aligarh</c:v>
                </c:pt>
                <c:pt idx="2">
                  <c:v>Ambala</c:v>
                </c:pt>
                <c:pt idx="3">
                  <c:v>Delhi</c:v>
                </c:pt>
                <c:pt idx="4">
                  <c:v>Jaipur</c:v>
                </c:pt>
                <c:pt idx="5">
                  <c:v>Jammu</c:v>
                </c:pt>
                <c:pt idx="6">
                  <c:v>Kanpur</c:v>
                </c:pt>
                <c:pt idx="7">
                  <c:v>Lucknow</c:v>
                </c:pt>
                <c:pt idx="8">
                  <c:v>Mathura</c:v>
                </c:pt>
                <c:pt idx="9">
                  <c:v>PUNE</c:v>
                </c:pt>
              </c:strCache>
            </c:strRef>
          </c:cat>
          <c:val>
            <c:numRef>
              <c:f>Pivot!$C$20:$C$30</c:f>
              <c:numCache>
                <c:formatCode>0.00%</c:formatCode>
                <c:ptCount val="10"/>
                <c:pt idx="0">
                  <c:v>0.10213884357440638</c:v>
                </c:pt>
                <c:pt idx="1">
                  <c:v>8.8816385716875113E-2</c:v>
                </c:pt>
                <c:pt idx="2">
                  <c:v>6.8424868588000731E-2</c:v>
                </c:pt>
                <c:pt idx="3">
                  <c:v>4.4408192858437556E-2</c:v>
                </c:pt>
                <c:pt idx="4">
                  <c:v>8.8816385716875113E-2</c:v>
                </c:pt>
                <c:pt idx="5">
                  <c:v>0.12642740619902121</c:v>
                </c:pt>
                <c:pt idx="6">
                  <c:v>0.32263911546130142</c:v>
                </c:pt>
                <c:pt idx="7">
                  <c:v>3.1720137756026827E-2</c:v>
                </c:pt>
                <c:pt idx="8">
                  <c:v>8.3106760920790279E-2</c:v>
                </c:pt>
                <c:pt idx="9">
                  <c:v>4.3501903208265365E-2</c:v>
                </c:pt>
              </c:numCache>
            </c:numRef>
          </c:val>
          <c:extLst>
            <c:ext xmlns:c16="http://schemas.microsoft.com/office/drawing/2014/chart" uri="{C3380CC4-5D6E-409C-BE32-E72D297353CC}">
              <c16:uniqueId val="{00000000-6CCF-4ECC-BCC4-F4AD05A71427}"/>
            </c:ext>
          </c:extLst>
        </c:ser>
        <c:dLbls>
          <c:dLblPos val="bestFit"/>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[Advance_Excel_With_ScrollBar_Dasboard.xlsm]Pivot!PivotTable3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Pivot!$E$44</c:f>
              <c:strCache>
                <c:ptCount val="1"/>
                <c:pt idx="0">
                  <c:v>Sum of Marks</c:v>
                </c:pt>
              </c:strCache>
            </c:strRef>
          </c:tx>
          <c:spPr>
            <a:solidFill>
              <a:schemeClr val="accent1"/>
            </a:solidFill>
            <a:ln>
              <a:noFill/>
            </a:ln>
            <a:effectLst/>
          </c:spPr>
          <c:invertIfNegative val="0"/>
          <c:cat>
            <c:strRef>
              <c:f>Pivot!$D$45:$D$49</c:f>
              <c:strCache>
                <c:ptCount val="5"/>
                <c:pt idx="0">
                  <c:v>Priya</c:v>
                </c:pt>
                <c:pt idx="1">
                  <c:v>Raja</c:v>
                </c:pt>
                <c:pt idx="2">
                  <c:v>Seema</c:v>
                </c:pt>
                <c:pt idx="3">
                  <c:v>Shilpa</c:v>
                </c:pt>
                <c:pt idx="4">
                  <c:v>Tapan</c:v>
                </c:pt>
              </c:strCache>
            </c:strRef>
          </c:cat>
          <c:val>
            <c:numRef>
              <c:f>Pivot!$E$45:$E$49</c:f>
              <c:numCache>
                <c:formatCode>General</c:formatCode>
                <c:ptCount val="5"/>
                <c:pt idx="0">
                  <c:v>60</c:v>
                </c:pt>
                <c:pt idx="1">
                  <c:v>80</c:v>
                </c:pt>
                <c:pt idx="2">
                  <c:v>70</c:v>
                </c:pt>
                <c:pt idx="3">
                  <c:v>40</c:v>
                </c:pt>
                <c:pt idx="4">
                  <c:v>90</c:v>
                </c:pt>
              </c:numCache>
            </c:numRef>
          </c:val>
          <c:extLst>
            <c:ext xmlns:c16="http://schemas.microsoft.com/office/drawing/2014/chart" uri="{C3380CC4-5D6E-409C-BE32-E72D297353CC}">
              <c16:uniqueId val="{00000000-5329-4FCB-A511-630017A8EC7F}"/>
            </c:ext>
          </c:extLst>
        </c:ser>
        <c:ser>
          <c:idx val="1"/>
          <c:order val="1"/>
          <c:tx>
            <c:strRef>
              <c:f>Pivot!$F$44</c:f>
              <c:strCache>
                <c:ptCount val="1"/>
                <c:pt idx="0">
                  <c:v>Sum of Fees</c:v>
                </c:pt>
              </c:strCache>
            </c:strRef>
          </c:tx>
          <c:spPr>
            <a:solidFill>
              <a:schemeClr val="accent2"/>
            </a:solidFill>
            <a:ln>
              <a:noFill/>
            </a:ln>
            <a:effectLst/>
          </c:spPr>
          <c:invertIfNegative val="0"/>
          <c:cat>
            <c:strRef>
              <c:f>Pivot!$D$45:$D$49</c:f>
              <c:strCache>
                <c:ptCount val="5"/>
                <c:pt idx="0">
                  <c:v>Priya</c:v>
                </c:pt>
                <c:pt idx="1">
                  <c:v>Raja</c:v>
                </c:pt>
                <c:pt idx="2">
                  <c:v>Seema</c:v>
                </c:pt>
                <c:pt idx="3">
                  <c:v>Shilpa</c:v>
                </c:pt>
                <c:pt idx="4">
                  <c:v>Tapan</c:v>
                </c:pt>
              </c:strCache>
            </c:strRef>
          </c:cat>
          <c:val>
            <c:numRef>
              <c:f>Pivot!$F$45:$F$49</c:f>
              <c:numCache>
                <c:formatCode>General</c:formatCode>
                <c:ptCount val="5"/>
                <c:pt idx="0">
                  <c:v>9000</c:v>
                </c:pt>
                <c:pt idx="1">
                  <c:v>8000</c:v>
                </c:pt>
                <c:pt idx="2">
                  <c:v>4000</c:v>
                </c:pt>
                <c:pt idx="3">
                  <c:v>7000</c:v>
                </c:pt>
                <c:pt idx="4">
                  <c:v>8900</c:v>
                </c:pt>
              </c:numCache>
            </c:numRef>
          </c:val>
          <c:extLst>
            <c:ext xmlns:c16="http://schemas.microsoft.com/office/drawing/2014/chart" uri="{C3380CC4-5D6E-409C-BE32-E72D297353CC}">
              <c16:uniqueId val="{00000001-5329-4FCB-A511-630017A8EC7F}"/>
            </c:ext>
          </c:extLst>
        </c:ser>
        <c:dLbls>
          <c:showLegendKey val="0"/>
          <c:showVal val="0"/>
          <c:showCatName val="0"/>
          <c:showSerName val="0"/>
          <c:showPercent val="0"/>
          <c:showBubbleSize val="0"/>
        </c:dLbls>
        <c:gapWidth val="219"/>
        <c:overlap val="-27"/>
        <c:axId val="591503016"/>
        <c:axId val="591493296"/>
      </c:barChart>
      <c:catAx>
        <c:axId val="591503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493296"/>
        <c:crosses val="autoZero"/>
        <c:auto val="1"/>
        <c:lblAlgn val="ctr"/>
        <c:lblOffset val="100"/>
        <c:noMultiLvlLbl val="0"/>
      </c:catAx>
      <c:valAx>
        <c:axId val="591493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1503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6" fmlaLink="$E$2" horiz="1" max="20" min="2" page="10" val="10"/>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chart" Target="../charts/chart3.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2.xml"/><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7" Type="http://schemas.openxmlformats.org/officeDocument/2006/relationships/image" Target="../media/image12.png"/><Relationship Id="rId2" Type="http://schemas.openxmlformats.org/officeDocument/2006/relationships/image" Target="../media/image7.jpe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jpeg"/><Relationship Id="rId4"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868680</xdr:colOff>
          <xdr:row>3</xdr:row>
          <xdr:rowOff>106680</xdr:rowOff>
        </xdr:from>
        <xdr:to>
          <xdr:col>5</xdr:col>
          <xdr:colOff>106680</xdr:colOff>
          <xdr:row>5</xdr:row>
          <xdr:rowOff>45720</xdr:rowOff>
        </xdr:to>
        <xdr:sp macro="" textlink="">
          <xdr:nvSpPr>
            <xdr:cNvPr id="7169" name="Scroll Bar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129540</xdr:colOff>
      <xdr:row>5</xdr:row>
      <xdr:rowOff>179070</xdr:rowOff>
    </xdr:from>
    <xdr:to>
      <xdr:col>4</xdr:col>
      <xdr:colOff>411480</xdr:colOff>
      <xdr:row>17</xdr:row>
      <xdr:rowOff>15240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733425</xdr:colOff>
      <xdr:row>19</xdr:row>
      <xdr:rowOff>146684</xdr:rowOff>
    </xdr:from>
    <xdr:to>
      <xdr:col>10</xdr:col>
      <xdr:colOff>333958</xdr:colOff>
      <xdr:row>34</xdr:row>
      <xdr:rowOff>41909</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2"/>
        <a:srcRect l="53651" t="37715" r="25809" b="33325"/>
        <a:stretch/>
      </xdr:blipFill>
      <xdr:spPr>
        <a:xfrm>
          <a:off x="6174105" y="3674744"/>
          <a:ext cx="3326713" cy="2638425"/>
        </a:xfrm>
        <a:prstGeom prst="rect">
          <a:avLst/>
        </a:prstGeom>
      </xdr:spPr>
    </xdr:pic>
    <xdr:clientData/>
  </xdr:twoCellAnchor>
  <xdr:twoCellAnchor editAs="oneCell">
    <xdr:from>
      <xdr:col>10</xdr:col>
      <xdr:colOff>470535</xdr:colOff>
      <xdr:row>20</xdr:row>
      <xdr:rowOff>28574</xdr:rowOff>
    </xdr:from>
    <xdr:to>
      <xdr:col>18</xdr:col>
      <xdr:colOff>327661</xdr:colOff>
      <xdr:row>34</xdr:row>
      <xdr:rowOff>173356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3"/>
        <a:srcRect l="44865" t="36704" r="16766" b="24318"/>
        <a:stretch/>
      </xdr:blipFill>
      <xdr:spPr>
        <a:xfrm>
          <a:off x="9637395" y="3739514"/>
          <a:ext cx="4733926" cy="2705102"/>
        </a:xfrm>
        <a:prstGeom prst="rect">
          <a:avLst/>
        </a:prstGeom>
      </xdr:spPr>
    </xdr:pic>
    <xdr:clientData/>
  </xdr:twoCellAnchor>
  <xdr:twoCellAnchor editAs="oneCell">
    <xdr:from>
      <xdr:col>2</xdr:col>
      <xdr:colOff>175260</xdr:colOff>
      <xdr:row>20</xdr:row>
      <xdr:rowOff>91440</xdr:rowOff>
    </xdr:from>
    <xdr:to>
      <xdr:col>5</xdr:col>
      <xdr:colOff>413385</xdr:colOff>
      <xdr:row>41</xdr:row>
      <xdr:rowOff>61498</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srcRect l="46755" t="26085" r="18178" b="22494"/>
        <a:stretch/>
      </xdr:blipFill>
      <xdr:spPr>
        <a:xfrm>
          <a:off x="1234440" y="3802380"/>
          <a:ext cx="4619625" cy="3810538"/>
        </a:xfrm>
        <a:prstGeom prst="rect">
          <a:avLst/>
        </a:prstGeom>
      </xdr:spPr>
    </xdr:pic>
    <xdr:clientData/>
  </xdr:twoCellAnchor>
  <xdr:twoCellAnchor editAs="oneCell">
    <xdr:from>
      <xdr:col>6</xdr:col>
      <xdr:colOff>415291</xdr:colOff>
      <xdr:row>41</xdr:row>
      <xdr:rowOff>51435</xdr:rowOff>
    </xdr:from>
    <xdr:to>
      <xdr:col>12</xdr:col>
      <xdr:colOff>532941</xdr:colOff>
      <xdr:row>55</xdr:row>
      <xdr:rowOff>62865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srcRect l="53182" t="44368" r="24959" b="32397"/>
        <a:stretch/>
      </xdr:blipFill>
      <xdr:spPr>
        <a:xfrm>
          <a:off x="6617971" y="7602855"/>
          <a:ext cx="4301030" cy="2571750"/>
        </a:xfrm>
        <a:prstGeom prst="rect">
          <a:avLst/>
        </a:prstGeom>
      </xdr:spPr>
    </xdr:pic>
    <xdr:clientData/>
  </xdr:twoCellAnchor>
  <xdr:twoCellAnchor>
    <xdr:from>
      <xdr:col>4</xdr:col>
      <xdr:colOff>845820</xdr:colOff>
      <xdr:row>6</xdr:row>
      <xdr:rowOff>7620</xdr:rowOff>
    </xdr:from>
    <xdr:to>
      <xdr:col>9</xdr:col>
      <xdr:colOff>594360</xdr:colOff>
      <xdr:row>17</xdr:row>
      <xdr:rowOff>26670</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350520</xdr:colOff>
      <xdr:row>6</xdr:row>
      <xdr:rowOff>7620</xdr:rowOff>
    </xdr:from>
    <xdr:to>
      <xdr:col>16</xdr:col>
      <xdr:colOff>457200</xdr:colOff>
      <xdr:row>17</xdr:row>
      <xdr:rowOff>26670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16</xdr:row>
      <xdr:rowOff>64770</xdr:rowOff>
    </xdr:from>
    <xdr:to>
      <xdr:col>12</xdr:col>
      <xdr:colOff>53340</xdr:colOff>
      <xdr:row>30</xdr:row>
      <xdr:rowOff>91440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480060</xdr:colOff>
      <xdr:row>16</xdr:row>
      <xdr:rowOff>99060</xdr:rowOff>
    </xdr:from>
    <xdr:to>
      <xdr:col>5</xdr:col>
      <xdr:colOff>723900</xdr:colOff>
      <xdr:row>30</xdr:row>
      <xdr:rowOff>5715</xdr:rowOff>
    </xdr:to>
    <mc:AlternateContent xmlns:mc="http://schemas.openxmlformats.org/markup-compatibility/2006" xmlns:a14="http://schemas.microsoft.com/office/drawing/2010/main">
      <mc:Choice Requires="a14">
        <xdr:graphicFrame macro="">
          <xdr:nvGraphicFramePr>
            <xdr:cNvPr id="4" name="Dep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Dept"/>
            </a:graphicData>
          </a:graphic>
        </xdr:graphicFrame>
      </mc:Choice>
      <mc:Fallback xmlns="">
        <xdr:sp macro="" textlink="">
          <xdr:nvSpPr>
            <xdr:cNvPr id="0" name=""/>
            <xdr:cNvSpPr>
              <a:spLocks noTextEdit="1"/>
            </xdr:cNvSpPr>
          </xdr:nvSpPr>
          <xdr:spPr>
            <a:xfrm>
              <a:off x="3276600" y="30251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26670</xdr:colOff>
      <xdr:row>33</xdr:row>
      <xdr:rowOff>57150</xdr:rowOff>
    </xdr:from>
    <xdr:to>
      <xdr:col>18</xdr:col>
      <xdr:colOff>464820</xdr:colOff>
      <xdr:row>49</xdr:row>
      <xdr:rowOff>53340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76199</xdr:colOff>
      <xdr:row>50</xdr:row>
      <xdr:rowOff>176046</xdr:rowOff>
    </xdr:from>
    <xdr:to>
      <xdr:col>15</xdr:col>
      <xdr:colOff>624840</xdr:colOff>
      <xdr:row>63</xdr:row>
      <xdr:rowOff>144780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3"/>
        <a:srcRect l="39378" t="42040" r="18568" b="35078"/>
        <a:stretch/>
      </xdr:blipFill>
      <xdr:spPr>
        <a:xfrm>
          <a:off x="3413759" y="9434346"/>
          <a:ext cx="7665721" cy="234617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137160</xdr:colOff>
      <xdr:row>4</xdr:row>
      <xdr:rowOff>114299</xdr:rowOff>
    </xdr:from>
    <xdr:to>
      <xdr:col>2</xdr:col>
      <xdr:colOff>43815</xdr:colOff>
      <xdr:row>31</xdr:row>
      <xdr:rowOff>131444</xdr:rowOff>
    </xdr:to>
    <xdr:pic>
      <xdr:nvPicPr>
        <xdr:cNvPr id="2" name="Picture 1" descr="Vikas">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4448" t="6965" r="34925" b="15174"/>
        <a:stretch/>
      </xdr:blipFill>
      <xdr:spPr bwMode="auto">
        <a:xfrm>
          <a:off x="746760" y="1021079"/>
          <a:ext cx="630555" cy="5503545"/>
        </a:xfrm>
        <a:prstGeom prst="rect">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571500</xdr:colOff>
      <xdr:row>14</xdr:row>
      <xdr:rowOff>38100</xdr:rowOff>
    </xdr:from>
    <xdr:to>
      <xdr:col>4</xdr:col>
      <xdr:colOff>587557</xdr:colOff>
      <xdr:row>22</xdr:row>
      <xdr:rowOff>163829</xdr:rowOff>
    </xdr:to>
    <xdr:pic>
      <xdr:nvPicPr>
        <xdr:cNvPr id="3" name="Picture 2" descr="Man icon male symbol glyph pictogram Royalty Free Vector">
          <a:extLst>
            <a:ext uri="{FF2B5EF4-FFF2-40B4-BE49-F238E27FC236}">
              <a16:creationId xmlns:a16="http://schemas.microsoft.com/office/drawing/2014/main" id="{00000000-0008-0000-06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34448" t="6965" r="34925" b="15174"/>
        <a:stretch/>
      </xdr:blipFill>
      <xdr:spPr bwMode="auto">
        <a:xfrm>
          <a:off x="2606040" y="3131820"/>
          <a:ext cx="718185" cy="1588769"/>
        </a:xfrm>
        <a:prstGeom prst="rect">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201930</xdr:colOff>
      <xdr:row>6</xdr:row>
      <xdr:rowOff>15240</xdr:rowOff>
    </xdr:from>
    <xdr:to>
      <xdr:col>3</xdr:col>
      <xdr:colOff>446586</xdr:colOff>
      <xdr:row>29</xdr:row>
      <xdr:rowOff>11432</xdr:rowOff>
    </xdr:to>
    <xdr:pic>
      <xdr:nvPicPr>
        <xdr:cNvPr id="4" name="Picture 3" descr="Woman icon female symbol glyph pictogram Vector Image">
          <a:extLst>
            <a:ext uri="{FF2B5EF4-FFF2-40B4-BE49-F238E27FC236}">
              <a16:creationId xmlns:a16="http://schemas.microsoft.com/office/drawing/2014/main" id="{00000000-0008-0000-0600-000004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0793" t="7125" r="30183" b="14397"/>
        <a:stretch/>
      </xdr:blipFill>
      <xdr:spPr bwMode="auto">
        <a:xfrm>
          <a:off x="1535430" y="1363980"/>
          <a:ext cx="946785" cy="4202432"/>
        </a:xfrm>
        <a:prstGeom prst="rect">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100964</xdr:colOff>
      <xdr:row>8</xdr:row>
      <xdr:rowOff>198120</xdr:rowOff>
    </xdr:from>
    <xdr:to>
      <xdr:col>6</xdr:col>
      <xdr:colOff>91440</xdr:colOff>
      <xdr:row>26</xdr:row>
      <xdr:rowOff>106681</xdr:rowOff>
    </xdr:to>
    <xdr:pic>
      <xdr:nvPicPr>
        <xdr:cNvPr id="5" name="Picture 4" descr="Woman icon female symbol glyph pictogram Vector Image">
          <a:extLst>
            <a:ext uri="{FF2B5EF4-FFF2-40B4-BE49-F238E27FC236}">
              <a16:creationId xmlns:a16="http://schemas.microsoft.com/office/drawing/2014/main" id="{00000000-0008-0000-06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0793" t="7125" r="30183" b="14397"/>
        <a:stretch/>
      </xdr:blipFill>
      <xdr:spPr bwMode="auto">
        <a:xfrm>
          <a:off x="3469004" y="1988820"/>
          <a:ext cx="638176" cy="3215641"/>
        </a:xfrm>
        <a:prstGeom prst="rect">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114299</xdr:colOff>
      <xdr:row>11</xdr:row>
      <xdr:rowOff>175260</xdr:rowOff>
    </xdr:from>
    <xdr:to>
      <xdr:col>6</xdr:col>
      <xdr:colOff>640080</xdr:colOff>
      <xdr:row>24</xdr:row>
      <xdr:rowOff>150495</xdr:rowOff>
    </xdr:to>
    <xdr:pic>
      <xdr:nvPicPr>
        <xdr:cNvPr id="6" name="Picture 5" descr="Man icon male symbol glyph pictogram Royalty Free Vector">
          <a:extLst>
            <a:ext uri="{FF2B5EF4-FFF2-40B4-BE49-F238E27FC236}">
              <a16:creationId xmlns:a16="http://schemas.microsoft.com/office/drawing/2014/main" id="{00000000-0008-0000-0600-000006000000}"/>
            </a:ext>
          </a:extLst>
        </xdr:cNvPr>
        <xdr:cNvPicPr>
          <a:picLocks noChangeAspect="1" noChangeArrowheads="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34448" t="6965" r="34925" b="15174"/>
        <a:stretch/>
      </xdr:blipFill>
      <xdr:spPr bwMode="auto">
        <a:xfrm>
          <a:off x="4130039" y="2621280"/>
          <a:ext cx="525781" cy="2352675"/>
        </a:xfrm>
        <a:prstGeom prst="rect">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171450</xdr:colOff>
      <xdr:row>9</xdr:row>
      <xdr:rowOff>9525</xdr:rowOff>
    </xdr:from>
    <xdr:to>
      <xdr:col>2</xdr:col>
      <xdr:colOff>19050</xdr:colOff>
      <xdr:row>10</xdr:row>
      <xdr:rowOff>45720</xdr:rowOff>
    </xdr:to>
    <xdr:sp macro="" textlink="">
      <xdr:nvSpPr>
        <xdr:cNvPr id="7" name="Rectangle: Rounded Corners 6">
          <a:extLst>
            <a:ext uri="{FF2B5EF4-FFF2-40B4-BE49-F238E27FC236}">
              <a16:creationId xmlns:a16="http://schemas.microsoft.com/office/drawing/2014/main" id="{00000000-0008-0000-0600-000007000000}"/>
            </a:ext>
          </a:extLst>
        </xdr:cNvPr>
        <xdr:cNvSpPr/>
      </xdr:nvSpPr>
      <xdr:spPr>
        <a:xfrm>
          <a:off x="781050" y="2021205"/>
          <a:ext cx="571500" cy="24955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Vikas</a:t>
          </a:r>
        </a:p>
      </xdr:txBody>
    </xdr:sp>
    <xdr:clientData/>
  </xdr:twoCellAnchor>
  <xdr:twoCellAnchor>
    <xdr:from>
      <xdr:col>2</xdr:col>
      <xdr:colOff>361950</xdr:colOff>
      <xdr:row>10</xdr:row>
      <xdr:rowOff>1</xdr:rowOff>
    </xdr:from>
    <xdr:to>
      <xdr:col>3</xdr:col>
      <xdr:colOff>342900</xdr:colOff>
      <xdr:row>11</xdr:row>
      <xdr:rowOff>0</xdr:rowOff>
    </xdr:to>
    <xdr:sp macro="" textlink="">
      <xdr:nvSpPr>
        <xdr:cNvPr id="8" name="Rectangle: Rounded Corners 7">
          <a:extLst>
            <a:ext uri="{FF2B5EF4-FFF2-40B4-BE49-F238E27FC236}">
              <a16:creationId xmlns:a16="http://schemas.microsoft.com/office/drawing/2014/main" id="{00000000-0008-0000-0600-000008000000}"/>
            </a:ext>
          </a:extLst>
        </xdr:cNvPr>
        <xdr:cNvSpPr/>
      </xdr:nvSpPr>
      <xdr:spPr>
        <a:xfrm>
          <a:off x="1695450" y="2225041"/>
          <a:ext cx="681990" cy="22097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Ashwini</a:t>
          </a:r>
        </a:p>
      </xdr:txBody>
    </xdr:sp>
    <xdr:clientData/>
  </xdr:twoCellAnchor>
  <xdr:twoCellAnchor>
    <xdr:from>
      <xdr:col>3</xdr:col>
      <xdr:colOff>590550</xdr:colOff>
      <xdr:row>15</xdr:row>
      <xdr:rowOff>123826</xdr:rowOff>
    </xdr:from>
    <xdr:to>
      <xdr:col>5</xdr:col>
      <xdr:colOff>0</xdr:colOff>
      <xdr:row>16</xdr:row>
      <xdr:rowOff>180975</xdr:rowOff>
    </xdr:to>
    <xdr:sp macro="" textlink="">
      <xdr:nvSpPr>
        <xdr:cNvPr id="9" name="Rectangle: Rounded Corners 8">
          <a:extLst>
            <a:ext uri="{FF2B5EF4-FFF2-40B4-BE49-F238E27FC236}">
              <a16:creationId xmlns:a16="http://schemas.microsoft.com/office/drawing/2014/main" id="{00000000-0008-0000-0600-000009000000}"/>
            </a:ext>
          </a:extLst>
        </xdr:cNvPr>
        <xdr:cNvSpPr/>
      </xdr:nvSpPr>
      <xdr:spPr>
        <a:xfrm>
          <a:off x="2625090" y="3400426"/>
          <a:ext cx="742950" cy="24002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Kalpesh</a:t>
          </a:r>
        </a:p>
      </xdr:txBody>
    </xdr:sp>
    <xdr:clientData/>
  </xdr:twoCellAnchor>
  <xdr:twoCellAnchor>
    <xdr:from>
      <xdr:col>6</xdr:col>
      <xdr:colOff>76200</xdr:colOff>
      <xdr:row>13</xdr:row>
      <xdr:rowOff>133351</xdr:rowOff>
    </xdr:from>
    <xdr:to>
      <xdr:col>6</xdr:col>
      <xdr:colOff>666750</xdr:colOff>
      <xdr:row>14</xdr:row>
      <xdr:rowOff>161926</xdr:rowOff>
    </xdr:to>
    <xdr:sp macro=""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4091940" y="3013711"/>
          <a:ext cx="590550" cy="24193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Kumar</a:t>
          </a:r>
        </a:p>
      </xdr:txBody>
    </xdr:sp>
    <xdr:clientData/>
  </xdr:twoCellAnchor>
  <xdr:twoCellAnchor>
    <xdr:from>
      <xdr:col>5</xdr:col>
      <xdr:colOff>114301</xdr:colOff>
      <xdr:row>11</xdr:row>
      <xdr:rowOff>161925</xdr:rowOff>
    </xdr:from>
    <xdr:to>
      <xdr:col>6</xdr:col>
      <xdr:colOff>57151</xdr:colOff>
      <xdr:row>12</xdr:row>
      <xdr:rowOff>161926</xdr:rowOff>
    </xdr:to>
    <xdr:sp macro="" textlink="">
      <xdr:nvSpPr>
        <xdr:cNvPr id="11" name="Rectangle: Rounded Corners 10">
          <a:extLst>
            <a:ext uri="{FF2B5EF4-FFF2-40B4-BE49-F238E27FC236}">
              <a16:creationId xmlns:a16="http://schemas.microsoft.com/office/drawing/2014/main" id="{00000000-0008-0000-0600-00000B000000}"/>
            </a:ext>
          </a:extLst>
        </xdr:cNvPr>
        <xdr:cNvSpPr/>
      </xdr:nvSpPr>
      <xdr:spPr>
        <a:xfrm>
          <a:off x="3482341" y="2607945"/>
          <a:ext cx="590550" cy="21336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Snehal</a:t>
          </a:r>
        </a:p>
      </xdr:txBody>
    </xdr:sp>
    <xdr:clientData/>
  </xdr:twoCellAnchor>
  <xdr:twoCellAnchor>
    <xdr:from>
      <xdr:col>24</xdr:col>
      <xdr:colOff>406520</xdr:colOff>
      <xdr:row>5</xdr:row>
      <xdr:rowOff>22985</xdr:rowOff>
    </xdr:from>
    <xdr:to>
      <xdr:col>24</xdr:col>
      <xdr:colOff>635120</xdr:colOff>
      <xdr:row>5</xdr:row>
      <xdr:rowOff>202666</xdr:rowOff>
    </xdr:to>
    <xdr:sp macro="" textlink="">
      <xdr:nvSpPr>
        <xdr:cNvPr id="12" name="Right Triangle 11">
          <a:extLst>
            <a:ext uri="{FF2B5EF4-FFF2-40B4-BE49-F238E27FC236}">
              <a16:creationId xmlns:a16="http://schemas.microsoft.com/office/drawing/2014/main" id="{00000000-0008-0000-0600-00000C000000}"/>
            </a:ext>
          </a:extLst>
        </xdr:cNvPr>
        <xdr:cNvSpPr/>
      </xdr:nvSpPr>
      <xdr:spPr>
        <a:xfrm>
          <a:off x="15798920" y="1150745"/>
          <a:ext cx="205740" cy="179681"/>
        </a:xfrm>
        <a:prstGeom prst="rtTriangle">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24</xdr:col>
      <xdr:colOff>343530</xdr:colOff>
      <xdr:row>6</xdr:row>
      <xdr:rowOff>67235</xdr:rowOff>
    </xdr:from>
    <xdr:to>
      <xdr:col>24</xdr:col>
      <xdr:colOff>672353</xdr:colOff>
      <xdr:row>7</xdr:row>
      <xdr:rowOff>67235</xdr:rowOff>
    </xdr:to>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15735930" y="1415975"/>
          <a:ext cx="267863" cy="2209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31</a:t>
          </a:r>
        </a:p>
      </xdr:txBody>
    </xdr:sp>
    <xdr:clientData/>
  </xdr:twoCellAnchor>
  <xdr:twoCellAnchor>
    <xdr:from>
      <xdr:col>25</xdr:col>
      <xdr:colOff>596046</xdr:colOff>
      <xdr:row>5</xdr:row>
      <xdr:rowOff>174996</xdr:rowOff>
    </xdr:from>
    <xdr:to>
      <xdr:col>26</xdr:col>
      <xdr:colOff>141087</xdr:colOff>
      <xdr:row>6</xdr:row>
      <xdr:rowOff>141765</xdr:rowOff>
    </xdr:to>
    <xdr:sp macro="" textlink="">
      <xdr:nvSpPr>
        <xdr:cNvPr id="14" name="Right Triangle 13">
          <a:extLst>
            <a:ext uri="{FF2B5EF4-FFF2-40B4-BE49-F238E27FC236}">
              <a16:creationId xmlns:a16="http://schemas.microsoft.com/office/drawing/2014/main" id="{00000000-0008-0000-0600-00000E000000}"/>
            </a:ext>
          </a:extLst>
        </xdr:cNvPr>
        <xdr:cNvSpPr/>
      </xdr:nvSpPr>
      <xdr:spPr>
        <a:xfrm>
          <a:off x="16598046" y="1302756"/>
          <a:ext cx="154641" cy="187749"/>
        </a:xfrm>
        <a:prstGeom prst="rtTriangle">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28</xdr:col>
      <xdr:colOff>638736</xdr:colOff>
      <xdr:row>10</xdr:row>
      <xdr:rowOff>78442</xdr:rowOff>
    </xdr:from>
    <xdr:to>
      <xdr:col>29</xdr:col>
      <xdr:colOff>324971</xdr:colOff>
      <xdr:row>11</xdr:row>
      <xdr:rowOff>44823</xdr:rowOff>
    </xdr:to>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18439056" y="2303482"/>
          <a:ext cx="326315" cy="1873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-30</a:t>
          </a:r>
        </a:p>
      </xdr:txBody>
    </xdr:sp>
    <xdr:clientData/>
  </xdr:twoCellAnchor>
  <xdr:twoCellAnchor>
    <xdr:from>
      <xdr:col>25</xdr:col>
      <xdr:colOff>533401</xdr:colOff>
      <xdr:row>6</xdr:row>
      <xdr:rowOff>163606</xdr:rowOff>
    </xdr:from>
    <xdr:to>
      <xdr:col>26</xdr:col>
      <xdr:colOff>178665</xdr:colOff>
      <xdr:row>7</xdr:row>
      <xdr:rowOff>112058</xdr:rowOff>
    </xdr:to>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16535401" y="1512346"/>
          <a:ext cx="254864" cy="1694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10</a:t>
          </a:r>
        </a:p>
      </xdr:txBody>
    </xdr:sp>
    <xdr:clientData/>
  </xdr:twoCellAnchor>
  <xdr:twoCellAnchor>
    <xdr:from>
      <xdr:col>29</xdr:col>
      <xdr:colOff>2133</xdr:colOff>
      <xdr:row>9</xdr:row>
      <xdr:rowOff>74142</xdr:rowOff>
    </xdr:from>
    <xdr:to>
      <xdr:col>29</xdr:col>
      <xdr:colOff>230733</xdr:colOff>
      <xdr:row>9</xdr:row>
      <xdr:rowOff>253823</xdr:rowOff>
    </xdr:to>
    <xdr:sp macro="" textlink="">
      <xdr:nvSpPr>
        <xdr:cNvPr id="17" name="Right Triangle 16">
          <a:extLst>
            <a:ext uri="{FF2B5EF4-FFF2-40B4-BE49-F238E27FC236}">
              <a16:creationId xmlns:a16="http://schemas.microsoft.com/office/drawing/2014/main" id="{00000000-0008-0000-0600-000011000000}"/>
            </a:ext>
          </a:extLst>
        </xdr:cNvPr>
        <xdr:cNvSpPr/>
      </xdr:nvSpPr>
      <xdr:spPr>
        <a:xfrm>
          <a:off x="18442533" y="2085822"/>
          <a:ext cx="228600" cy="141581"/>
        </a:xfrm>
        <a:prstGeom prst="rtTriangle">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27</xdr:col>
      <xdr:colOff>120915</xdr:colOff>
      <xdr:row>6</xdr:row>
      <xdr:rowOff>80865</xdr:rowOff>
    </xdr:from>
    <xdr:to>
      <xdr:col>27</xdr:col>
      <xdr:colOff>349515</xdr:colOff>
      <xdr:row>7</xdr:row>
      <xdr:rowOff>36428</xdr:rowOff>
    </xdr:to>
    <xdr:sp macro="" textlink="">
      <xdr:nvSpPr>
        <xdr:cNvPr id="18" name="Right Triangle 17">
          <a:extLst>
            <a:ext uri="{FF2B5EF4-FFF2-40B4-BE49-F238E27FC236}">
              <a16:creationId xmlns:a16="http://schemas.microsoft.com/office/drawing/2014/main" id="{00000000-0008-0000-0600-000012000000}"/>
            </a:ext>
          </a:extLst>
        </xdr:cNvPr>
        <xdr:cNvSpPr/>
      </xdr:nvSpPr>
      <xdr:spPr>
        <a:xfrm>
          <a:off x="17342115" y="1429605"/>
          <a:ext cx="228600" cy="176543"/>
        </a:xfrm>
        <a:prstGeom prst="rtTriangle">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27</xdr:col>
      <xdr:colOff>62753</xdr:colOff>
      <xdr:row>7</xdr:row>
      <xdr:rowOff>40341</xdr:rowOff>
    </xdr:from>
    <xdr:to>
      <xdr:col>27</xdr:col>
      <xdr:colOff>391576</xdr:colOff>
      <xdr:row>7</xdr:row>
      <xdr:rowOff>190500</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17283953" y="1610061"/>
          <a:ext cx="328823" cy="1501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1</a:t>
          </a:r>
        </a:p>
      </xdr:txBody>
    </xdr:sp>
    <xdr:clientData/>
  </xdr:twoCellAnchor>
  <xdr:twoCellAnchor>
    <xdr:from>
      <xdr:col>27</xdr:col>
      <xdr:colOff>580357</xdr:colOff>
      <xdr:row>8</xdr:row>
      <xdr:rowOff>13630</xdr:rowOff>
    </xdr:from>
    <xdr:to>
      <xdr:col>28</xdr:col>
      <xdr:colOff>125399</xdr:colOff>
      <xdr:row>8</xdr:row>
      <xdr:rowOff>193311</xdr:rowOff>
    </xdr:to>
    <xdr:sp macro="" textlink="">
      <xdr:nvSpPr>
        <xdr:cNvPr id="20" name="Right Triangle 19">
          <a:extLst>
            <a:ext uri="{FF2B5EF4-FFF2-40B4-BE49-F238E27FC236}">
              <a16:creationId xmlns:a16="http://schemas.microsoft.com/office/drawing/2014/main" id="{00000000-0008-0000-0600-000014000000}"/>
            </a:ext>
          </a:extLst>
        </xdr:cNvPr>
        <xdr:cNvSpPr/>
      </xdr:nvSpPr>
      <xdr:spPr>
        <a:xfrm>
          <a:off x="17801557" y="1804330"/>
          <a:ext cx="154642" cy="179681"/>
        </a:xfrm>
        <a:prstGeom prst="rtTriangle">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27</xdr:col>
      <xdr:colOff>522194</xdr:colOff>
      <xdr:row>8</xdr:row>
      <xdr:rowOff>208429</xdr:rowOff>
    </xdr:from>
    <xdr:to>
      <xdr:col>28</xdr:col>
      <xdr:colOff>224118</xdr:colOff>
      <xdr:row>9</xdr:row>
      <xdr:rowOff>235322</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17743394" y="1999129"/>
          <a:ext cx="311524" cy="225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-14</a:t>
          </a:r>
        </a:p>
      </xdr:txBody>
    </xdr:sp>
    <xdr:clientData/>
  </xdr:twoCellAnchor>
  <xdr:twoCellAnchor editAs="oneCell">
    <xdr:from>
      <xdr:col>60</xdr:col>
      <xdr:colOff>381000</xdr:colOff>
      <xdr:row>1</xdr:row>
      <xdr:rowOff>95250</xdr:rowOff>
    </xdr:from>
    <xdr:to>
      <xdr:col>63</xdr:col>
      <xdr:colOff>506730</xdr:colOff>
      <xdr:row>11</xdr:row>
      <xdr:rowOff>137160</xdr:rowOff>
    </xdr:to>
    <xdr:pic>
      <xdr:nvPicPr>
        <xdr:cNvPr id="22" name="Picture 21" descr="Sample standard deviation formula">
          <a:extLst>
            <a:ext uri="{FF2B5EF4-FFF2-40B4-BE49-F238E27FC236}">
              <a16:creationId xmlns:a16="http://schemas.microsoft.com/office/drawing/2014/main" id="{00000000-0008-0000-0600-000016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863780" y="316230"/>
          <a:ext cx="1954530" cy="1870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54</xdr:col>
      <xdr:colOff>0</xdr:colOff>
      <xdr:row>2</xdr:row>
      <xdr:rowOff>0</xdr:rowOff>
    </xdr:from>
    <xdr:to>
      <xdr:col>57</xdr:col>
      <xdr:colOff>140970</xdr:colOff>
      <xdr:row>9</xdr:row>
      <xdr:rowOff>152400</xdr:rowOff>
    </xdr:to>
    <xdr:pic>
      <xdr:nvPicPr>
        <xdr:cNvPr id="23" name="Picture 22" descr="Population standard deviation formula">
          <a:extLst>
            <a:ext uri="{FF2B5EF4-FFF2-40B4-BE49-F238E27FC236}">
              <a16:creationId xmlns:a16="http://schemas.microsoft.com/office/drawing/2014/main" id="{00000000-0008-0000-0600-000017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825180" y="480060"/>
          <a:ext cx="1969770" cy="1432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chin sirohi" refreshedDate="45092.494392245368" createdVersion="8" refreshedVersion="8" minRefreshableVersion="3" recordCount="15" xr:uid="{B09A2636-D643-4517-A6E3-23C3F7D9BFBE}">
  <cacheSource type="worksheet">
    <worksheetSource ref="A1:H16" sheet="Pivot"/>
  </cacheSource>
  <cacheFields count="8">
    <cacheField name="Row Labels" numFmtId="0">
      <sharedItems containsSemiMixedTypes="0" containsString="0" containsNumber="1" containsInteger="1" minValue="1" maxValue="38"/>
    </cacheField>
    <cacheField name="First Name" numFmtId="0">
      <sharedItems count="15">
        <s v="Raja"/>
        <s v="Beena"/>
        <s v="Seema"/>
        <s v="Julie"/>
        <s v="Neena"/>
        <s v="Pankaj"/>
        <s v="Shilpa"/>
        <s v="K.Sita"/>
        <s v="Priya"/>
        <s v="Parvati"/>
        <s v="Hajra"/>
        <s v="Giriraj"/>
        <s v="Tapan"/>
        <s v="Zarina"/>
        <s v="Chitra"/>
      </sharedItems>
    </cacheField>
    <cacheField name="Last Name" numFmtId="0">
      <sharedItems/>
    </cacheField>
    <cacheField name="Dept" numFmtId="0">
      <sharedItems count="7">
        <s v="Mktg"/>
        <s v="Admin"/>
        <s v="R&amp;D"/>
        <s v="Sales"/>
        <s v="Personnel"/>
        <s v="CCD"/>
        <s v="Finance"/>
      </sharedItems>
    </cacheField>
    <cacheField name="Branch" numFmtId="0">
      <sharedItems count="10">
        <s v="PUNE"/>
        <s v="Delhi"/>
        <s v="Kanpur"/>
        <s v="Mathura"/>
        <s v="Agra"/>
        <s v="Ambala"/>
        <s v="Jammu"/>
        <s v="Jaipur"/>
        <s v="Lucknow"/>
        <s v="Aligarh"/>
      </sharedItems>
    </cacheField>
    <cacheField name="Years" numFmtId="0">
      <sharedItems/>
    </cacheField>
    <cacheField name="Total Salary" numFmtId="0">
      <sharedItems containsSemiMixedTypes="0" containsString="0" containsNumber="1" containsInteger="1" minValue="4000" maxValue="89000"/>
    </cacheField>
    <cacheField name="Maximum Salary" numFmtId="0">
      <sharedItems containsSemiMixedTypes="0" containsString="0" containsNumber="1" containsInteger="1" minValue="4000" maxValue="89000"/>
    </cacheField>
  </cacheFields>
  <extLst>
    <ext xmlns:x14="http://schemas.microsoft.com/office/spreadsheetml/2009/9/main" uri="{725AE2AE-9491-48be-B2B4-4EB974FC3084}">
      <x14:pivotCacheDefinition pivotCacheId="12815804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sirohi" refreshedDate="45094.484182523149" backgroundQuery="1" createdVersion="8" refreshedVersion="8" minRefreshableVersion="3" recordCount="0" supportSubquery="1" supportAdvancedDrill="1" xr:uid="{97DDA24A-3E67-4328-80A1-8CAAE95E0D44}">
  <cacheSource type="external" connectionId="1"/>
  <cacheFields count="3">
    <cacheField name="[StudentRegistraion].[Name].[Name]" caption="Name" numFmtId="0" hierarchy="4" level="1">
      <sharedItems count="5">
        <s v="Priya"/>
        <s v="Raja"/>
        <s v="Seema"/>
        <s v="Shilpa"/>
        <s v="Tapan"/>
      </sharedItems>
    </cacheField>
    <cacheField name="[Measures].[Sum of Marks]" caption="Sum of Marks" numFmtId="0" hierarchy="9" level="32767"/>
    <cacheField name="[Measures].[Sum of Fees]" caption="Sum of Fees" numFmtId="0" hierarchy="12" level="32767"/>
  </cacheFields>
  <cacheHierarchies count="13">
    <cacheHierarchy uniqueName="[StudentMarks].[Reg No]" caption="Reg No" attribute="1" defaultMemberUniqueName="[StudentMarks].[Reg No].[All]" allUniqueName="[StudentMarks].[Reg No].[All]" dimensionUniqueName="[StudentMarks]" displayFolder="" count="0" memberValueDatatype="20" unbalanced="0"/>
    <cacheHierarchy uniqueName="[StudentMarks].[Marks]" caption="Marks" attribute="1" defaultMemberUniqueName="[StudentMarks].[Marks].[All]" allUniqueName="[StudentMarks].[Marks].[All]" dimensionUniqueName="[StudentMarks]" displayFolder="" count="0" memberValueDatatype="20" unbalanced="0"/>
    <cacheHierarchy uniqueName="[StudentMarks].[Fees]" caption="Fees" attribute="1" defaultMemberUniqueName="[StudentMarks].[Fees].[All]" allUniqueName="[StudentMarks].[Fees].[All]" dimensionUniqueName="[StudentMarks]" displayFolder="" count="0" memberValueDatatype="20" unbalanced="0"/>
    <cacheHierarchy uniqueName="[StudentRegistraion].[Reg No]" caption="Reg No" attribute="1" defaultMemberUniqueName="[StudentRegistraion].[Reg No].[All]" allUniqueName="[StudentRegistraion].[Reg No].[All]" dimensionUniqueName="[StudentRegistraion]" displayFolder="" count="2" memberValueDatatype="20" unbalanced="0"/>
    <cacheHierarchy uniqueName="[StudentRegistraion].[Name]" caption="Name" attribute="1" defaultMemberUniqueName="[StudentRegistraion].[Name].[All]" allUniqueName="[StudentRegistraion].[Name].[All]" dimensionUniqueName="[StudentRegistraion]" displayFolder="" count="2" memberValueDatatype="130" unbalanced="0">
      <fieldsUsage count="2">
        <fieldUsage x="-1"/>
        <fieldUsage x="0"/>
      </fieldsUsage>
    </cacheHierarchy>
    <cacheHierarchy uniqueName="[StudentRegistraion].[Address]" caption="Address" attribute="1" defaultMemberUniqueName="[StudentRegistraion].[Address].[All]" allUniqueName="[StudentRegistraion].[Address].[All]" dimensionUniqueName="[StudentRegistraion]" displayFolder="" count="0" memberValueDatatype="130" unbalanced="0"/>
    <cacheHierarchy uniqueName="[Measures].[__XL_Count StudentRegistraion]" caption="__XL_Count StudentRegistraion" measure="1" displayFolder="" measureGroup="StudentRegistraion" count="0" hidden="1"/>
    <cacheHierarchy uniqueName="[Measures].[__XL_Count StudentMarks]" caption="__XL_Count StudentMarks" measure="1" displayFolder="" measureGroup="StudentMarks" count="0" hidden="1"/>
    <cacheHierarchy uniqueName="[Measures].[__No measures defined]" caption="__No measures defined" measure="1" displayFolder="" count="0" hidden="1"/>
    <cacheHierarchy uniqueName="[Measures].[Sum of Marks]" caption="Sum of Marks" measure="1" displayFolder="" measureGroup="StudentMarks"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Reg No]" caption="Sum of Reg No" measure="1" displayFolder="" measureGroup="StudentMarks" count="0" hidden="1">
      <extLst>
        <ext xmlns:x15="http://schemas.microsoft.com/office/spreadsheetml/2010/11/main" uri="{B97F6D7D-B522-45F9-BDA1-12C45D357490}">
          <x15:cacheHierarchy aggregatedColumn="0"/>
        </ext>
      </extLst>
    </cacheHierarchy>
    <cacheHierarchy uniqueName="[Measures].[Sum of Reg No 2]" caption="Sum of Reg No 2" measure="1" displayFolder="" measureGroup="StudentRegistraion" count="0" hidden="1">
      <extLst>
        <ext xmlns:x15="http://schemas.microsoft.com/office/spreadsheetml/2010/11/main" uri="{B97F6D7D-B522-45F9-BDA1-12C45D357490}">
          <x15:cacheHierarchy aggregatedColumn="3"/>
        </ext>
      </extLst>
    </cacheHierarchy>
    <cacheHierarchy uniqueName="[Measures].[Sum of Fees]" caption="Sum of Fees" measure="1" displayFolder="" measureGroup="StudentMarks" count="0" oneField="1" hidden="1">
      <fieldsUsage count="1">
        <fieldUsage x="2"/>
      </fieldsUsage>
      <extLst>
        <ext xmlns:x15="http://schemas.microsoft.com/office/spreadsheetml/2010/11/main" uri="{B97F6D7D-B522-45F9-BDA1-12C45D357490}">
          <x15:cacheHierarchy aggregatedColumn="2"/>
        </ext>
      </extLst>
    </cacheHierarchy>
  </cacheHierarchies>
  <kpis count="0"/>
  <dimensions count="3">
    <dimension measure="1" name="Measures" uniqueName="[Measures]" caption="Measures"/>
    <dimension name="StudentMarks" uniqueName="[StudentMarks]" caption="StudentMarks"/>
    <dimension name="StudentRegistraion" uniqueName="[StudentRegistraion]" caption="StudentRegistraion"/>
  </dimensions>
  <measureGroups count="2">
    <measureGroup name="StudentMarks" caption="StudentMarks"/>
    <measureGroup name="StudentRegistraion" caption="StudentRegistraion"/>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s v="Sadiq"/>
    <x v="0"/>
    <x v="0"/>
    <s v="1999"/>
    <n v="12000"/>
    <n v="12000"/>
  </r>
  <r>
    <n v="4"/>
    <x v="1"/>
    <s v="Mavadia"/>
    <x v="1"/>
    <x v="1"/>
    <s v="2014"/>
    <n v="12250"/>
    <n v="12250"/>
  </r>
  <r>
    <n v="5"/>
    <x v="2"/>
    <s v="Ranganathan"/>
    <x v="2"/>
    <x v="2"/>
    <s v="2020"/>
    <n v="89000"/>
    <n v="89000"/>
  </r>
  <r>
    <n v="6"/>
    <x v="3"/>
    <s v="D'Souza"/>
    <x v="2"/>
    <x v="3"/>
    <s v="1988"/>
    <n v="12425"/>
    <n v="12425"/>
  </r>
  <r>
    <n v="8"/>
    <x v="4"/>
    <s v="Mukherjee"/>
    <x v="2"/>
    <x v="4"/>
    <s v="1989"/>
    <n v="12425"/>
    <n v="12425"/>
  </r>
  <r>
    <n v="9"/>
    <x v="5"/>
    <s v="Sutradhar"/>
    <x v="3"/>
    <x v="5"/>
    <s v="1999"/>
    <n v="14875"/>
    <n v="14875"/>
  </r>
  <r>
    <n v="12"/>
    <x v="6"/>
    <s v="Lele"/>
    <x v="1"/>
    <x v="6"/>
    <s v="1983"/>
    <n v="20000"/>
    <n v="20000"/>
  </r>
  <r>
    <n v="15"/>
    <x v="7"/>
    <s v="Narayanan"/>
    <x v="4"/>
    <x v="6"/>
    <s v="1984"/>
    <n v="14875"/>
    <n v="14875"/>
  </r>
  <r>
    <n v="16"/>
    <x v="8"/>
    <s v="Shirodkar"/>
    <x v="4"/>
    <x v="7"/>
    <s v="1984"/>
    <n v="14875"/>
    <n v="14875"/>
  </r>
  <r>
    <n v="19"/>
    <x v="9"/>
    <s v="Khanna"/>
    <x v="0"/>
    <x v="3"/>
    <s v="1986"/>
    <n v="10500"/>
    <n v="10500"/>
  </r>
  <r>
    <n v="29"/>
    <x v="10"/>
    <s v="Hoonjan"/>
    <x v="1"/>
    <x v="7"/>
    <s v="1996"/>
    <n v="9625"/>
    <n v="9625"/>
  </r>
  <r>
    <n v="31"/>
    <x v="11"/>
    <s v="Gupta"/>
    <x v="2"/>
    <x v="4"/>
    <s v="1982"/>
    <n v="15750"/>
    <n v="15750"/>
  </r>
  <r>
    <n v="33"/>
    <x v="12"/>
    <s v="Ghoshal"/>
    <x v="5"/>
    <x v="5"/>
    <s v="1997"/>
    <n v="4000"/>
    <n v="4000"/>
  </r>
  <r>
    <n v="34"/>
    <x v="13"/>
    <s v="Vora"/>
    <x v="5"/>
    <x v="8"/>
    <s v="1991"/>
    <n v="8750"/>
    <n v="8750"/>
  </r>
  <r>
    <n v="38"/>
    <x v="14"/>
    <s v="Pednekar"/>
    <x v="6"/>
    <x v="9"/>
    <s v="1982"/>
    <n v="24500"/>
    <n v="245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61742B-4A01-4598-A840-D2A573451CD5}" name="PivotTable3" cacheId="1" applyNumberFormats="0" applyBorderFormats="0" applyFontFormats="0" applyPatternFormats="0" applyAlignmentFormats="0" applyWidthHeightFormats="1" dataCaption="Values" updatedVersion="8" minRefreshableVersion="3" showDrill="0" useAutoFormatting="1" subtotalHiddenItems="1" rowGrandTotals="0" colGrandTotals="0" itemPrintTitles="1" createdVersion="8" indent="0" compact="0" compactData="0" multipleFieldFilters="0" chartFormat="1">
  <location ref="D44:F49" firstHeaderRow="0" firstDataRow="1" firstDataCol="1"/>
  <pivotFields count="3">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s>
  <rowFields count="1">
    <field x="0"/>
  </rowFields>
  <rowItems count="5">
    <i>
      <x/>
    </i>
    <i>
      <x v="1"/>
    </i>
    <i>
      <x v="2"/>
    </i>
    <i>
      <x v="3"/>
    </i>
    <i>
      <x v="4"/>
    </i>
  </rowItems>
  <colFields count="1">
    <field x="-2"/>
  </colFields>
  <colItems count="2">
    <i>
      <x/>
    </i>
    <i i="1">
      <x v="1"/>
    </i>
  </colItems>
  <dataFields count="2">
    <dataField name="Sum of Marks" fld="1" baseField="0" baseItem="0"/>
    <dataField name="Sum of Fees" fld="2" baseField="0" baseItem="0"/>
  </dataFields>
  <formats count="9">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outline="0" fieldPosition="0">
        <references count="1">
          <reference field="4294967294" count="2">
            <x v="0"/>
            <x v="1"/>
          </reference>
        </references>
      </pivotArea>
    </format>
    <format dxfId="20">
      <pivotArea type="all" dataOnly="0" outline="0" fieldPosition="0"/>
    </format>
    <format dxfId="19">
      <pivotArea outline="0" collapsedLevelsAreSubtotals="1" fieldPosition="0"/>
    </format>
    <format dxfId="18">
      <pivotArea field="0" type="button" dataOnly="0" labelOnly="1" outline="0" axis="axisRow" fieldPosition="0"/>
    </format>
    <format dxfId="17">
      <pivotArea dataOnly="0" labelOnly="1" outline="0" fieldPosition="0">
        <references count="1">
          <reference field="0" count="0"/>
        </references>
      </pivotArea>
    </format>
    <format dxfId="16">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3">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udentRegistraion]"/>
        <x15:activeTabTopLevelEntity name="[StudentMark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7CFA87-A0FE-4601-AB53-F7CA83405D19}" name="PivotTable35" cacheId="0" applyNumberFormats="0" applyBorderFormats="0" applyFontFormats="0" applyPatternFormats="0" applyAlignmentFormats="0" applyWidthHeightFormats="1" dataCaption="Values" updatedVersion="8" minRefreshableVersion="3" showDrill="0" useAutoFormatting="1" colGrandTotals="0" itemPrintTitles="1" createdVersion="8" indent="0" compact="0" compactData="0" multipleFieldFilters="0" chartFormat="1">
  <location ref="B19:C30" firstHeaderRow="1" firstDataRow="1" firstDataCol="1" rowPageCount="1" colPageCount="1"/>
  <pivotFields count="8">
    <pivotField compact="0" outline="0" showAll="0" defaultSubtotal="0"/>
    <pivotField compact="0" outline="0" showAll="0" defaultSubtotal="0">
      <items count="15">
        <item x="1"/>
        <item x="14"/>
        <item x="11"/>
        <item x="10"/>
        <item x="3"/>
        <item x="7"/>
        <item x="4"/>
        <item x="5"/>
        <item x="9"/>
        <item x="8"/>
        <item x="0"/>
        <item x="2"/>
        <item x="6"/>
        <item x="12"/>
        <item x="13"/>
      </items>
    </pivotField>
    <pivotField compact="0" outline="0" showAll="0" defaultSubtotal="0"/>
    <pivotField axis="axisPage" compact="0" outline="0" multipleItemSelectionAllowed="1" showAll="0" defaultSubtotal="0">
      <items count="7">
        <item x="1"/>
        <item x="5"/>
        <item x="6"/>
        <item x="0"/>
        <item x="4"/>
        <item x="2"/>
        <item x="3"/>
      </items>
    </pivotField>
    <pivotField axis="axisRow" compact="0" outline="0" showAll="0" defaultSubtotal="0">
      <items count="10">
        <item x="4"/>
        <item x="9"/>
        <item x="5"/>
        <item x="1"/>
        <item x="7"/>
        <item x="6"/>
        <item x="2"/>
        <item x="8"/>
        <item x="3"/>
        <item x="0"/>
      </items>
    </pivotField>
    <pivotField compact="0" outline="0" showAll="0" defaultSubtotal="0"/>
    <pivotField dataField="1" compact="0" outline="0" showAll="0" defaultSubtotal="0"/>
    <pivotField compact="0" outline="0" showAll="0" defaultSubtotal="0"/>
  </pivotFields>
  <rowFields count="1">
    <field x="4"/>
  </rowFields>
  <rowItems count="11">
    <i>
      <x/>
    </i>
    <i>
      <x v="1"/>
    </i>
    <i>
      <x v="2"/>
    </i>
    <i>
      <x v="3"/>
    </i>
    <i>
      <x v="4"/>
    </i>
    <i>
      <x v="5"/>
    </i>
    <i>
      <x v="6"/>
    </i>
    <i>
      <x v="7"/>
    </i>
    <i>
      <x v="8"/>
    </i>
    <i>
      <x v="9"/>
    </i>
    <i t="grand">
      <x/>
    </i>
  </rowItems>
  <colItems count="1">
    <i/>
  </colItems>
  <pageFields count="1">
    <pageField fld="3" hier="-1"/>
  </pageFields>
  <dataFields count="1">
    <dataField name="Sum of Total Salary" fld="6" showDataAs="percentOfTotal" baseField="4" baseItem="3" numFmtId="10"/>
  </dataFields>
  <chartFormats count="11">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4"/>
          </reference>
        </references>
      </pivotArea>
    </chartFormat>
    <chartFormat chart="0" format="5">
      <pivotArea type="data" outline="0" fieldPosition="0">
        <references count="2">
          <reference field="4294967294" count="1" selected="0">
            <x v="0"/>
          </reference>
          <reference field="4" count="1" selected="0">
            <x v="5"/>
          </reference>
        </references>
      </pivotArea>
    </chartFormat>
    <chartFormat chart="0" format="6">
      <pivotArea type="data" outline="0" fieldPosition="0">
        <references count="2">
          <reference field="4294967294" count="1" selected="0">
            <x v="0"/>
          </reference>
          <reference field="4" count="1" selected="0">
            <x v="7"/>
          </reference>
        </references>
      </pivotArea>
    </chartFormat>
    <chartFormat chart="0" format="7">
      <pivotArea type="data" outline="0" fieldPosition="0">
        <references count="2">
          <reference field="4294967294" count="1" selected="0">
            <x v="0"/>
          </reference>
          <reference field="4" count="1" selected="0">
            <x v="0"/>
          </reference>
        </references>
      </pivotArea>
    </chartFormat>
    <chartFormat chart="0" format="8">
      <pivotArea type="data" outline="0" fieldPosition="0">
        <references count="2">
          <reference field="4294967294" count="1" selected="0">
            <x v="0"/>
          </reference>
          <reference field="4" count="1" selected="0">
            <x v="6"/>
          </reference>
        </references>
      </pivotArea>
    </chartFormat>
    <chartFormat chart="0" format="9">
      <pivotArea type="data" outline="0" fieldPosition="0">
        <references count="2">
          <reference field="4294967294" count="1" selected="0">
            <x v="0"/>
          </reference>
          <reference field="4" count="1" selected="0">
            <x v="8"/>
          </reference>
        </references>
      </pivotArea>
    </chartFormat>
    <chartFormat chart="0" format="10">
      <pivotArea type="data" outline="0" fieldPosition="0">
        <references count="2">
          <reference field="4294967294" count="1" selected="0">
            <x v="0"/>
          </reference>
          <reference field="4" count="1" selected="0">
            <x v="3"/>
          </reference>
        </references>
      </pivotArea>
    </chartFormat>
    <chartFormat chart="0" format="11">
      <pivotArea type="data" outline="0" fieldPosition="0">
        <references count="2">
          <reference field="4294967294" count="1" selected="0">
            <x v="0"/>
          </reference>
          <reference field="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 xr10:uid="{6671F5C5-8E25-41B8-B30E-296D41279F5D}" sourceName="Dept">
  <pivotTables>
    <pivotTable tabId="6" name="PivotTable35"/>
  </pivotTables>
  <data>
    <tabular pivotCacheId="1281580485">
      <items count="7">
        <i x="1" s="1"/>
        <i x="5" s="1"/>
        <i x="6" s="1"/>
        <i x="0" s="1"/>
        <i x="4"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t" xr10:uid="{C36A5D6F-9EEC-457B-864E-B1CD61731F69}" cache="Slicer_Dept" caption="Dept"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FB6876-48AA-4F37-B845-4E4FDA7C78D9}" name="StudentRegistraion" displayName="StudentRegistraion" ref="A36:C41" totalsRowShown="0" headerRowDxfId="15" dataDxfId="13" headerRowBorderDxfId="14" tableBorderDxfId="12" totalsRowBorderDxfId="11">
  <autoFilter ref="A36:C41" xr:uid="{6AFB6876-48AA-4F37-B845-4E4FDA7C78D9}"/>
  <tableColumns count="3">
    <tableColumn id="1" xr3:uid="{0D21D8B3-4BC4-4727-912B-0127FC693537}" name="Reg No" dataDxfId="10"/>
    <tableColumn id="2" xr3:uid="{04B57D4C-DEE5-4B1A-895A-70A54E5D7149}" name="Name" dataDxfId="9"/>
    <tableColumn id="3" xr3:uid="{34CD2F30-1729-46A6-B13B-3F784DA71650}" name="Address" dataDxfId="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D089DED-4DB7-449E-B38B-A9704929DF95}" name="StudentMarks" displayName="StudentMarks" ref="E36:G41" totalsRowShown="0" headerRowDxfId="7" dataDxfId="5" headerRowBorderDxfId="6" tableBorderDxfId="4" totalsRowBorderDxfId="3">
  <autoFilter ref="E36:G41" xr:uid="{9D089DED-4DB7-449E-B38B-A9704929DF95}"/>
  <tableColumns count="3">
    <tableColumn id="1" xr3:uid="{ECDED909-B9FA-4614-ACC7-28FD3D257D07}" name="Reg No" dataDxfId="2"/>
    <tableColumn id="2" xr3:uid="{BCC2B902-E036-43D1-B4DB-D567BD419CE5}" name="Marks" dataDxfId="1"/>
    <tableColumn id="3" xr3:uid="{9A725494-92EB-4EC2-A442-AABBD223A564}" name="Fe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F1D5F-6874-4189-95F7-68DAB3D447A6}">
  <dimension ref="A1:Q100"/>
  <sheetViews>
    <sheetView tabSelected="1" workbookViewId="0">
      <selection activeCell="P51" sqref="P51"/>
    </sheetView>
  </sheetViews>
  <sheetFormatPr defaultRowHeight="14.4" x14ac:dyDescent="0.3"/>
  <cols>
    <col min="2" max="2" width="6.5546875" customWidth="1"/>
    <col min="3" max="3" width="18.5546875" customWidth="1"/>
    <col min="4" max="4" width="32.21875" customWidth="1"/>
    <col min="5" max="5" width="13.109375" customWidth="1"/>
    <col min="6" max="6" width="11.109375" customWidth="1"/>
    <col min="7" max="7" width="16.5546875" bestFit="1" customWidth="1"/>
  </cols>
  <sheetData>
    <row r="1" spans="1:10" ht="15.6" thickTop="1" thickBot="1" x14ac:dyDescent="0.35">
      <c r="A1" s="76" t="s">
        <v>146</v>
      </c>
      <c r="B1" s="76" t="s">
        <v>100</v>
      </c>
      <c r="C1" t="s">
        <v>147</v>
      </c>
      <c r="E1" s="77" t="s">
        <v>148</v>
      </c>
      <c r="F1" s="77" t="s">
        <v>149</v>
      </c>
      <c r="J1" s="78"/>
    </row>
    <row r="2" spans="1:10" ht="16.8" thickTop="1" thickBot="1" x14ac:dyDescent="0.35">
      <c r="A2" s="79">
        <v>10001</v>
      </c>
      <c r="B2" s="79">
        <v>62</v>
      </c>
      <c r="C2" t="s">
        <v>150</v>
      </c>
      <c r="E2" s="80">
        <v>10</v>
      </c>
      <c r="F2" s="80">
        <v>4</v>
      </c>
      <c r="G2" s="81" t="e">
        <f ca="1">INDIRECT("ScrollSlider!A"&amp;Scroll_index&amp;":A"&amp;Scroll_index+Max_scroll)</f>
        <v>#VALUE!</v>
      </c>
      <c r="H2" s="81" t="e">
        <f ca="1">INDIRECT("ScrollSlider!B"&amp;Scroll_index&amp;":B"&amp;Scroll_index+Max_scroll)</f>
        <v>#VALUE!</v>
      </c>
      <c r="J2" s="78"/>
    </row>
    <row r="3" spans="1:10" ht="15" thickTop="1" x14ac:dyDescent="0.3">
      <c r="A3" s="79">
        <v>10002</v>
      </c>
      <c r="B3" s="79">
        <v>40</v>
      </c>
      <c r="G3" t="s">
        <v>152</v>
      </c>
      <c r="J3" s="78"/>
    </row>
    <row r="4" spans="1:10" x14ac:dyDescent="0.3">
      <c r="A4" s="79">
        <v>10003</v>
      </c>
      <c r="B4" s="79">
        <v>63</v>
      </c>
      <c r="G4" t="s">
        <v>153</v>
      </c>
    </row>
    <row r="5" spans="1:10" x14ac:dyDescent="0.3">
      <c r="A5" s="79">
        <v>10004</v>
      </c>
      <c r="B5" s="79">
        <v>26</v>
      </c>
      <c r="D5" s="82"/>
      <c r="E5" s="78"/>
    </row>
    <row r="6" spans="1:10" x14ac:dyDescent="0.3">
      <c r="A6" s="79">
        <v>10005</v>
      </c>
      <c r="B6" s="79">
        <v>45</v>
      </c>
    </row>
    <row r="7" spans="1:10" x14ac:dyDescent="0.3">
      <c r="A7" s="79">
        <v>10006</v>
      </c>
      <c r="B7" s="79">
        <v>24</v>
      </c>
    </row>
    <row r="8" spans="1:10" x14ac:dyDescent="0.3">
      <c r="A8" s="79">
        <v>10007</v>
      </c>
      <c r="B8" s="79">
        <v>21</v>
      </c>
    </row>
    <row r="9" spans="1:10" x14ac:dyDescent="0.3">
      <c r="A9" s="79">
        <v>10008</v>
      </c>
      <c r="B9" s="79">
        <v>33</v>
      </c>
      <c r="E9" s="2"/>
    </row>
    <row r="10" spans="1:10" x14ac:dyDescent="0.3">
      <c r="A10" s="79">
        <v>10009</v>
      </c>
      <c r="B10" s="79">
        <v>34</v>
      </c>
      <c r="E10" s="2"/>
    </row>
    <row r="11" spans="1:10" x14ac:dyDescent="0.3">
      <c r="A11" s="79">
        <v>10010</v>
      </c>
      <c r="B11" s="79">
        <v>70</v>
      </c>
    </row>
    <row r="12" spans="1:10" x14ac:dyDescent="0.3">
      <c r="A12" s="79">
        <v>10011</v>
      </c>
      <c r="B12" s="79">
        <v>80</v>
      </c>
    </row>
    <row r="13" spans="1:10" x14ac:dyDescent="0.3">
      <c r="A13" s="79">
        <v>10012</v>
      </c>
      <c r="B13" s="79">
        <v>74</v>
      </c>
    </row>
    <row r="14" spans="1:10" x14ac:dyDescent="0.3">
      <c r="A14" s="79">
        <v>10013</v>
      </c>
      <c r="B14" s="79">
        <v>45</v>
      </c>
    </row>
    <row r="15" spans="1:10" x14ac:dyDescent="0.3">
      <c r="A15" s="79">
        <v>10014</v>
      </c>
      <c r="B15" s="79">
        <v>23</v>
      </c>
    </row>
    <row r="16" spans="1:10" x14ac:dyDescent="0.3">
      <c r="A16" s="79">
        <v>10015</v>
      </c>
      <c r="B16" s="79">
        <v>21</v>
      </c>
    </row>
    <row r="17" spans="1:2" x14ac:dyDescent="0.3">
      <c r="A17" s="79">
        <v>10016</v>
      </c>
      <c r="B17" s="79">
        <v>80</v>
      </c>
    </row>
    <row r="18" spans="1:2" x14ac:dyDescent="0.3">
      <c r="A18" s="79">
        <v>10017</v>
      </c>
      <c r="B18" s="79">
        <v>12</v>
      </c>
    </row>
    <row r="19" spans="1:2" x14ac:dyDescent="0.3">
      <c r="A19" s="79">
        <v>10018</v>
      </c>
      <c r="B19" s="79">
        <v>58</v>
      </c>
    </row>
    <row r="20" spans="1:2" x14ac:dyDescent="0.3">
      <c r="A20" s="79">
        <v>10019</v>
      </c>
      <c r="B20" s="79">
        <v>42</v>
      </c>
    </row>
    <row r="21" spans="1:2" x14ac:dyDescent="0.3">
      <c r="A21" s="79">
        <v>10020</v>
      </c>
      <c r="B21" s="79">
        <v>19</v>
      </c>
    </row>
    <row r="22" spans="1:2" x14ac:dyDescent="0.3">
      <c r="A22" s="79">
        <v>10021</v>
      </c>
      <c r="B22" s="79">
        <v>57</v>
      </c>
    </row>
    <row r="23" spans="1:2" x14ac:dyDescent="0.3">
      <c r="A23" s="79">
        <v>10022</v>
      </c>
      <c r="B23" s="79">
        <v>55</v>
      </c>
    </row>
    <row r="24" spans="1:2" x14ac:dyDescent="0.3">
      <c r="A24" s="79">
        <v>10023</v>
      </c>
      <c r="B24" s="79">
        <v>48</v>
      </c>
    </row>
    <row r="25" spans="1:2" x14ac:dyDescent="0.3">
      <c r="A25" s="79">
        <v>10024</v>
      </c>
      <c r="B25" s="79">
        <v>57</v>
      </c>
    </row>
    <row r="26" spans="1:2" x14ac:dyDescent="0.3">
      <c r="A26" s="79">
        <v>10025</v>
      </c>
      <c r="B26" s="79">
        <v>43</v>
      </c>
    </row>
    <row r="27" spans="1:2" x14ac:dyDescent="0.3">
      <c r="A27" s="79">
        <v>10026</v>
      </c>
      <c r="B27" s="79">
        <v>75</v>
      </c>
    </row>
    <row r="28" spans="1:2" x14ac:dyDescent="0.3">
      <c r="A28" s="79">
        <v>10027</v>
      </c>
      <c r="B28" s="79">
        <v>20</v>
      </c>
    </row>
    <row r="29" spans="1:2" x14ac:dyDescent="0.3">
      <c r="A29" s="79">
        <v>10028</v>
      </c>
      <c r="B29" s="79">
        <v>11</v>
      </c>
    </row>
    <row r="30" spans="1:2" x14ac:dyDescent="0.3">
      <c r="A30" s="79">
        <v>10029</v>
      </c>
      <c r="B30" s="79">
        <v>45</v>
      </c>
    </row>
    <row r="31" spans="1:2" x14ac:dyDescent="0.3">
      <c r="A31" s="79">
        <v>10030</v>
      </c>
      <c r="B31" s="79">
        <v>32</v>
      </c>
    </row>
    <row r="32" spans="1:2" x14ac:dyDescent="0.3">
      <c r="A32" s="79">
        <v>10031</v>
      </c>
      <c r="B32" s="79">
        <v>61</v>
      </c>
    </row>
    <row r="33" spans="1:17" x14ac:dyDescent="0.3">
      <c r="A33" s="79">
        <v>10032</v>
      </c>
      <c r="B33" s="79">
        <v>66</v>
      </c>
    </row>
    <row r="34" spans="1:17" x14ac:dyDescent="0.3">
      <c r="A34" s="79">
        <v>10033</v>
      </c>
      <c r="B34" s="79">
        <v>29</v>
      </c>
    </row>
    <row r="35" spans="1:17" x14ac:dyDescent="0.3">
      <c r="A35" s="79">
        <v>10034</v>
      </c>
      <c r="B35" s="79">
        <v>10</v>
      </c>
    </row>
    <row r="36" spans="1:17" x14ac:dyDescent="0.3">
      <c r="A36" s="79">
        <v>10035</v>
      </c>
      <c r="B36" s="79">
        <v>83</v>
      </c>
    </row>
    <row r="37" spans="1:17" x14ac:dyDescent="0.3">
      <c r="A37" s="79">
        <v>10036</v>
      </c>
      <c r="B37" s="79">
        <v>58</v>
      </c>
    </row>
    <row r="38" spans="1:17" x14ac:dyDescent="0.3">
      <c r="A38" s="79">
        <v>10037</v>
      </c>
      <c r="B38" s="79">
        <v>70</v>
      </c>
    </row>
    <row r="39" spans="1:17" x14ac:dyDescent="0.3">
      <c r="A39" s="79">
        <v>10038</v>
      </c>
      <c r="B39" s="79">
        <v>76</v>
      </c>
    </row>
    <row r="40" spans="1:17" x14ac:dyDescent="0.3">
      <c r="A40" s="79">
        <v>10039</v>
      </c>
      <c r="B40" s="79">
        <v>62</v>
      </c>
      <c r="G40" s="86" t="s">
        <v>151</v>
      </c>
      <c r="H40" s="86"/>
      <c r="I40" s="86"/>
      <c r="J40" s="86"/>
      <c r="K40" s="86"/>
      <c r="L40" s="86"/>
      <c r="M40" s="86"/>
      <c r="N40" s="86"/>
      <c r="O40" s="86"/>
      <c r="P40" s="86"/>
      <c r="Q40" s="86"/>
    </row>
    <row r="41" spans="1:17" x14ac:dyDescent="0.3">
      <c r="A41" s="79">
        <v>10040</v>
      </c>
      <c r="B41" s="79">
        <v>47</v>
      </c>
      <c r="G41" s="86"/>
      <c r="H41" s="86"/>
      <c r="I41" s="86"/>
      <c r="J41" s="86"/>
      <c r="K41" s="86"/>
      <c r="L41" s="86"/>
      <c r="M41" s="86"/>
      <c r="N41" s="86"/>
      <c r="O41" s="86"/>
      <c r="P41" s="86"/>
      <c r="Q41" s="86"/>
    </row>
    <row r="42" spans="1:17" x14ac:dyDescent="0.3">
      <c r="A42" s="79">
        <v>10041</v>
      </c>
      <c r="B42" s="79">
        <v>87</v>
      </c>
      <c r="G42" s="1"/>
      <c r="H42" s="1"/>
      <c r="I42" s="1"/>
      <c r="J42" s="1"/>
      <c r="K42" s="1"/>
      <c r="L42" s="1"/>
      <c r="M42" s="1"/>
      <c r="N42" s="1"/>
      <c r="O42" s="1"/>
      <c r="P42" s="1"/>
      <c r="Q42" s="1"/>
    </row>
    <row r="43" spans="1:17" x14ac:dyDescent="0.3">
      <c r="A43" s="79">
        <v>10042</v>
      </c>
      <c r="B43" s="79">
        <v>71</v>
      </c>
    </row>
    <row r="44" spans="1:17" x14ac:dyDescent="0.3">
      <c r="A44" s="79">
        <v>10043</v>
      </c>
      <c r="B44" s="79">
        <v>53</v>
      </c>
    </row>
    <row r="45" spans="1:17" x14ac:dyDescent="0.3">
      <c r="A45" s="79">
        <v>10044</v>
      </c>
      <c r="B45" s="79">
        <v>31</v>
      </c>
    </row>
    <row r="46" spans="1:17" x14ac:dyDescent="0.3">
      <c r="A46" s="79">
        <v>10045</v>
      </c>
      <c r="B46" s="79">
        <v>10</v>
      </c>
    </row>
    <row r="47" spans="1:17" x14ac:dyDescent="0.3">
      <c r="A47" s="79">
        <v>10046</v>
      </c>
      <c r="B47" s="79">
        <v>89</v>
      </c>
    </row>
    <row r="48" spans="1:17" x14ac:dyDescent="0.3">
      <c r="A48" s="79">
        <v>10047</v>
      </c>
      <c r="B48" s="79">
        <v>62</v>
      </c>
    </row>
    <row r="49" spans="1:2" x14ac:dyDescent="0.3">
      <c r="A49" s="79">
        <v>10048</v>
      </c>
      <c r="B49" s="79">
        <v>41</v>
      </c>
    </row>
    <row r="50" spans="1:2" x14ac:dyDescent="0.3">
      <c r="A50" s="79">
        <v>10049</v>
      </c>
      <c r="B50" s="79">
        <v>30</v>
      </c>
    </row>
    <row r="51" spans="1:2" x14ac:dyDescent="0.3">
      <c r="A51" s="79">
        <v>10050</v>
      </c>
      <c r="B51" s="79">
        <v>55</v>
      </c>
    </row>
    <row r="52" spans="1:2" x14ac:dyDescent="0.3">
      <c r="A52" s="79">
        <v>10051</v>
      </c>
      <c r="B52" s="79">
        <v>75</v>
      </c>
    </row>
    <row r="53" spans="1:2" x14ac:dyDescent="0.3">
      <c r="A53" s="79">
        <v>10052</v>
      </c>
      <c r="B53" s="79">
        <v>53</v>
      </c>
    </row>
    <row r="54" spans="1:2" x14ac:dyDescent="0.3">
      <c r="A54" s="79">
        <v>10053</v>
      </c>
      <c r="B54" s="79">
        <v>39</v>
      </c>
    </row>
    <row r="55" spans="1:2" x14ac:dyDescent="0.3">
      <c r="A55" s="79">
        <v>10054</v>
      </c>
      <c r="B55" s="79">
        <v>34</v>
      </c>
    </row>
    <row r="56" spans="1:2" x14ac:dyDescent="0.3">
      <c r="A56" s="79">
        <v>10055</v>
      </c>
      <c r="B56" s="79">
        <v>55</v>
      </c>
    </row>
    <row r="57" spans="1:2" x14ac:dyDescent="0.3">
      <c r="A57" s="79">
        <v>10056</v>
      </c>
      <c r="B57" s="79">
        <v>55</v>
      </c>
    </row>
    <row r="58" spans="1:2" x14ac:dyDescent="0.3">
      <c r="A58" s="79">
        <v>10057</v>
      </c>
      <c r="B58" s="79">
        <v>86</v>
      </c>
    </row>
    <row r="59" spans="1:2" x14ac:dyDescent="0.3">
      <c r="A59" s="79">
        <v>10058</v>
      </c>
      <c r="B59" s="79">
        <v>28</v>
      </c>
    </row>
    <row r="60" spans="1:2" x14ac:dyDescent="0.3">
      <c r="A60" s="79">
        <v>10059</v>
      </c>
      <c r="B60" s="79">
        <v>31</v>
      </c>
    </row>
    <row r="61" spans="1:2" x14ac:dyDescent="0.3">
      <c r="A61" s="79">
        <v>10060</v>
      </c>
      <c r="B61" s="79">
        <v>23</v>
      </c>
    </row>
    <row r="62" spans="1:2" x14ac:dyDescent="0.3">
      <c r="A62" s="79">
        <v>10061</v>
      </c>
      <c r="B62" s="79">
        <v>37</v>
      </c>
    </row>
    <row r="63" spans="1:2" x14ac:dyDescent="0.3">
      <c r="A63" s="79">
        <v>10062</v>
      </c>
      <c r="B63" s="79">
        <v>80</v>
      </c>
    </row>
    <row r="64" spans="1:2" x14ac:dyDescent="0.3">
      <c r="A64" s="79">
        <v>10063</v>
      </c>
      <c r="B64" s="79">
        <v>52</v>
      </c>
    </row>
    <row r="65" spans="1:2" x14ac:dyDescent="0.3">
      <c r="A65" s="79">
        <v>10064</v>
      </c>
      <c r="B65" s="79">
        <v>28</v>
      </c>
    </row>
    <row r="66" spans="1:2" x14ac:dyDescent="0.3">
      <c r="A66" s="79">
        <v>10065</v>
      </c>
      <c r="B66" s="79">
        <v>68</v>
      </c>
    </row>
    <row r="67" spans="1:2" x14ac:dyDescent="0.3">
      <c r="A67" s="79">
        <v>10066</v>
      </c>
      <c r="B67" s="79">
        <v>62</v>
      </c>
    </row>
    <row r="68" spans="1:2" x14ac:dyDescent="0.3">
      <c r="A68" s="79">
        <v>10067</v>
      </c>
      <c r="B68" s="79">
        <v>57</v>
      </c>
    </row>
    <row r="69" spans="1:2" x14ac:dyDescent="0.3">
      <c r="A69" s="79">
        <v>10068</v>
      </c>
      <c r="B69" s="79">
        <v>63</v>
      </c>
    </row>
    <row r="70" spans="1:2" x14ac:dyDescent="0.3">
      <c r="A70" s="79">
        <v>10069</v>
      </c>
      <c r="B70" s="79">
        <v>42</v>
      </c>
    </row>
    <row r="71" spans="1:2" x14ac:dyDescent="0.3">
      <c r="A71" s="79">
        <v>10070</v>
      </c>
      <c r="B71" s="79">
        <v>19</v>
      </c>
    </row>
    <row r="72" spans="1:2" x14ac:dyDescent="0.3">
      <c r="A72" s="79">
        <v>10071</v>
      </c>
      <c r="B72" s="79">
        <v>22</v>
      </c>
    </row>
    <row r="73" spans="1:2" x14ac:dyDescent="0.3">
      <c r="A73" s="79">
        <v>10072</v>
      </c>
      <c r="B73" s="79">
        <v>14</v>
      </c>
    </row>
    <row r="74" spans="1:2" x14ac:dyDescent="0.3">
      <c r="A74" s="79">
        <v>10073</v>
      </c>
      <c r="B74" s="79">
        <v>14</v>
      </c>
    </row>
    <row r="75" spans="1:2" x14ac:dyDescent="0.3">
      <c r="A75" s="79">
        <v>10074</v>
      </c>
      <c r="B75" s="79">
        <v>32</v>
      </c>
    </row>
    <row r="76" spans="1:2" x14ac:dyDescent="0.3">
      <c r="A76" s="79">
        <v>10075</v>
      </c>
      <c r="B76" s="79">
        <v>29</v>
      </c>
    </row>
    <row r="77" spans="1:2" x14ac:dyDescent="0.3">
      <c r="A77" s="79">
        <v>10076</v>
      </c>
      <c r="B77" s="79">
        <v>47</v>
      </c>
    </row>
    <row r="78" spans="1:2" x14ac:dyDescent="0.3">
      <c r="A78" s="79">
        <v>10077</v>
      </c>
      <c r="B78" s="79">
        <v>52</v>
      </c>
    </row>
    <row r="79" spans="1:2" x14ac:dyDescent="0.3">
      <c r="A79" s="79">
        <v>10078</v>
      </c>
      <c r="B79" s="79">
        <v>12</v>
      </c>
    </row>
    <row r="80" spans="1:2" x14ac:dyDescent="0.3">
      <c r="A80" s="79">
        <v>10079</v>
      </c>
      <c r="B80" s="79">
        <v>68</v>
      </c>
    </row>
    <row r="81" spans="1:2" x14ac:dyDescent="0.3">
      <c r="A81" s="79">
        <v>10080</v>
      </c>
      <c r="B81" s="79">
        <v>59</v>
      </c>
    </row>
    <row r="82" spans="1:2" x14ac:dyDescent="0.3">
      <c r="A82" s="79">
        <v>10081</v>
      </c>
      <c r="B82" s="79">
        <v>76</v>
      </c>
    </row>
    <row r="83" spans="1:2" x14ac:dyDescent="0.3">
      <c r="A83" s="79">
        <v>10082</v>
      </c>
      <c r="B83" s="79">
        <v>32</v>
      </c>
    </row>
    <row r="84" spans="1:2" x14ac:dyDescent="0.3">
      <c r="A84" s="79">
        <v>10083</v>
      </c>
      <c r="B84" s="79">
        <v>77</v>
      </c>
    </row>
    <row r="85" spans="1:2" x14ac:dyDescent="0.3">
      <c r="A85" s="79">
        <v>10084</v>
      </c>
      <c r="B85" s="79">
        <v>25</v>
      </c>
    </row>
    <row r="86" spans="1:2" x14ac:dyDescent="0.3">
      <c r="A86" s="79">
        <v>10085</v>
      </c>
      <c r="B86" s="79">
        <v>72</v>
      </c>
    </row>
    <row r="87" spans="1:2" x14ac:dyDescent="0.3">
      <c r="A87" s="79">
        <v>10086</v>
      </c>
      <c r="B87" s="79">
        <v>24</v>
      </c>
    </row>
    <row r="88" spans="1:2" x14ac:dyDescent="0.3">
      <c r="A88" s="79">
        <v>10087</v>
      </c>
      <c r="B88" s="79">
        <v>48</v>
      </c>
    </row>
    <row r="89" spans="1:2" x14ac:dyDescent="0.3">
      <c r="A89" s="79">
        <v>10088</v>
      </c>
      <c r="B89" s="79">
        <v>90</v>
      </c>
    </row>
    <row r="90" spans="1:2" x14ac:dyDescent="0.3">
      <c r="A90" s="79">
        <v>10089</v>
      </c>
      <c r="B90" s="79">
        <v>90</v>
      </c>
    </row>
    <row r="91" spans="1:2" x14ac:dyDescent="0.3">
      <c r="A91" s="79">
        <v>10090</v>
      </c>
      <c r="B91" s="79">
        <v>31</v>
      </c>
    </row>
    <row r="92" spans="1:2" x14ac:dyDescent="0.3">
      <c r="A92" s="79">
        <v>10091</v>
      </c>
      <c r="B92" s="79">
        <v>83</v>
      </c>
    </row>
    <row r="93" spans="1:2" x14ac:dyDescent="0.3">
      <c r="A93" s="79">
        <v>10092</v>
      </c>
      <c r="B93" s="79">
        <v>66</v>
      </c>
    </row>
    <row r="94" spans="1:2" x14ac:dyDescent="0.3">
      <c r="A94" s="79">
        <v>10093</v>
      </c>
      <c r="B94" s="79">
        <v>20</v>
      </c>
    </row>
    <row r="95" spans="1:2" x14ac:dyDescent="0.3">
      <c r="A95" s="79">
        <v>10094</v>
      </c>
      <c r="B95" s="79">
        <v>20</v>
      </c>
    </row>
    <row r="96" spans="1:2" x14ac:dyDescent="0.3">
      <c r="A96" s="79">
        <v>10095</v>
      </c>
      <c r="B96" s="79">
        <v>60</v>
      </c>
    </row>
    <row r="97" spans="1:2" x14ac:dyDescent="0.3">
      <c r="A97" s="79">
        <v>10096</v>
      </c>
      <c r="B97" s="79">
        <v>17</v>
      </c>
    </row>
    <row r="98" spans="1:2" x14ac:dyDescent="0.3">
      <c r="A98" s="79">
        <v>10097</v>
      </c>
      <c r="B98" s="79">
        <v>34</v>
      </c>
    </row>
    <row r="99" spans="1:2" x14ac:dyDescent="0.3">
      <c r="A99" s="79">
        <v>10098</v>
      </c>
      <c r="B99" s="79">
        <v>76</v>
      </c>
    </row>
    <row r="100" spans="1:2" x14ac:dyDescent="0.3">
      <c r="A100" s="79">
        <v>10099</v>
      </c>
      <c r="B100" s="79">
        <v>48</v>
      </c>
    </row>
  </sheetData>
  <mergeCells count="1">
    <mergeCell ref="G40:Q4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Scroll Bar 1">
              <controlPr defaultSize="0" autoPict="0">
                <anchor moveWithCells="1">
                  <from>
                    <xdr:col>2</xdr:col>
                    <xdr:colOff>868680</xdr:colOff>
                    <xdr:row>3</xdr:row>
                    <xdr:rowOff>106680</xdr:rowOff>
                  </from>
                  <to>
                    <xdr:col>5</xdr:col>
                    <xdr:colOff>106680</xdr:colOff>
                    <xdr:row>5</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384A6-DAC1-4490-897D-F7D00153F73A}">
  <sheetPr codeName="Sheet2"/>
  <dimension ref="A1:Q53"/>
  <sheetViews>
    <sheetView workbookViewId="0">
      <selection activeCell="I87" sqref="I87"/>
    </sheetView>
  </sheetViews>
  <sheetFormatPr defaultRowHeight="14.4" x14ac:dyDescent="0.3"/>
  <cols>
    <col min="1" max="1" width="12.5546875" bestFit="1" customWidth="1"/>
    <col min="2" max="2" width="10.77734375" bestFit="1" customWidth="1"/>
    <col min="3" max="3" width="17.44140625" bestFit="1" customWidth="1"/>
    <col min="4" max="4" width="10.44140625" bestFit="1" customWidth="1"/>
    <col min="5" max="5" width="12.6640625" bestFit="1" customWidth="1"/>
    <col min="6" max="7" width="11.109375" bestFit="1" customWidth="1"/>
    <col min="8" max="8" width="13.5546875" bestFit="1" customWidth="1"/>
    <col min="9" max="9" width="15.5546875" bestFit="1" customWidth="1"/>
    <col min="10" max="10" width="5" bestFit="1" customWidth="1"/>
    <col min="11" max="11" width="7.44140625" bestFit="1" customWidth="1"/>
    <col min="12" max="12" width="6" bestFit="1" customWidth="1"/>
    <col min="13" max="13" width="9.33203125" bestFit="1" customWidth="1"/>
    <col min="14" max="15" width="6" bestFit="1" customWidth="1"/>
    <col min="16" max="16" width="10.77734375" bestFit="1" customWidth="1"/>
  </cols>
  <sheetData>
    <row r="1" spans="1:8" x14ac:dyDescent="0.3">
      <c r="A1" s="63" t="s">
        <v>69</v>
      </c>
      <c r="B1" s="63" t="s">
        <v>0</v>
      </c>
      <c r="C1" s="63" t="s">
        <v>1</v>
      </c>
      <c r="D1" s="63" t="s">
        <v>70</v>
      </c>
      <c r="E1" s="63" t="s">
        <v>71</v>
      </c>
      <c r="F1" s="63" t="s">
        <v>72</v>
      </c>
      <c r="G1" s="63" t="s">
        <v>73</v>
      </c>
      <c r="H1" s="63" t="s">
        <v>74</v>
      </c>
    </row>
    <row r="2" spans="1:8" x14ac:dyDescent="0.3">
      <c r="A2" s="64">
        <v>1</v>
      </c>
      <c r="B2" s="64" t="s">
        <v>75</v>
      </c>
      <c r="C2" s="3" t="s">
        <v>76</v>
      </c>
      <c r="D2" s="64" t="s">
        <v>77</v>
      </c>
      <c r="E2" s="3" t="s">
        <v>78</v>
      </c>
      <c r="F2" s="64" t="s">
        <v>79</v>
      </c>
      <c r="G2" s="64">
        <v>12000</v>
      </c>
      <c r="H2" s="64">
        <v>12000</v>
      </c>
    </row>
    <row r="3" spans="1:8" x14ac:dyDescent="0.3">
      <c r="A3" s="64">
        <v>4</v>
      </c>
      <c r="B3" s="64" t="s">
        <v>80</v>
      </c>
      <c r="C3" s="3" t="s">
        <v>81</v>
      </c>
      <c r="D3" s="64" t="s">
        <v>82</v>
      </c>
      <c r="E3" s="3" t="s">
        <v>83</v>
      </c>
      <c r="F3" s="64" t="s">
        <v>84</v>
      </c>
      <c r="G3" s="64">
        <v>12250</v>
      </c>
      <c r="H3" s="64">
        <v>12250</v>
      </c>
    </row>
    <row r="4" spans="1:8" x14ac:dyDescent="0.3">
      <c r="A4" s="64">
        <v>5</v>
      </c>
      <c r="B4" s="64" t="s">
        <v>85</v>
      </c>
      <c r="C4" s="3" t="s">
        <v>86</v>
      </c>
      <c r="D4" s="64" t="s">
        <v>87</v>
      </c>
      <c r="E4" s="3" t="s">
        <v>88</v>
      </c>
      <c r="F4" s="64" t="s">
        <v>89</v>
      </c>
      <c r="G4" s="64">
        <v>89000</v>
      </c>
      <c r="H4" s="64">
        <v>89000</v>
      </c>
    </row>
    <row r="5" spans="1:8" x14ac:dyDescent="0.3">
      <c r="A5" s="64">
        <v>6</v>
      </c>
      <c r="B5" s="64" t="s">
        <v>90</v>
      </c>
      <c r="C5" s="3" t="s">
        <v>91</v>
      </c>
      <c r="D5" s="64" t="s">
        <v>87</v>
      </c>
      <c r="E5" s="3" t="s">
        <v>92</v>
      </c>
      <c r="F5" s="64" t="s">
        <v>93</v>
      </c>
      <c r="G5" s="64">
        <v>12425</v>
      </c>
      <c r="H5" s="64">
        <v>12425</v>
      </c>
    </row>
    <row r="6" spans="1:8" x14ac:dyDescent="0.3">
      <c r="A6" s="64">
        <v>8</v>
      </c>
      <c r="B6" s="64" t="s">
        <v>94</v>
      </c>
      <c r="C6" s="3" t="s">
        <v>95</v>
      </c>
      <c r="D6" s="64" t="s">
        <v>87</v>
      </c>
      <c r="E6" s="3" t="s">
        <v>96</v>
      </c>
      <c r="F6" s="64" t="s">
        <v>97</v>
      </c>
      <c r="G6" s="64">
        <v>12425</v>
      </c>
      <c r="H6" s="64">
        <v>12425</v>
      </c>
    </row>
    <row r="7" spans="1:8" x14ac:dyDescent="0.3">
      <c r="A7" s="64">
        <v>9</v>
      </c>
      <c r="B7" s="64" t="s">
        <v>98</v>
      </c>
      <c r="C7" s="3" t="s">
        <v>99</v>
      </c>
      <c r="D7" s="64" t="s">
        <v>100</v>
      </c>
      <c r="E7" s="3" t="s">
        <v>101</v>
      </c>
      <c r="F7" s="64" t="s">
        <v>79</v>
      </c>
      <c r="G7" s="64">
        <v>14875</v>
      </c>
      <c r="H7" s="64">
        <v>14875</v>
      </c>
    </row>
    <row r="8" spans="1:8" x14ac:dyDescent="0.3">
      <c r="A8" s="64">
        <v>12</v>
      </c>
      <c r="B8" s="64" t="s">
        <v>102</v>
      </c>
      <c r="C8" s="3" t="s">
        <v>103</v>
      </c>
      <c r="D8" s="64" t="s">
        <v>82</v>
      </c>
      <c r="E8" s="3" t="s">
        <v>104</v>
      </c>
      <c r="F8" s="64" t="s">
        <v>105</v>
      </c>
      <c r="G8" s="64">
        <v>20000</v>
      </c>
      <c r="H8" s="64">
        <v>20000</v>
      </c>
    </row>
    <row r="9" spans="1:8" x14ac:dyDescent="0.3">
      <c r="A9" s="64">
        <v>15</v>
      </c>
      <c r="B9" s="64" t="s">
        <v>106</v>
      </c>
      <c r="C9" s="3" t="s">
        <v>107</v>
      </c>
      <c r="D9" s="64" t="s">
        <v>108</v>
      </c>
      <c r="E9" s="3" t="s">
        <v>104</v>
      </c>
      <c r="F9" s="64" t="s">
        <v>109</v>
      </c>
      <c r="G9" s="64">
        <v>14875</v>
      </c>
      <c r="H9" s="64">
        <v>14875</v>
      </c>
    </row>
    <row r="10" spans="1:8" x14ac:dyDescent="0.3">
      <c r="A10" s="64">
        <v>16</v>
      </c>
      <c r="B10" s="64" t="s">
        <v>110</v>
      </c>
      <c r="C10" s="3" t="s">
        <v>111</v>
      </c>
      <c r="D10" s="64" t="s">
        <v>108</v>
      </c>
      <c r="E10" s="3" t="s">
        <v>112</v>
      </c>
      <c r="F10" s="64" t="s">
        <v>109</v>
      </c>
      <c r="G10" s="64">
        <v>14875</v>
      </c>
      <c r="H10" s="64">
        <v>14875</v>
      </c>
    </row>
    <row r="11" spans="1:8" x14ac:dyDescent="0.3">
      <c r="A11" s="64">
        <v>19</v>
      </c>
      <c r="B11" s="64" t="s">
        <v>113</v>
      </c>
      <c r="C11" s="3" t="s">
        <v>114</v>
      </c>
      <c r="D11" s="64" t="s">
        <v>77</v>
      </c>
      <c r="E11" s="3" t="s">
        <v>92</v>
      </c>
      <c r="F11" s="64" t="s">
        <v>115</v>
      </c>
      <c r="G11" s="64">
        <v>10500</v>
      </c>
      <c r="H11" s="64">
        <v>10500</v>
      </c>
    </row>
    <row r="12" spans="1:8" x14ac:dyDescent="0.3">
      <c r="A12" s="64">
        <v>29</v>
      </c>
      <c r="B12" s="64" t="s">
        <v>116</v>
      </c>
      <c r="C12" s="3" t="s">
        <v>117</v>
      </c>
      <c r="D12" s="64" t="s">
        <v>82</v>
      </c>
      <c r="E12" s="3" t="s">
        <v>112</v>
      </c>
      <c r="F12" s="64" t="s">
        <v>118</v>
      </c>
      <c r="G12" s="64">
        <v>9625</v>
      </c>
      <c r="H12" s="64">
        <v>9625</v>
      </c>
    </row>
    <row r="13" spans="1:8" x14ac:dyDescent="0.3">
      <c r="A13" s="64">
        <v>31</v>
      </c>
      <c r="B13" s="64" t="s">
        <v>119</v>
      </c>
      <c r="C13" s="3" t="s">
        <v>120</v>
      </c>
      <c r="D13" s="64" t="s">
        <v>87</v>
      </c>
      <c r="E13" s="3" t="s">
        <v>96</v>
      </c>
      <c r="F13" s="64" t="s">
        <v>121</v>
      </c>
      <c r="G13" s="64">
        <v>15750</v>
      </c>
      <c r="H13" s="64">
        <v>15750</v>
      </c>
    </row>
    <row r="14" spans="1:8" x14ac:dyDescent="0.3">
      <c r="A14" s="64">
        <v>33</v>
      </c>
      <c r="B14" s="64" t="s">
        <v>122</v>
      </c>
      <c r="C14" s="3" t="s">
        <v>123</v>
      </c>
      <c r="D14" s="64" t="s">
        <v>124</v>
      </c>
      <c r="E14" s="3" t="s">
        <v>101</v>
      </c>
      <c r="F14" s="64" t="s">
        <v>125</v>
      </c>
      <c r="G14" s="64">
        <v>4000</v>
      </c>
      <c r="H14" s="64">
        <v>4000</v>
      </c>
    </row>
    <row r="15" spans="1:8" x14ac:dyDescent="0.3">
      <c r="A15" s="64">
        <v>34</v>
      </c>
      <c r="B15" s="64" t="s">
        <v>126</v>
      </c>
      <c r="C15" s="3" t="s">
        <v>127</v>
      </c>
      <c r="D15" s="64" t="s">
        <v>124</v>
      </c>
      <c r="E15" s="3" t="s">
        <v>68</v>
      </c>
      <c r="F15" s="64" t="s">
        <v>128</v>
      </c>
      <c r="G15" s="64">
        <v>8750</v>
      </c>
      <c r="H15" s="64">
        <v>8750</v>
      </c>
    </row>
    <row r="16" spans="1:8" x14ac:dyDescent="0.3">
      <c r="A16" s="64">
        <v>38</v>
      </c>
      <c r="B16" s="64" t="s">
        <v>129</v>
      </c>
      <c r="C16" s="3" t="s">
        <v>130</v>
      </c>
      <c r="D16" s="64" t="s">
        <v>131</v>
      </c>
      <c r="E16" s="3" t="s">
        <v>132</v>
      </c>
      <c r="F16" s="64" t="s">
        <v>121</v>
      </c>
      <c r="G16" s="64">
        <v>24500</v>
      </c>
      <c r="H16" s="64">
        <v>24500</v>
      </c>
    </row>
    <row r="17" spans="2:3" x14ac:dyDescent="0.3">
      <c r="B17" s="65" t="s">
        <v>70</v>
      </c>
      <c r="C17" t="s">
        <v>145</v>
      </c>
    </row>
    <row r="19" spans="2:3" x14ac:dyDescent="0.3">
      <c r="B19" s="65" t="s">
        <v>71</v>
      </c>
      <c r="C19" t="s">
        <v>133</v>
      </c>
    </row>
    <row r="20" spans="2:3" x14ac:dyDescent="0.3">
      <c r="B20" t="s">
        <v>96</v>
      </c>
      <c r="C20" s="66">
        <v>0.10213884357440638</v>
      </c>
    </row>
    <row r="21" spans="2:3" x14ac:dyDescent="0.3">
      <c r="B21" t="s">
        <v>132</v>
      </c>
      <c r="C21" s="66">
        <v>8.8816385716875113E-2</v>
      </c>
    </row>
    <row r="22" spans="2:3" x14ac:dyDescent="0.3">
      <c r="B22" t="s">
        <v>101</v>
      </c>
      <c r="C22" s="66">
        <v>6.8424868588000731E-2</v>
      </c>
    </row>
    <row r="23" spans="2:3" x14ac:dyDescent="0.3">
      <c r="B23" t="s">
        <v>83</v>
      </c>
      <c r="C23" s="66">
        <v>4.4408192858437556E-2</v>
      </c>
    </row>
    <row r="24" spans="2:3" x14ac:dyDescent="0.3">
      <c r="B24" t="s">
        <v>112</v>
      </c>
      <c r="C24" s="66">
        <v>8.8816385716875113E-2</v>
      </c>
    </row>
    <row r="25" spans="2:3" x14ac:dyDescent="0.3">
      <c r="B25" t="s">
        <v>104</v>
      </c>
      <c r="C25" s="66">
        <v>0.12642740619902121</v>
      </c>
    </row>
    <row r="26" spans="2:3" x14ac:dyDescent="0.3">
      <c r="B26" t="s">
        <v>88</v>
      </c>
      <c r="C26" s="66">
        <v>0.32263911546130142</v>
      </c>
    </row>
    <row r="27" spans="2:3" x14ac:dyDescent="0.3">
      <c r="B27" t="s">
        <v>68</v>
      </c>
      <c r="C27" s="66">
        <v>3.1720137756026827E-2</v>
      </c>
    </row>
    <row r="28" spans="2:3" x14ac:dyDescent="0.3">
      <c r="B28" t="s">
        <v>92</v>
      </c>
      <c r="C28" s="66">
        <v>8.3106760920790279E-2</v>
      </c>
    </row>
    <row r="29" spans="2:3" x14ac:dyDescent="0.3">
      <c r="B29" t="s">
        <v>78</v>
      </c>
      <c r="C29" s="66">
        <v>4.3501903208265365E-2</v>
      </c>
    </row>
    <row r="30" spans="2:3" x14ac:dyDescent="0.3">
      <c r="B30" t="s">
        <v>134</v>
      </c>
      <c r="C30" s="66">
        <v>1</v>
      </c>
    </row>
    <row r="33" spans="1:17" ht="23.4" x14ac:dyDescent="0.45">
      <c r="A33" s="84" t="s">
        <v>144</v>
      </c>
      <c r="B33" s="84"/>
      <c r="C33" s="84"/>
      <c r="J33" s="85" t="s">
        <v>143</v>
      </c>
      <c r="K33" s="85"/>
      <c r="L33" s="85"/>
      <c r="M33" s="85"/>
      <c r="N33" s="85"/>
      <c r="O33" s="85"/>
      <c r="P33" s="85"/>
      <c r="Q33" s="85"/>
    </row>
    <row r="35" spans="1:17" x14ac:dyDescent="0.3">
      <c r="A35" s="83" t="s">
        <v>135</v>
      </c>
      <c r="B35" s="83"/>
      <c r="C35" s="83"/>
      <c r="E35" s="83" t="s">
        <v>138</v>
      </c>
      <c r="F35" s="83"/>
      <c r="G35" s="83"/>
    </row>
    <row r="36" spans="1:17" x14ac:dyDescent="0.3">
      <c r="A36" s="67" t="s">
        <v>136</v>
      </c>
      <c r="B36" s="68" t="s">
        <v>4</v>
      </c>
      <c r="C36" s="69" t="s">
        <v>137</v>
      </c>
      <c r="E36" s="67" t="s">
        <v>136</v>
      </c>
      <c r="F36" s="68" t="s">
        <v>67</v>
      </c>
      <c r="G36" s="69" t="s">
        <v>139</v>
      </c>
    </row>
    <row r="37" spans="1:17" x14ac:dyDescent="0.3">
      <c r="A37" s="70">
        <v>101</v>
      </c>
      <c r="B37" s="39" t="s">
        <v>110</v>
      </c>
      <c r="C37" s="71" t="s">
        <v>3</v>
      </c>
      <c r="E37" s="70">
        <v>102</v>
      </c>
      <c r="F37" s="39">
        <v>80</v>
      </c>
      <c r="G37" s="71">
        <v>8000</v>
      </c>
    </row>
    <row r="38" spans="1:17" x14ac:dyDescent="0.3">
      <c r="A38" s="70">
        <v>102</v>
      </c>
      <c r="B38" s="39" t="s">
        <v>75</v>
      </c>
      <c r="C38" s="71" t="s">
        <v>68</v>
      </c>
      <c r="E38" s="70">
        <v>101</v>
      </c>
      <c r="F38" s="39">
        <v>60</v>
      </c>
      <c r="G38" s="71">
        <v>9000</v>
      </c>
    </row>
    <row r="39" spans="1:17" x14ac:dyDescent="0.3">
      <c r="A39" s="70">
        <v>103</v>
      </c>
      <c r="B39" s="39" t="s">
        <v>85</v>
      </c>
      <c r="C39" s="71" t="s">
        <v>88</v>
      </c>
      <c r="E39" s="70">
        <v>104</v>
      </c>
      <c r="F39" s="39">
        <v>40</v>
      </c>
      <c r="G39" s="71">
        <v>7000</v>
      </c>
    </row>
    <row r="40" spans="1:17" x14ac:dyDescent="0.3">
      <c r="A40" s="70">
        <v>104</v>
      </c>
      <c r="B40" s="39" t="s">
        <v>102</v>
      </c>
      <c r="C40" s="71" t="s">
        <v>3</v>
      </c>
      <c r="E40" s="70">
        <v>103</v>
      </c>
      <c r="F40" s="39">
        <v>70</v>
      </c>
      <c r="G40" s="71">
        <v>4000</v>
      </c>
    </row>
    <row r="41" spans="1:17" x14ac:dyDescent="0.3">
      <c r="A41" s="72">
        <v>105</v>
      </c>
      <c r="B41" s="73" t="s">
        <v>122</v>
      </c>
      <c r="C41" s="74" t="s">
        <v>83</v>
      </c>
      <c r="E41" s="72">
        <v>105</v>
      </c>
      <c r="F41" s="73">
        <v>90</v>
      </c>
      <c r="G41" s="74">
        <v>8900</v>
      </c>
    </row>
    <row r="43" spans="1:17" x14ac:dyDescent="0.3">
      <c r="D43" s="87" t="s">
        <v>142</v>
      </c>
      <c r="E43" s="87"/>
      <c r="F43" s="87"/>
    </row>
    <row r="44" spans="1:17" x14ac:dyDescent="0.3">
      <c r="D44" s="75" t="s">
        <v>4</v>
      </c>
      <c r="E44" s="39" t="s">
        <v>140</v>
      </c>
      <c r="F44" s="39" t="s">
        <v>141</v>
      </c>
    </row>
    <row r="45" spans="1:17" x14ac:dyDescent="0.3">
      <c r="D45" s="39" t="s">
        <v>110</v>
      </c>
      <c r="E45" s="39">
        <v>60</v>
      </c>
      <c r="F45" s="39">
        <v>9000</v>
      </c>
    </row>
    <row r="46" spans="1:17" x14ac:dyDescent="0.3">
      <c r="D46" s="39" t="s">
        <v>75</v>
      </c>
      <c r="E46" s="39">
        <v>80</v>
      </c>
      <c r="F46" s="39">
        <v>8000</v>
      </c>
    </row>
    <row r="47" spans="1:17" x14ac:dyDescent="0.3">
      <c r="D47" s="39" t="s">
        <v>85</v>
      </c>
      <c r="E47" s="39">
        <v>70</v>
      </c>
      <c r="F47" s="39">
        <v>4000</v>
      </c>
    </row>
    <row r="48" spans="1:17" x14ac:dyDescent="0.3">
      <c r="D48" s="39" t="s">
        <v>102</v>
      </c>
      <c r="E48" s="39">
        <v>40</v>
      </c>
      <c r="F48" s="39">
        <v>7000</v>
      </c>
    </row>
    <row r="49" spans="1:6" x14ac:dyDescent="0.3">
      <c r="A49" s="1"/>
      <c r="B49" s="1"/>
      <c r="D49" s="39" t="s">
        <v>122</v>
      </c>
      <c r="E49" s="39">
        <v>90</v>
      </c>
      <c r="F49" s="39">
        <v>8900</v>
      </c>
    </row>
    <row r="50" spans="1:6" x14ac:dyDescent="0.3">
      <c r="A50" s="1"/>
      <c r="B50" s="1"/>
    </row>
    <row r="51" spans="1:6" x14ac:dyDescent="0.3">
      <c r="A51" s="1"/>
      <c r="B51" s="1"/>
    </row>
    <row r="52" spans="1:6" x14ac:dyDescent="0.3">
      <c r="A52" s="1"/>
      <c r="B52" s="1"/>
    </row>
    <row r="53" spans="1:6" x14ac:dyDescent="0.3">
      <c r="A53" s="1"/>
      <c r="B53" s="1"/>
    </row>
  </sheetData>
  <mergeCells count="5">
    <mergeCell ref="A35:C35"/>
    <mergeCell ref="E35:G35"/>
    <mergeCell ref="D43:F43"/>
    <mergeCell ref="J33:Q33"/>
    <mergeCell ref="A33:C33"/>
  </mergeCells>
  <pageMargins left="0.7" right="0.7" top="0.75" bottom="0.75" header="0.3" footer="0.3"/>
  <drawing r:id="rId3"/>
  <tableParts count="2">
    <tablePart r:id="rId4"/>
    <tablePart r:id="rId5"/>
  </tableParts>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51232-45A4-4C6C-9D10-6495C87895DF}">
  <sheetPr codeName="Sheet6">
    <tabColor theme="8" tint="0.39997558519241921"/>
  </sheetPr>
  <dimension ref="A1:BP26"/>
  <sheetViews>
    <sheetView zoomScaleNormal="100" workbookViewId="0">
      <selection activeCell="AP8" sqref="AP8"/>
    </sheetView>
  </sheetViews>
  <sheetFormatPr defaultRowHeight="14.4" x14ac:dyDescent="0.3"/>
  <cols>
    <col min="2" max="2" width="10.5546875" customWidth="1"/>
    <col min="3" max="4" width="10.21875" customWidth="1"/>
    <col min="5" max="5" width="9.21875" customWidth="1"/>
    <col min="6" max="6" width="9.44140625" customWidth="1"/>
    <col min="7" max="7" width="10.88671875" customWidth="1"/>
    <col min="9" max="9" width="12" bestFit="1" customWidth="1"/>
    <col min="10" max="10" width="9.6640625" customWidth="1"/>
    <col min="36" max="36" width="11" customWidth="1"/>
  </cols>
  <sheetData>
    <row r="1" spans="1:68" ht="17.399999999999999" thickBot="1" x14ac:dyDescent="0.45">
      <c r="A1" s="4" t="s">
        <v>5</v>
      </c>
      <c r="T1" t="s">
        <v>6</v>
      </c>
      <c r="AL1" s="4" t="s">
        <v>7</v>
      </c>
      <c r="AT1" t="s">
        <v>8</v>
      </c>
      <c r="BC1" s="97" t="s">
        <v>9</v>
      </c>
      <c r="BD1" s="97"/>
      <c r="BE1" s="97"/>
      <c r="BF1" s="97"/>
      <c r="BI1" s="97" t="s">
        <v>10</v>
      </c>
      <c r="BJ1" s="97"/>
      <c r="BK1" s="97"/>
      <c r="BL1" s="97"/>
      <c r="BO1" s="5" t="s">
        <v>11</v>
      </c>
      <c r="BP1" s="6" t="s">
        <v>12</v>
      </c>
    </row>
    <row r="2" spans="1:68" ht="20.399999999999999" thickBot="1" x14ac:dyDescent="0.5">
      <c r="C2" s="7" t="s">
        <v>13</v>
      </c>
      <c r="I2" s="5" t="s">
        <v>11</v>
      </c>
      <c r="J2" s="6" t="s">
        <v>12</v>
      </c>
      <c r="L2" s="93" t="s">
        <v>14</v>
      </c>
      <c r="M2" s="1">
        <v>182</v>
      </c>
      <c r="N2" s="1">
        <v>161</v>
      </c>
      <c r="O2" s="1">
        <v>152</v>
      </c>
      <c r="P2" s="1">
        <v>137</v>
      </c>
      <c r="Q2" s="1">
        <v>121</v>
      </c>
      <c r="AF2" s="5" t="s">
        <v>11</v>
      </c>
      <c r="AG2" s="6" t="s">
        <v>12</v>
      </c>
      <c r="AH2" s="95" t="s">
        <v>15</v>
      </c>
      <c r="AI2" s="96"/>
      <c r="AJ2" s="8" t="s">
        <v>16</v>
      </c>
      <c r="AL2" s="9" t="s">
        <v>17</v>
      </c>
      <c r="AM2" s="10" t="s">
        <v>18</v>
      </c>
      <c r="AN2" s="11" t="s">
        <v>19</v>
      </c>
      <c r="AO2" s="11"/>
      <c r="AP2" s="11"/>
      <c r="BI2" s="12"/>
      <c r="BJ2" s="12"/>
      <c r="BO2" s="13" t="s">
        <v>20</v>
      </c>
      <c r="BP2" s="14">
        <v>182</v>
      </c>
    </row>
    <row r="3" spans="1:68" ht="16.8" x14ac:dyDescent="0.4">
      <c r="I3" s="13" t="s">
        <v>20</v>
      </c>
      <c r="J3" s="14">
        <v>182</v>
      </c>
      <c r="L3" s="93"/>
      <c r="M3" s="90">
        <v>5</v>
      </c>
      <c r="N3" s="90"/>
      <c r="O3" s="90"/>
      <c r="P3" s="90"/>
      <c r="Q3" s="90"/>
      <c r="T3" s="7" t="s">
        <v>21</v>
      </c>
      <c r="AF3" s="13" t="s">
        <v>20</v>
      </c>
      <c r="AG3" s="14">
        <v>182</v>
      </c>
      <c r="AH3" s="88">
        <f>AG3-$U$13</f>
        <v>31.400000000000006</v>
      </c>
      <c r="AI3" s="89"/>
      <c r="AJ3">
        <f>POWER(AH3,2)</f>
        <v>985.96000000000038</v>
      </c>
      <c r="AM3" s="10"/>
      <c r="AN3" s="90">
        <v>5</v>
      </c>
      <c r="AO3" s="90"/>
      <c r="AP3" s="90"/>
      <c r="AT3" t="s">
        <v>22</v>
      </c>
      <c r="BI3" s="12"/>
      <c r="BJ3" s="12"/>
      <c r="BO3" s="13" t="s">
        <v>23</v>
      </c>
      <c r="BP3" s="14">
        <v>161</v>
      </c>
    </row>
    <row r="4" spans="1:68" ht="16.8" x14ac:dyDescent="0.4">
      <c r="A4" s="7" t="s">
        <v>24</v>
      </c>
      <c r="I4" s="13" t="s">
        <v>23</v>
      </c>
      <c r="J4" s="14">
        <v>161</v>
      </c>
      <c r="AF4" s="13" t="s">
        <v>23</v>
      </c>
      <c r="AG4" s="14">
        <v>161</v>
      </c>
      <c r="AH4" s="88">
        <f>AG4-$U$13</f>
        <v>10.400000000000006</v>
      </c>
      <c r="AI4" s="89"/>
      <c r="AJ4">
        <f t="shared" ref="AJ4:AJ7" si="0">POWER(AH4,2)</f>
        <v>108.16000000000012</v>
      </c>
      <c r="AT4" t="s">
        <v>25</v>
      </c>
      <c r="BB4" s="12"/>
      <c r="BC4" s="12"/>
      <c r="BI4" s="12"/>
      <c r="BJ4" s="12"/>
      <c r="BO4" s="13" t="s">
        <v>26</v>
      </c>
      <c r="BP4" s="14">
        <v>152</v>
      </c>
    </row>
    <row r="5" spans="1:68" ht="17.399999999999999" thickBot="1" x14ac:dyDescent="0.35">
      <c r="I5" s="13" t="s">
        <v>26</v>
      </c>
      <c r="J5" s="14">
        <v>152</v>
      </c>
      <c r="L5" s="10" t="s">
        <v>14</v>
      </c>
      <c r="M5" s="94" t="s">
        <v>27</v>
      </c>
      <c r="N5" s="94"/>
      <c r="O5" s="94"/>
      <c r="AF5" s="13" t="s">
        <v>26</v>
      </c>
      <c r="AG5" s="14">
        <v>152</v>
      </c>
      <c r="AH5" s="88">
        <f>AG5-$U$13</f>
        <v>1.4000000000000057</v>
      </c>
      <c r="AI5" s="89"/>
      <c r="AJ5">
        <f t="shared" si="0"/>
        <v>1.960000000000016</v>
      </c>
      <c r="AL5" s="9"/>
      <c r="AM5" s="10" t="s">
        <v>18</v>
      </c>
      <c r="AN5" t="s">
        <v>28</v>
      </c>
      <c r="BB5" s="12"/>
      <c r="BC5" s="12"/>
      <c r="BO5" s="16" t="s">
        <v>29</v>
      </c>
      <c r="BP5" s="14">
        <v>137</v>
      </c>
    </row>
    <row r="6" spans="1:68" ht="17.399999999999999" thickBot="1" x14ac:dyDescent="0.45">
      <c r="I6" s="16" t="s">
        <v>29</v>
      </c>
      <c r="J6" s="14">
        <v>137</v>
      </c>
      <c r="L6" s="10"/>
      <c r="M6" s="90">
        <v>5</v>
      </c>
      <c r="N6" s="90"/>
      <c r="O6" s="90"/>
      <c r="T6" s="5" t="s">
        <v>11</v>
      </c>
      <c r="U6" s="6" t="s">
        <v>12</v>
      </c>
      <c r="V6" s="95" t="s">
        <v>15</v>
      </c>
      <c r="W6" s="96"/>
      <c r="X6" s="4"/>
      <c r="Y6" s="17"/>
      <c r="AD6" s="18"/>
      <c r="AF6" s="16" t="s">
        <v>29</v>
      </c>
      <c r="AG6" s="14">
        <v>137</v>
      </c>
      <c r="AH6" s="88">
        <f>AG6-$U$13</f>
        <v>-13.599999999999994</v>
      </c>
      <c r="AI6" s="89"/>
      <c r="AJ6">
        <f t="shared" si="0"/>
        <v>184.95999999999984</v>
      </c>
      <c r="AL6" s="9"/>
      <c r="AM6" s="10"/>
      <c r="AN6" s="90">
        <v>5</v>
      </c>
      <c r="AO6" s="90"/>
      <c r="AP6" s="90"/>
      <c r="AT6" t="s">
        <v>30</v>
      </c>
      <c r="BB6" s="12"/>
      <c r="BC6" s="12"/>
      <c r="BO6" s="19" t="s">
        <v>2</v>
      </c>
      <c r="BP6" s="20">
        <v>121</v>
      </c>
    </row>
    <row r="7" spans="1:68" ht="17.399999999999999" thickBot="1" x14ac:dyDescent="0.45">
      <c r="I7" s="19" t="s">
        <v>2</v>
      </c>
      <c r="J7" s="20">
        <v>121</v>
      </c>
      <c r="T7" s="13" t="s">
        <v>20</v>
      </c>
      <c r="U7" s="14">
        <v>182</v>
      </c>
      <c r="V7" s="88">
        <f>U7-$U$13</f>
        <v>31.400000000000006</v>
      </c>
      <c r="W7" s="89"/>
      <c r="X7" s="4">
        <v>200</v>
      </c>
      <c r="Y7" s="21"/>
      <c r="Z7" s="22"/>
      <c r="AA7" s="22"/>
      <c r="AB7" s="22"/>
      <c r="AC7" s="22"/>
      <c r="AD7" s="23"/>
      <c r="AF7" s="19" t="s">
        <v>2</v>
      </c>
      <c r="AG7" s="20">
        <v>121</v>
      </c>
      <c r="AH7" s="88">
        <f>AG7-$U$13</f>
        <v>-29.599999999999994</v>
      </c>
      <c r="AI7" s="89"/>
      <c r="AJ7">
        <f t="shared" si="0"/>
        <v>876.15999999999963</v>
      </c>
      <c r="BP7" s="1"/>
    </row>
    <row r="8" spans="1:68" ht="17.399999999999999" thickBot="1" x14ac:dyDescent="0.45">
      <c r="G8" s="18"/>
      <c r="I8" s="13" t="s">
        <v>31</v>
      </c>
      <c r="J8" s="24">
        <f>AVERAGE(J3:J7)</f>
        <v>150.6</v>
      </c>
      <c r="L8" s="91" t="s">
        <v>14</v>
      </c>
      <c r="M8" s="25">
        <f>M2+N2+O2+P2+Q2</f>
        <v>753</v>
      </c>
      <c r="N8" s="92" t="s">
        <v>18</v>
      </c>
      <c r="O8" s="93">
        <f>753/5</f>
        <v>150.6</v>
      </c>
      <c r="T8" s="13" t="s">
        <v>23</v>
      </c>
      <c r="U8" s="14">
        <v>161</v>
      </c>
      <c r="V8" s="88">
        <f t="shared" ref="V8:V11" si="1">U8-$U$13</f>
        <v>10.400000000000006</v>
      </c>
      <c r="W8" s="89"/>
      <c r="X8" s="4"/>
      <c r="Y8" s="26"/>
      <c r="Z8" s="27"/>
      <c r="AA8" s="27"/>
      <c r="AB8" s="27"/>
      <c r="AC8" s="27"/>
      <c r="AD8" s="28"/>
      <c r="AM8" s="10" t="s">
        <v>18</v>
      </c>
      <c r="AN8" s="15">
        <v>2157.1999999999998</v>
      </c>
      <c r="AO8" s="10" t="s">
        <v>18</v>
      </c>
      <c r="AP8" s="29">
        <f>2157.2/5</f>
        <v>431.43999999999994</v>
      </c>
      <c r="AT8" s="30" t="s">
        <v>32</v>
      </c>
      <c r="AU8" t="s">
        <v>33</v>
      </c>
      <c r="BO8" s="31" t="s">
        <v>34</v>
      </c>
      <c r="BP8">
        <f>_xlfn.STDEV.P(BP2:BP6)</f>
        <v>20.771133815947554</v>
      </c>
    </row>
    <row r="9" spans="1:68" ht="17.399999999999999" thickTop="1" x14ac:dyDescent="0.4">
      <c r="A9">
        <v>200</v>
      </c>
      <c r="B9" s="32"/>
      <c r="C9" s="33"/>
      <c r="D9" s="33"/>
      <c r="E9" s="33"/>
      <c r="F9" s="33"/>
      <c r="G9" s="34"/>
      <c r="I9" s="31" t="s">
        <v>34</v>
      </c>
      <c r="J9">
        <f>_xlfn.STDEV.P(J3:J7)</f>
        <v>20.771133815947554</v>
      </c>
      <c r="L9" s="91"/>
      <c r="M9" s="35">
        <v>5</v>
      </c>
      <c r="N9" s="92"/>
      <c r="O9" s="93"/>
      <c r="T9" s="13" t="s">
        <v>26</v>
      </c>
      <c r="U9" s="14">
        <v>152</v>
      </c>
      <c r="V9" s="88">
        <f t="shared" si="1"/>
        <v>1.4000000000000057</v>
      </c>
      <c r="W9" s="89"/>
      <c r="X9" s="4">
        <v>150</v>
      </c>
      <c r="Y9" s="36"/>
      <c r="Z9" s="37"/>
      <c r="AA9" s="37"/>
      <c r="AB9" s="37"/>
      <c r="AC9" s="37"/>
      <c r="AD9" s="38"/>
      <c r="AF9" s="39" t="s">
        <v>14</v>
      </c>
      <c r="AG9" s="40">
        <f>AVERAGE(AG3:AG7)</f>
        <v>150.6</v>
      </c>
      <c r="AJ9">
        <f>SUM(AJ3:AJ7)</f>
        <v>2157.1999999999998</v>
      </c>
      <c r="AM9" s="10"/>
      <c r="AN9" s="41">
        <v>5</v>
      </c>
      <c r="AO9" s="10"/>
      <c r="AP9" s="29"/>
      <c r="AT9" s="30" t="s">
        <v>32</v>
      </c>
      <c r="AU9" t="s">
        <v>35</v>
      </c>
      <c r="BB9" t="s">
        <v>36</v>
      </c>
      <c r="BO9" s="42" t="s">
        <v>37</v>
      </c>
      <c r="BP9">
        <f>_xlfn.STDEV.S(BP2:BP6)</f>
        <v>23.222833591101651</v>
      </c>
    </row>
    <row r="10" spans="1:68" ht="16.8" x14ac:dyDescent="0.4">
      <c r="B10" s="43"/>
      <c r="C10" s="44"/>
      <c r="D10" s="44"/>
      <c r="E10" s="44"/>
      <c r="F10" s="44"/>
      <c r="G10" s="45"/>
      <c r="I10" s="42" t="s">
        <v>37</v>
      </c>
      <c r="J10">
        <f>_xlfn.STDEV.S(J3:J7)</f>
        <v>23.222833591101651</v>
      </c>
      <c r="T10" s="16" t="s">
        <v>29</v>
      </c>
      <c r="U10" s="14">
        <v>137</v>
      </c>
      <c r="V10" s="88">
        <f t="shared" si="1"/>
        <v>-13.599999999999994</v>
      </c>
      <c r="W10" s="89"/>
      <c r="X10" s="4"/>
      <c r="Y10" s="21"/>
      <c r="Z10" s="22"/>
      <c r="AA10" s="22"/>
      <c r="AB10" s="22"/>
      <c r="AC10" s="22"/>
      <c r="AD10" s="23"/>
      <c r="BB10" s="46" t="s">
        <v>38</v>
      </c>
      <c r="BC10" s="47"/>
      <c r="BO10" s="48" t="s">
        <v>39</v>
      </c>
      <c r="BP10">
        <f>STDEVA(BP2:BP6)</f>
        <v>23.222833591101651</v>
      </c>
    </row>
    <row r="11" spans="1:68" ht="17.399999999999999" thickBot="1" x14ac:dyDescent="0.45">
      <c r="B11" s="32"/>
      <c r="C11" s="33"/>
      <c r="D11" s="33"/>
      <c r="E11" s="33"/>
      <c r="F11" s="33"/>
      <c r="G11" s="34"/>
      <c r="I11" s="48" t="s">
        <v>39</v>
      </c>
      <c r="J11">
        <f>STDEVA(J3:J7)</f>
        <v>23.222833591101651</v>
      </c>
      <c r="L11" s="7" t="s">
        <v>40</v>
      </c>
      <c r="T11" s="19" t="s">
        <v>2</v>
      </c>
      <c r="U11" s="20">
        <v>121</v>
      </c>
      <c r="V11" s="88">
        <f t="shared" si="1"/>
        <v>-29.599999999999994</v>
      </c>
      <c r="W11" s="89"/>
      <c r="X11" s="4">
        <v>100</v>
      </c>
      <c r="Y11" s="21"/>
      <c r="Z11" s="22"/>
      <c r="AA11" s="22"/>
      <c r="AB11" s="22"/>
      <c r="AC11" s="22"/>
      <c r="AD11" s="23"/>
      <c r="AN11" t="s">
        <v>41</v>
      </c>
      <c r="AT11" t="s">
        <v>42</v>
      </c>
      <c r="BB11" s="49" t="s">
        <v>43</v>
      </c>
      <c r="BO11" s="50" t="s">
        <v>44</v>
      </c>
      <c r="BP11">
        <f>STDEVPA(BP2:BP6)</f>
        <v>20.771133815947554</v>
      </c>
    </row>
    <row r="12" spans="1:68" ht="16.8" x14ac:dyDescent="0.4">
      <c r="B12" s="43"/>
      <c r="C12" s="44"/>
      <c r="D12" s="44"/>
      <c r="E12" s="44"/>
      <c r="F12" s="44"/>
      <c r="G12" s="45"/>
      <c r="I12" s="50" t="s">
        <v>44</v>
      </c>
      <c r="J12">
        <f>STDEVPA(J3:J7)</f>
        <v>20.771133815947554</v>
      </c>
      <c r="X12" s="4"/>
      <c r="Y12" s="21"/>
      <c r="Z12" s="22"/>
      <c r="AA12" s="22"/>
      <c r="AB12" s="22"/>
      <c r="AC12" s="22"/>
      <c r="AD12" s="23"/>
      <c r="AT12" t="s">
        <v>45</v>
      </c>
      <c r="BB12" s="49" t="s">
        <v>46</v>
      </c>
      <c r="BO12" s="51" t="s">
        <v>47</v>
      </c>
      <c r="BP12">
        <f>STDEV(BP2:BP6)</f>
        <v>23.222833591101651</v>
      </c>
    </row>
    <row r="13" spans="1:68" ht="17.399999999999999" thickBot="1" x14ac:dyDescent="0.45">
      <c r="A13">
        <v>150</v>
      </c>
      <c r="B13" s="32"/>
      <c r="C13" s="33"/>
      <c r="D13" s="33"/>
      <c r="E13" s="33"/>
      <c r="F13" s="33"/>
      <c r="G13" s="34"/>
      <c r="I13" s="51" t="s">
        <v>47</v>
      </c>
      <c r="J13">
        <f>STDEV(J3:J7)</f>
        <v>23.222833591101651</v>
      </c>
      <c r="T13" s="39" t="s">
        <v>14</v>
      </c>
      <c r="U13" s="40">
        <f>AVERAGE(U7:U11)</f>
        <v>150.6</v>
      </c>
      <c r="X13" s="4">
        <v>0</v>
      </c>
      <c r="Y13" s="52"/>
      <c r="Z13" s="53"/>
      <c r="AA13" s="53"/>
      <c r="AB13" s="53"/>
      <c r="AC13" s="53"/>
      <c r="AD13" s="54"/>
      <c r="AN13" t="s">
        <v>48</v>
      </c>
      <c r="BO13" s="55" t="s">
        <v>49</v>
      </c>
      <c r="BP13">
        <f>STDEVP(BP2:BP6)</f>
        <v>20.771133815947554</v>
      </c>
    </row>
    <row r="14" spans="1:68" ht="16.8" x14ac:dyDescent="0.4">
      <c r="B14" s="43"/>
      <c r="C14" s="44"/>
      <c r="D14" s="44"/>
      <c r="E14" s="44"/>
      <c r="F14" s="44"/>
      <c r="G14" s="45"/>
      <c r="I14" s="55" t="s">
        <v>49</v>
      </c>
      <c r="J14">
        <f>STDEVP(J3:J7)</f>
        <v>20.771133815947554</v>
      </c>
      <c r="L14" s="56"/>
      <c r="M14" s="57"/>
      <c r="N14" s="56"/>
      <c r="AT14" t="s">
        <v>50</v>
      </c>
      <c r="AV14" t="s">
        <v>51</v>
      </c>
    </row>
    <row r="15" spans="1:68" x14ac:dyDescent="0.3">
      <c r="B15" s="32"/>
      <c r="C15" s="33"/>
      <c r="D15" s="33"/>
      <c r="E15" s="33"/>
      <c r="F15" s="33"/>
      <c r="G15" s="34"/>
      <c r="AN15" s="9" t="s">
        <v>52</v>
      </c>
      <c r="AO15" t="s">
        <v>53</v>
      </c>
    </row>
    <row r="16" spans="1:68" x14ac:dyDescent="0.3">
      <c r="B16" s="43"/>
      <c r="C16" s="44"/>
      <c r="D16" s="44"/>
      <c r="E16" s="44"/>
      <c r="F16" s="44"/>
      <c r="G16" s="45"/>
      <c r="AT16" t="s">
        <v>54</v>
      </c>
      <c r="AW16" t="s">
        <v>55</v>
      </c>
    </row>
    <row r="17" spans="1:59" ht="16.8" x14ac:dyDescent="0.4">
      <c r="A17">
        <v>100</v>
      </c>
      <c r="B17" s="17"/>
      <c r="G17" s="18"/>
      <c r="AN17" s="9" t="s">
        <v>56</v>
      </c>
      <c r="AO17" s="58">
        <f>SQRT(431.44)</f>
        <v>20.771133815947554</v>
      </c>
    </row>
    <row r="18" spans="1:59" ht="16.8" x14ac:dyDescent="0.4">
      <c r="B18" s="43"/>
      <c r="C18" s="44"/>
      <c r="D18" s="44"/>
      <c r="E18" s="44"/>
      <c r="F18" s="44"/>
      <c r="G18" s="45"/>
      <c r="M18" t="s">
        <v>66</v>
      </c>
      <c r="AM18" t="s">
        <v>57</v>
      </c>
      <c r="AV18" s="4"/>
      <c r="AW18" s="4">
        <f>SQRT(539.3)</f>
        <v>23.222833591101669</v>
      </c>
    </row>
    <row r="19" spans="1:59" x14ac:dyDescent="0.3">
      <c r="B19" s="32"/>
      <c r="C19" s="33"/>
      <c r="D19" s="33"/>
      <c r="E19" s="33"/>
      <c r="F19" s="33"/>
      <c r="G19" s="34"/>
      <c r="AM19" t="s">
        <v>58</v>
      </c>
      <c r="BG19" s="59" t="s">
        <v>59</v>
      </c>
    </row>
    <row r="20" spans="1:59" ht="17.399999999999999" thickBot="1" x14ac:dyDescent="0.45">
      <c r="A20">
        <v>0</v>
      </c>
      <c r="B20" s="60"/>
      <c r="C20" s="11"/>
      <c r="D20" s="11"/>
      <c r="E20" s="11"/>
      <c r="F20" s="11"/>
      <c r="G20" s="61"/>
      <c r="AM20" s="4" t="s">
        <v>60</v>
      </c>
      <c r="BG20" s="59" t="s">
        <v>61</v>
      </c>
    </row>
    <row r="21" spans="1:59" ht="16.8" x14ac:dyDescent="0.4">
      <c r="AN21" s="7"/>
    </row>
    <row r="22" spans="1:59" x14ac:dyDescent="0.3">
      <c r="AM22" t="s">
        <v>62</v>
      </c>
      <c r="AT22" t="s">
        <v>63</v>
      </c>
      <c r="AV22" t="s">
        <v>64</v>
      </c>
      <c r="AW22">
        <f>2157.2/5</f>
        <v>431.43999999999994</v>
      </c>
    </row>
    <row r="23" spans="1:59" x14ac:dyDescent="0.3">
      <c r="AM23" t="s">
        <v>65</v>
      </c>
    </row>
    <row r="24" spans="1:59" ht="16.8" x14ac:dyDescent="0.4">
      <c r="I24">
        <f>_xlfn.STDEV.S(J3:J7)</f>
        <v>23.222833591101651</v>
      </c>
      <c r="AW24" s="62">
        <f>SQRT(AW22)</f>
        <v>20.771133815947554</v>
      </c>
    </row>
    <row r="25" spans="1:59" x14ac:dyDescent="0.3">
      <c r="I25">
        <f>_xlfn.STDEV.P(J3:J7)</f>
        <v>20.771133815947554</v>
      </c>
    </row>
    <row r="26" spans="1:59" ht="16.8" x14ac:dyDescent="0.4">
      <c r="K26" s="7"/>
    </row>
  </sheetData>
  <customSheetViews>
    <customSheetView guid="{D2325084-EEEB-411F-AF51-DEEE3AD67F1B}" scale="140">
      <selection activeCell="C13" sqref="C13"/>
      <pageMargins left="0.7" right="0.7" top="0.75" bottom="0.75" header="0.3" footer="0.3"/>
    </customSheetView>
  </customSheetViews>
  <mergeCells count="23">
    <mergeCell ref="BC1:BF1"/>
    <mergeCell ref="BI1:BL1"/>
    <mergeCell ref="L2:L3"/>
    <mergeCell ref="AH2:AI2"/>
    <mergeCell ref="M3:Q3"/>
    <mergeCell ref="AH3:AI3"/>
    <mergeCell ref="AN3:AP3"/>
    <mergeCell ref="AH4:AI4"/>
    <mergeCell ref="M5:O5"/>
    <mergeCell ref="AH5:AI5"/>
    <mergeCell ref="M6:O6"/>
    <mergeCell ref="V6:W6"/>
    <mergeCell ref="AH6:AI6"/>
    <mergeCell ref="L8:L9"/>
    <mergeCell ref="N8:N9"/>
    <mergeCell ref="O8:O9"/>
    <mergeCell ref="V8:W8"/>
    <mergeCell ref="V9:W9"/>
    <mergeCell ref="V10:W10"/>
    <mergeCell ref="V11:W11"/>
    <mergeCell ref="AN6:AP6"/>
    <mergeCell ref="V7:W7"/>
    <mergeCell ref="AH7:AI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ScrollSlider</vt:lpstr>
      <vt:lpstr>Pivot</vt:lpstr>
      <vt:lpstr>Statistics</vt:lpstr>
      <vt:lpstr>Max_scroll</vt:lpstr>
      <vt:lpstr>Scroll_index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Sachin sirohi</dc:creator>
  <cp:lastModifiedBy>sachin sirohi</cp:lastModifiedBy>
  <dcterms:created xsi:type="dcterms:W3CDTF">2023-05-25T04:48:21Z</dcterms:created>
  <dcterms:modified xsi:type="dcterms:W3CDTF">2024-01-07T07:34:13Z</dcterms:modified>
</cp:coreProperties>
</file>