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achin Data\YouTube Content\Study Material\Excel Noted for Youtube\"/>
    </mc:Choice>
  </mc:AlternateContent>
  <xr:revisionPtr revIDLastSave="0" documentId="13_ncr:1_{53391589-4C61-4D94-9A69-32B6184C73B4}" xr6:coauthVersionLast="47" xr6:coauthVersionMax="47" xr10:uidLastSave="{00000000-0000-0000-0000-000000000000}"/>
  <bookViews>
    <workbookView xWindow="-108" yWindow="-108" windowWidth="23256" windowHeight="12576" xr2:uid="{1051F444-B7AA-4E95-AD64-96161F94B1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8" i="1"/>
  <c r="C62" i="1" l="1"/>
  <c r="D62" i="1"/>
  <c r="E62" i="1"/>
  <c r="D63" i="1"/>
  <c r="E63" i="1"/>
  <c r="D64" i="1"/>
  <c r="E64" i="1"/>
  <c r="C63" i="1"/>
  <c r="C64" i="1"/>
  <c r="C57" i="1"/>
  <c r="C58" i="1"/>
  <c r="C59" i="1"/>
  <c r="B54" i="1"/>
  <c r="C48" i="1"/>
  <c r="C49" i="1"/>
  <c r="D49" i="1"/>
  <c r="E49" i="1"/>
  <c r="C50" i="1"/>
  <c r="D50" i="1"/>
  <c r="E50" i="1"/>
  <c r="E48" i="1"/>
  <c r="D48" i="1"/>
  <c r="C42" i="1"/>
  <c r="C44" i="1"/>
  <c r="C43" i="1"/>
  <c r="B39" i="1"/>
  <c r="C32" i="1"/>
  <c r="C33" i="1"/>
  <c r="D33" i="1"/>
  <c r="E33" i="1"/>
  <c r="C34" i="1"/>
  <c r="D34" i="1"/>
  <c r="E34" i="1"/>
  <c r="E32" i="1"/>
  <c r="D32" i="1"/>
  <c r="C27" i="1"/>
  <c r="B23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<sst xmlns="http://schemas.openxmlformats.org/spreadsheetml/2006/main" count="117" uniqueCount="61">
  <si>
    <t>Class</t>
  </si>
  <si>
    <t>City</t>
  </si>
  <si>
    <t>Marks</t>
  </si>
  <si>
    <t>BBA</t>
  </si>
  <si>
    <t>MEERUT</t>
  </si>
  <si>
    <t>B.TECH</t>
  </si>
  <si>
    <t>OTHER</t>
  </si>
  <si>
    <t>BCA</t>
  </si>
  <si>
    <t>Roll. No.</t>
  </si>
  <si>
    <t>KANPUR</t>
  </si>
  <si>
    <t>Sum</t>
  </si>
  <si>
    <t>product</t>
  </si>
  <si>
    <t>Max</t>
  </si>
  <si>
    <t>Min</t>
  </si>
  <si>
    <t>Average</t>
  </si>
  <si>
    <t>Count</t>
  </si>
  <si>
    <t>SUM(D2:D13)</t>
  </si>
  <si>
    <t>PRODUCT(D2:D5)</t>
  </si>
  <si>
    <t>MAX(D2:D13)</t>
  </si>
  <si>
    <t>MIN(D2:D13)</t>
  </si>
  <si>
    <t>AVERAGE(D2:D13)</t>
  </si>
  <si>
    <t>Counta</t>
  </si>
  <si>
    <t>Delhi</t>
  </si>
  <si>
    <t>Kanpur</t>
  </si>
  <si>
    <t>COUNT(N2:N6)</t>
  </si>
  <si>
    <t>COUNTA(N2:N6)</t>
  </si>
  <si>
    <t>countblank</t>
  </si>
  <si>
    <t>COUNTBLANK(N2:N6)</t>
  </si>
  <si>
    <t>power</t>
  </si>
  <si>
    <t>POWER(3,2)</t>
  </si>
  <si>
    <t>Sqrt</t>
  </si>
  <si>
    <t>SQRT(25)</t>
  </si>
  <si>
    <t>If</t>
  </si>
  <si>
    <t>IF(80&gt;=40,"Pass","Fail")</t>
  </si>
  <si>
    <t>And</t>
  </si>
  <si>
    <t>AND(80&gt;=20,100=120)</t>
  </si>
  <si>
    <t>Or</t>
  </si>
  <si>
    <t>OR(80&gt;=20,100=120)</t>
  </si>
  <si>
    <t>Not</t>
  </si>
  <si>
    <t>NOT(100&gt;20)</t>
  </si>
  <si>
    <t>Round</t>
  </si>
  <si>
    <t>ROUND(125.568,2)</t>
  </si>
  <si>
    <t>Roundup</t>
  </si>
  <si>
    <t>ROUNDUP(182.1256,2)</t>
  </si>
  <si>
    <t>Rounddown</t>
  </si>
  <si>
    <t>ROUNDDOWN(78457.8798,2)</t>
  </si>
  <si>
    <t>Ceiling</t>
  </si>
  <si>
    <t>CEILING(124,5)</t>
  </si>
  <si>
    <t>Floor</t>
  </si>
  <si>
    <t>FLOOR(124,5)</t>
  </si>
  <si>
    <t>&gt;=60% Marks</t>
  </si>
  <si>
    <t>SUMIF(D2:D13,"&gt;=60")</t>
  </si>
  <si>
    <t>SUMIFS($D$2:$D$13,$B$2:$B$13,B26)</t>
  </si>
  <si>
    <t>SUMIFS($D$2:$D$13,$B$2:$B$13,$B32,$C$2:$C$13,C$31)</t>
  </si>
  <si>
    <t>COUNTIF(D2:D13,"&gt;=60")</t>
  </si>
  <si>
    <t>COUNTIF($B$2:$B$13,B42)</t>
  </si>
  <si>
    <t>COUNTIFS($B$2:$B$13,$B48,$C$2:$C$13,C$47)</t>
  </si>
  <si>
    <t>AVERAGEIF(D2:D13,"&gt;=60")</t>
  </si>
  <si>
    <t>AVERAGEIFS($D$2:$D$13,$B$2:$B$13,B57)</t>
  </si>
  <si>
    <t>IFERROR(AVERAGEIFS($D$2:$D$13,$B$2:$B$13,$B62,$C$2:$C$13,C$61),0)</t>
  </si>
  <si>
    <t>Challenging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</si>
</sst>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89F0-E6E8-4AB5-B4B1-79946F9CE76E}">
  <sheetPr codeName="Sheet2"/>
  <dimension ref="A1:N67"/>
  <sheetViews>
    <sheetView tabSelected="1" zoomScaleNormal="100" workbookViewId="0">
      <selection activeCell="C15" sqref="C15"/>
    </sheetView>
  </sheetViews>
  <sheetFormatPr defaultRowHeight="14.4" x14ac:dyDescent="0.3"/>
  <cols>
    <col min="1" max="1" width="11.44140625" bestFit="1" customWidth="1"/>
    <col min="2" max="2" width="14.21875" customWidth="1"/>
    <col min="3" max="3" width="32.109375" customWidth="1"/>
    <col min="4" max="4" width="13.109375" customWidth="1"/>
    <col min="5" max="5" width="12.33203125" customWidth="1"/>
    <col min="6" max="6" width="18.88671875" customWidth="1"/>
    <col min="7" max="7" width="26.21875" customWidth="1"/>
    <col min="14" max="14" width="14.77734375" customWidth="1"/>
  </cols>
  <sheetData>
    <row r="1" spans="1:14" ht="18" x14ac:dyDescent="0.3">
      <c r="A1" s="5" t="s">
        <v>8</v>
      </c>
      <c r="B1" s="5" t="s">
        <v>0</v>
      </c>
      <c r="C1" s="5" t="s">
        <v>1</v>
      </c>
      <c r="D1" s="5" t="s">
        <v>2</v>
      </c>
    </row>
    <row r="2" spans="1:14" ht="23.4" x14ac:dyDescent="0.45">
      <c r="A2" s="6">
        <v>101</v>
      </c>
      <c r="B2" s="7" t="s">
        <v>3</v>
      </c>
      <c r="C2" s="7" t="s">
        <v>4</v>
      </c>
      <c r="D2" s="7">
        <v>80</v>
      </c>
      <c r="F2" s="3" t="s">
        <v>10</v>
      </c>
      <c r="G2" s="3">
        <f>SUM(D2:D13)</f>
        <v>835</v>
      </c>
      <c r="H2" s="3"/>
      <c r="I2" s="3"/>
      <c r="J2" s="3" t="s">
        <v>16</v>
      </c>
      <c r="K2" s="3"/>
      <c r="N2" s="4" t="s">
        <v>22</v>
      </c>
    </row>
    <row r="3" spans="1:14" ht="23.4" x14ac:dyDescent="0.45">
      <c r="A3" s="6">
        <v>102</v>
      </c>
      <c r="B3" s="7" t="s">
        <v>5</v>
      </c>
      <c r="C3" s="7" t="s">
        <v>4</v>
      </c>
      <c r="D3" s="7">
        <v>60</v>
      </c>
      <c r="F3" s="3" t="s">
        <v>11</v>
      </c>
      <c r="G3" s="3">
        <f>PRODUCT(D2:D5)</f>
        <v>16848000</v>
      </c>
      <c r="H3" s="3"/>
      <c r="I3" s="3"/>
      <c r="J3" s="3" t="s">
        <v>17</v>
      </c>
      <c r="K3" s="3"/>
      <c r="N3" s="4"/>
    </row>
    <row r="4" spans="1:14" ht="23.4" x14ac:dyDescent="0.45">
      <c r="A4" s="6">
        <v>103</v>
      </c>
      <c r="B4" s="7" t="s">
        <v>3</v>
      </c>
      <c r="C4" s="7" t="s">
        <v>6</v>
      </c>
      <c r="D4" s="7">
        <v>45</v>
      </c>
      <c r="F4" s="3" t="s">
        <v>12</v>
      </c>
      <c r="G4" s="3">
        <f>MAX(D2:D13)</f>
        <v>95</v>
      </c>
      <c r="H4" s="3"/>
      <c r="I4" s="3"/>
      <c r="J4" s="3" t="s">
        <v>18</v>
      </c>
      <c r="K4" s="3"/>
      <c r="N4" s="4" t="s">
        <v>23</v>
      </c>
    </row>
    <row r="5" spans="1:14" ht="23.4" x14ac:dyDescent="0.45">
      <c r="A5" s="6">
        <v>104</v>
      </c>
      <c r="B5" s="7" t="s">
        <v>5</v>
      </c>
      <c r="C5" s="7" t="s">
        <v>6</v>
      </c>
      <c r="D5" s="7">
        <v>78</v>
      </c>
      <c r="F5" s="3" t="s">
        <v>13</v>
      </c>
      <c r="G5" s="3">
        <f>MIN(D2:D13)</f>
        <v>45</v>
      </c>
      <c r="H5" s="3"/>
      <c r="I5" s="3"/>
      <c r="J5" s="3" t="s">
        <v>19</v>
      </c>
      <c r="K5" s="3"/>
      <c r="N5" s="4">
        <v>500</v>
      </c>
    </row>
    <row r="6" spans="1:14" ht="23.4" x14ac:dyDescent="0.45">
      <c r="A6" s="6">
        <v>105</v>
      </c>
      <c r="B6" s="7" t="s">
        <v>5</v>
      </c>
      <c r="C6" s="7" t="s">
        <v>4</v>
      </c>
      <c r="D6" s="7">
        <v>95</v>
      </c>
      <c r="F6" s="3" t="s">
        <v>14</v>
      </c>
      <c r="G6" s="8">
        <f>AVERAGE(D2:D13)</f>
        <v>69.583333333333329</v>
      </c>
      <c r="H6" s="3"/>
      <c r="I6" s="3"/>
      <c r="J6" s="3" t="s">
        <v>20</v>
      </c>
      <c r="K6" s="3"/>
      <c r="N6" s="4">
        <v>600</v>
      </c>
    </row>
    <row r="7" spans="1:14" ht="21" x14ac:dyDescent="0.4">
      <c r="A7" s="6">
        <v>106</v>
      </c>
      <c r="B7" s="7" t="s">
        <v>3</v>
      </c>
      <c r="C7" s="7" t="s">
        <v>6</v>
      </c>
      <c r="D7" s="7">
        <v>62</v>
      </c>
      <c r="F7" s="3" t="s">
        <v>15</v>
      </c>
      <c r="G7" s="3">
        <f>COUNT(N2:N6)</f>
        <v>2</v>
      </c>
      <c r="H7" s="3"/>
      <c r="I7" s="3"/>
      <c r="J7" s="3" t="s">
        <v>24</v>
      </c>
      <c r="K7" s="3"/>
    </row>
    <row r="8" spans="1:14" ht="21" x14ac:dyDescent="0.4">
      <c r="A8" s="6">
        <v>107</v>
      </c>
      <c r="B8" s="7" t="s">
        <v>3</v>
      </c>
      <c r="C8" s="7" t="s">
        <v>6</v>
      </c>
      <c r="D8" s="7">
        <v>78</v>
      </c>
      <c r="F8" s="3" t="s">
        <v>21</v>
      </c>
      <c r="G8" s="3">
        <f>COUNTA(N2:N6)</f>
        <v>4</v>
      </c>
      <c r="H8" s="3"/>
      <c r="I8" s="3"/>
      <c r="J8" s="3" t="s">
        <v>25</v>
      </c>
      <c r="K8" s="3"/>
    </row>
    <row r="9" spans="1:14" ht="21" x14ac:dyDescent="0.4">
      <c r="A9" s="2">
        <v>108</v>
      </c>
      <c r="B9" s="1" t="s">
        <v>7</v>
      </c>
      <c r="C9" s="1" t="s">
        <v>4</v>
      </c>
      <c r="D9" s="1">
        <v>52</v>
      </c>
      <c r="F9" s="3" t="s">
        <v>26</v>
      </c>
      <c r="G9" s="3">
        <f>COUNTBLANK(N2:N6)</f>
        <v>1</v>
      </c>
      <c r="J9" s="3" t="s">
        <v>27</v>
      </c>
      <c r="K9" s="3"/>
      <c r="L9" s="3"/>
      <c r="M9" s="3"/>
    </row>
    <row r="10" spans="1:14" ht="21" x14ac:dyDescent="0.4">
      <c r="A10" s="2">
        <v>109</v>
      </c>
      <c r="B10" s="1" t="s">
        <v>7</v>
      </c>
      <c r="C10" s="1" t="s">
        <v>4</v>
      </c>
      <c r="D10" s="1">
        <v>65</v>
      </c>
      <c r="F10" s="3" t="s">
        <v>28</v>
      </c>
      <c r="G10" s="3">
        <f>POWER(3,2)</f>
        <v>9</v>
      </c>
      <c r="J10" s="3" t="s">
        <v>29</v>
      </c>
      <c r="K10" s="3"/>
      <c r="L10" s="3"/>
      <c r="M10" s="3"/>
    </row>
    <row r="11" spans="1:14" ht="21" x14ac:dyDescent="0.4">
      <c r="A11" s="2">
        <v>110</v>
      </c>
      <c r="B11" s="1" t="s">
        <v>3</v>
      </c>
      <c r="C11" s="1" t="s">
        <v>6</v>
      </c>
      <c r="D11" s="1">
        <v>78</v>
      </c>
      <c r="F11" s="3" t="s">
        <v>30</v>
      </c>
      <c r="G11" s="3">
        <f>SQRT(25)</f>
        <v>5</v>
      </c>
      <c r="J11" s="3" t="s">
        <v>31</v>
      </c>
      <c r="K11" s="3"/>
      <c r="L11" s="3"/>
      <c r="M11" s="3"/>
    </row>
    <row r="12" spans="1:14" ht="21" x14ac:dyDescent="0.4">
      <c r="A12" s="2">
        <v>111</v>
      </c>
      <c r="B12" s="1" t="s">
        <v>7</v>
      </c>
      <c r="C12" s="1" t="s">
        <v>9</v>
      </c>
      <c r="D12" s="1">
        <v>77</v>
      </c>
      <c r="F12" s="3" t="s">
        <v>32</v>
      </c>
      <c r="G12" s="3" t="str">
        <f>IF(80&gt;=40,"Pass","Fail")</f>
        <v>Pass</v>
      </c>
      <c r="J12" s="3" t="s">
        <v>33</v>
      </c>
      <c r="K12" s="3"/>
      <c r="L12" s="3"/>
      <c r="M12" s="3"/>
    </row>
    <row r="13" spans="1:14" ht="21" x14ac:dyDescent="0.4">
      <c r="A13" s="2">
        <v>112</v>
      </c>
      <c r="B13" s="1" t="s">
        <v>7</v>
      </c>
      <c r="C13" s="1" t="s">
        <v>9</v>
      </c>
      <c r="D13" s="1">
        <v>65</v>
      </c>
      <c r="F13" s="3" t="s">
        <v>34</v>
      </c>
      <c r="G13" s="3" t="b">
        <f>AND(80&gt;=20,100=120)</f>
        <v>0</v>
      </c>
      <c r="J13" s="3" t="s">
        <v>35</v>
      </c>
      <c r="K13" s="3"/>
      <c r="L13" s="3"/>
      <c r="M13" s="3"/>
    </row>
    <row r="14" spans="1:14" ht="21" x14ac:dyDescent="0.4">
      <c r="F14" s="3" t="s">
        <v>36</v>
      </c>
      <c r="G14" s="3" t="b">
        <f>OR(80&gt;=20,100=120)</f>
        <v>1</v>
      </c>
      <c r="H14" s="3"/>
      <c r="I14" s="3"/>
      <c r="J14" s="3" t="s">
        <v>37</v>
      </c>
      <c r="K14" s="3"/>
      <c r="L14" s="3"/>
    </row>
    <row r="15" spans="1:14" ht="21" x14ac:dyDescent="0.4">
      <c r="F15" s="3" t="s">
        <v>38</v>
      </c>
      <c r="G15" s="3" t="b">
        <f>NOT(100&gt;20)</f>
        <v>0</v>
      </c>
      <c r="H15" s="3"/>
      <c r="I15" s="3"/>
      <c r="J15" s="3" t="s">
        <v>39</v>
      </c>
      <c r="K15" s="3"/>
      <c r="L15" s="3"/>
    </row>
    <row r="16" spans="1:14" ht="21" x14ac:dyDescent="0.4">
      <c r="F16" s="3" t="s">
        <v>40</v>
      </c>
      <c r="G16" s="3">
        <f>ROUND(125.568,2)</f>
        <v>125.57</v>
      </c>
      <c r="H16" s="3"/>
      <c r="I16" s="3"/>
      <c r="J16" s="3" t="s">
        <v>41</v>
      </c>
      <c r="K16" s="3"/>
      <c r="L16" s="3"/>
    </row>
    <row r="17" spans="1:12" ht="21" x14ac:dyDescent="0.4">
      <c r="F17" s="3" t="s">
        <v>42</v>
      </c>
      <c r="G17" s="3">
        <f>ROUNDUP(182.1256,2)</f>
        <v>182.13</v>
      </c>
      <c r="H17" s="3"/>
      <c r="I17" s="3"/>
      <c r="J17" s="3" t="s">
        <v>43</v>
      </c>
      <c r="K17" s="3"/>
      <c r="L17" s="3"/>
    </row>
    <row r="18" spans="1:12" ht="21" x14ac:dyDescent="0.4">
      <c r="F18" s="3" t="s">
        <v>44</v>
      </c>
      <c r="G18" s="3">
        <f>ROUNDDOWN(78457.8798,2)</f>
        <v>78457.87</v>
      </c>
      <c r="H18" s="3"/>
      <c r="I18" s="3"/>
      <c r="J18" s="3" t="s">
        <v>45</v>
      </c>
      <c r="K18" s="3"/>
      <c r="L18" s="3"/>
    </row>
    <row r="19" spans="1:12" ht="21" x14ac:dyDescent="0.4">
      <c r="F19" s="3" t="s">
        <v>46</v>
      </c>
      <c r="G19" s="3">
        <f>CEILING(124,5)</f>
        <v>125</v>
      </c>
      <c r="H19" s="3"/>
      <c r="I19" s="3"/>
      <c r="J19" s="3" t="s">
        <v>47</v>
      </c>
      <c r="K19" s="3"/>
      <c r="L19" s="3"/>
    </row>
    <row r="20" spans="1:12" ht="21" x14ac:dyDescent="0.4">
      <c r="F20" s="3" t="s">
        <v>48</v>
      </c>
      <c r="G20" s="3">
        <f>FLOOR(124,5)</f>
        <v>120</v>
      </c>
      <c r="H20" s="3"/>
      <c r="I20" s="3"/>
      <c r="J20" s="3" t="s">
        <v>49</v>
      </c>
      <c r="K20" s="3"/>
      <c r="L20" s="3"/>
    </row>
    <row r="21" spans="1:12" ht="21" x14ac:dyDescent="0.4">
      <c r="A21" s="10"/>
      <c r="B21" s="10"/>
      <c r="C21" s="10"/>
      <c r="D21" s="10"/>
      <c r="E21" s="10"/>
      <c r="F21" s="11"/>
      <c r="G21" s="11"/>
      <c r="H21" s="11"/>
      <c r="I21" s="11"/>
      <c r="J21" s="11"/>
      <c r="K21" s="11"/>
      <c r="L21" s="3"/>
    </row>
    <row r="22" spans="1:12" ht="21" x14ac:dyDescent="0.4">
      <c r="B22" s="5" t="s">
        <v>50</v>
      </c>
      <c r="F22" s="3"/>
      <c r="G22" s="3"/>
      <c r="H22" s="3"/>
      <c r="I22" s="3"/>
      <c r="J22" s="3"/>
      <c r="K22" s="3"/>
      <c r="L22" s="3"/>
    </row>
    <row r="23" spans="1:12" ht="21" x14ac:dyDescent="0.4">
      <c r="B23" s="3">
        <f>SUMIF(D2:D13,"&gt;=60")</f>
        <v>738</v>
      </c>
      <c r="F23" s="3" t="s">
        <v>51</v>
      </c>
      <c r="G23" s="3"/>
      <c r="H23" s="3"/>
      <c r="I23" s="3"/>
      <c r="J23" s="3"/>
      <c r="K23" s="3"/>
      <c r="L23" s="3"/>
    </row>
    <row r="24" spans="1:12" ht="21" x14ac:dyDescent="0.4">
      <c r="F24" s="3"/>
      <c r="G24" s="3"/>
      <c r="H24" s="3"/>
      <c r="I24" s="3"/>
      <c r="J24" s="3"/>
      <c r="K24" s="3"/>
      <c r="L24" s="3"/>
    </row>
    <row r="25" spans="1:12" ht="21" x14ac:dyDescent="0.4">
      <c r="B25" s="5" t="s">
        <v>0</v>
      </c>
      <c r="C25" s="5" t="s">
        <v>2</v>
      </c>
      <c r="F25" s="3" t="s">
        <v>52</v>
      </c>
      <c r="G25" s="3"/>
      <c r="H25" s="3"/>
      <c r="I25" s="3"/>
      <c r="J25" s="3"/>
      <c r="K25" s="3"/>
      <c r="L25" s="3"/>
    </row>
    <row r="26" spans="1:12" ht="21" x14ac:dyDescent="0.4">
      <c r="B26" s="7" t="s">
        <v>3</v>
      </c>
      <c r="C26" s="3">
        <f>SUMIFS($D$2:$D$13,$B$2:$B$13,B26)</f>
        <v>343</v>
      </c>
      <c r="F26" s="3"/>
      <c r="G26" s="3"/>
      <c r="H26" s="3"/>
      <c r="I26" s="3"/>
      <c r="J26" s="3"/>
      <c r="K26" s="3"/>
      <c r="L26" s="3"/>
    </row>
    <row r="27" spans="1:12" ht="21" x14ac:dyDescent="0.4">
      <c r="B27" s="7" t="s">
        <v>5</v>
      </c>
      <c r="C27" s="3">
        <f t="shared" ref="C27" si="0">SUMIFS($D$2:$D$13,$B$2:$B$13,B27)</f>
        <v>233</v>
      </c>
      <c r="F27" s="3"/>
      <c r="G27" s="3"/>
      <c r="H27" s="3"/>
      <c r="I27" s="3"/>
      <c r="J27" s="3"/>
      <c r="K27" s="3"/>
      <c r="L27" s="3"/>
    </row>
    <row r="28" spans="1:12" ht="21" x14ac:dyDescent="0.4">
      <c r="B28" s="1" t="s">
        <v>7</v>
      </c>
      <c r="C28" s="3">
        <f>SUMIFS($D$2:$D$13,$B$2:$B$13,B28)</f>
        <v>259</v>
      </c>
    </row>
    <row r="31" spans="1:12" ht="21" x14ac:dyDescent="0.4">
      <c r="B31" s="5" t="s">
        <v>0</v>
      </c>
      <c r="C31" s="5" t="s">
        <v>4</v>
      </c>
      <c r="D31" s="5" t="s">
        <v>9</v>
      </c>
      <c r="E31" s="5" t="s">
        <v>6</v>
      </c>
      <c r="F31" s="3" t="s">
        <v>53</v>
      </c>
    </row>
    <row r="32" spans="1:12" ht="21" x14ac:dyDescent="0.3">
      <c r="B32" s="7" t="s">
        <v>3</v>
      </c>
      <c r="C32" s="9">
        <f>SUMIFS($D$2:$D$13,$B$2:$B$13,$B32,$C$2:$C$13,C$31)</f>
        <v>80</v>
      </c>
      <c r="D32" s="9">
        <f>SUMIFS($D$2:$D$13,$B$2:$B$13,$B32,$C$2:$C$13,D$31)</f>
        <v>0</v>
      </c>
      <c r="E32" s="9">
        <f>SUMIFS($D$2:$D$13,$B$2:$B$13,$B32,$C$2:$C$13,E$31)</f>
        <v>263</v>
      </c>
    </row>
    <row r="33" spans="1:11" ht="21" x14ac:dyDescent="0.3">
      <c r="B33" s="7" t="s">
        <v>5</v>
      </c>
      <c r="C33" s="9">
        <f t="shared" ref="C33:E34" si="1">SUMIFS($D$2:$D$13,$B$2:$B$13,$B33,$C$2:$C$13,C$31)</f>
        <v>155</v>
      </c>
      <c r="D33" s="9">
        <f t="shared" si="1"/>
        <v>0</v>
      </c>
      <c r="E33" s="9">
        <f t="shared" si="1"/>
        <v>78</v>
      </c>
    </row>
    <row r="34" spans="1:11" ht="21" x14ac:dyDescent="0.3">
      <c r="B34" s="1" t="s">
        <v>7</v>
      </c>
      <c r="C34" s="9">
        <f t="shared" si="1"/>
        <v>117</v>
      </c>
      <c r="D34" s="9">
        <f t="shared" si="1"/>
        <v>142</v>
      </c>
      <c r="E34" s="9">
        <f t="shared" si="1"/>
        <v>0</v>
      </c>
    </row>
    <row r="36" spans="1:1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8" spans="1:11" ht="18" x14ac:dyDescent="0.3">
      <c r="B38" s="5" t="s">
        <v>50</v>
      </c>
    </row>
    <row r="39" spans="1:11" ht="21" x14ac:dyDescent="0.4">
      <c r="B39" s="3">
        <f>COUNTIF(D2:D13,"&gt;=60")</f>
        <v>10</v>
      </c>
      <c r="E39" s="3" t="s">
        <v>54</v>
      </c>
    </row>
    <row r="41" spans="1:11" ht="18" x14ac:dyDescent="0.3">
      <c r="B41" s="5" t="s">
        <v>0</v>
      </c>
      <c r="C41" s="5" t="s">
        <v>2</v>
      </c>
    </row>
    <row r="42" spans="1:11" ht="21" x14ac:dyDescent="0.4">
      <c r="B42" s="7" t="s">
        <v>3</v>
      </c>
      <c r="C42" s="3">
        <f>COUNTIF($B$2:$B$13,B42)</f>
        <v>5</v>
      </c>
      <c r="E42" s="3" t="s">
        <v>55</v>
      </c>
    </row>
    <row r="43" spans="1:11" ht="21" x14ac:dyDescent="0.4">
      <c r="B43" s="7" t="s">
        <v>5</v>
      </c>
      <c r="C43" s="3">
        <f>COUNTIF($B$2:$B$13,B43)</f>
        <v>3</v>
      </c>
    </row>
    <row r="44" spans="1:11" ht="21" x14ac:dyDescent="0.4">
      <c r="B44" s="1" t="s">
        <v>7</v>
      </c>
      <c r="C44" s="3">
        <f>COUNTIF($B$2:$B$13,B44)</f>
        <v>4</v>
      </c>
    </row>
    <row r="47" spans="1:11" ht="21" x14ac:dyDescent="0.4">
      <c r="B47" s="5" t="s">
        <v>0</v>
      </c>
      <c r="C47" s="5" t="s">
        <v>4</v>
      </c>
      <c r="D47" s="5" t="s">
        <v>9</v>
      </c>
      <c r="E47" s="5" t="s">
        <v>6</v>
      </c>
      <c r="F47" s="3" t="s">
        <v>56</v>
      </c>
    </row>
    <row r="48" spans="1:11" ht="21" x14ac:dyDescent="0.3">
      <c r="B48" s="7" t="s">
        <v>3</v>
      </c>
      <c r="C48" s="9">
        <f>COUNTIFS($B$2:$B$13,$B48,$C$2:$C$13,C$47)</f>
        <v>1</v>
      </c>
      <c r="D48" s="9">
        <f>COUNTIFS($B$2:$B$13,$B48,$C$2:$C$13,D$47)</f>
        <v>0</v>
      </c>
      <c r="E48" s="9">
        <f>COUNTIFS($B$2:$B$13,$B48,$C$2:$C$13,E$47)</f>
        <v>4</v>
      </c>
    </row>
    <row r="49" spans="1:9" ht="21" x14ac:dyDescent="0.3">
      <c r="B49" s="7" t="s">
        <v>5</v>
      </c>
      <c r="C49" s="9">
        <f t="shared" ref="C49:E50" si="2">COUNTIFS($B$2:$B$13,$B49,$C$2:$C$13,C$47)</f>
        <v>2</v>
      </c>
      <c r="D49" s="9">
        <f t="shared" si="2"/>
        <v>0</v>
      </c>
      <c r="E49" s="9">
        <f t="shared" si="2"/>
        <v>1</v>
      </c>
    </row>
    <row r="50" spans="1:9" ht="21" x14ac:dyDescent="0.3">
      <c r="B50" s="1" t="s">
        <v>7</v>
      </c>
      <c r="C50" s="9">
        <f t="shared" si="2"/>
        <v>2</v>
      </c>
      <c r="D50" s="9">
        <f t="shared" si="2"/>
        <v>2</v>
      </c>
      <c r="E50" s="9">
        <f t="shared" si="2"/>
        <v>0</v>
      </c>
    </row>
    <row r="51" spans="1:9" x14ac:dyDescent="0.3">
      <c r="A51" s="10"/>
      <c r="B51" s="10"/>
      <c r="C51" s="10"/>
      <c r="D51" s="10"/>
      <c r="E51" s="10"/>
      <c r="F51" s="10"/>
      <c r="G51" s="10"/>
      <c r="H51" s="10"/>
      <c r="I51" s="10"/>
    </row>
    <row r="53" spans="1:9" ht="18" x14ac:dyDescent="0.3">
      <c r="B53" s="5" t="s">
        <v>50</v>
      </c>
    </row>
    <row r="54" spans="1:9" ht="21" x14ac:dyDescent="0.4">
      <c r="B54" s="3">
        <f>AVERAGEIF(D2:D13,"&gt;=60")</f>
        <v>73.8</v>
      </c>
      <c r="F54" s="3" t="s">
        <v>57</v>
      </c>
      <c r="G54" s="9"/>
    </row>
    <row r="55" spans="1:9" ht="21" x14ac:dyDescent="0.3">
      <c r="F55" s="9"/>
      <c r="G55" s="9"/>
    </row>
    <row r="56" spans="1:9" ht="21" x14ac:dyDescent="0.3">
      <c r="B56" s="5" t="s">
        <v>0</v>
      </c>
      <c r="C56" s="5" t="s">
        <v>2</v>
      </c>
      <c r="F56" s="9"/>
      <c r="G56" s="9"/>
    </row>
    <row r="57" spans="1:9" ht="21" x14ac:dyDescent="0.4">
      <c r="B57" s="7" t="s">
        <v>3</v>
      </c>
      <c r="C57" s="3">
        <f>AVERAGEIFS($D$2:$D$13,$B$2:$B$13,B57)</f>
        <v>68.599999999999994</v>
      </c>
      <c r="E57" s="3"/>
      <c r="F57" s="12" t="s">
        <v>58</v>
      </c>
      <c r="G57" s="9"/>
    </row>
    <row r="58" spans="1:9" ht="21" x14ac:dyDescent="0.4">
      <c r="B58" s="7" t="s">
        <v>5</v>
      </c>
      <c r="C58" s="8">
        <f t="shared" ref="C58:C59" si="3">AVERAGEIFS($D$2:$D$13,$B$2:$B$13,B58)</f>
        <v>77.666666666666671</v>
      </c>
      <c r="F58" s="9"/>
      <c r="G58" s="9"/>
    </row>
    <row r="59" spans="1:9" ht="21" x14ac:dyDescent="0.4">
      <c r="B59" s="1" t="s">
        <v>7</v>
      </c>
      <c r="C59" s="3">
        <f t="shared" si="3"/>
        <v>64.75</v>
      </c>
      <c r="F59" s="9"/>
      <c r="G59" s="9"/>
    </row>
    <row r="60" spans="1:9" ht="23.4" x14ac:dyDescent="0.45">
      <c r="B60" s="14" t="s">
        <v>60</v>
      </c>
      <c r="C60" s="14"/>
      <c r="D60" s="14"/>
      <c r="E60" s="14"/>
      <c r="F60" s="9"/>
      <c r="G60" s="9"/>
    </row>
    <row r="61" spans="1:9" ht="21" x14ac:dyDescent="0.3">
      <c r="B61" s="5" t="s">
        <v>0</v>
      </c>
      <c r="C61" s="5" t="s">
        <v>4</v>
      </c>
      <c r="D61" s="5" t="s">
        <v>9</v>
      </c>
      <c r="E61" s="5" t="s">
        <v>6</v>
      </c>
      <c r="F61" s="12" t="s">
        <v>59</v>
      </c>
      <c r="G61" s="9"/>
    </row>
    <row r="62" spans="1:9" ht="21" x14ac:dyDescent="0.3">
      <c r="B62" s="7" t="s">
        <v>3</v>
      </c>
      <c r="C62" s="9">
        <f>IFERROR(AVERAGEIFS($D$2:$D$13,$B$2:$B$13,$B62,$C$2:$C$13,C$61),0)</f>
        <v>80</v>
      </c>
      <c r="D62" s="9">
        <f t="shared" ref="D62:E62" si="4">IFERROR(AVERAGEIFS($D$2:$D$13,$B$2:$B$13,$B62,$C$2:$C$13,D$61),0)</f>
        <v>0</v>
      </c>
      <c r="E62" s="9">
        <f t="shared" si="4"/>
        <v>65.75</v>
      </c>
      <c r="F62" s="9"/>
      <c r="G62" s="9"/>
    </row>
    <row r="63" spans="1:9" ht="21" x14ac:dyDescent="0.3">
      <c r="B63" s="7" t="s">
        <v>5</v>
      </c>
      <c r="C63" s="9">
        <f t="shared" ref="C63:E64" si="5">IFERROR(AVERAGEIFS($D$2:$D$13,$B$2:$B$13,$B63,$C$2:$C$13,C$61),0)</f>
        <v>77.5</v>
      </c>
      <c r="D63" s="9">
        <f t="shared" si="5"/>
        <v>0</v>
      </c>
      <c r="E63" s="9">
        <f t="shared" si="5"/>
        <v>78</v>
      </c>
      <c r="F63" s="9"/>
      <c r="G63" s="9"/>
    </row>
    <row r="64" spans="1:9" ht="21" x14ac:dyDescent="0.3">
      <c r="B64" s="1" t="s">
        <v>7</v>
      </c>
      <c r="C64" s="9">
        <f t="shared" si="5"/>
        <v>58.5</v>
      </c>
      <c r="D64" s="9">
        <f t="shared" si="5"/>
        <v>71</v>
      </c>
      <c r="E64" s="9">
        <f t="shared" si="5"/>
        <v>0</v>
      </c>
    </row>
    <row r="65" spans="3:6" ht="18" x14ac:dyDescent="0.3">
      <c r="C65" s="13"/>
    </row>
    <row r="66" spans="3:6" ht="21" x14ac:dyDescent="0.3">
      <c r="C66" s="13"/>
      <c r="F66" s="12"/>
    </row>
    <row r="67" spans="3:6" ht="18" x14ac:dyDescent="0.3">
      <c r="C67" s="13"/>
    </row>
  </sheetData>
  <mergeCells count="1">
    <mergeCell ref="B60:E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sirohi</dc:creator>
  <cp:lastModifiedBy>sachin sirohi</cp:lastModifiedBy>
  <dcterms:created xsi:type="dcterms:W3CDTF">2023-10-13T14:47:27Z</dcterms:created>
  <dcterms:modified xsi:type="dcterms:W3CDTF">2025-04-19T06:00:47Z</dcterms:modified>
</cp:coreProperties>
</file>