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shipley\GitHubRepo\SACSIM19\model_scripts\post_processing\SelectZone_ProjectVMT\"/>
    </mc:Choice>
  </mc:AlternateContent>
  <xr:revisionPtr revIDLastSave="0" documentId="13_ncr:1_{00931C92-CDED-4F81-9EAA-E4AFA40D275C}" xr6:coauthVersionLast="47" xr6:coauthVersionMax="47" xr10:uidLastSave="{00000000-0000-0000-0000-000000000000}"/>
  <bookViews>
    <workbookView xWindow="35160" yWindow="3405" windowWidth="15330" windowHeight="13590" xr2:uid="{00000000-000D-0000-FFFF-FFFF00000000}"/>
  </bookViews>
  <sheets>
    <sheet name="ReadMe" sheetId="11" r:id="rId1"/>
    <sheet name="EMFACSpeedBins" sheetId="3" r:id="rId2"/>
    <sheet name="SUMMARY_VMT" sheetId="4" r:id="rId3"/>
    <sheet name="2016daynet_SZ_PjtVMT" sheetId="1" r:id="rId4"/>
    <sheet name="2016IntrazonalVMT_pjt" sheetId="2" r:id="rId5"/>
    <sheet name="2035daynet_SZ_PjtVMT" sheetId="10" r:id="rId6"/>
    <sheet name="pa35IntrazonalVMT_pjt" sheetId="6" r:id="rId7"/>
    <sheet name="pa40daynet_SZ_PjtVMT" sheetId="9" r:id="rId8"/>
    <sheet name="pa40IntrazonalVMT_pjt" sheetId="7" r:id="rId9"/>
  </sheets>
  <definedNames>
    <definedName name="_xlnm._FilterDatabase" localSheetId="3" hidden="1">'2016daynet_SZ_PjtVMT'!$A$1:$DO$1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4" l="1"/>
  <c r="V28" i="4" s="1"/>
  <c r="L20" i="4" l="1"/>
  <c r="J46" i="4"/>
  <c r="J28" i="4" s="1"/>
  <c r="W46" i="4"/>
  <c r="W28" i="4" s="1"/>
  <c r="U46" i="4"/>
  <c r="U28" i="4" s="1"/>
  <c r="T46" i="4"/>
  <c r="T28" i="4" s="1"/>
  <c r="W45" i="4"/>
  <c r="V45" i="4"/>
  <c r="U45" i="4"/>
  <c r="T45" i="4"/>
  <c r="W44" i="4"/>
  <c r="V44" i="4"/>
  <c r="U44" i="4"/>
  <c r="T44" i="4"/>
  <c r="W43" i="4"/>
  <c r="V43" i="4"/>
  <c r="U43" i="4"/>
  <c r="T43" i="4"/>
  <c r="W42" i="4"/>
  <c r="V42" i="4"/>
  <c r="U42" i="4"/>
  <c r="T42" i="4"/>
  <c r="W41" i="4"/>
  <c r="V41" i="4"/>
  <c r="U41" i="4"/>
  <c r="T41" i="4"/>
  <c r="X41" i="4" s="1"/>
  <c r="W40" i="4"/>
  <c r="V40" i="4"/>
  <c r="U40" i="4"/>
  <c r="T40" i="4"/>
  <c r="W39" i="4"/>
  <c r="V39" i="4"/>
  <c r="U39" i="4"/>
  <c r="T39" i="4"/>
  <c r="W38" i="4"/>
  <c r="V38" i="4"/>
  <c r="U38" i="4"/>
  <c r="T38" i="4"/>
  <c r="X38" i="4" s="1"/>
  <c r="W37" i="4"/>
  <c r="V37" i="4"/>
  <c r="U37" i="4"/>
  <c r="T37" i="4"/>
  <c r="W36" i="4"/>
  <c r="V36" i="4"/>
  <c r="U36" i="4"/>
  <c r="T36" i="4"/>
  <c r="W35" i="4"/>
  <c r="V35" i="4"/>
  <c r="U35" i="4"/>
  <c r="T35" i="4"/>
  <c r="X35" i="4" s="1"/>
  <c r="W34" i="4"/>
  <c r="V34" i="4"/>
  <c r="U34" i="4"/>
  <c r="T34" i="4"/>
  <c r="W33" i="4"/>
  <c r="V33" i="4"/>
  <c r="U33" i="4"/>
  <c r="T33" i="4"/>
  <c r="W31" i="4"/>
  <c r="V31" i="4"/>
  <c r="U31" i="4"/>
  <c r="T31" i="4"/>
  <c r="X31" i="4" s="1"/>
  <c r="W30" i="4"/>
  <c r="V30" i="4"/>
  <c r="U30" i="4"/>
  <c r="T30" i="4"/>
  <c r="W29" i="4"/>
  <c r="V29" i="4"/>
  <c r="U29" i="4"/>
  <c r="T29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Q46" i="4"/>
  <c r="Q28" i="4" s="1"/>
  <c r="P46" i="4"/>
  <c r="P28" i="4" s="1"/>
  <c r="O46" i="4"/>
  <c r="O28" i="4" s="1"/>
  <c r="N46" i="4"/>
  <c r="N28" i="4" s="1"/>
  <c r="Q45" i="4"/>
  <c r="P45" i="4"/>
  <c r="O45" i="4"/>
  <c r="N45" i="4"/>
  <c r="Q44" i="4"/>
  <c r="P44" i="4"/>
  <c r="O44" i="4"/>
  <c r="N44" i="4"/>
  <c r="Q43" i="4"/>
  <c r="P43" i="4"/>
  <c r="O43" i="4"/>
  <c r="N43" i="4"/>
  <c r="Q42" i="4"/>
  <c r="P42" i="4"/>
  <c r="O42" i="4"/>
  <c r="N42" i="4"/>
  <c r="Q41" i="4"/>
  <c r="P41" i="4"/>
  <c r="O41" i="4"/>
  <c r="N41" i="4"/>
  <c r="Q40" i="4"/>
  <c r="P40" i="4"/>
  <c r="O40" i="4"/>
  <c r="N40" i="4"/>
  <c r="Q39" i="4"/>
  <c r="P39" i="4"/>
  <c r="O39" i="4"/>
  <c r="N39" i="4"/>
  <c r="Q38" i="4"/>
  <c r="P38" i="4"/>
  <c r="O38" i="4"/>
  <c r="N38" i="4"/>
  <c r="Q37" i="4"/>
  <c r="P37" i="4"/>
  <c r="O37" i="4"/>
  <c r="N37" i="4"/>
  <c r="Q36" i="4"/>
  <c r="P36" i="4"/>
  <c r="O36" i="4"/>
  <c r="N36" i="4"/>
  <c r="Q35" i="4"/>
  <c r="P35" i="4"/>
  <c r="O35" i="4"/>
  <c r="N35" i="4"/>
  <c r="Q34" i="4"/>
  <c r="P34" i="4"/>
  <c r="O34" i="4"/>
  <c r="N34" i="4"/>
  <c r="Q33" i="4"/>
  <c r="P33" i="4"/>
  <c r="O33" i="4"/>
  <c r="N33" i="4"/>
  <c r="O32" i="4"/>
  <c r="Q31" i="4"/>
  <c r="P31" i="4"/>
  <c r="O31" i="4"/>
  <c r="N31" i="4"/>
  <c r="Q30" i="4"/>
  <c r="P30" i="4"/>
  <c r="O30" i="4"/>
  <c r="N30" i="4"/>
  <c r="Q29" i="4"/>
  <c r="P29" i="4"/>
  <c r="O29" i="4"/>
  <c r="N29" i="4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O23" i="4" s="1"/>
  <c r="N20" i="4"/>
  <c r="R13" i="4"/>
  <c r="Q13" i="4"/>
  <c r="P13" i="4"/>
  <c r="O13" i="4"/>
  <c r="N13" i="4"/>
  <c r="R12" i="4"/>
  <c r="Q12" i="4"/>
  <c r="P12" i="4"/>
  <c r="O12" i="4"/>
  <c r="N12" i="4"/>
  <c r="R11" i="4"/>
  <c r="R14" i="4" s="1"/>
  <c r="Q11" i="4"/>
  <c r="P11" i="4"/>
  <c r="P14" i="4" s="1"/>
  <c r="O11" i="4"/>
  <c r="O14" i="4" s="1"/>
  <c r="N11" i="4"/>
  <c r="N14" i="4" s="1"/>
  <c r="X7" i="4"/>
  <c r="W7" i="4"/>
  <c r="W32" i="4" s="1"/>
  <c r="V7" i="4"/>
  <c r="V32" i="4" s="1"/>
  <c r="U7" i="4"/>
  <c r="U32" i="4" s="1"/>
  <c r="T7" i="4"/>
  <c r="T32" i="4" s="1"/>
  <c r="R7" i="4"/>
  <c r="Q7" i="4"/>
  <c r="Q32" i="4" s="1"/>
  <c r="P7" i="4"/>
  <c r="P32" i="4" s="1"/>
  <c r="O7" i="4"/>
  <c r="N7" i="4"/>
  <c r="N32" i="4" s="1"/>
  <c r="R32" i="4" s="1"/>
  <c r="L7" i="4"/>
  <c r="K7" i="4"/>
  <c r="J7" i="4"/>
  <c r="I7" i="4"/>
  <c r="H7" i="4"/>
  <c r="K32" i="4"/>
  <c r="K29" i="4"/>
  <c r="K30" i="4"/>
  <c r="K31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8" i="4" s="1"/>
  <c r="J32" i="4"/>
  <c r="J29" i="4"/>
  <c r="J30" i="4"/>
  <c r="J31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I45" i="4"/>
  <c r="I46" i="4"/>
  <c r="I28" i="4" s="1"/>
  <c r="H46" i="4"/>
  <c r="H28" i="4" s="1"/>
  <c r="H45" i="4"/>
  <c r="I42" i="4"/>
  <c r="I43" i="4"/>
  <c r="I44" i="4"/>
  <c r="H42" i="4"/>
  <c r="H43" i="4"/>
  <c r="H44" i="4"/>
  <c r="I32" i="4"/>
  <c r="H32" i="4"/>
  <c r="L32" i="4" s="1"/>
  <c r="I41" i="4"/>
  <c r="I40" i="4"/>
  <c r="I39" i="4"/>
  <c r="I38" i="4"/>
  <c r="I37" i="4"/>
  <c r="I36" i="4"/>
  <c r="I35" i="4"/>
  <c r="I34" i="4"/>
  <c r="I33" i="4"/>
  <c r="I31" i="4"/>
  <c r="I30" i="4"/>
  <c r="I29" i="4"/>
  <c r="L21" i="4"/>
  <c r="I22" i="4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1" i="4"/>
  <c r="L31" i="4" s="1"/>
  <c r="H30" i="4"/>
  <c r="L30" i="4" s="1"/>
  <c r="H29" i="4"/>
  <c r="L29" i="4" s="1"/>
  <c r="L22" i="4"/>
  <c r="K22" i="4"/>
  <c r="K21" i="4"/>
  <c r="K20" i="4"/>
  <c r="J22" i="4"/>
  <c r="J21" i="4"/>
  <c r="J20" i="4"/>
  <c r="I20" i="4"/>
  <c r="I21" i="4"/>
  <c r="H22" i="4"/>
  <c r="H21" i="4"/>
  <c r="H20" i="4"/>
  <c r="J12" i="4"/>
  <c r="H13" i="4"/>
  <c r="H12" i="4"/>
  <c r="H11" i="4"/>
  <c r="L13" i="4"/>
  <c r="M22" i="4" s="1"/>
  <c r="L12" i="4"/>
  <c r="M21" i="4" s="1"/>
  <c r="L11" i="4"/>
  <c r="K13" i="4"/>
  <c r="K12" i="4"/>
  <c r="K11" i="4"/>
  <c r="J13" i="4"/>
  <c r="J11" i="4"/>
  <c r="I13" i="4"/>
  <c r="I12" i="4"/>
  <c r="I11" i="4"/>
  <c r="D22" i="4" l="1"/>
  <c r="X29" i="4"/>
  <c r="X33" i="4"/>
  <c r="X36" i="4"/>
  <c r="X39" i="4"/>
  <c r="D20" i="4"/>
  <c r="X30" i="4"/>
  <c r="X34" i="4"/>
  <c r="X37" i="4"/>
  <c r="X40" i="4"/>
  <c r="D21" i="4"/>
  <c r="R29" i="4"/>
  <c r="R33" i="4"/>
  <c r="R36" i="4"/>
  <c r="R39" i="4"/>
  <c r="R30" i="4"/>
  <c r="R34" i="4"/>
  <c r="R37" i="4"/>
  <c r="R40" i="4"/>
  <c r="C21" i="4"/>
  <c r="R31" i="4"/>
  <c r="R35" i="4"/>
  <c r="R38" i="4"/>
  <c r="R41" i="4"/>
  <c r="C22" i="4"/>
  <c r="H47" i="4"/>
  <c r="I47" i="4"/>
  <c r="K47" i="4"/>
  <c r="K49" i="4" s="1"/>
  <c r="O47" i="4"/>
  <c r="O49" i="4" s="1"/>
  <c r="P47" i="4"/>
  <c r="Q47" i="4"/>
  <c r="N47" i="4"/>
  <c r="R28" i="4"/>
  <c r="R23" i="4"/>
  <c r="C20" i="4"/>
  <c r="V14" i="4"/>
  <c r="T23" i="4"/>
  <c r="X14" i="4"/>
  <c r="T47" i="4"/>
  <c r="X32" i="4"/>
  <c r="U47" i="4"/>
  <c r="U49" i="4" s="1"/>
  <c r="W47" i="4"/>
  <c r="J47" i="4"/>
  <c r="L28" i="4"/>
  <c r="L47" i="4" s="1"/>
  <c r="U23" i="4"/>
  <c r="T14" i="4"/>
  <c r="D13" i="4"/>
  <c r="W23" i="4"/>
  <c r="N23" i="4"/>
  <c r="C12" i="4"/>
  <c r="W14" i="4"/>
  <c r="C13" i="4"/>
  <c r="D12" i="4"/>
  <c r="V23" i="4"/>
  <c r="X23" i="4"/>
  <c r="I14" i="4"/>
  <c r="P23" i="4"/>
  <c r="B20" i="4"/>
  <c r="Q23" i="4"/>
  <c r="Q49" i="4" s="1"/>
  <c r="U14" i="4"/>
  <c r="Q14" i="4"/>
  <c r="C14" i="4" s="1"/>
  <c r="D11" i="4"/>
  <c r="C11" i="4"/>
  <c r="H23" i="4"/>
  <c r="K24" i="4" s="1"/>
  <c r="B22" i="4"/>
  <c r="B21" i="4"/>
  <c r="I23" i="4"/>
  <c r="L23" i="4"/>
  <c r="K23" i="4"/>
  <c r="J23" i="4"/>
  <c r="B13" i="4"/>
  <c r="B12" i="4"/>
  <c r="H14" i="4"/>
  <c r="B11" i="4"/>
  <c r="L14" i="4"/>
  <c r="K14" i="4"/>
  <c r="J14" i="4"/>
  <c r="T49" i="4" l="1"/>
  <c r="P49" i="4"/>
  <c r="N49" i="4"/>
  <c r="I49" i="4"/>
  <c r="H49" i="4"/>
  <c r="J49" i="4"/>
  <c r="C23" i="4"/>
  <c r="R47" i="4"/>
  <c r="D23" i="4"/>
  <c r="W49" i="4"/>
  <c r="G5" i="3"/>
  <c r="L49" i="4"/>
  <c r="L48" i="4"/>
  <c r="H5" i="3"/>
  <c r="D14" i="4"/>
  <c r="B23" i="4"/>
  <c r="B14" i="4"/>
  <c r="G6" i="3" l="1"/>
  <c r="R49" i="4"/>
  <c r="R48" i="4"/>
  <c r="S5" i="3"/>
  <c r="O5" i="3"/>
  <c r="K5" i="3"/>
  <c r="Q5" i="3"/>
  <c r="M5" i="3"/>
  <c r="P5" i="3"/>
  <c r="R5" i="3"/>
  <c r="N5" i="3"/>
  <c r="J5" i="3"/>
  <c r="U5" i="3"/>
  <c r="I5" i="3"/>
  <c r="T5" i="3"/>
  <c r="L5" i="3"/>
  <c r="V47" i="4"/>
  <c r="V49" i="4" s="1"/>
  <c r="X28" i="4"/>
  <c r="X47" i="4" s="1"/>
  <c r="G7" i="3" s="1"/>
  <c r="I6" i="3" l="1"/>
  <c r="L6" i="3"/>
  <c r="O6" i="3"/>
  <c r="U6" i="3"/>
  <c r="T6" i="3"/>
  <c r="R6" i="3"/>
  <c r="K6" i="3"/>
  <c r="S6" i="3"/>
  <c r="M6" i="3"/>
  <c r="P6" i="3"/>
  <c r="Q6" i="3"/>
  <c r="J6" i="3"/>
  <c r="N6" i="3"/>
  <c r="H6" i="3"/>
  <c r="H7" i="3"/>
  <c r="M7" i="3"/>
  <c r="N7" i="3"/>
  <c r="T7" i="3"/>
  <c r="I7" i="3"/>
  <c r="L7" i="3"/>
  <c r="Q7" i="3"/>
  <c r="S7" i="3"/>
  <c r="U7" i="3"/>
  <c r="J7" i="3"/>
  <c r="O7" i="3"/>
  <c r="K7" i="3"/>
  <c r="P7" i="3"/>
  <c r="R7" i="3"/>
  <c r="X48" i="4"/>
  <c r="X49" i="4"/>
</calcChain>
</file>

<file path=xl/sharedStrings.xml><?xml version="1.0" encoding="utf-8"?>
<sst xmlns="http://schemas.openxmlformats.org/spreadsheetml/2006/main" count="556" uniqueCount="218">
  <si>
    <t>A</t>
  </si>
  <si>
    <t>B</t>
  </si>
  <si>
    <t>NAME</t>
  </si>
  <si>
    <t>DISTANCE</t>
  </si>
  <si>
    <t>CAPCLASS</t>
  </si>
  <si>
    <t>SPEED</t>
  </si>
  <si>
    <t>CSPD_A</t>
  </si>
  <si>
    <t>TOT_V_A</t>
  </si>
  <si>
    <t>SVT_II_A</t>
  </si>
  <si>
    <t>SVT_IX_A</t>
  </si>
  <si>
    <t>SVT_XI_A</t>
  </si>
  <si>
    <t>VT_XX_A</t>
  </si>
  <si>
    <t>SVMTII_A</t>
  </si>
  <si>
    <t>SVMTIX_A</t>
  </si>
  <si>
    <t>SVMTXI_A</t>
  </si>
  <si>
    <t>VMT_XX_A</t>
  </si>
  <si>
    <t>TOT_VMT_PJT</t>
  </si>
  <si>
    <t>VMTII_PJT</t>
  </si>
  <si>
    <t>VMTIX_PJT</t>
  </si>
  <si>
    <t>VMTXI_PJT</t>
  </si>
  <si>
    <t>CSPD_AGRP</t>
  </si>
  <si>
    <t>RAD</t>
  </si>
  <si>
    <t>TOLLID</t>
  </si>
  <si>
    <t>GPID</t>
  </si>
  <si>
    <t>AUXID</t>
  </si>
  <si>
    <t>USECLASS</t>
  </si>
  <si>
    <t>SACTRAK</t>
  </si>
  <si>
    <t>TRAV_DIR</t>
  </si>
  <si>
    <t>FWYID</t>
  </si>
  <si>
    <t>HWYSEG</t>
  </si>
  <si>
    <t>SCREEN</t>
  </si>
  <si>
    <t>COUNTID</t>
  </si>
  <si>
    <t>C05DYD</t>
  </si>
  <si>
    <t>C08DYD</t>
  </si>
  <si>
    <t>C12DYD</t>
  </si>
  <si>
    <t>C16DYD</t>
  </si>
  <si>
    <t>LANES</t>
  </si>
  <si>
    <t>SPDCURV</t>
  </si>
  <si>
    <t>HOVLINK</t>
  </si>
  <si>
    <t>DELCURV</t>
  </si>
  <si>
    <t>BIKE</t>
  </si>
  <si>
    <t>CS</t>
  </si>
  <si>
    <t>COUNTY</t>
  </si>
  <si>
    <t>DYCSPD_A</t>
  </si>
  <si>
    <t>DYTOT_V</t>
  </si>
  <si>
    <t>DYSVT_II</t>
  </si>
  <si>
    <t>DYSVT_IX</t>
  </si>
  <si>
    <t>DYSVT_XI</t>
  </si>
  <si>
    <t>DYSVT_XX</t>
  </si>
  <si>
    <t>DYSVMTII</t>
  </si>
  <si>
    <t>DYSVMTIX</t>
  </si>
  <si>
    <t>DYSVMTXI</t>
  </si>
  <si>
    <t>DYVMT_XX</t>
  </si>
  <si>
    <t>DYVMT_PJT</t>
  </si>
  <si>
    <t>DYVMTII_PJT</t>
  </si>
  <si>
    <t>DYVMTIX_PJT</t>
  </si>
  <si>
    <t>DYVMTXI_PJT</t>
  </si>
  <si>
    <t>DYVCSPD_AGR</t>
  </si>
  <si>
    <t>AM3CSPD_A</t>
  </si>
  <si>
    <t>AM3TOT_V</t>
  </si>
  <si>
    <t>AM3SVT_II</t>
  </si>
  <si>
    <t>AM3SVT_IX</t>
  </si>
  <si>
    <t>AM3SVT_XI</t>
  </si>
  <si>
    <t>AM3SVT_XX</t>
  </si>
  <si>
    <t>AM3SVMTII</t>
  </si>
  <si>
    <t>AM3SVMTIX</t>
  </si>
  <si>
    <t>AM3SVMTXI</t>
  </si>
  <si>
    <t>AM3VMT_XX</t>
  </si>
  <si>
    <t>AM3VMT_PJT</t>
  </si>
  <si>
    <t>AM3VMTII_PJ</t>
  </si>
  <si>
    <t>AM3VMTIX_PJ</t>
  </si>
  <si>
    <t>AM3VMTXI_PJ</t>
  </si>
  <si>
    <t>AM3CSPD_AGR</t>
  </si>
  <si>
    <t>MD5CSPD_A</t>
  </si>
  <si>
    <t>MD5TOT_V</t>
  </si>
  <si>
    <t>MD5SVT_II</t>
  </si>
  <si>
    <t>MD5SVT_IX</t>
  </si>
  <si>
    <t>MD5SVT_XI</t>
  </si>
  <si>
    <t>MD5SVT_XX</t>
  </si>
  <si>
    <t>MD5SVMTII</t>
  </si>
  <si>
    <t>MD5SVMTIX</t>
  </si>
  <si>
    <t>MD5SVMTXI</t>
  </si>
  <si>
    <t>MD5VMT_XX</t>
  </si>
  <si>
    <t>MD5VMT_PJT</t>
  </si>
  <si>
    <t>MD5VMTII_PJ</t>
  </si>
  <si>
    <t>MD5VMTIX_PJ</t>
  </si>
  <si>
    <t>MD5VMTXI_PJ</t>
  </si>
  <si>
    <t>MD5CSPD_AGR</t>
  </si>
  <si>
    <t>PM3CSPD_A</t>
  </si>
  <si>
    <t>PM3TOT_V</t>
  </si>
  <si>
    <t>PM3SVT_II</t>
  </si>
  <si>
    <t>PM3SVT_IX</t>
  </si>
  <si>
    <t>PM3SVT_XI</t>
  </si>
  <si>
    <t>PM3SVT_XX</t>
  </si>
  <si>
    <t>PM3SVMTII</t>
  </si>
  <si>
    <t>PM3SVMTIX</t>
  </si>
  <si>
    <t>PM3SVMTXI</t>
  </si>
  <si>
    <t>PM3VMT_XX</t>
  </si>
  <si>
    <t>PM3VMT_PJT</t>
  </si>
  <si>
    <t>PM3VMTII_PJ</t>
  </si>
  <si>
    <t>PM3VMTIX_PJ</t>
  </si>
  <si>
    <t>PM3VMTXI_PJ</t>
  </si>
  <si>
    <t>PM3CSPD_AGR</t>
  </si>
  <si>
    <t>N13CSPD_A</t>
  </si>
  <si>
    <t>N13TOT_V</t>
  </si>
  <si>
    <t>N13SVT_II</t>
  </si>
  <si>
    <t>N13SVT_IX</t>
  </si>
  <si>
    <t>N13SVT_XI</t>
  </si>
  <si>
    <t>N13SVT_XX</t>
  </si>
  <si>
    <t>N13SVMTII</t>
  </si>
  <si>
    <t>N13SVMTIX</t>
  </si>
  <si>
    <t>N13SVMTXI</t>
  </si>
  <si>
    <t>N13VMT_XX</t>
  </si>
  <si>
    <t>N13VMT_PJT</t>
  </si>
  <si>
    <t>N13VMTII_PJ</t>
  </si>
  <si>
    <t>N13VMTIX_PJ</t>
  </si>
  <si>
    <t>N13VMTXI_PJ</t>
  </si>
  <si>
    <t>N13CSPD_AGR</t>
  </si>
  <si>
    <t>DYCSPD_AGRP</t>
  </si>
  <si>
    <t>1_12825_TEST</t>
  </si>
  <si>
    <t>External</t>
  </si>
  <si>
    <t>I</t>
  </si>
  <si>
    <t>H07IZVMTII</t>
  </si>
  <si>
    <t>H08IZVMTII</t>
  </si>
  <si>
    <t>H09IZVMTII</t>
  </si>
  <si>
    <t>MD5IZVMTII</t>
  </si>
  <si>
    <t>H15IZVMTII</t>
  </si>
  <si>
    <t>H16IZVMTII</t>
  </si>
  <si>
    <t>H17IZVMTII</t>
  </si>
  <si>
    <t>EV2IZVMTII</t>
  </si>
  <si>
    <t>N11IZVMTII</t>
  </si>
  <si>
    <t>AM3IZVMTII</t>
  </si>
  <si>
    <t>M5IZVMTII</t>
  </si>
  <si>
    <t>PM3IZVMTII</t>
  </si>
  <si>
    <t>N13IZVMTII</t>
  </si>
  <si>
    <t>DayIZVMTII</t>
  </si>
  <si>
    <t>H07IZVMTXX</t>
  </si>
  <si>
    <t>H08IZVMTXX</t>
  </si>
  <si>
    <t>H09IZVMTXX</t>
  </si>
  <si>
    <t>MD5IZVMTXX</t>
  </si>
  <si>
    <t>H15IZVMTXX</t>
  </si>
  <si>
    <t>H16IZVMTXX</t>
  </si>
  <si>
    <t>H17IZVMTXX</t>
  </si>
  <si>
    <t>EV2IZVMTXX</t>
  </si>
  <si>
    <t>N11IZVMTXX</t>
  </si>
  <si>
    <t>AM3IZVMTXX</t>
  </si>
  <si>
    <t>M5IZVMTXX</t>
  </si>
  <si>
    <t>PM3IZVMTXX</t>
  </si>
  <si>
    <t>N13IZVMTXX</t>
  </si>
  <si>
    <t>DayIZVMTXX</t>
  </si>
  <si>
    <t xml:space="preserve"> Daily VMT</t>
  </si>
  <si>
    <t>EMFAC Speed Bins</t>
  </si>
  <si>
    <t>SACOG, 2020</t>
  </si>
  <si>
    <t>Time Period</t>
  </si>
  <si>
    <t>VMT "Source"</t>
  </si>
  <si>
    <t>AM 3-hour</t>
  </si>
  <si>
    <t>Midday</t>
  </si>
  <si>
    <t>PM 3-hour</t>
  </si>
  <si>
    <t>Late PM / Early AM</t>
  </si>
  <si>
    <t>Daily</t>
  </si>
  <si>
    <t>Vehicle Miles Traveled</t>
  </si>
  <si>
    <t>Origin and Destination Internal</t>
  </si>
  <si>
    <t>Origin Internal / Destination External</t>
  </si>
  <si>
    <t>Origin External / Destination Internal</t>
  </si>
  <si>
    <t>All Sources</t>
  </si>
  <si>
    <t>&lt;5 mph</t>
  </si>
  <si>
    <t>5+ to 10 mph</t>
  </si>
  <si>
    <t>10+ to 15 mph</t>
  </si>
  <si>
    <t>15+ to 20 mph</t>
  </si>
  <si>
    <t>20+ to 25 mph</t>
  </si>
  <si>
    <t>25+ to 30 mph</t>
  </si>
  <si>
    <t>30+ to 35 mph</t>
  </si>
  <si>
    <t>35+ to 40 mph</t>
  </si>
  <si>
    <t>40+ to 45 mph</t>
  </si>
  <si>
    <t>45+ to 50 mph</t>
  </si>
  <si>
    <t>50+ to 55 mph</t>
  </si>
  <si>
    <t>55+ to 60 mph</t>
  </si>
  <si>
    <t>60+ to 65 mph</t>
  </si>
  <si>
    <t>65+ mph</t>
  </si>
  <si>
    <t>Total</t>
  </si>
  <si>
    <t>Year 2016</t>
  </si>
  <si>
    <t>II</t>
  </si>
  <si>
    <t>IX</t>
  </si>
  <si>
    <t>XI</t>
  </si>
  <si>
    <t>check</t>
  </si>
  <si>
    <t>intrazonal</t>
  </si>
  <si>
    <t>Year 2035 SCS</t>
  </si>
  <si>
    <t>Year 2040 SCS</t>
  </si>
  <si>
    <t>&lt;Project Area&gt;</t>
  </si>
  <si>
    <t/>
  </si>
  <si>
    <r>
      <t xml:space="preserve">Share of VMT Attributed to </t>
    </r>
    <r>
      <rPr>
        <b/>
        <i/>
        <sz val="12"/>
        <color theme="1"/>
        <rFont val="Calibri"/>
        <family val="2"/>
      </rPr>
      <t>&lt;Project Area&gt;</t>
    </r>
  </si>
  <si>
    <r>
      <rPr>
        <b/>
        <i/>
        <sz val="12"/>
        <color theme="1"/>
        <rFont val="Calibri"/>
        <family val="2"/>
      </rPr>
      <t>&lt;Project Area&gt;</t>
    </r>
    <r>
      <rPr>
        <i/>
        <sz val="12"/>
        <color theme="1"/>
        <rFont val="Calibri"/>
        <family val="2"/>
      </rPr>
      <t xml:space="preserve"> Share of VMT</t>
    </r>
  </si>
  <si>
    <t>&lt;Project Area&gt; Share of VMT by Speed Bin</t>
  </si>
  <si>
    <t>includes intrazonal</t>
  </si>
  <si>
    <t>Win10-Model-1 D:\SACSIM19\MTP2020\Conformity_Runs\2016\run_2016_baseline_AO13_V7_tazFix\SZ_westsac_pjtVMT_2016_13c</t>
  </si>
  <si>
    <t>Win10-Model-1 D:\SACSIM19\MTP2020\Conformity_Runs\2035\run_2035_noTNC_AO17_BaseLine_0805_tazfix\SZ_westsac_pjtVMT_2035</t>
  </si>
  <si>
    <t>Win10-Model-1 D:\SACSIM19\MTP2020\EIR_Runs\2040\run_2040_noTNC_AO17_BFc_4c_pkof_0206_tazfix\SZ_WestSac_PjtVMT_2040MTP</t>
  </si>
  <si>
    <t>Project Area VMT Process</t>
  </si>
  <si>
    <t>Copy SelectZone_ProjectVMT folder into model run folders.</t>
  </si>
  <si>
    <t>List all model scenarios needed</t>
  </si>
  <si>
    <t>Located in Post_Processing SACSIM19 Scripts</t>
  </si>
  <si>
    <t>Q:\SACSIM19\2020MTP\SACSIM19_scripts\Post_Processing</t>
  </si>
  <si>
    <t>Identify Project TAZs</t>
  </si>
  <si>
    <t>Project:</t>
  </si>
  <si>
    <t>Can use commas and dashes</t>
  </si>
  <si>
    <t>40-44,47-68,986</t>
  </si>
  <si>
    <t>SACSIM19_AssnOnly wTolling_SelectZone_wLastTollLoop_4prjVMT.s</t>
  </si>
  <si>
    <t>Run Select Zone Script in SelectZone_ProjectVMT (s)</t>
  </si>
  <si>
    <t>Copy daynet.dbf and intrazonal.csv Select Zone outputs into project scenario tabs in spreadsheet</t>
  </si>
  <si>
    <t>Review Summary_VMT results</t>
  </si>
  <si>
    <t>Note:</t>
  </si>
  <si>
    <t xml:space="preserve">Fix any rounding issues and check speed bins and interzonal results. </t>
  </si>
  <si>
    <t>Copy EMFACSpeedBins and Summary_VMT results into Final_Tables Template</t>
  </si>
  <si>
    <t>Make sure VMT by speed bins matches Project Area VMT totals. Clean up rounding if needed.</t>
  </si>
  <si>
    <t>PROJECT1='40,41,42'</t>
  </si>
  <si>
    <t>Note: If you do not need more space add comma at end, if not, leave Project2 or Project3 lines for TAZ's with a single space ex:</t>
  </si>
  <si>
    <t>PROJECT2='  '</t>
  </si>
  <si>
    <t>PROJECT3=' 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</si>
</sst>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00"/>
    <numFmt numFmtId="165" formatCode="_(* #,##0_);_(* \(#,##0\);_(* &quot;-&quot;??_);_(@_)"/>
    <numFmt numFmtId="166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u val="singleAccounting"/>
      <sz val="12"/>
      <color theme="1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12" fillId="0" borderId="0"/>
    <xf numFmtId="0" fontId="3" fillId="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3" fontId="0" fillId="0" borderId="12" xfId="0" applyNumberForma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0" fontId="5" fillId="0" borderId="16" xfId="0" applyFont="1" applyBorder="1"/>
    <xf numFmtId="3" fontId="0" fillId="0" borderId="17" xfId="0" applyNumberForma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5" fillId="0" borderId="21" xfId="0" applyFont="1" applyBorder="1"/>
    <xf numFmtId="3" fontId="0" fillId="0" borderId="22" xfId="0" applyNumberForma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3"/>
    <xf numFmtId="0" fontId="9" fillId="0" borderId="29" xfId="3" applyFont="1" applyBorder="1"/>
    <xf numFmtId="0" fontId="7" fillId="0" borderId="29" xfId="3" applyBorder="1"/>
    <xf numFmtId="0" fontId="9" fillId="0" borderId="0" xfId="3" applyFont="1"/>
    <xf numFmtId="0" fontId="7" fillId="0" borderId="0" xfId="3" applyAlignment="1">
      <alignment horizontal="center" wrapText="1"/>
    </xf>
    <xf numFmtId="0" fontId="10" fillId="0" borderId="30" xfId="3" applyFont="1" applyBorder="1"/>
    <xf numFmtId="0" fontId="10" fillId="0" borderId="0" xfId="3" applyFont="1"/>
    <xf numFmtId="0" fontId="7" fillId="0" borderId="30" xfId="3" applyBorder="1"/>
    <xf numFmtId="0" fontId="7" fillId="0" borderId="0" xfId="3" applyAlignment="1">
      <alignment horizontal="right"/>
    </xf>
    <xf numFmtId="3" fontId="7" fillId="0" borderId="0" xfId="3" applyNumberFormat="1"/>
    <xf numFmtId="9" fontId="7" fillId="0" borderId="0" xfId="3" applyNumberFormat="1"/>
    <xf numFmtId="3" fontId="11" fillId="0" borderId="0" xfId="3" applyNumberFormat="1" applyFont="1"/>
    <xf numFmtId="0" fontId="7" fillId="0" borderId="29" xfId="3" applyBorder="1" applyAlignment="1">
      <alignment horizontal="right"/>
    </xf>
    <xf numFmtId="3" fontId="7" fillId="0" borderId="29" xfId="3" applyNumberFormat="1" applyBorder="1"/>
    <xf numFmtId="0" fontId="7" fillId="0" borderId="29" xfId="3" applyBorder="1" applyAlignment="1">
      <alignment horizontal="center"/>
    </xf>
    <xf numFmtId="0" fontId="7" fillId="0" borderId="30" xfId="3" applyBorder="1" applyAlignment="1">
      <alignment horizontal="center" wrapText="1"/>
    </xf>
    <xf numFmtId="0" fontId="7" fillId="0" borderId="0" xfId="3" quotePrefix="1" applyAlignment="1">
      <alignment horizontal="right"/>
    </xf>
    <xf numFmtId="0" fontId="7" fillId="0" borderId="29" xfId="3" quotePrefix="1" applyBorder="1" applyAlignment="1">
      <alignment horizontal="right"/>
    </xf>
    <xf numFmtId="0" fontId="7" fillId="4" borderId="0" xfId="3" applyFill="1"/>
    <xf numFmtId="0" fontId="13" fillId="4" borderId="31" xfId="4" applyFont="1" applyFill="1" applyBorder="1" applyAlignment="1">
      <alignment horizontal="left" vertical="top"/>
    </xf>
    <xf numFmtId="0" fontId="13" fillId="4" borderId="32" xfId="4" applyFont="1" applyFill="1" applyBorder="1" applyAlignment="1">
      <alignment horizontal="left" vertical="top"/>
    </xf>
    <xf numFmtId="0" fontId="2" fillId="2" borderId="0" xfId="2"/>
    <xf numFmtId="0" fontId="4" fillId="0" borderId="0" xfId="0" applyFont="1"/>
    <xf numFmtId="165" fontId="7" fillId="0" borderId="0" xfId="1" applyNumberFormat="1" applyFont="1"/>
    <xf numFmtId="0" fontId="9" fillId="0" borderId="0" xfId="3" quotePrefix="1" applyFont="1" applyAlignment="1">
      <alignment horizontal="right"/>
    </xf>
    <xf numFmtId="3" fontId="9" fillId="0" borderId="0" xfId="3" applyNumberFormat="1" applyFont="1"/>
    <xf numFmtId="1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65" fontId="4" fillId="0" borderId="0" xfId="1" applyNumberFormat="1" applyFont="1"/>
    <xf numFmtId="165" fontId="3" fillId="3" borderId="0" xfId="1" applyNumberFormat="1" applyFont="1" applyFill="1"/>
    <xf numFmtId="165" fontId="9" fillId="0" borderId="0" xfId="1" applyNumberFormat="1" applyFont="1"/>
    <xf numFmtId="0" fontId="8" fillId="5" borderId="0" xfId="3" applyFont="1" applyFill="1"/>
    <xf numFmtId="0" fontId="9" fillId="5" borderId="29" xfId="3" applyFont="1" applyFill="1" applyBorder="1" applyAlignment="1">
      <alignment wrapText="1"/>
    </xf>
    <xf numFmtId="0" fontId="10" fillId="5" borderId="30" xfId="3" applyFont="1" applyFill="1" applyBorder="1"/>
    <xf numFmtId="0" fontId="3" fillId="3" borderId="0" xfId="5"/>
    <xf numFmtId="0" fontId="15" fillId="0" borderId="0" xfId="6"/>
    <xf numFmtId="0" fontId="16" fillId="0" borderId="0" xfId="0" applyFont="1"/>
    <xf numFmtId="0" fontId="4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7">
    <cellStyle name="Comma" xfId="1" builtinId="3"/>
    <cellStyle name="Good" xfId="2" builtinId="26"/>
    <cellStyle name="Hyperlink" xfId="6" builtinId="8"/>
    <cellStyle name="Neutral" xfId="5" builtinId="28"/>
    <cellStyle name="Normal" xfId="0" builtinId="0"/>
    <cellStyle name="Normal 2" xfId="3" xr:uid="{E2F7EB3E-3FD8-4312-BDA5-D6D223E0C70D}"/>
    <cellStyle name="Normal_2035_WOODLAND" xfId="4" xr:uid="{4DC41B85-436D-4C94-B618-F93B64157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SelectZone_ProjectVM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A338-0435-45FA-A4E1-B21995A4BB08}">
  <sheetPr>
    <tabColor theme="5" tint="0.39997558519241921"/>
  </sheetPr>
  <dimension ref="A1:C30"/>
  <sheetViews>
    <sheetView tabSelected="1" workbookViewId="0">
      <selection activeCell="B19" sqref="B19"/>
    </sheetView>
  </sheetViews>
  <sheetFormatPr defaultRowHeight="14.4" x14ac:dyDescent="0.3"/>
  <cols>
    <col min="3" max="3" width="106.88671875" bestFit="1" customWidth="1"/>
  </cols>
  <sheetData>
    <row r="1" spans="1:3" x14ac:dyDescent="0.3">
      <c r="A1" t="s">
        <v>197</v>
      </c>
    </row>
    <row r="3" spans="1:3" x14ac:dyDescent="0.3">
      <c r="A3">
        <v>1</v>
      </c>
      <c r="B3" t="s">
        <v>199</v>
      </c>
    </row>
    <row r="5" spans="1:3" x14ac:dyDescent="0.3">
      <c r="B5">
        <v>2016</v>
      </c>
      <c r="C5" s="57" t="s">
        <v>194</v>
      </c>
    </row>
    <row r="6" spans="1:3" x14ac:dyDescent="0.3">
      <c r="B6">
        <v>2035</v>
      </c>
      <c r="C6" s="57" t="s">
        <v>195</v>
      </c>
    </row>
    <row r="7" spans="1:3" x14ac:dyDescent="0.3">
      <c r="B7">
        <v>2040</v>
      </c>
      <c r="C7" s="57" t="s">
        <v>196</v>
      </c>
    </row>
    <row r="9" spans="1:3" x14ac:dyDescent="0.3">
      <c r="A9">
        <v>2</v>
      </c>
      <c r="B9" s="58" t="s">
        <v>198</v>
      </c>
    </row>
    <row r="10" spans="1:3" x14ac:dyDescent="0.3">
      <c r="B10" t="s">
        <v>200</v>
      </c>
    </row>
    <row r="11" spans="1:3" x14ac:dyDescent="0.3">
      <c r="B11" t="s">
        <v>201</v>
      </c>
    </row>
    <row r="13" spans="1:3" x14ac:dyDescent="0.3">
      <c r="A13">
        <v>3</v>
      </c>
      <c r="B13" t="s">
        <v>202</v>
      </c>
    </row>
    <row r="14" spans="1:3" x14ac:dyDescent="0.3">
      <c r="B14" t="s">
        <v>204</v>
      </c>
    </row>
    <row r="15" spans="1:3" x14ac:dyDescent="0.3">
      <c r="B15" t="s">
        <v>203</v>
      </c>
      <c r="C15" s="57" t="s">
        <v>205</v>
      </c>
    </row>
    <row r="16" spans="1:3" x14ac:dyDescent="0.3">
      <c r="B16" t="s">
        <v>215</v>
      </c>
    </row>
    <row r="17" spans="1:3" x14ac:dyDescent="0.3">
      <c r="B17" t="s">
        <v>214</v>
      </c>
    </row>
    <row r="18" spans="1:3" x14ac:dyDescent="0.3">
      <c r="B18" t="s">
        <v>216</v>
      </c>
    </row>
    <row r="19" spans="1:3" x14ac:dyDescent="0.3">
      <c r="B19" t="s">
        <v>217</v>
      </c>
    </row>
    <row r="21" spans="1:3" x14ac:dyDescent="0.3">
      <c r="A21">
        <v>4</v>
      </c>
      <c r="B21" t="s">
        <v>207</v>
      </c>
    </row>
    <row r="22" spans="1:3" x14ac:dyDescent="0.3">
      <c r="B22" s="59" t="s">
        <v>206</v>
      </c>
    </row>
    <row r="24" spans="1:3" x14ac:dyDescent="0.3">
      <c r="A24">
        <v>5</v>
      </c>
      <c r="B24" t="s">
        <v>208</v>
      </c>
    </row>
    <row r="26" spans="1:3" x14ac:dyDescent="0.3">
      <c r="A26">
        <v>6</v>
      </c>
      <c r="B26" t="s">
        <v>209</v>
      </c>
    </row>
    <row r="27" spans="1:3" x14ac:dyDescent="0.3">
      <c r="B27" t="s">
        <v>210</v>
      </c>
      <c r="C27" t="s">
        <v>211</v>
      </c>
    </row>
    <row r="29" spans="1:3" x14ac:dyDescent="0.3">
      <c r="A29">
        <v>7</v>
      </c>
      <c r="B29" t="s">
        <v>212</v>
      </c>
    </row>
    <row r="30" spans="1:3" x14ac:dyDescent="0.3">
      <c r="B30" t="s">
        <v>210</v>
      </c>
      <c r="C30" t="s">
        <v>213</v>
      </c>
    </row>
  </sheetData>
  <hyperlinks>
    <hyperlink ref="B9" r:id="rId1" xr:uid="{1BD885DE-FAE8-42D4-B98A-F0EB6D65028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8716-B128-4599-8978-9D00469030E7}">
  <sheetPr>
    <tabColor theme="9" tint="0.39997558519241921"/>
  </sheetPr>
  <dimension ref="F1:U8"/>
  <sheetViews>
    <sheetView topLeftCell="B1" workbookViewId="0">
      <selection activeCell="J18" sqref="J18"/>
    </sheetView>
  </sheetViews>
  <sheetFormatPr defaultRowHeight="14.4" x14ac:dyDescent="0.3"/>
  <cols>
    <col min="7" max="7" width="15.109375" customWidth="1"/>
    <col min="8" max="21" width="10.44140625" bestFit="1" customWidth="1"/>
  </cols>
  <sheetData>
    <row r="1" spans="6:21" ht="15" thickBot="1" x14ac:dyDescent="0.35"/>
    <row r="2" spans="6:21" ht="34.5" customHeight="1" thickBot="1" x14ac:dyDescent="0.35">
      <c r="F2" s="60" t="s">
        <v>188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</row>
    <row r="3" spans="6:21" ht="28.5" customHeight="1" x14ac:dyDescent="0.3">
      <c r="F3" s="63" t="s">
        <v>189</v>
      </c>
      <c r="G3" s="65" t="s">
        <v>150</v>
      </c>
      <c r="H3" s="66" t="s">
        <v>151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6:21" x14ac:dyDescent="0.3">
      <c r="F4" s="64"/>
      <c r="G4" s="64"/>
      <c r="H4" s="1">
        <v>5</v>
      </c>
      <c r="I4" s="2">
        <v>10</v>
      </c>
      <c r="J4" s="2">
        <v>15</v>
      </c>
      <c r="K4" s="2">
        <v>20</v>
      </c>
      <c r="L4" s="2">
        <v>25</v>
      </c>
      <c r="M4" s="2">
        <v>30</v>
      </c>
      <c r="N4" s="2">
        <v>35</v>
      </c>
      <c r="O4" s="2">
        <v>40</v>
      </c>
      <c r="P4" s="2">
        <v>45</v>
      </c>
      <c r="Q4" s="2">
        <v>50</v>
      </c>
      <c r="R4" s="2">
        <v>55</v>
      </c>
      <c r="S4" s="2">
        <v>60</v>
      </c>
      <c r="T4" s="2">
        <v>65</v>
      </c>
      <c r="U4" s="3">
        <v>70</v>
      </c>
    </row>
    <row r="5" spans="6:21" x14ac:dyDescent="0.3">
      <c r="F5" s="4">
        <v>2016</v>
      </c>
      <c r="G5" s="5">
        <f>SUMMARY_VMT!L47</f>
        <v>48.09901</v>
      </c>
      <c r="H5" s="6">
        <f>SUMMARY_VMT!$L$28/$G5</f>
        <v>0</v>
      </c>
      <c r="I5" s="6">
        <f>SUMMARY_VMT!$L$29/$G5</f>
        <v>0</v>
      </c>
      <c r="J5" s="7">
        <f>SUMMARY_VMT!$L$30/$G5</f>
        <v>0</v>
      </c>
      <c r="K5" s="7">
        <f>SUMMARY_VMT!$L$31/$G5</f>
        <v>1</v>
      </c>
      <c r="L5" s="7">
        <f>SUMMARY_VMT!$L$32/$G5</f>
        <v>0</v>
      </c>
      <c r="M5" s="7">
        <f>SUMMARY_VMT!$L$33/$G5</f>
        <v>0</v>
      </c>
      <c r="N5" s="7">
        <f>SUMMARY_VMT!$L$34/$G5</f>
        <v>0</v>
      </c>
      <c r="O5" s="7">
        <f>SUMMARY_VMT!$L$35/$G5</f>
        <v>0</v>
      </c>
      <c r="P5" s="7">
        <f>SUMMARY_VMT!$L$36/$G5</f>
        <v>0</v>
      </c>
      <c r="Q5" s="7">
        <f>SUMMARY_VMT!$L$37/$G5</f>
        <v>0</v>
      </c>
      <c r="R5" s="7">
        <f>SUMMARY_VMT!$L$38/$G5</f>
        <v>0</v>
      </c>
      <c r="S5" s="7">
        <f>SUMMARY_VMT!$L$39/$G5</f>
        <v>0</v>
      </c>
      <c r="T5" s="7">
        <f>SUMMARY_VMT!$L$40/$G5</f>
        <v>0</v>
      </c>
      <c r="U5" s="8">
        <f>SUMMARY_VMT!$L$41/$G5</f>
        <v>0</v>
      </c>
    </row>
    <row r="6" spans="6:21" x14ac:dyDescent="0.3">
      <c r="F6" s="9">
        <v>2035</v>
      </c>
      <c r="G6" s="10">
        <f>SUMMARY_VMT!R47</f>
        <v>52.108829999999998</v>
      </c>
      <c r="H6" s="11">
        <f>SUMMARY_VMT!$R$28/$G6</f>
        <v>0</v>
      </c>
      <c r="I6" s="12">
        <f>SUMMARY_VMT!$R$29/$G6</f>
        <v>0</v>
      </c>
      <c r="J6" s="12">
        <f>SUMMARY_VMT!$R$30/$G6</f>
        <v>0</v>
      </c>
      <c r="K6" s="12">
        <f>SUMMARY_VMT!$R$31/$G6</f>
        <v>0</v>
      </c>
      <c r="L6" s="12">
        <f>SUMMARY_VMT!$R$32/$G6</f>
        <v>0</v>
      </c>
      <c r="M6" s="12">
        <f>SUMMARY_VMT!$R$33/$G6</f>
        <v>0</v>
      </c>
      <c r="N6" s="12">
        <f>SUMMARY_VMT!$R$34/$G6</f>
        <v>0</v>
      </c>
      <c r="O6" s="12">
        <f>SUMMARY_VMT!$R$35/$G6</f>
        <v>0</v>
      </c>
      <c r="P6" s="12">
        <f>SUMMARY_VMT!$R$36/$G6</f>
        <v>0</v>
      </c>
      <c r="Q6" s="12">
        <f>SUMMARY_VMT!$R$37/$G6</f>
        <v>0</v>
      </c>
      <c r="R6" s="12">
        <f>SUMMARY_VMT!$R$38/$G6</f>
        <v>1</v>
      </c>
      <c r="S6" s="12">
        <f>SUMMARY_VMT!$R$39/$G6</f>
        <v>0</v>
      </c>
      <c r="T6" s="12">
        <f>SUMMARY_VMT!$R$40/$G6</f>
        <v>0</v>
      </c>
      <c r="U6" s="13">
        <f>SUMMARY_VMT!$R$41/$G6</f>
        <v>0</v>
      </c>
    </row>
    <row r="7" spans="6:21" ht="15" thickBot="1" x14ac:dyDescent="0.35">
      <c r="F7" s="14">
        <v>2040</v>
      </c>
      <c r="G7" s="15">
        <f>SUMMARY_VMT!X47</f>
        <v>55.227159999999998</v>
      </c>
      <c r="H7" s="16">
        <f>SUMMARY_VMT!$X$28/$G7</f>
        <v>0</v>
      </c>
      <c r="I7" s="17">
        <f>SUMMARY_VMT!$X$29/$G7</f>
        <v>0</v>
      </c>
      <c r="J7" s="17">
        <f>SUMMARY_VMT!$X$30/$G7</f>
        <v>0</v>
      </c>
      <c r="K7" s="17">
        <f>SUMMARY_VMT!$X$31/$G7</f>
        <v>0</v>
      </c>
      <c r="L7" s="17">
        <f>SUMMARY_VMT!$X$32/$G7</f>
        <v>0</v>
      </c>
      <c r="M7" s="17">
        <f>SUMMARY_VMT!$X$33/$G7</f>
        <v>0</v>
      </c>
      <c r="N7" s="17">
        <f>SUMMARY_VMT!$X$34/$G7</f>
        <v>0</v>
      </c>
      <c r="O7" s="17">
        <f>SUMMARY_VMT!$X$35/$G7</f>
        <v>0</v>
      </c>
      <c r="P7" s="17">
        <f>SUMMARY_VMT!$X$36/$G7</f>
        <v>0</v>
      </c>
      <c r="Q7" s="17">
        <f>SUMMARY_VMT!$X$37/$G7</f>
        <v>0</v>
      </c>
      <c r="R7" s="17">
        <f>SUMMARY_VMT!$X$38/$G7</f>
        <v>1</v>
      </c>
      <c r="S7" s="17">
        <f>SUMMARY_VMT!$X$39/$G7</f>
        <v>0</v>
      </c>
      <c r="T7" s="17">
        <f>SUMMARY_VMT!$X$40/$G7</f>
        <v>0</v>
      </c>
      <c r="U7" s="18">
        <f>SUMMARY_VMT!$X$41/$G7</f>
        <v>0</v>
      </c>
    </row>
    <row r="8" spans="6:21" ht="19.5" customHeight="1" thickBot="1" x14ac:dyDescent="0.35">
      <c r="F8" s="19" t="s">
        <v>152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</sheetData>
  <mergeCells count="4">
    <mergeCell ref="F2:U2"/>
    <mergeCell ref="F3:F4"/>
    <mergeCell ref="G3:G4"/>
    <mergeCell ref="H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A207-A18C-40E1-9B7D-FD3F50795C23}">
  <sheetPr>
    <tabColor theme="9" tint="0.39997558519241921"/>
  </sheetPr>
  <dimension ref="A6:Y49"/>
  <sheetViews>
    <sheetView topLeftCell="A9" workbookViewId="0">
      <selection activeCell="M22" sqref="M22"/>
    </sheetView>
  </sheetViews>
  <sheetFormatPr defaultColWidth="8.88671875" defaultRowHeight="15.6" x14ac:dyDescent="0.3"/>
  <cols>
    <col min="1" max="1" width="8.88671875" style="40"/>
    <col min="2" max="5" width="8.88671875" style="22"/>
    <col min="6" max="6" width="38.44140625" style="22" customWidth="1"/>
    <col min="7" max="7" width="3.33203125" style="22" customWidth="1"/>
    <col min="8" max="12" width="11.6640625" style="22" customWidth="1"/>
    <col min="13" max="13" width="14.6640625" style="22" customWidth="1"/>
    <col min="14" max="25" width="11.88671875" style="22" customWidth="1"/>
    <col min="26" max="16384" width="8.88671875" style="22"/>
  </cols>
  <sheetData>
    <row r="6" spans="1:25" ht="18" x14ac:dyDescent="0.35">
      <c r="H6" s="54" t="s">
        <v>180</v>
      </c>
      <c r="N6" s="54" t="s">
        <v>186</v>
      </c>
      <c r="T6" s="54" t="s">
        <v>187</v>
      </c>
    </row>
    <row r="7" spans="1:25" x14ac:dyDescent="0.3">
      <c r="F7" s="22" t="s">
        <v>185</v>
      </c>
      <c r="H7" s="22">
        <f>SUM('2016IntrazonalVMT_pjt'!$K:$K)</f>
        <v>0</v>
      </c>
      <c r="I7" s="22">
        <f>SUM('2016IntrazonalVMT_pjt'!$L:$L)</f>
        <v>0</v>
      </c>
      <c r="J7" s="22">
        <f>SUM('2016IntrazonalVMT_pjt'!$M:$M)</f>
        <v>0</v>
      </c>
      <c r="K7" s="22">
        <f>SUM('2016IntrazonalVMT_pjt'!$N:$N)</f>
        <v>0</v>
      </c>
      <c r="L7" s="22">
        <f>SUM('2016IntrazonalVMT_pjt'!$O:$O)</f>
        <v>0</v>
      </c>
      <c r="N7" s="22">
        <f>SUM(pa35IntrazonalVMT_pjt!$K:$K)</f>
        <v>0</v>
      </c>
      <c r="O7" s="22">
        <f>SUM(pa35IntrazonalVMT_pjt!$L:$L)</f>
        <v>0</v>
      </c>
      <c r="P7" s="22">
        <f>SUM(pa35IntrazonalVMT_pjt!$M:$M)</f>
        <v>0</v>
      </c>
      <c r="Q7" s="22">
        <f>SUM(pa35IntrazonalVMT_pjt!$N:$N)</f>
        <v>0</v>
      </c>
      <c r="R7" s="22">
        <f>SUM(pa35IntrazonalVMT_pjt!$O:$O)</f>
        <v>0</v>
      </c>
      <c r="T7" s="22">
        <f>SUM(pa40IntrazonalVMT_pjt!$K:$K)</f>
        <v>0</v>
      </c>
      <c r="U7" s="22">
        <f>SUM(pa40IntrazonalVMT_pjt!$L:$L)</f>
        <v>0</v>
      </c>
      <c r="V7" s="22">
        <f>SUM(pa40IntrazonalVMT_pjt!$M:$M)</f>
        <v>0</v>
      </c>
      <c r="W7" s="22">
        <f>SUM(pa40IntrazonalVMT_pjt!$N:$N)</f>
        <v>0</v>
      </c>
      <c r="X7" s="22">
        <f>SUM(pa40IntrazonalVMT_pjt!$O:$O)</f>
        <v>0</v>
      </c>
    </row>
    <row r="8" spans="1:25" x14ac:dyDescent="0.3">
      <c r="H8" s="23" t="s">
        <v>153</v>
      </c>
      <c r="I8" s="24"/>
      <c r="J8" s="24"/>
      <c r="K8" s="24"/>
      <c r="L8" s="24"/>
      <c r="N8" s="23" t="s">
        <v>153</v>
      </c>
      <c r="O8" s="24"/>
      <c r="P8" s="24"/>
      <c r="Q8" s="24"/>
      <c r="R8" s="24"/>
      <c r="T8" s="23" t="s">
        <v>153</v>
      </c>
      <c r="U8" s="24"/>
      <c r="V8" s="24"/>
      <c r="W8" s="24"/>
      <c r="X8" s="24"/>
      <c r="Y8" s="24"/>
    </row>
    <row r="9" spans="1:25" ht="31.2" x14ac:dyDescent="0.3">
      <c r="A9" s="40" t="s">
        <v>184</v>
      </c>
      <c r="F9" s="25" t="s">
        <v>154</v>
      </c>
      <c r="G9" s="25"/>
      <c r="H9" s="26" t="s">
        <v>155</v>
      </c>
      <c r="I9" s="26" t="s">
        <v>156</v>
      </c>
      <c r="J9" s="26" t="s">
        <v>157</v>
      </c>
      <c r="K9" s="26" t="s">
        <v>158</v>
      </c>
      <c r="L9" s="26" t="s">
        <v>159</v>
      </c>
      <c r="N9" s="26" t="s">
        <v>155</v>
      </c>
      <c r="O9" s="26" t="s">
        <v>156</v>
      </c>
      <c r="P9" s="26" t="s">
        <v>157</v>
      </c>
      <c r="Q9" s="26" t="s">
        <v>158</v>
      </c>
      <c r="R9" s="26" t="s">
        <v>159</v>
      </c>
      <c r="T9" s="26" t="s">
        <v>155</v>
      </c>
      <c r="U9" s="26" t="s">
        <v>156</v>
      </c>
      <c r="V9" s="26" t="s">
        <v>157</v>
      </c>
      <c r="W9" s="26" t="s">
        <v>158</v>
      </c>
      <c r="X9" s="26" t="s">
        <v>159</v>
      </c>
      <c r="Y9" s="26"/>
    </row>
    <row r="10" spans="1:25" x14ac:dyDescent="0.3">
      <c r="B10" s="22">
        <v>1</v>
      </c>
      <c r="C10" s="22">
        <v>2</v>
      </c>
      <c r="D10" s="22">
        <v>3</v>
      </c>
      <c r="F10" s="27" t="s">
        <v>160</v>
      </c>
      <c r="G10" s="28"/>
      <c r="H10" s="29"/>
      <c r="I10" s="29"/>
      <c r="J10" s="29"/>
      <c r="K10" s="29"/>
      <c r="L10" s="29"/>
      <c r="N10" s="29"/>
      <c r="O10" s="29"/>
      <c r="P10" s="29"/>
      <c r="Q10" s="29"/>
      <c r="R10" s="29"/>
      <c r="T10" s="29"/>
      <c r="U10" s="29"/>
      <c r="V10" s="29"/>
      <c r="W10" s="29"/>
      <c r="X10" s="29"/>
      <c r="Y10" s="29"/>
    </row>
    <row r="11" spans="1:25" x14ac:dyDescent="0.3">
      <c r="A11" s="22" t="s">
        <v>181</v>
      </c>
      <c r="B11" s="32" t="e">
        <f>SUM(H11:K11)/L11-1</f>
        <v>#DIV/0!</v>
      </c>
      <c r="C11" s="32" t="e">
        <f>SUM(N11:Q11)/R11-1</f>
        <v>#DIV/0!</v>
      </c>
      <c r="D11" s="32" t="e">
        <f>SUM(T11:W11)/X11-1</f>
        <v>#DIV/0!</v>
      </c>
      <c r="F11" s="30" t="s">
        <v>161</v>
      </c>
      <c r="G11" s="30"/>
      <c r="H11" s="31">
        <f>SUM('2016daynet_SZ_PjtVMT'!$BM:$BM)+SUM('2016IntrazonalVMT_pjt'!$K:$K)</f>
        <v>0</v>
      </c>
      <c r="I11" s="31">
        <f>SUM('2016daynet_SZ_PjtVMT'!$CB:$CB)+SUM('2016IntrazonalVMT_pjt'!$L:$L)</f>
        <v>0</v>
      </c>
      <c r="J11" s="31">
        <f>SUM('2016daynet_SZ_PjtVMT'!$CQ:$CQ)+SUM('2016IntrazonalVMT_pjt'!$M:$M)</f>
        <v>0</v>
      </c>
      <c r="K11" s="31">
        <f>SUM('2016daynet_SZ_PjtVMT'!$DF:$DF)+SUM('2016IntrazonalVMT_pjt'!$N:$N)</f>
        <v>0</v>
      </c>
      <c r="L11" s="31">
        <f>SUM('2016daynet_SZ_PjtVMT'!$AX:$AX)+SUM('2016IntrazonalVMT_pjt'!$O:$O)</f>
        <v>0</v>
      </c>
      <c r="N11" s="31">
        <f>SUM('2035daynet_SZ_PjtVMT'!$BM:$BM)+SUM(pa35IntrazonalVMT_pjt!$K:$K)</f>
        <v>0</v>
      </c>
      <c r="O11" s="31">
        <f>SUM('2035daynet_SZ_PjtVMT'!$CB:$CB)+SUM(pa35IntrazonalVMT_pjt!$L:$L)</f>
        <v>0</v>
      </c>
      <c r="P11" s="31">
        <f>SUM('2035daynet_SZ_PjtVMT'!$CQ:$CQ)+SUM(pa35IntrazonalVMT_pjt!$M:$M)</f>
        <v>0</v>
      </c>
      <c r="Q11" s="31">
        <f>SUM('2035daynet_SZ_PjtVMT'!$DF:$DF)+SUM(pa35IntrazonalVMT_pjt!$N:$N)</f>
        <v>0</v>
      </c>
      <c r="R11" s="31">
        <f>SUM('2035daynet_SZ_PjtVMT'!$AX:$AX)+SUM(pa35IntrazonalVMT_pjt!$O:$O)</f>
        <v>0</v>
      </c>
      <c r="T11" s="31">
        <f>SUM(pa40daynet_SZ_PjtVMT!$BM:$BM)+SUM(pa40IntrazonalVMT_pjt!$K:$K)</f>
        <v>0</v>
      </c>
      <c r="U11" s="31">
        <f>SUM(pa40daynet_SZ_PjtVMT!$CB:$CB)+SUM(pa40IntrazonalVMT_pjt!$L:$L)</f>
        <v>0</v>
      </c>
      <c r="V11" s="31">
        <f>SUM(pa40daynet_SZ_PjtVMT!$CQ:$CQ)+SUM(pa40IntrazonalVMT_pjt!$M:$M)</f>
        <v>0</v>
      </c>
      <c r="W11" s="31">
        <f>SUM(pa40daynet_SZ_PjtVMT!$DF:$DF)+SUM(pa40IntrazonalVMT_pjt!$N:$N)</f>
        <v>0</v>
      </c>
      <c r="X11" s="31">
        <f>SUM(pa40daynet_SZ_PjtVMT!$AX:$AX)+SUM(pa40IntrazonalVMT_pjt!$O:$O)</f>
        <v>0</v>
      </c>
    </row>
    <row r="12" spans="1:25" x14ac:dyDescent="0.3">
      <c r="A12" s="22" t="s">
        <v>182</v>
      </c>
      <c r="B12" s="32" t="e">
        <f>SUM(H12:K12)/L12-1</f>
        <v>#DIV/0!</v>
      </c>
      <c r="C12" s="32" t="e">
        <f>SUM(N12:Q12)/R12-1</f>
        <v>#DIV/0!</v>
      </c>
      <c r="D12" s="32" t="e">
        <f>SUM(T12:W12)/X12-1</f>
        <v>#DIV/0!</v>
      </c>
      <c r="F12" s="30" t="s">
        <v>162</v>
      </c>
      <c r="G12" s="30"/>
      <c r="H12" s="31">
        <f>SUM('2016daynet_SZ_PjtVMT'!$BN:$BN)</f>
        <v>0</v>
      </c>
      <c r="I12" s="31">
        <f>SUM('2016daynet_SZ_PjtVMT'!$CC:$CC)</f>
        <v>0</v>
      </c>
      <c r="J12" s="31">
        <f>SUM('2016daynet_SZ_PjtVMT'!$CR:$CR)</f>
        <v>0</v>
      </c>
      <c r="K12" s="31">
        <f>SUM('2016daynet_SZ_PjtVMT'!$DG:$DG)</f>
        <v>0</v>
      </c>
      <c r="L12" s="31">
        <f>SUM('2016daynet_SZ_PjtVMT'!$AY:$AY)</f>
        <v>0</v>
      </c>
      <c r="N12" s="31">
        <f>SUM('2035daynet_SZ_PjtVMT'!$BN:$BN)</f>
        <v>0</v>
      </c>
      <c r="O12" s="31">
        <f>SUM('2035daynet_SZ_PjtVMT'!$CC:$CC)</f>
        <v>0</v>
      </c>
      <c r="P12" s="31">
        <f>SUM('2035daynet_SZ_PjtVMT'!$CR:$CR)</f>
        <v>0</v>
      </c>
      <c r="Q12" s="31">
        <f>SUM('2035daynet_SZ_PjtVMT'!$DG:$DG)</f>
        <v>0</v>
      </c>
      <c r="R12" s="31">
        <f>SUM('2035daynet_SZ_PjtVMT'!$AY:$AY)</f>
        <v>0</v>
      </c>
      <c r="T12" s="31">
        <f>SUM(pa40daynet_SZ_PjtVMT!$BN:$BN)</f>
        <v>0</v>
      </c>
      <c r="U12" s="31">
        <f>SUM(pa40daynet_SZ_PjtVMT!$CC:$CC)</f>
        <v>0</v>
      </c>
      <c r="V12" s="31">
        <f>SUM(pa40daynet_SZ_PjtVMT!$CR:$CR)</f>
        <v>0</v>
      </c>
      <c r="W12" s="31">
        <f>SUM(pa40daynet_SZ_PjtVMT!$DG:$DG)</f>
        <v>0</v>
      </c>
      <c r="X12" s="31">
        <f>SUM(pa40daynet_SZ_PjtVMT!$AY:$AY)</f>
        <v>0</v>
      </c>
    </row>
    <row r="13" spans="1:25" ht="17.399999999999999" x14ac:dyDescent="0.45">
      <c r="A13" s="22" t="s">
        <v>183</v>
      </c>
      <c r="B13" s="32">
        <f>SUM(H13:K13)/L13-1</f>
        <v>1.0395225435999578E-7</v>
      </c>
      <c r="C13" s="32">
        <f>SUM(N13:Q13)/R13-1</f>
        <v>1.9190603661733974E-7</v>
      </c>
      <c r="D13" s="32">
        <f>SUM(T13:W13)/X13-1</f>
        <v>0</v>
      </c>
      <c r="F13" s="30" t="s">
        <v>163</v>
      </c>
      <c r="G13" s="30"/>
      <c r="H13" s="33">
        <f>SUM('2016daynet_SZ_PjtVMT'!$BO:$BO)</f>
        <v>23.976559999999999</v>
      </c>
      <c r="I13" s="33">
        <f>SUM('2016daynet_SZ_PjtVMT'!$CD:$CD)</f>
        <v>23.03267</v>
      </c>
      <c r="J13" s="33">
        <f>SUM('2016daynet_SZ_PjtVMT'!$CS:$CS)</f>
        <v>14.755140000000001</v>
      </c>
      <c r="K13" s="33">
        <f>SUM('2016daynet_SZ_PjtVMT'!$DH:$DH)</f>
        <v>34.43365</v>
      </c>
      <c r="L13" s="33">
        <f>SUM('2016daynet_SZ_PjtVMT'!$AZ:$AZ)</f>
        <v>96.198009999999996</v>
      </c>
      <c r="N13" s="33">
        <f>SUM('2035daynet_SZ_PjtVMT'!$BO:$BO)</f>
        <v>22.253530000000001</v>
      </c>
      <c r="O13" s="33">
        <f>SUM('2035daynet_SZ_PjtVMT'!$CD:$CD)</f>
        <v>26.76511</v>
      </c>
      <c r="P13" s="33">
        <f>SUM('2035daynet_SZ_PjtVMT'!$CS:$CS)</f>
        <v>17.72533</v>
      </c>
      <c r="Q13" s="33">
        <f>SUM('2035daynet_SZ_PjtVMT'!$DH:$DH)</f>
        <v>37.47372</v>
      </c>
      <c r="R13" s="33">
        <f>SUM('2035daynet_SZ_PjtVMT'!$AZ:$AZ)</f>
        <v>104.21767</v>
      </c>
      <c r="T13" s="33">
        <f>SUM(pa40daynet_SZ_PjtVMT!$BO:$BO)</f>
        <v>23.193090000000002</v>
      </c>
      <c r="U13" s="33">
        <f>SUM(pa40daynet_SZ_PjtVMT!$CD:$CD)</f>
        <v>28.698969999999999</v>
      </c>
      <c r="V13" s="33">
        <f>SUM(pa40daynet_SZ_PjtVMT!$CS:$CS)</f>
        <v>19.024660000000001</v>
      </c>
      <c r="W13" s="33">
        <f>SUM(pa40daynet_SZ_PjtVMT!$DH:$DH)</f>
        <v>39.537590000000002</v>
      </c>
      <c r="X13" s="33">
        <f>SUM(pa40daynet_SZ_PjtVMT!$AZ:$AZ)</f>
        <v>110.45431000000001</v>
      </c>
    </row>
    <row r="14" spans="1:25" x14ac:dyDescent="0.3">
      <c r="A14" s="22"/>
      <c r="B14" s="32">
        <f>SUM(H14:K14)/L14-1</f>
        <v>1.0395225435999578E-7</v>
      </c>
      <c r="C14" s="32">
        <f>SUM(N14:Q14)/R14-1</f>
        <v>1.9190603661733974E-7</v>
      </c>
      <c r="D14" s="32">
        <f>SUM(T14:W14)/X14-1</f>
        <v>0</v>
      </c>
      <c r="F14" s="30" t="s">
        <v>164</v>
      </c>
      <c r="G14" s="30"/>
      <c r="H14" s="31">
        <f>SUM(H11:H13)</f>
        <v>23.976559999999999</v>
      </c>
      <c r="I14" s="31">
        <f t="shared" ref="I14:L14" si="0">SUM(I11:I13)</f>
        <v>23.03267</v>
      </c>
      <c r="J14" s="31">
        <f t="shared" si="0"/>
        <v>14.755140000000001</v>
      </c>
      <c r="K14" s="31">
        <f t="shared" si="0"/>
        <v>34.43365</v>
      </c>
      <c r="L14" s="31">
        <f t="shared" si="0"/>
        <v>96.198009999999996</v>
      </c>
      <c r="N14" s="31">
        <f>SUM(N11:N13)</f>
        <v>22.253530000000001</v>
      </c>
      <c r="O14" s="31">
        <f t="shared" ref="O14" si="1">SUM(O11:O13)</f>
        <v>26.76511</v>
      </c>
      <c r="P14" s="31">
        <f t="shared" ref="P14" si="2">SUM(P11:P13)</f>
        <v>17.72533</v>
      </c>
      <c r="Q14" s="31">
        <f t="shared" ref="Q14" si="3">SUM(Q11:Q13)</f>
        <v>37.47372</v>
      </c>
      <c r="R14" s="31">
        <f t="shared" ref="R14" si="4">SUM(R11:R13)</f>
        <v>104.21767</v>
      </c>
      <c r="T14" s="31">
        <f>SUM(T11:T13)</f>
        <v>23.193090000000002</v>
      </c>
      <c r="U14" s="31">
        <f t="shared" ref="U14" si="5">SUM(U11:U13)</f>
        <v>28.698969999999999</v>
      </c>
      <c r="V14" s="31">
        <f t="shared" ref="V14" si="6">SUM(V11:V13)</f>
        <v>19.024660000000001</v>
      </c>
      <c r="W14" s="31">
        <f t="shared" ref="W14" si="7">SUM(W11:W13)</f>
        <v>39.537590000000002</v>
      </c>
      <c r="X14" s="31">
        <f t="shared" ref="X14" si="8">SUM(X11:X13)</f>
        <v>110.45431000000001</v>
      </c>
    </row>
    <row r="15" spans="1:25" x14ac:dyDescent="0.3">
      <c r="F15" s="56" t="s">
        <v>190</v>
      </c>
      <c r="G15" s="28"/>
      <c r="H15" s="29"/>
      <c r="I15" s="29"/>
      <c r="J15" s="29"/>
      <c r="K15" s="29"/>
      <c r="L15" s="29"/>
      <c r="N15" s="29"/>
      <c r="O15" s="29"/>
      <c r="P15" s="29"/>
      <c r="Q15" s="29"/>
      <c r="R15" s="29"/>
      <c r="T15" s="29"/>
      <c r="U15" s="29"/>
      <c r="V15" s="29"/>
      <c r="W15" s="29"/>
      <c r="X15" s="29"/>
      <c r="Y15" s="29"/>
    </row>
    <row r="16" spans="1:25" x14ac:dyDescent="0.3">
      <c r="F16" s="30" t="s">
        <v>161</v>
      </c>
      <c r="G16" s="30"/>
      <c r="H16" s="32">
        <v>1</v>
      </c>
      <c r="I16" s="32">
        <v>1</v>
      </c>
      <c r="J16" s="32">
        <v>1</v>
      </c>
      <c r="K16" s="32">
        <v>1</v>
      </c>
      <c r="L16" s="32"/>
      <c r="N16" s="32">
        <v>1</v>
      </c>
      <c r="O16" s="32">
        <v>1</v>
      </c>
      <c r="P16" s="32">
        <v>1</v>
      </c>
      <c r="Q16" s="32">
        <v>1</v>
      </c>
      <c r="R16" s="32"/>
      <c r="T16" s="32">
        <v>1</v>
      </c>
      <c r="U16" s="32">
        <v>1</v>
      </c>
      <c r="V16" s="32">
        <v>1</v>
      </c>
      <c r="W16" s="32">
        <v>1</v>
      </c>
      <c r="X16" s="32"/>
    </row>
    <row r="17" spans="1:25" x14ac:dyDescent="0.3">
      <c r="F17" s="30" t="s">
        <v>162</v>
      </c>
      <c r="G17" s="30"/>
      <c r="H17" s="32">
        <v>0.5</v>
      </c>
      <c r="I17" s="32">
        <v>0.5</v>
      </c>
      <c r="J17" s="32">
        <v>0.5</v>
      </c>
      <c r="K17" s="32">
        <v>0.5</v>
      </c>
      <c r="L17" s="32"/>
      <c r="N17" s="32">
        <v>0.5</v>
      </c>
      <c r="O17" s="32">
        <v>0.5</v>
      </c>
      <c r="P17" s="32">
        <v>0.5</v>
      </c>
      <c r="Q17" s="32">
        <v>0.5</v>
      </c>
      <c r="R17" s="32"/>
      <c r="T17" s="32">
        <v>0.5</v>
      </c>
      <c r="U17" s="32">
        <v>0.5</v>
      </c>
      <c r="V17" s="32">
        <v>0.5</v>
      </c>
      <c r="W17" s="32">
        <v>0.5</v>
      </c>
      <c r="X17" s="32"/>
    </row>
    <row r="18" spans="1:25" x14ac:dyDescent="0.3">
      <c r="F18" s="30" t="s">
        <v>163</v>
      </c>
      <c r="G18" s="30"/>
      <c r="H18" s="32">
        <v>0.5</v>
      </c>
      <c r="I18" s="32">
        <v>0.5</v>
      </c>
      <c r="J18" s="32">
        <v>0.5</v>
      </c>
      <c r="K18" s="32">
        <v>0.5</v>
      </c>
      <c r="L18" s="32"/>
      <c r="N18" s="32">
        <v>0.5</v>
      </c>
      <c r="O18" s="32">
        <v>0.5</v>
      </c>
      <c r="P18" s="32">
        <v>0.5</v>
      </c>
      <c r="Q18" s="32">
        <v>0.5</v>
      </c>
      <c r="R18" s="32"/>
      <c r="T18" s="32">
        <v>0.5</v>
      </c>
      <c r="U18" s="32">
        <v>0.5</v>
      </c>
      <c r="V18" s="32">
        <v>0.5</v>
      </c>
      <c r="W18" s="32">
        <v>0.5</v>
      </c>
      <c r="X18" s="32"/>
    </row>
    <row r="19" spans="1:25" x14ac:dyDescent="0.3">
      <c r="F19" s="56" t="s">
        <v>191</v>
      </c>
      <c r="G19" s="28"/>
      <c r="H19" s="29"/>
      <c r="I19" s="29"/>
      <c r="J19" s="29"/>
      <c r="K19" s="29"/>
      <c r="L19" s="29"/>
      <c r="N19" s="29"/>
      <c r="O19" s="29"/>
      <c r="P19" s="29"/>
      <c r="Q19" s="29"/>
      <c r="R19" s="29"/>
      <c r="T19" s="29"/>
      <c r="U19" s="29"/>
      <c r="V19" s="29"/>
      <c r="W19" s="29"/>
      <c r="X19" s="29"/>
      <c r="Y19" s="29"/>
    </row>
    <row r="20" spans="1:25" x14ac:dyDescent="0.3">
      <c r="B20" s="32" t="e">
        <f>SUM(H20:K20)/L20-1</f>
        <v>#DIV/0!</v>
      </c>
      <c r="C20" s="32" t="e">
        <f>SUM(N20:Q20)/R20-1</f>
        <v>#DIV/0!</v>
      </c>
      <c r="D20" s="32" t="e">
        <f>SUM(T20:W20)/X20-1</f>
        <v>#DIV/0!</v>
      </c>
      <c r="F20" s="30" t="s">
        <v>161</v>
      </c>
      <c r="G20" s="30"/>
      <c r="H20" s="31">
        <f>SUM('2016daynet_SZ_PjtVMT'!$BR:$BR)+SUM('2016IntrazonalVMT_pjt'!$K:$K)</f>
        <v>0</v>
      </c>
      <c r="I20" s="31">
        <f>SUM('2016daynet_SZ_PjtVMT'!$CG:$CG)+SUM('2016IntrazonalVMT_pjt'!$L:$L)</f>
        <v>0</v>
      </c>
      <c r="J20" s="31">
        <f>SUM('2016daynet_SZ_PjtVMT'!$CV:$CV)+SUM('2016IntrazonalVMT_pjt'!$M:$M)</f>
        <v>0</v>
      </c>
      <c r="K20" s="31">
        <f>SUM('2016daynet_SZ_PjtVMT'!$DK:$DK)+SUM('2016IntrazonalVMT_pjt'!$N:$N)</f>
        <v>0</v>
      </c>
      <c r="L20" s="31">
        <f>SUM('2016daynet_SZ_PjtVMT'!$BC:$BC)+SUM('2016IntrazonalVMT_pjt'!$O:$O)</f>
        <v>0</v>
      </c>
      <c r="N20" s="31">
        <f>SUM('2035daynet_SZ_PjtVMT'!$BR:$BR)+SUM(pa35IntrazonalVMT_pjt!$K:$K)</f>
        <v>0</v>
      </c>
      <c r="O20" s="31">
        <f>SUM('2035daynet_SZ_PjtVMT'!$CG:$CG)+SUM(pa35IntrazonalVMT_pjt!$L:$L)</f>
        <v>0</v>
      </c>
      <c r="P20" s="31">
        <f>SUM('2035daynet_SZ_PjtVMT'!$CV:$CV)+SUM(pa35IntrazonalVMT_pjt!$M:$M)</f>
        <v>0</v>
      </c>
      <c r="Q20" s="31">
        <f>SUM('2035daynet_SZ_PjtVMT'!$DK:$DK)+SUM(pa35IntrazonalVMT_pjt!$N:$N)</f>
        <v>0</v>
      </c>
      <c r="R20" s="31">
        <f>SUM('2035daynet_SZ_PjtVMT'!$BC:$BC)+SUM(pa35IntrazonalVMT_pjt!$O:$O)</f>
        <v>0</v>
      </c>
      <c r="T20" s="31">
        <f>SUM(pa40daynet_SZ_PjtVMT!$BR:$BR)+SUM(pa40IntrazonalVMT_pjt!$K:$K)</f>
        <v>0</v>
      </c>
      <c r="U20" s="31">
        <f>SUM(pa40daynet_SZ_PjtVMT!$CG:$CG)+SUM(pa40IntrazonalVMT_pjt!$L:$L)</f>
        <v>0</v>
      </c>
      <c r="V20" s="31">
        <f>SUM(pa40daynet_SZ_PjtVMT!$CV:$CV)+SUM(pa40IntrazonalVMT_pjt!$M:$M)</f>
        <v>0</v>
      </c>
      <c r="W20" s="31">
        <f>SUM(pa40daynet_SZ_PjtVMT!$DK:$DK)+SUM(pa40IntrazonalVMT_pjt!$N:$N)</f>
        <v>0</v>
      </c>
      <c r="X20" s="31">
        <f>SUM(pa40daynet_SZ_PjtVMT!$BC:$BC)+SUM(pa40IntrazonalVMT_pjt!$O:$O)</f>
        <v>0</v>
      </c>
      <c r="Y20" s="31"/>
    </row>
    <row r="21" spans="1:25" x14ac:dyDescent="0.3">
      <c r="B21" s="32" t="e">
        <f t="shared" ref="B21:B23" si="9">SUM(H21:K21)/L21-1</f>
        <v>#DIV/0!</v>
      </c>
      <c r="C21" s="32" t="e">
        <f>SUM(N21:Q21)/R21-1</f>
        <v>#DIV/0!</v>
      </c>
      <c r="D21" s="32" t="e">
        <f>SUM(T21:W21)/X21-1</f>
        <v>#DIV/0!</v>
      </c>
      <c r="F21" s="30" t="s">
        <v>162</v>
      </c>
      <c r="G21" s="30"/>
      <c r="H21" s="31">
        <f>SUM('2016daynet_SZ_PjtVMT'!$BS:$BS)</f>
        <v>0</v>
      </c>
      <c r="I21" s="31">
        <f>SUM('2016daynet_SZ_PjtVMT'!$CH:$CH)</f>
        <v>0</v>
      </c>
      <c r="J21" s="31">
        <f>SUM('2016daynet_SZ_PjtVMT'!$CW:$CW)</f>
        <v>0</v>
      </c>
      <c r="K21" s="31">
        <f>SUM('2016daynet_SZ_PjtVMT'!$DL:$DL)</f>
        <v>0</v>
      </c>
      <c r="L21" s="31">
        <f>SUM('2016daynet_SZ_PjtVMT'!$BD:$BD)</f>
        <v>0</v>
      </c>
      <c r="M21" s="31">
        <f>L12/2</f>
        <v>0</v>
      </c>
      <c r="N21" s="31">
        <f>SUM('2035daynet_SZ_PjtVMT'!$BS:$BS)</f>
        <v>0</v>
      </c>
      <c r="O21" s="31">
        <f>SUM('2035daynet_SZ_PjtVMT'!$CH:$CH)</f>
        <v>0</v>
      </c>
      <c r="P21" s="31">
        <f>SUM('2035daynet_SZ_PjtVMT'!$CW:$CW)</f>
        <v>0</v>
      </c>
      <c r="Q21" s="31">
        <f>SUM('2035daynet_SZ_PjtVMT'!$DL:$DL)</f>
        <v>0</v>
      </c>
      <c r="R21" s="31">
        <f>SUM('2035daynet_SZ_PjtVMT'!$BD:$BD)</f>
        <v>0</v>
      </c>
      <c r="T21" s="31">
        <f>SUM(pa40daynet_SZ_PjtVMT!$BS:$BS)</f>
        <v>0</v>
      </c>
      <c r="U21" s="31">
        <f>SUM(pa40daynet_SZ_PjtVMT!$CH:$CH)</f>
        <v>0</v>
      </c>
      <c r="V21" s="31">
        <f>SUM(pa40daynet_SZ_PjtVMT!$CW:$CW)</f>
        <v>0</v>
      </c>
      <c r="W21" s="31">
        <f>SUM(pa40daynet_SZ_PjtVMT!$DL:$DL)</f>
        <v>0</v>
      </c>
      <c r="X21" s="31">
        <f>SUM(pa40daynet_SZ_PjtVMT!$BD:$BD)</f>
        <v>0</v>
      </c>
      <c r="Y21" s="31"/>
    </row>
    <row r="22" spans="1:25" ht="17.399999999999999" x14ac:dyDescent="0.45">
      <c r="B22" s="32">
        <f t="shared" si="9"/>
        <v>0</v>
      </c>
      <c r="C22" s="32">
        <f>SUM(N22:Q22)/R22-1</f>
        <v>-1.9190601829865983E-7</v>
      </c>
      <c r="D22" s="32">
        <f>SUM(T22:W22)/X22-1</f>
        <v>1.8107036114933805E-7</v>
      </c>
      <c r="F22" s="30" t="s">
        <v>163</v>
      </c>
      <c r="G22" s="30"/>
      <c r="H22" s="33">
        <f>SUM('2016daynet_SZ_PjtVMT'!$BT:$BT)</f>
        <v>11.98828</v>
      </c>
      <c r="I22" s="33">
        <f>SUM('2016daynet_SZ_PjtVMT'!$CI:$CI)</f>
        <v>11.51633</v>
      </c>
      <c r="J22" s="33">
        <f>SUM('2016daynet_SZ_PjtVMT'!$CX:$CX)</f>
        <v>7.3775700000000004</v>
      </c>
      <c r="K22" s="33">
        <f>SUM('2016daynet_SZ_PjtVMT'!$DM:$DM)</f>
        <v>17.216830000000002</v>
      </c>
      <c r="L22" s="33">
        <f>SUM('2016daynet_SZ_PjtVMT'!$BE:$BE)</f>
        <v>48.09901</v>
      </c>
      <c r="M22" s="31">
        <f>L13/2</f>
        <v>48.099004999999998</v>
      </c>
      <c r="N22" s="33">
        <f>SUM('2035daynet_SZ_PjtVMT'!$BT:$BT)</f>
        <v>11.126760000000001</v>
      </c>
      <c r="O22" s="33">
        <f>SUM('2035daynet_SZ_PjtVMT'!$CI:$CI)</f>
        <v>13.38255</v>
      </c>
      <c r="P22" s="33">
        <f>SUM('2035daynet_SZ_PjtVMT'!$CX:$CX)</f>
        <v>8.86266</v>
      </c>
      <c r="Q22" s="33">
        <f>SUM('2035daynet_SZ_PjtVMT'!$DM:$DM)</f>
        <v>18.73686</v>
      </c>
      <c r="R22" s="33">
        <f>SUM('2035daynet_SZ_PjtVMT'!$BE:$BE)</f>
        <v>52.108840000000001</v>
      </c>
      <c r="T22" s="33">
        <f>SUM(pa40daynet_SZ_PjtVMT!$BT:$BT)</f>
        <v>11.596550000000001</v>
      </c>
      <c r="U22" s="33">
        <f>SUM(pa40daynet_SZ_PjtVMT!$CI:$CI)</f>
        <v>14.34948</v>
      </c>
      <c r="V22" s="33">
        <f>SUM(pa40daynet_SZ_PjtVMT!$CX:$CX)</f>
        <v>9.5123300000000004</v>
      </c>
      <c r="W22" s="33">
        <f>SUM(pa40daynet_SZ_PjtVMT!$DM:$DM)</f>
        <v>19.768799999999999</v>
      </c>
      <c r="X22" s="33">
        <f>SUM(pa40daynet_SZ_PjtVMT!$BE:$BE)</f>
        <v>55.227150000000002</v>
      </c>
      <c r="Y22" s="33"/>
    </row>
    <row r="23" spans="1:25" x14ac:dyDescent="0.3">
      <c r="B23" s="32">
        <f t="shared" si="9"/>
        <v>0</v>
      </c>
      <c r="C23" s="32">
        <f>SUM(N23:Q23)/R23-1</f>
        <v>-1.9190601829865983E-7</v>
      </c>
      <c r="D23" s="32">
        <f>SUM(T23:W23)/X23-1</f>
        <v>1.8107036114933805E-7</v>
      </c>
      <c r="F23" s="34" t="s">
        <v>164</v>
      </c>
      <c r="G23" s="30"/>
      <c r="H23" s="35">
        <f>SUM(H20:H22)</f>
        <v>11.98828</v>
      </c>
      <c r="I23" s="35">
        <f t="shared" ref="I23:L23" si="10">SUM(I20:I22)</f>
        <v>11.51633</v>
      </c>
      <c r="J23" s="35">
        <f t="shared" si="10"/>
        <v>7.3775700000000004</v>
      </c>
      <c r="K23" s="35">
        <f t="shared" si="10"/>
        <v>17.216830000000002</v>
      </c>
      <c r="L23" s="35">
        <f t="shared" si="10"/>
        <v>48.09901</v>
      </c>
      <c r="N23" s="35">
        <f>SUM(N20:N22)</f>
        <v>11.126760000000001</v>
      </c>
      <c r="O23" s="35">
        <f t="shared" ref="O23" si="11">SUM(O20:O22)</f>
        <v>13.38255</v>
      </c>
      <c r="P23" s="35">
        <f t="shared" ref="P23" si="12">SUM(P20:P22)</f>
        <v>8.86266</v>
      </c>
      <c r="Q23" s="35">
        <f t="shared" ref="Q23" si="13">SUM(Q20:Q22)</f>
        <v>18.73686</v>
      </c>
      <c r="R23" s="35">
        <f t="shared" ref="R23" si="14">SUM(R20:R22)</f>
        <v>52.108840000000001</v>
      </c>
      <c r="T23" s="35">
        <f>SUM(T20:T22)</f>
        <v>11.596550000000001</v>
      </c>
      <c r="U23" s="35">
        <f t="shared" ref="U23" si="15">SUM(U20:U22)</f>
        <v>14.34948</v>
      </c>
      <c r="V23" s="35">
        <f t="shared" ref="V23" si="16">SUM(V20:V22)</f>
        <v>9.5123300000000004</v>
      </c>
      <c r="W23" s="35">
        <f t="shared" ref="W23" si="17">SUM(W20:W22)</f>
        <v>19.768799999999999</v>
      </c>
      <c r="X23" s="35">
        <f t="shared" ref="X23" si="18">SUM(X20:X22)</f>
        <v>55.227150000000002</v>
      </c>
      <c r="Y23" s="31"/>
    </row>
    <row r="24" spans="1:25" x14ac:dyDescent="0.3">
      <c r="H24" s="45"/>
      <c r="I24" s="45"/>
      <c r="J24" s="45"/>
      <c r="K24" s="45">
        <f>SUM(H23:K23)</f>
        <v>48.09901</v>
      </c>
      <c r="L24" s="45"/>
      <c r="N24" s="45"/>
      <c r="O24" s="45"/>
      <c r="P24" s="45"/>
      <c r="Q24" s="45"/>
      <c r="R24" s="45"/>
      <c r="T24" s="45"/>
      <c r="U24" s="45"/>
      <c r="V24" s="45"/>
      <c r="W24" s="45"/>
      <c r="X24" s="45"/>
    </row>
    <row r="26" spans="1:25" x14ac:dyDescent="0.3">
      <c r="H26" s="23" t="s">
        <v>153</v>
      </c>
      <c r="I26" s="24"/>
      <c r="J26" s="24"/>
      <c r="K26" s="24"/>
      <c r="L26" s="24"/>
      <c r="N26" s="23" t="s">
        <v>153</v>
      </c>
      <c r="O26" s="24"/>
      <c r="P26" s="24"/>
      <c r="Q26" s="24"/>
      <c r="R26" s="24"/>
      <c r="T26" s="23" t="s">
        <v>153</v>
      </c>
      <c r="U26" s="24"/>
      <c r="V26" s="24"/>
      <c r="W26" s="24"/>
      <c r="X26" s="24"/>
      <c r="Y26" s="24"/>
    </row>
    <row r="27" spans="1:25" ht="31.8" thickBot="1" x14ac:dyDescent="0.35">
      <c r="F27" s="55" t="s">
        <v>192</v>
      </c>
      <c r="G27" s="25"/>
      <c r="H27" s="36" t="s">
        <v>155</v>
      </c>
      <c r="I27" s="36" t="s">
        <v>156</v>
      </c>
      <c r="J27" s="36" t="s">
        <v>157</v>
      </c>
      <c r="K27" s="37" t="s">
        <v>158</v>
      </c>
      <c r="L27" s="36" t="s">
        <v>159</v>
      </c>
      <c r="N27" s="36" t="s">
        <v>155</v>
      </c>
      <c r="O27" s="36" t="s">
        <v>156</v>
      </c>
      <c r="P27" s="36" t="s">
        <v>157</v>
      </c>
      <c r="Q27" s="37" t="s">
        <v>158</v>
      </c>
      <c r="R27" s="36" t="s">
        <v>159</v>
      </c>
      <c r="T27" s="36" t="s">
        <v>155</v>
      </c>
      <c r="U27" s="36" t="s">
        <v>156</v>
      </c>
      <c r="V27" s="36" t="s">
        <v>157</v>
      </c>
      <c r="W27" s="37" t="s">
        <v>158</v>
      </c>
      <c r="X27" s="36" t="s">
        <v>159</v>
      </c>
      <c r="Y27" s="36"/>
    </row>
    <row r="28" spans="1:25" ht="16.2" thickTop="1" x14ac:dyDescent="0.3">
      <c r="A28" s="41">
        <v>5</v>
      </c>
      <c r="F28" s="30" t="s">
        <v>165</v>
      </c>
      <c r="G28" s="30"/>
      <c r="H28" s="31">
        <f>SUMIFS('2016daynet_SZ_PjtVMT'!$BQ$1:$BQ$33173,'2016daynet_SZ_PjtVMT'!$BU$1:$BU$33173,$A28)+H46</f>
        <v>0</v>
      </c>
      <c r="I28" s="31">
        <f>SUMIFS('2016daynet_SZ_PjtVMT'!$CF$1:$CF$33173,'2016daynet_SZ_PjtVMT'!$CJ$1:$CJ$33173,$A28)+I46</f>
        <v>0</v>
      </c>
      <c r="J28" s="31">
        <f>SUMIFS('2016daynet_SZ_PjtVMT'!$CU$1:$CU$33173,'2016daynet_SZ_PjtVMT'!$CY$1:$CY$33173,$A28)+J46</f>
        <v>0</v>
      </c>
      <c r="K28" s="31">
        <f>SUMIFS('2016daynet_SZ_PjtVMT'!$DJ$1:$DJ$33173,'2016daynet_SZ_PjtVMT'!$DN$1:$DN$33173,$A28)+K46</f>
        <v>0</v>
      </c>
      <c r="L28" s="31">
        <f>SUM(H28:K28)</f>
        <v>0</v>
      </c>
      <c r="N28" s="31">
        <f>SUMIFS('2035daynet_SZ_PjtVMT'!$BQ$1:$BQ$33173,'2035daynet_SZ_PjtVMT'!$BU$1:$BU$33173,$A28)+N46</f>
        <v>0</v>
      </c>
      <c r="O28" s="31">
        <f>SUMIFS('2035daynet_SZ_PjtVMT'!$CF$1:$CF$33173,'2035daynet_SZ_PjtVMT'!$CJ$1:$CJ$33173,$A28)+O46</f>
        <v>0</v>
      </c>
      <c r="P28" s="31">
        <f>SUMIFS('2035daynet_SZ_PjtVMT'!$CU$1:$CU$33173,'2035daynet_SZ_PjtVMT'!$CY$1:$CY$33173,$A28)+P46</f>
        <v>0</v>
      </c>
      <c r="Q28" s="31">
        <f>SUMIFS('2035daynet_SZ_PjtVMT'!$DJ$1:$DJ$33173,'2035daynet_SZ_PjtVMT'!$DN$1:$DN$33173,$A28)+Q46</f>
        <v>0</v>
      </c>
      <c r="R28" s="31">
        <f>SUM(N28:Q28)</f>
        <v>0</v>
      </c>
      <c r="T28" s="31">
        <f>SUMIFS(pa40daynet_SZ_PjtVMT!$BQ$1:$BQ$33173,pa40daynet_SZ_PjtVMT!$BU$1:$BU$33173,$A28)+T46</f>
        <v>0</v>
      </c>
      <c r="U28" s="31">
        <f>SUMIFS(pa40daynet_SZ_PjtVMT!$CF$1:$CF$33173,pa40daynet_SZ_PjtVMT!$CJ$1:$CJ$33173,$A28)+U46</f>
        <v>0</v>
      </c>
      <c r="V28" s="31">
        <f>SUMIFS(pa40daynet_SZ_PjtVMT!$CU$1:$CU$33173,pa40daynet_SZ_PjtVMT!$CY$1:$CY$33173,$A28)+V46</f>
        <v>0</v>
      </c>
      <c r="W28" s="31">
        <f>SUMIFS(pa40daynet_SZ_PjtVMT!$DJ$1:$DJ$33173,pa40daynet_SZ_PjtVMT!$DN$1:$DN$33173,$A28)+W46</f>
        <v>0</v>
      </c>
      <c r="X28" s="31">
        <f>SUM(T28:W28)</f>
        <v>0</v>
      </c>
      <c r="Y28" s="31"/>
    </row>
    <row r="29" spans="1:25" x14ac:dyDescent="0.3">
      <c r="A29" s="42">
        <v>10</v>
      </c>
      <c r="F29" s="38" t="s">
        <v>166</v>
      </c>
      <c r="G29" s="38"/>
      <c r="H29" s="31">
        <f>SUMIFS('2016daynet_SZ_PjtVMT'!$BQ$1:$BQ$33173,'2016daynet_SZ_PjtVMT'!$BU$1:$BU$33173,$A29)</f>
        <v>0</v>
      </c>
      <c r="I29" s="31">
        <f>SUMIFS('2016daynet_SZ_PjtVMT'!$CF$1:$CF$33173,'2016daynet_SZ_PjtVMT'!$CJ$1:$CJ$33173,$A29)</f>
        <v>0</v>
      </c>
      <c r="J29" s="31">
        <f>SUMIFS('2016daynet_SZ_PjtVMT'!$CU$1:$CU$33173,'2016daynet_SZ_PjtVMT'!$CY$1:$CY$33173,$A29)</f>
        <v>0</v>
      </c>
      <c r="K29" s="31">
        <f>SUMIFS('2016daynet_SZ_PjtVMT'!$DJ$1:$DJ$33173,'2016daynet_SZ_PjtVMT'!$DN$1:$DN$33173,$A29)</f>
        <v>0</v>
      </c>
      <c r="L29" s="31">
        <f t="shared" ref="L29:L41" si="19">SUM(H29:K29)</f>
        <v>0</v>
      </c>
      <c r="N29" s="31">
        <f>SUMIFS('2035daynet_SZ_PjtVMT'!$BQ$1:$BQ$33173,'2035daynet_SZ_PjtVMT'!$BU$1:$BU$33173,$A29)</f>
        <v>0</v>
      </c>
      <c r="O29" s="31">
        <f>SUMIFS('2035daynet_SZ_PjtVMT'!$CF$1:$CF$33173,'2035daynet_SZ_PjtVMT'!$CJ$1:$CJ$33173,$A29)</f>
        <v>0</v>
      </c>
      <c r="P29" s="31">
        <f>SUMIFS('2035daynet_SZ_PjtVMT'!$CU$1:$CU$33173,'2035daynet_SZ_PjtVMT'!$CY$1:$CY$33173,$A29)</f>
        <v>0</v>
      </c>
      <c r="Q29" s="31">
        <f>SUMIFS('2035daynet_SZ_PjtVMT'!$DJ$1:$DJ$33173,'2035daynet_SZ_PjtVMT'!$DN$1:$DN$33173,$A29)</f>
        <v>0</v>
      </c>
      <c r="R29" s="31">
        <f t="shared" ref="R29:R41" si="20">SUM(N29:Q29)</f>
        <v>0</v>
      </c>
      <c r="T29" s="31">
        <f>SUMIFS(pa40daynet_SZ_PjtVMT!$BQ$1:$BQ$33173,pa40daynet_SZ_PjtVMT!$BU$1:$BU$33173,$A29)</f>
        <v>0</v>
      </c>
      <c r="U29" s="31">
        <f>SUMIFS(pa40daynet_SZ_PjtVMT!$CF$1:$CF$33173,pa40daynet_SZ_PjtVMT!$CJ$1:$CJ$33173,$A29)</f>
        <v>0</v>
      </c>
      <c r="V29" s="31">
        <f>SUMIFS(pa40daynet_SZ_PjtVMT!$CU$1:$CU$33173,pa40daynet_SZ_PjtVMT!$CY$1:$CY$33173,$A29)</f>
        <v>0</v>
      </c>
      <c r="W29" s="31">
        <f>SUMIFS(pa40daynet_SZ_PjtVMT!$DJ$1:$DJ$33173,pa40daynet_SZ_PjtVMT!$DN$1:$DN$33173,$A29)</f>
        <v>0</v>
      </c>
      <c r="X29" s="31">
        <f t="shared" ref="X29:X41" si="21">SUM(T29:W29)</f>
        <v>0</v>
      </c>
      <c r="Y29" s="31"/>
    </row>
    <row r="30" spans="1:25" x14ac:dyDescent="0.3">
      <c r="A30" s="42">
        <v>15</v>
      </c>
      <c r="F30" s="38" t="s">
        <v>167</v>
      </c>
      <c r="G30" s="38"/>
      <c r="H30" s="31">
        <f>SUMIFS('2016daynet_SZ_PjtVMT'!$BQ$1:$BQ$33173,'2016daynet_SZ_PjtVMT'!$BU$1:$BU$33173,$A30)</f>
        <v>0</v>
      </c>
      <c r="I30" s="31">
        <f>SUMIFS('2016daynet_SZ_PjtVMT'!$CF$1:$CF$33173,'2016daynet_SZ_PjtVMT'!$CJ$1:$CJ$33173,$A30)</f>
        <v>0</v>
      </c>
      <c r="J30" s="31">
        <f>SUMIFS('2016daynet_SZ_PjtVMT'!$CU$1:$CU$33173,'2016daynet_SZ_PjtVMT'!$CY$1:$CY$33173,$A30)</f>
        <v>0</v>
      </c>
      <c r="K30" s="31">
        <f>SUMIFS('2016daynet_SZ_PjtVMT'!$DJ$1:$DJ$33173,'2016daynet_SZ_PjtVMT'!$DN$1:$DN$33173,$A30)</f>
        <v>0</v>
      </c>
      <c r="L30" s="31">
        <f t="shared" si="19"/>
        <v>0</v>
      </c>
      <c r="N30" s="31">
        <f>SUMIFS('2035daynet_SZ_PjtVMT'!$BQ$1:$BQ$33173,'2035daynet_SZ_PjtVMT'!$BU$1:$BU$33173,$A30)</f>
        <v>0</v>
      </c>
      <c r="O30" s="31">
        <f>SUMIFS('2035daynet_SZ_PjtVMT'!$CF$1:$CF$33173,'2035daynet_SZ_PjtVMT'!$CJ$1:$CJ$33173,$A30)</f>
        <v>0</v>
      </c>
      <c r="P30" s="31">
        <f>SUMIFS('2035daynet_SZ_PjtVMT'!$CU$1:$CU$33173,'2035daynet_SZ_PjtVMT'!$CY$1:$CY$33173,$A30)</f>
        <v>0</v>
      </c>
      <c r="Q30" s="31">
        <f>SUMIFS('2035daynet_SZ_PjtVMT'!$DJ$1:$DJ$33173,'2035daynet_SZ_PjtVMT'!$DN$1:$DN$33173,$A30)</f>
        <v>0</v>
      </c>
      <c r="R30" s="31">
        <f t="shared" si="20"/>
        <v>0</v>
      </c>
      <c r="T30" s="31">
        <f>SUMIFS(pa40daynet_SZ_PjtVMT!$BQ$1:$BQ$33173,pa40daynet_SZ_PjtVMT!$BU$1:$BU$33173,$A30)</f>
        <v>0</v>
      </c>
      <c r="U30" s="31">
        <f>SUMIFS(pa40daynet_SZ_PjtVMT!$CF$1:$CF$33173,pa40daynet_SZ_PjtVMT!$CJ$1:$CJ$33173,$A30)</f>
        <v>0</v>
      </c>
      <c r="V30" s="31">
        <f>SUMIFS(pa40daynet_SZ_PjtVMT!$CU$1:$CU$33173,pa40daynet_SZ_PjtVMT!$CY$1:$CY$33173,$A30)</f>
        <v>0</v>
      </c>
      <c r="W30" s="31">
        <f>SUMIFS(pa40daynet_SZ_PjtVMT!$DJ$1:$DJ$33173,pa40daynet_SZ_PjtVMT!$DN$1:$DN$33173,$A30)</f>
        <v>0</v>
      </c>
      <c r="X30" s="31">
        <f t="shared" si="21"/>
        <v>0</v>
      </c>
      <c r="Y30" s="31"/>
    </row>
    <row r="31" spans="1:25" x14ac:dyDescent="0.3">
      <c r="A31" s="42">
        <v>20</v>
      </c>
      <c r="F31" s="38" t="s">
        <v>168</v>
      </c>
      <c r="G31" s="38"/>
      <c r="H31" s="31">
        <f>SUMIFS('2016daynet_SZ_PjtVMT'!$BQ$1:$BQ$33173,'2016daynet_SZ_PjtVMT'!$BU$1:$BU$33173,$A31)</f>
        <v>11.98828</v>
      </c>
      <c r="I31" s="31">
        <f>SUMIFS('2016daynet_SZ_PjtVMT'!$CF$1:$CF$33173,'2016daynet_SZ_PjtVMT'!$CJ$1:$CJ$33173,$A31)</f>
        <v>11.51633</v>
      </c>
      <c r="J31" s="31">
        <f>SUMIFS('2016daynet_SZ_PjtVMT'!$CU$1:$CU$33173,'2016daynet_SZ_PjtVMT'!$CY$1:$CY$33173,$A31)</f>
        <v>7.3775700000000004</v>
      </c>
      <c r="K31" s="31">
        <f>SUMIFS('2016daynet_SZ_PjtVMT'!$DJ$1:$DJ$33173,'2016daynet_SZ_PjtVMT'!$DN$1:$DN$33173,$A31)</f>
        <v>17.216830000000002</v>
      </c>
      <c r="L31" s="31">
        <f t="shared" si="19"/>
        <v>48.09901</v>
      </c>
      <c r="N31" s="31">
        <f>SUMIFS('2035daynet_SZ_PjtVMT'!$BQ$1:$BQ$33173,'2035daynet_SZ_PjtVMT'!$BU$1:$BU$33173,$A31)</f>
        <v>0</v>
      </c>
      <c r="O31" s="31">
        <f>SUMIFS('2035daynet_SZ_PjtVMT'!$CF$1:$CF$33173,'2035daynet_SZ_PjtVMT'!$CJ$1:$CJ$33173,$A31)</f>
        <v>0</v>
      </c>
      <c r="P31" s="31">
        <f>SUMIFS('2035daynet_SZ_PjtVMT'!$CU$1:$CU$33173,'2035daynet_SZ_PjtVMT'!$CY$1:$CY$33173,$A31)</f>
        <v>0</v>
      </c>
      <c r="Q31" s="31">
        <f>SUMIFS('2035daynet_SZ_PjtVMT'!$DJ$1:$DJ$33173,'2035daynet_SZ_PjtVMT'!$DN$1:$DN$33173,$A31)</f>
        <v>0</v>
      </c>
      <c r="R31" s="31">
        <f t="shared" si="20"/>
        <v>0</v>
      </c>
      <c r="T31" s="31">
        <f>SUMIFS(pa40daynet_SZ_PjtVMT!$BQ$1:$BQ$33173,pa40daynet_SZ_PjtVMT!$BU$1:$BU$33173,$A31)</f>
        <v>0</v>
      </c>
      <c r="U31" s="31">
        <f>SUMIFS(pa40daynet_SZ_PjtVMT!$CF$1:$CF$33173,pa40daynet_SZ_PjtVMT!$CJ$1:$CJ$33173,$A31)</f>
        <v>0</v>
      </c>
      <c r="V31" s="31">
        <f>SUMIFS(pa40daynet_SZ_PjtVMT!$CU$1:$CU$33173,pa40daynet_SZ_PjtVMT!$CY$1:$CY$33173,$A31)</f>
        <v>0</v>
      </c>
      <c r="W31" s="31">
        <f>SUMIFS(pa40daynet_SZ_PjtVMT!$DJ$1:$DJ$33173,pa40daynet_SZ_PjtVMT!$DN$1:$DN$33173,$A31)</f>
        <v>0</v>
      </c>
      <c r="X31" s="31">
        <f t="shared" si="21"/>
        <v>0</v>
      </c>
      <c r="Y31" s="31"/>
    </row>
    <row r="32" spans="1:25" x14ac:dyDescent="0.3">
      <c r="A32" s="42">
        <v>25</v>
      </c>
      <c r="B32" s="22" t="s">
        <v>193</v>
      </c>
      <c r="F32" s="46" t="s">
        <v>169</v>
      </c>
      <c r="G32" s="38"/>
      <c r="H32" s="47">
        <f>SUMIFS('2016daynet_SZ_PjtVMT'!$BQ$1:$BQ$33173,'2016daynet_SZ_PjtVMT'!$BU$1:$BU$33173,$A32)+H7</f>
        <v>0</v>
      </c>
      <c r="I32" s="47">
        <f>SUMIFS('2016daynet_SZ_PjtVMT'!$CF$1:$CF$33173,'2016daynet_SZ_PjtVMT'!$CJ$1:$CJ$33173,$A32)+I7</f>
        <v>0</v>
      </c>
      <c r="J32" s="47">
        <f>SUMIFS('2016daynet_SZ_PjtVMT'!$CU$1:$CU$33173,'2016daynet_SZ_PjtVMT'!$CY$1:$CY$33173,$A32)+J7</f>
        <v>0</v>
      </c>
      <c r="K32" s="47">
        <f>SUMIFS('2016daynet_SZ_PjtVMT'!$DJ$1:$DJ$33173,'2016daynet_SZ_PjtVMT'!$DN$1:$DN$33173,$A32)+K7</f>
        <v>0</v>
      </c>
      <c r="L32" s="47">
        <f t="shared" si="19"/>
        <v>0</v>
      </c>
      <c r="N32" s="47">
        <f>SUMIFS('2035daynet_SZ_PjtVMT'!$BQ$1:$BQ$33173,'2035daynet_SZ_PjtVMT'!$BU$1:$BU$33173,$A32)+N7</f>
        <v>0</v>
      </c>
      <c r="O32" s="47">
        <f>SUMIFS('2035daynet_SZ_PjtVMT'!$CF$1:$CF$33173,'2035daynet_SZ_PjtVMT'!$CJ$1:$CJ$33173,$A32)+O7</f>
        <v>0</v>
      </c>
      <c r="P32" s="47">
        <f>SUMIFS('2035daynet_SZ_PjtVMT'!$CU$1:$CU$33173,'2035daynet_SZ_PjtVMT'!$CY$1:$CY$33173,$A32)+P7</f>
        <v>0</v>
      </c>
      <c r="Q32" s="47">
        <f>SUMIFS('2035daynet_SZ_PjtVMT'!$DJ$1:$DJ$33173,'2035daynet_SZ_PjtVMT'!$DN$1:$DN$33173,$A32)+Q7</f>
        <v>0</v>
      </c>
      <c r="R32" s="47">
        <f t="shared" si="20"/>
        <v>0</v>
      </c>
      <c r="T32" s="47">
        <f>SUMIFS(pa40daynet_SZ_PjtVMT!$BQ$1:$BQ$33173,pa40daynet_SZ_PjtVMT!$BU$1:$BU$33173,$A32)+T7</f>
        <v>0</v>
      </c>
      <c r="U32" s="47">
        <f>SUMIFS(pa40daynet_SZ_PjtVMT!$CF$1:$CF$33173,pa40daynet_SZ_PjtVMT!$CJ$1:$CJ$33173,$A32)+U7</f>
        <v>0</v>
      </c>
      <c r="V32" s="47">
        <f>SUMIFS(pa40daynet_SZ_PjtVMT!$CU$1:$CU$33173,pa40daynet_SZ_PjtVMT!$CY$1:$CY$33173,$A32)+V7</f>
        <v>0</v>
      </c>
      <c r="W32" s="47">
        <f>SUMIFS(pa40daynet_SZ_PjtVMT!$DJ$1:$DJ$33173,pa40daynet_SZ_PjtVMT!$DN$1:$DN$33173,$A32)+W7</f>
        <v>0</v>
      </c>
      <c r="X32" s="47">
        <f t="shared" si="21"/>
        <v>0</v>
      </c>
      <c r="Y32" s="31"/>
    </row>
    <row r="33" spans="1:25" x14ac:dyDescent="0.3">
      <c r="A33" s="42">
        <v>30</v>
      </c>
      <c r="F33" s="38" t="s">
        <v>170</v>
      </c>
      <c r="G33" s="38"/>
      <c r="H33" s="31">
        <f>SUMIFS('2016daynet_SZ_PjtVMT'!$BQ$1:$BQ$33173,'2016daynet_SZ_PjtVMT'!$BU$1:$BU$33173,$A33)</f>
        <v>0</v>
      </c>
      <c r="I33" s="31">
        <f>SUMIFS('2016daynet_SZ_PjtVMT'!$CF$1:$CF$33173,'2016daynet_SZ_PjtVMT'!$CJ$1:$CJ$33173,$A33)</f>
        <v>0</v>
      </c>
      <c r="J33" s="31">
        <f>SUMIFS('2016daynet_SZ_PjtVMT'!$CU$1:$CU$33173,'2016daynet_SZ_PjtVMT'!$CY$1:$CY$33173,$A33)</f>
        <v>0</v>
      </c>
      <c r="K33" s="31">
        <f>SUMIFS('2016daynet_SZ_PjtVMT'!$DJ$1:$DJ$33173,'2016daynet_SZ_PjtVMT'!$DN$1:$DN$33173,$A33)</f>
        <v>0</v>
      </c>
      <c r="L33" s="31">
        <f t="shared" si="19"/>
        <v>0</v>
      </c>
      <c r="N33" s="31">
        <f>SUMIFS('2035daynet_SZ_PjtVMT'!$BQ$1:$BQ$33173,'2035daynet_SZ_PjtVMT'!$BU$1:$BU$33173,$A33)</f>
        <v>0</v>
      </c>
      <c r="O33" s="31">
        <f>SUMIFS('2035daynet_SZ_PjtVMT'!$CF$1:$CF$33173,'2035daynet_SZ_PjtVMT'!$CJ$1:$CJ$33173,$A33)</f>
        <v>0</v>
      </c>
      <c r="P33" s="31">
        <f>SUMIFS('2035daynet_SZ_PjtVMT'!$CU$1:$CU$33173,'2035daynet_SZ_PjtVMT'!$CY$1:$CY$33173,$A33)</f>
        <v>0</v>
      </c>
      <c r="Q33" s="31">
        <f>SUMIFS('2035daynet_SZ_PjtVMT'!$DJ$1:$DJ$33173,'2035daynet_SZ_PjtVMT'!$DN$1:$DN$33173,$A33)</f>
        <v>0</v>
      </c>
      <c r="R33" s="31">
        <f t="shared" si="20"/>
        <v>0</v>
      </c>
      <c r="T33" s="31">
        <f>SUMIFS(pa40daynet_SZ_PjtVMT!$BQ$1:$BQ$33173,pa40daynet_SZ_PjtVMT!$BU$1:$BU$33173,$A33)</f>
        <v>0</v>
      </c>
      <c r="U33" s="31">
        <f>SUMIFS(pa40daynet_SZ_PjtVMT!$CF$1:$CF$33173,pa40daynet_SZ_PjtVMT!$CJ$1:$CJ$33173,$A33)</f>
        <v>0</v>
      </c>
      <c r="V33" s="31">
        <f>SUMIFS(pa40daynet_SZ_PjtVMT!$CU$1:$CU$33173,pa40daynet_SZ_PjtVMT!$CY$1:$CY$33173,$A33)</f>
        <v>0</v>
      </c>
      <c r="W33" s="31">
        <f>SUMIFS(pa40daynet_SZ_PjtVMT!$DJ$1:$DJ$33173,pa40daynet_SZ_PjtVMT!$DN$1:$DN$33173,$A33)</f>
        <v>0</v>
      </c>
      <c r="X33" s="31">
        <f t="shared" si="21"/>
        <v>0</v>
      </c>
      <c r="Y33" s="31"/>
    </row>
    <row r="34" spans="1:25" x14ac:dyDescent="0.3">
      <c r="A34" s="42">
        <v>35</v>
      </c>
      <c r="F34" s="38" t="s">
        <v>171</v>
      </c>
      <c r="G34" s="38"/>
      <c r="H34" s="31">
        <f>SUMIFS('2016daynet_SZ_PjtVMT'!$BQ$1:$BQ$33173,'2016daynet_SZ_PjtVMT'!$BU$1:$BU$33173,$A34)</f>
        <v>0</v>
      </c>
      <c r="I34" s="31">
        <f>SUMIFS('2016daynet_SZ_PjtVMT'!$CF$1:$CF$33173,'2016daynet_SZ_PjtVMT'!$CJ$1:$CJ$33173,$A34)</f>
        <v>0</v>
      </c>
      <c r="J34" s="31">
        <f>SUMIFS('2016daynet_SZ_PjtVMT'!$CU$1:$CU$33173,'2016daynet_SZ_PjtVMT'!$CY$1:$CY$33173,$A34)</f>
        <v>0</v>
      </c>
      <c r="K34" s="31">
        <f>SUMIFS('2016daynet_SZ_PjtVMT'!$DJ$1:$DJ$33173,'2016daynet_SZ_PjtVMT'!$DN$1:$DN$33173,$A34)</f>
        <v>0</v>
      </c>
      <c r="L34" s="31">
        <f t="shared" si="19"/>
        <v>0</v>
      </c>
      <c r="N34" s="31">
        <f>SUMIFS('2035daynet_SZ_PjtVMT'!$BQ$1:$BQ$33173,'2035daynet_SZ_PjtVMT'!$BU$1:$BU$33173,$A34)</f>
        <v>0</v>
      </c>
      <c r="O34" s="31">
        <f>SUMIFS('2035daynet_SZ_PjtVMT'!$CF$1:$CF$33173,'2035daynet_SZ_PjtVMT'!$CJ$1:$CJ$33173,$A34)</f>
        <v>0</v>
      </c>
      <c r="P34" s="31">
        <f>SUMIFS('2035daynet_SZ_PjtVMT'!$CU$1:$CU$33173,'2035daynet_SZ_PjtVMT'!$CY$1:$CY$33173,$A34)</f>
        <v>0</v>
      </c>
      <c r="Q34" s="31">
        <f>SUMIFS('2035daynet_SZ_PjtVMT'!$DJ$1:$DJ$33173,'2035daynet_SZ_PjtVMT'!$DN$1:$DN$33173,$A34)</f>
        <v>0</v>
      </c>
      <c r="R34" s="31">
        <f t="shared" si="20"/>
        <v>0</v>
      </c>
      <c r="T34" s="31">
        <f>SUMIFS(pa40daynet_SZ_PjtVMT!$BQ$1:$BQ$33173,pa40daynet_SZ_PjtVMT!$BU$1:$BU$33173,$A34)</f>
        <v>0</v>
      </c>
      <c r="U34" s="31">
        <f>SUMIFS(pa40daynet_SZ_PjtVMT!$CF$1:$CF$33173,pa40daynet_SZ_PjtVMT!$CJ$1:$CJ$33173,$A34)</f>
        <v>0</v>
      </c>
      <c r="V34" s="31">
        <f>SUMIFS(pa40daynet_SZ_PjtVMT!$CU$1:$CU$33173,pa40daynet_SZ_PjtVMT!$CY$1:$CY$33173,$A34)</f>
        <v>0</v>
      </c>
      <c r="W34" s="31">
        <f>SUMIFS(pa40daynet_SZ_PjtVMT!$DJ$1:$DJ$33173,pa40daynet_SZ_PjtVMT!$DN$1:$DN$33173,$A34)</f>
        <v>0</v>
      </c>
      <c r="X34" s="31">
        <f t="shared" si="21"/>
        <v>0</v>
      </c>
      <c r="Y34" s="31"/>
    </row>
    <row r="35" spans="1:25" x14ac:dyDescent="0.3">
      <c r="A35" s="42">
        <v>40</v>
      </c>
      <c r="F35" s="38" t="s">
        <v>172</v>
      </c>
      <c r="G35" s="38"/>
      <c r="H35" s="31">
        <f>SUMIFS('2016daynet_SZ_PjtVMT'!$BQ$1:$BQ$33173,'2016daynet_SZ_PjtVMT'!$BU$1:$BU$33173,$A35)</f>
        <v>0</v>
      </c>
      <c r="I35" s="31">
        <f>SUMIFS('2016daynet_SZ_PjtVMT'!$CF$1:$CF$33173,'2016daynet_SZ_PjtVMT'!$CJ$1:$CJ$33173,$A35)</f>
        <v>0</v>
      </c>
      <c r="J35" s="31">
        <f>SUMIFS('2016daynet_SZ_PjtVMT'!$CU$1:$CU$33173,'2016daynet_SZ_PjtVMT'!$CY$1:$CY$33173,$A35)</f>
        <v>0</v>
      </c>
      <c r="K35" s="31">
        <f>SUMIFS('2016daynet_SZ_PjtVMT'!$DJ$1:$DJ$33173,'2016daynet_SZ_PjtVMT'!$DN$1:$DN$33173,$A35)</f>
        <v>0</v>
      </c>
      <c r="L35" s="31">
        <f t="shared" si="19"/>
        <v>0</v>
      </c>
      <c r="N35" s="31">
        <f>SUMIFS('2035daynet_SZ_PjtVMT'!$BQ$1:$BQ$33173,'2035daynet_SZ_PjtVMT'!$BU$1:$BU$33173,$A35)</f>
        <v>0</v>
      </c>
      <c r="O35" s="31">
        <f>SUMIFS('2035daynet_SZ_PjtVMT'!$CF$1:$CF$33173,'2035daynet_SZ_PjtVMT'!$CJ$1:$CJ$33173,$A35)</f>
        <v>0</v>
      </c>
      <c r="P35" s="31">
        <f>SUMIFS('2035daynet_SZ_PjtVMT'!$CU$1:$CU$33173,'2035daynet_SZ_PjtVMT'!$CY$1:$CY$33173,$A35)</f>
        <v>0</v>
      </c>
      <c r="Q35" s="31">
        <f>SUMIFS('2035daynet_SZ_PjtVMT'!$DJ$1:$DJ$33173,'2035daynet_SZ_PjtVMT'!$DN$1:$DN$33173,$A35)</f>
        <v>0</v>
      </c>
      <c r="R35" s="31">
        <f t="shared" si="20"/>
        <v>0</v>
      </c>
      <c r="T35" s="31">
        <f>SUMIFS(pa40daynet_SZ_PjtVMT!$BQ$1:$BQ$33173,pa40daynet_SZ_PjtVMT!$BU$1:$BU$33173,$A35)</f>
        <v>0</v>
      </c>
      <c r="U35" s="31">
        <f>SUMIFS(pa40daynet_SZ_PjtVMT!$CF$1:$CF$33173,pa40daynet_SZ_PjtVMT!$CJ$1:$CJ$33173,$A35)</f>
        <v>0</v>
      </c>
      <c r="V35" s="31">
        <f>SUMIFS(pa40daynet_SZ_PjtVMT!$CU$1:$CU$33173,pa40daynet_SZ_PjtVMT!$CY$1:$CY$33173,$A35)</f>
        <v>0</v>
      </c>
      <c r="W35" s="31">
        <f>SUMIFS(pa40daynet_SZ_PjtVMT!$DJ$1:$DJ$33173,pa40daynet_SZ_PjtVMT!$DN$1:$DN$33173,$A35)</f>
        <v>0</v>
      </c>
      <c r="X35" s="31">
        <f t="shared" si="21"/>
        <v>0</v>
      </c>
      <c r="Y35" s="31"/>
    </row>
    <row r="36" spans="1:25" x14ac:dyDescent="0.3">
      <c r="A36" s="42">
        <v>45</v>
      </c>
      <c r="F36" s="38" t="s">
        <v>173</v>
      </c>
      <c r="G36" s="38"/>
      <c r="H36" s="31">
        <f>SUMIFS('2016daynet_SZ_PjtVMT'!$BQ$1:$BQ$33173,'2016daynet_SZ_PjtVMT'!$BU$1:$BU$33173,$A36)</f>
        <v>0</v>
      </c>
      <c r="I36" s="31">
        <f>SUMIFS('2016daynet_SZ_PjtVMT'!$CF$1:$CF$33173,'2016daynet_SZ_PjtVMT'!$CJ$1:$CJ$33173,$A36)</f>
        <v>0</v>
      </c>
      <c r="J36" s="31">
        <f>SUMIFS('2016daynet_SZ_PjtVMT'!$CU$1:$CU$33173,'2016daynet_SZ_PjtVMT'!$CY$1:$CY$33173,$A36)</f>
        <v>0</v>
      </c>
      <c r="K36" s="31">
        <f>SUMIFS('2016daynet_SZ_PjtVMT'!$DJ$1:$DJ$33173,'2016daynet_SZ_PjtVMT'!$DN$1:$DN$33173,$A36)</f>
        <v>0</v>
      </c>
      <c r="L36" s="31">
        <f t="shared" si="19"/>
        <v>0</v>
      </c>
      <c r="N36" s="31">
        <f>SUMIFS('2035daynet_SZ_PjtVMT'!$BQ$1:$BQ$33173,'2035daynet_SZ_PjtVMT'!$BU$1:$BU$33173,$A36)</f>
        <v>0</v>
      </c>
      <c r="O36" s="31">
        <f>SUMIFS('2035daynet_SZ_PjtVMT'!$CF$1:$CF$33173,'2035daynet_SZ_PjtVMT'!$CJ$1:$CJ$33173,$A36)</f>
        <v>0</v>
      </c>
      <c r="P36" s="31">
        <f>SUMIFS('2035daynet_SZ_PjtVMT'!$CU$1:$CU$33173,'2035daynet_SZ_PjtVMT'!$CY$1:$CY$33173,$A36)</f>
        <v>0</v>
      </c>
      <c r="Q36" s="31">
        <f>SUMIFS('2035daynet_SZ_PjtVMT'!$DJ$1:$DJ$33173,'2035daynet_SZ_PjtVMT'!$DN$1:$DN$33173,$A36)</f>
        <v>0</v>
      </c>
      <c r="R36" s="31">
        <f t="shared" si="20"/>
        <v>0</v>
      </c>
      <c r="T36" s="31">
        <f>SUMIFS(pa40daynet_SZ_PjtVMT!$BQ$1:$BQ$33173,pa40daynet_SZ_PjtVMT!$BU$1:$BU$33173,$A36)</f>
        <v>0</v>
      </c>
      <c r="U36" s="31">
        <f>SUMIFS(pa40daynet_SZ_PjtVMT!$CF$1:$CF$33173,pa40daynet_SZ_PjtVMT!$CJ$1:$CJ$33173,$A36)</f>
        <v>0</v>
      </c>
      <c r="V36" s="31">
        <f>SUMIFS(pa40daynet_SZ_PjtVMT!$CU$1:$CU$33173,pa40daynet_SZ_PjtVMT!$CY$1:$CY$33173,$A36)</f>
        <v>0</v>
      </c>
      <c r="W36" s="31">
        <f>SUMIFS(pa40daynet_SZ_PjtVMT!$DJ$1:$DJ$33173,pa40daynet_SZ_PjtVMT!$DN$1:$DN$33173,$A36)</f>
        <v>0</v>
      </c>
      <c r="X36" s="31">
        <f t="shared" si="21"/>
        <v>0</v>
      </c>
      <c r="Y36" s="31"/>
    </row>
    <row r="37" spans="1:25" x14ac:dyDescent="0.3">
      <c r="A37" s="42">
        <v>50</v>
      </c>
      <c r="F37" s="38" t="s">
        <v>174</v>
      </c>
      <c r="G37" s="38"/>
      <c r="H37" s="31">
        <f>SUMIFS('2016daynet_SZ_PjtVMT'!$BQ$1:$BQ$33173,'2016daynet_SZ_PjtVMT'!$BU$1:$BU$33173,$A37)</f>
        <v>0</v>
      </c>
      <c r="I37" s="31">
        <f>SUMIFS('2016daynet_SZ_PjtVMT'!$CF$1:$CF$33173,'2016daynet_SZ_PjtVMT'!$CJ$1:$CJ$33173,$A37)</f>
        <v>0</v>
      </c>
      <c r="J37" s="31">
        <f>SUMIFS('2016daynet_SZ_PjtVMT'!$CU$1:$CU$33173,'2016daynet_SZ_PjtVMT'!$CY$1:$CY$33173,$A37)</f>
        <v>0</v>
      </c>
      <c r="K37" s="31">
        <f>SUMIFS('2016daynet_SZ_PjtVMT'!$DJ$1:$DJ$33173,'2016daynet_SZ_PjtVMT'!$DN$1:$DN$33173,$A37)</f>
        <v>0</v>
      </c>
      <c r="L37" s="31">
        <f t="shared" si="19"/>
        <v>0</v>
      </c>
      <c r="N37" s="31">
        <f>SUMIFS('2035daynet_SZ_PjtVMT'!$BQ$1:$BQ$33173,'2035daynet_SZ_PjtVMT'!$BU$1:$BU$33173,$A37)</f>
        <v>0</v>
      </c>
      <c r="O37" s="31">
        <f>SUMIFS('2035daynet_SZ_PjtVMT'!$CF$1:$CF$33173,'2035daynet_SZ_PjtVMT'!$CJ$1:$CJ$33173,$A37)</f>
        <v>0</v>
      </c>
      <c r="P37" s="31">
        <f>SUMIFS('2035daynet_SZ_PjtVMT'!$CU$1:$CU$33173,'2035daynet_SZ_PjtVMT'!$CY$1:$CY$33173,$A37)</f>
        <v>0</v>
      </c>
      <c r="Q37" s="31">
        <f>SUMIFS('2035daynet_SZ_PjtVMT'!$DJ$1:$DJ$33173,'2035daynet_SZ_PjtVMT'!$DN$1:$DN$33173,$A37)</f>
        <v>0</v>
      </c>
      <c r="R37" s="31">
        <f t="shared" si="20"/>
        <v>0</v>
      </c>
      <c r="T37" s="31">
        <f>SUMIFS(pa40daynet_SZ_PjtVMT!$BQ$1:$BQ$33173,pa40daynet_SZ_PjtVMT!$BU$1:$BU$33173,$A37)</f>
        <v>0</v>
      </c>
      <c r="U37" s="31">
        <f>SUMIFS(pa40daynet_SZ_PjtVMT!$CF$1:$CF$33173,pa40daynet_SZ_PjtVMT!$CJ$1:$CJ$33173,$A37)</f>
        <v>0</v>
      </c>
      <c r="V37" s="31">
        <f>SUMIFS(pa40daynet_SZ_PjtVMT!$CU$1:$CU$33173,pa40daynet_SZ_PjtVMT!$CY$1:$CY$33173,$A37)</f>
        <v>0</v>
      </c>
      <c r="W37" s="31">
        <f>SUMIFS(pa40daynet_SZ_PjtVMT!$DJ$1:$DJ$33173,pa40daynet_SZ_PjtVMT!$DN$1:$DN$33173,$A37)</f>
        <v>0</v>
      </c>
      <c r="X37" s="31">
        <f t="shared" si="21"/>
        <v>0</v>
      </c>
      <c r="Y37" s="31"/>
    </row>
    <row r="38" spans="1:25" x14ac:dyDescent="0.3">
      <c r="A38" s="42">
        <v>55</v>
      </c>
      <c r="F38" s="38" t="s">
        <v>175</v>
      </c>
      <c r="G38" s="38"/>
      <c r="H38" s="31">
        <f>SUMIFS('2016daynet_SZ_PjtVMT'!$BQ$1:$BQ$33173,'2016daynet_SZ_PjtVMT'!$BU$1:$BU$33173,$A38)</f>
        <v>0</v>
      </c>
      <c r="I38" s="31">
        <f>SUMIFS('2016daynet_SZ_PjtVMT'!$CF$1:$CF$33173,'2016daynet_SZ_PjtVMT'!$CJ$1:$CJ$33173,$A38)</f>
        <v>0</v>
      </c>
      <c r="J38" s="31">
        <f>SUMIFS('2016daynet_SZ_PjtVMT'!$CU$1:$CU$33173,'2016daynet_SZ_PjtVMT'!$CY$1:$CY$33173,$A38)</f>
        <v>0</v>
      </c>
      <c r="K38" s="31">
        <f>SUMIFS('2016daynet_SZ_PjtVMT'!$DJ$1:$DJ$33173,'2016daynet_SZ_PjtVMT'!$DN$1:$DN$33173,$A38)</f>
        <v>0</v>
      </c>
      <c r="L38" s="31">
        <f t="shared" si="19"/>
        <v>0</v>
      </c>
      <c r="N38" s="31">
        <f>SUMIFS('2035daynet_SZ_PjtVMT'!$BQ$1:$BQ$33173,'2035daynet_SZ_PjtVMT'!$BU$1:$BU$33173,$A38)</f>
        <v>11.126760000000001</v>
      </c>
      <c r="O38" s="31">
        <f>SUMIFS('2035daynet_SZ_PjtVMT'!$CF$1:$CF$33173,'2035daynet_SZ_PjtVMT'!$CJ$1:$CJ$33173,$A38)</f>
        <v>13.38255</v>
      </c>
      <c r="P38" s="31">
        <f>SUMIFS('2035daynet_SZ_PjtVMT'!$CU$1:$CU$33173,'2035daynet_SZ_PjtVMT'!$CY$1:$CY$33173,$A38)</f>
        <v>8.86266</v>
      </c>
      <c r="Q38" s="31">
        <f>SUMIFS('2035daynet_SZ_PjtVMT'!$DJ$1:$DJ$33173,'2035daynet_SZ_PjtVMT'!$DN$1:$DN$33173,$A38)</f>
        <v>18.73686</v>
      </c>
      <c r="R38" s="31">
        <f t="shared" si="20"/>
        <v>52.108829999999998</v>
      </c>
      <c r="T38" s="31">
        <f>SUMIFS(pa40daynet_SZ_PjtVMT!$BQ$1:$BQ$33173,pa40daynet_SZ_PjtVMT!$BU$1:$BU$33173,$A38)</f>
        <v>11.596550000000001</v>
      </c>
      <c r="U38" s="31">
        <f>SUMIFS(pa40daynet_SZ_PjtVMT!$CF$1:$CF$33173,pa40daynet_SZ_PjtVMT!$CJ$1:$CJ$33173,$A38)</f>
        <v>14.34948</v>
      </c>
      <c r="V38" s="31">
        <f>SUMIFS(pa40daynet_SZ_PjtVMT!$CU$1:$CU$33173,pa40daynet_SZ_PjtVMT!$CY$1:$CY$33173,$A38)</f>
        <v>9.5123300000000004</v>
      </c>
      <c r="W38" s="31">
        <f>SUMIFS(pa40daynet_SZ_PjtVMT!$DJ$1:$DJ$33173,pa40daynet_SZ_PjtVMT!$DN$1:$DN$33173,$A38)</f>
        <v>19.768799999999999</v>
      </c>
      <c r="X38" s="31">
        <f t="shared" si="21"/>
        <v>55.227159999999998</v>
      </c>
      <c r="Y38" s="31"/>
    </row>
    <row r="39" spans="1:25" x14ac:dyDescent="0.3">
      <c r="A39" s="42">
        <v>60</v>
      </c>
      <c r="F39" s="38" t="s">
        <v>176</v>
      </c>
      <c r="G39" s="38"/>
      <c r="H39" s="31">
        <f>SUMIFS('2016daynet_SZ_PjtVMT'!$BQ$1:$BQ$33173,'2016daynet_SZ_PjtVMT'!$BU$1:$BU$33173,$A39)</f>
        <v>0</v>
      </c>
      <c r="I39" s="31">
        <f>SUMIFS('2016daynet_SZ_PjtVMT'!$CF$1:$CF$33173,'2016daynet_SZ_PjtVMT'!$CJ$1:$CJ$33173,$A39)</f>
        <v>0</v>
      </c>
      <c r="J39" s="31">
        <f>SUMIFS('2016daynet_SZ_PjtVMT'!$CU$1:$CU$33173,'2016daynet_SZ_PjtVMT'!$CY$1:$CY$33173,$A39)</f>
        <v>0</v>
      </c>
      <c r="K39" s="31">
        <f>SUMIFS('2016daynet_SZ_PjtVMT'!$DJ$1:$DJ$33173,'2016daynet_SZ_PjtVMT'!$DN$1:$DN$33173,$A39)</f>
        <v>0</v>
      </c>
      <c r="L39" s="31">
        <f t="shared" si="19"/>
        <v>0</v>
      </c>
      <c r="N39" s="31">
        <f>SUMIFS('2035daynet_SZ_PjtVMT'!$BQ$1:$BQ$33173,'2035daynet_SZ_PjtVMT'!$BU$1:$BU$33173,$A39)</f>
        <v>0</v>
      </c>
      <c r="O39" s="31">
        <f>SUMIFS('2035daynet_SZ_PjtVMT'!$CF$1:$CF$33173,'2035daynet_SZ_PjtVMT'!$CJ$1:$CJ$33173,$A39)</f>
        <v>0</v>
      </c>
      <c r="P39" s="31">
        <f>SUMIFS('2035daynet_SZ_PjtVMT'!$CU$1:$CU$33173,'2035daynet_SZ_PjtVMT'!$CY$1:$CY$33173,$A39)</f>
        <v>0</v>
      </c>
      <c r="Q39" s="31">
        <f>SUMIFS('2035daynet_SZ_PjtVMT'!$DJ$1:$DJ$33173,'2035daynet_SZ_PjtVMT'!$DN$1:$DN$33173,$A39)</f>
        <v>0</v>
      </c>
      <c r="R39" s="31">
        <f t="shared" si="20"/>
        <v>0</v>
      </c>
      <c r="T39" s="31">
        <f>SUMIFS(pa40daynet_SZ_PjtVMT!$BQ$1:$BQ$33173,pa40daynet_SZ_PjtVMT!$BU$1:$BU$33173,$A39)</f>
        <v>0</v>
      </c>
      <c r="U39" s="31">
        <f>SUMIFS(pa40daynet_SZ_PjtVMT!$CF$1:$CF$33173,pa40daynet_SZ_PjtVMT!$CJ$1:$CJ$33173,$A39)</f>
        <v>0</v>
      </c>
      <c r="V39" s="31">
        <f>SUMIFS(pa40daynet_SZ_PjtVMT!$CU$1:$CU$33173,pa40daynet_SZ_PjtVMT!$CY$1:$CY$33173,$A39)</f>
        <v>0</v>
      </c>
      <c r="W39" s="31">
        <f>SUMIFS(pa40daynet_SZ_PjtVMT!$DJ$1:$DJ$33173,pa40daynet_SZ_PjtVMT!$DN$1:$DN$33173,$A39)</f>
        <v>0</v>
      </c>
      <c r="X39" s="31">
        <f t="shared" si="21"/>
        <v>0</v>
      </c>
      <c r="Y39" s="31"/>
    </row>
    <row r="40" spans="1:25" x14ac:dyDescent="0.3">
      <c r="A40" s="42">
        <v>65</v>
      </c>
      <c r="F40" s="38" t="s">
        <v>177</v>
      </c>
      <c r="G40" s="38"/>
      <c r="H40" s="31">
        <f>SUMIFS('2016daynet_SZ_PjtVMT'!$BQ$1:$BQ$33173,'2016daynet_SZ_PjtVMT'!$BU$1:$BU$33173,$A40)</f>
        <v>0</v>
      </c>
      <c r="I40" s="31">
        <f>SUMIFS('2016daynet_SZ_PjtVMT'!$CF$1:$CF$33173,'2016daynet_SZ_PjtVMT'!$CJ$1:$CJ$33173,$A40)</f>
        <v>0</v>
      </c>
      <c r="J40" s="31">
        <f>SUMIFS('2016daynet_SZ_PjtVMT'!$CU$1:$CU$33173,'2016daynet_SZ_PjtVMT'!$CY$1:$CY$33173,$A40)</f>
        <v>0</v>
      </c>
      <c r="K40" s="31">
        <f>SUMIFS('2016daynet_SZ_PjtVMT'!$DJ$1:$DJ$33173,'2016daynet_SZ_PjtVMT'!$DN$1:$DN$33173,$A40)</f>
        <v>0</v>
      </c>
      <c r="L40" s="31">
        <f t="shared" si="19"/>
        <v>0</v>
      </c>
      <c r="N40" s="31">
        <f>SUMIFS('2035daynet_SZ_PjtVMT'!$BQ$1:$BQ$33173,'2035daynet_SZ_PjtVMT'!$BU$1:$BU$33173,$A40)</f>
        <v>0</v>
      </c>
      <c r="O40" s="31">
        <f>SUMIFS('2035daynet_SZ_PjtVMT'!$CF$1:$CF$33173,'2035daynet_SZ_PjtVMT'!$CJ$1:$CJ$33173,$A40)</f>
        <v>0</v>
      </c>
      <c r="P40" s="31">
        <f>SUMIFS('2035daynet_SZ_PjtVMT'!$CU$1:$CU$33173,'2035daynet_SZ_PjtVMT'!$CY$1:$CY$33173,$A40)</f>
        <v>0</v>
      </c>
      <c r="Q40" s="31">
        <f>SUMIFS('2035daynet_SZ_PjtVMT'!$DJ$1:$DJ$33173,'2035daynet_SZ_PjtVMT'!$DN$1:$DN$33173,$A40)</f>
        <v>0</v>
      </c>
      <c r="R40" s="31">
        <f t="shared" si="20"/>
        <v>0</v>
      </c>
      <c r="T40" s="31">
        <f>SUMIFS(pa40daynet_SZ_PjtVMT!$BQ$1:$BQ$33173,pa40daynet_SZ_PjtVMT!$BU$1:$BU$33173,$A40)</f>
        <v>0</v>
      </c>
      <c r="U40" s="31">
        <f>SUMIFS(pa40daynet_SZ_PjtVMT!$CF$1:$CF$33173,pa40daynet_SZ_PjtVMT!$CJ$1:$CJ$33173,$A40)</f>
        <v>0</v>
      </c>
      <c r="V40" s="31">
        <f>SUMIFS(pa40daynet_SZ_PjtVMT!$CU$1:$CU$33173,pa40daynet_SZ_PjtVMT!$CY$1:$CY$33173,$A40)</f>
        <v>0</v>
      </c>
      <c r="W40" s="31">
        <f>SUMIFS(pa40daynet_SZ_PjtVMT!$DJ$1:$DJ$33173,pa40daynet_SZ_PjtVMT!$DN$1:$DN$33173,$A40)</f>
        <v>0</v>
      </c>
      <c r="X40" s="31">
        <f t="shared" si="21"/>
        <v>0</v>
      </c>
      <c r="Y40" s="31"/>
    </row>
    <row r="41" spans="1:25" x14ac:dyDescent="0.3">
      <c r="A41" s="42">
        <v>70</v>
      </c>
      <c r="F41" s="38" t="s">
        <v>178</v>
      </c>
      <c r="G41" s="38"/>
      <c r="H41" s="31">
        <f>SUMIFS('2016daynet_SZ_PjtVMT'!$BQ$1:$BQ$33173,'2016daynet_SZ_PjtVMT'!$BU$1:$BU$33173,$A41)</f>
        <v>0</v>
      </c>
      <c r="I41" s="31">
        <f>SUMIFS('2016daynet_SZ_PjtVMT'!$CF$1:$CF$33173,'2016daynet_SZ_PjtVMT'!$CJ$1:$CJ$33173,$A41)</f>
        <v>0</v>
      </c>
      <c r="J41" s="31">
        <f>SUMIFS('2016daynet_SZ_PjtVMT'!$CU$1:$CU$33173,'2016daynet_SZ_PjtVMT'!$CY$1:$CY$33173,$A41)</f>
        <v>0</v>
      </c>
      <c r="K41" s="31">
        <f>SUMIFS('2016daynet_SZ_PjtVMT'!$DJ$1:$DJ$33173,'2016daynet_SZ_PjtVMT'!$DN$1:$DN$33173,$A41)</f>
        <v>0</v>
      </c>
      <c r="L41" s="31">
        <f t="shared" si="19"/>
        <v>0</v>
      </c>
      <c r="N41" s="31">
        <f>SUMIFS('2035daynet_SZ_PjtVMT'!$BQ$1:$BQ$33173,'2035daynet_SZ_PjtVMT'!$BU$1:$BU$33173,$A41)</f>
        <v>0</v>
      </c>
      <c r="O41" s="31">
        <f>SUMIFS('2035daynet_SZ_PjtVMT'!$CF$1:$CF$33173,'2035daynet_SZ_PjtVMT'!$CJ$1:$CJ$33173,$A41)</f>
        <v>0</v>
      </c>
      <c r="P41" s="31">
        <f>SUMIFS('2035daynet_SZ_PjtVMT'!$CU$1:$CU$33173,'2035daynet_SZ_PjtVMT'!$CY$1:$CY$33173,$A41)</f>
        <v>0</v>
      </c>
      <c r="Q41" s="31">
        <f>SUMIFS('2035daynet_SZ_PjtVMT'!$DJ$1:$DJ$33173,'2035daynet_SZ_PjtVMT'!$DN$1:$DN$33173,$A41)</f>
        <v>0</v>
      </c>
      <c r="R41" s="31">
        <f t="shared" si="20"/>
        <v>0</v>
      </c>
      <c r="T41" s="31">
        <f>SUMIFS(pa40daynet_SZ_PjtVMT!$BQ$1:$BQ$33173,pa40daynet_SZ_PjtVMT!$BU$1:$BU$33173,$A41)</f>
        <v>0</v>
      </c>
      <c r="U41" s="31">
        <f>SUMIFS(pa40daynet_SZ_PjtVMT!$CF$1:$CF$33173,pa40daynet_SZ_PjtVMT!$CJ$1:$CJ$33173,$A41)</f>
        <v>0</v>
      </c>
      <c r="V41" s="31">
        <f>SUMIFS(pa40daynet_SZ_PjtVMT!$CU$1:$CU$33173,pa40daynet_SZ_PjtVMT!$CY$1:$CY$33173,$A41)</f>
        <v>0</v>
      </c>
      <c r="W41" s="31">
        <f>SUMIFS(pa40daynet_SZ_PjtVMT!$DJ$1:$DJ$33173,pa40daynet_SZ_PjtVMT!$DN$1:$DN$33173,$A41)</f>
        <v>0</v>
      </c>
      <c r="X41" s="31">
        <f t="shared" si="21"/>
        <v>0</v>
      </c>
      <c r="Y41" s="31"/>
    </row>
    <row r="42" spans="1:25" x14ac:dyDescent="0.3">
      <c r="A42" s="40">
        <v>75</v>
      </c>
      <c r="H42" s="31">
        <f>SUMIFS('2016daynet_SZ_PjtVMT'!$BQ$1:$BQ$33173,'2016daynet_SZ_PjtVMT'!$BU$1:$BU$33173,$A42)</f>
        <v>0</v>
      </c>
      <c r="I42" s="31">
        <f>SUMIFS('2016daynet_SZ_PjtVMT'!$CF$1:$CF$33173,'2016daynet_SZ_PjtVMT'!$CJ$1:$CJ$33173,$A42)</f>
        <v>0</v>
      </c>
      <c r="J42" s="31">
        <f>SUMIFS('2016daynet_SZ_PjtVMT'!$CU$1:$CU$33173,'2016daynet_SZ_PjtVMT'!$CY$1:$CY$33173,$A42)</f>
        <v>0</v>
      </c>
      <c r="K42" s="31">
        <f>SUMIFS('2016daynet_SZ_PjtVMT'!$DJ$1:$DJ$33173,'2016daynet_SZ_PjtVMT'!$DN$1:$DN$33173,$A42)</f>
        <v>0</v>
      </c>
      <c r="L42" s="31"/>
      <c r="N42" s="31">
        <f>SUMIFS('2035daynet_SZ_PjtVMT'!$BQ$1:$BQ$33173,'2035daynet_SZ_PjtVMT'!$BU$1:$BU$33173,$A42)</f>
        <v>0</v>
      </c>
      <c r="O42" s="31">
        <f>SUMIFS('2035daynet_SZ_PjtVMT'!$CF$1:$CF$33173,'2035daynet_SZ_PjtVMT'!$CJ$1:$CJ$33173,$A42)</f>
        <v>0</v>
      </c>
      <c r="P42" s="31">
        <f>SUMIFS('2035daynet_SZ_PjtVMT'!$CU$1:$CU$33173,'2035daynet_SZ_PjtVMT'!$CY$1:$CY$33173,$A42)</f>
        <v>0</v>
      </c>
      <c r="Q42" s="31">
        <f>SUMIFS('2035daynet_SZ_PjtVMT'!$DJ$1:$DJ$33173,'2035daynet_SZ_PjtVMT'!$DN$1:$DN$33173,$A42)</f>
        <v>0</v>
      </c>
      <c r="R42" s="31"/>
      <c r="T42" s="31">
        <f>SUMIFS(pa40daynet_SZ_PjtVMT!$BQ$1:$BQ$33173,pa40daynet_SZ_PjtVMT!$BU$1:$BU$33173,$A42)</f>
        <v>0</v>
      </c>
      <c r="U42" s="31">
        <f>SUMIFS(pa40daynet_SZ_PjtVMT!$CF$1:$CF$33173,pa40daynet_SZ_PjtVMT!$CJ$1:$CJ$33173,$A42)</f>
        <v>0</v>
      </c>
      <c r="V42" s="31">
        <f>SUMIFS(pa40daynet_SZ_PjtVMT!$CU$1:$CU$33173,pa40daynet_SZ_PjtVMT!$CY$1:$CY$33173,$A42)</f>
        <v>0</v>
      </c>
      <c r="W42" s="31">
        <f>SUMIFS(pa40daynet_SZ_PjtVMT!$DJ$1:$DJ$33173,pa40daynet_SZ_PjtVMT!$DN$1:$DN$33173,$A42)</f>
        <v>0</v>
      </c>
      <c r="X42" s="31"/>
    </row>
    <row r="43" spans="1:25" x14ac:dyDescent="0.3">
      <c r="A43" s="40">
        <v>80</v>
      </c>
      <c r="H43" s="31">
        <f>SUMIFS('2016daynet_SZ_PjtVMT'!$BQ$1:$BQ$33173,'2016daynet_SZ_PjtVMT'!$BU$1:$BU$33173,$A43)</f>
        <v>0</v>
      </c>
      <c r="I43" s="31">
        <f>SUMIFS('2016daynet_SZ_PjtVMT'!$CF$1:$CF$33173,'2016daynet_SZ_PjtVMT'!$CJ$1:$CJ$33173,$A43)</f>
        <v>0</v>
      </c>
      <c r="J43" s="31">
        <f>SUMIFS('2016daynet_SZ_PjtVMT'!$CU$1:$CU$33173,'2016daynet_SZ_PjtVMT'!$CY$1:$CY$33173,$A43)</f>
        <v>0</v>
      </c>
      <c r="K43" s="31">
        <f>SUMIFS('2016daynet_SZ_PjtVMT'!$DJ$1:$DJ$33173,'2016daynet_SZ_PjtVMT'!$DN$1:$DN$33173,$A43)</f>
        <v>0</v>
      </c>
      <c r="L43" s="31"/>
      <c r="N43" s="31">
        <f>SUMIFS('2035daynet_SZ_PjtVMT'!$BQ$1:$BQ$33173,'2035daynet_SZ_PjtVMT'!$BU$1:$BU$33173,$A43)</f>
        <v>0</v>
      </c>
      <c r="O43" s="31">
        <f>SUMIFS('2035daynet_SZ_PjtVMT'!$CF$1:$CF$33173,'2035daynet_SZ_PjtVMT'!$CJ$1:$CJ$33173,$A43)</f>
        <v>0</v>
      </c>
      <c r="P43" s="31">
        <f>SUMIFS('2035daynet_SZ_PjtVMT'!$CU$1:$CU$33173,'2035daynet_SZ_PjtVMT'!$CY$1:$CY$33173,$A43)</f>
        <v>0</v>
      </c>
      <c r="Q43" s="31">
        <f>SUMIFS('2035daynet_SZ_PjtVMT'!$DJ$1:$DJ$33173,'2035daynet_SZ_PjtVMT'!$DN$1:$DN$33173,$A43)</f>
        <v>0</v>
      </c>
      <c r="R43" s="31"/>
      <c r="T43" s="31">
        <f>SUMIFS(pa40daynet_SZ_PjtVMT!$BQ$1:$BQ$33173,pa40daynet_SZ_PjtVMT!$BU$1:$BU$33173,$A43)</f>
        <v>0</v>
      </c>
      <c r="U43" s="31">
        <f>SUMIFS(pa40daynet_SZ_PjtVMT!$CF$1:$CF$33173,pa40daynet_SZ_PjtVMT!$CJ$1:$CJ$33173,$A43)</f>
        <v>0</v>
      </c>
      <c r="V43" s="31">
        <f>SUMIFS(pa40daynet_SZ_PjtVMT!$CU$1:$CU$33173,pa40daynet_SZ_PjtVMT!$CY$1:$CY$33173,$A43)</f>
        <v>0</v>
      </c>
      <c r="W43" s="31">
        <f>SUMIFS(pa40daynet_SZ_PjtVMT!$DJ$1:$DJ$33173,pa40daynet_SZ_PjtVMT!$DN$1:$DN$33173,$A43)</f>
        <v>0</v>
      </c>
      <c r="X43" s="31"/>
    </row>
    <row r="44" spans="1:25" x14ac:dyDescent="0.3">
      <c r="A44" s="40">
        <v>85</v>
      </c>
      <c r="H44" s="31">
        <f>SUMIFS('2016daynet_SZ_PjtVMT'!$BQ$1:$BQ$33173,'2016daynet_SZ_PjtVMT'!$BU$1:$BU$33173,$A44)</f>
        <v>0</v>
      </c>
      <c r="I44" s="31">
        <f>SUMIFS('2016daynet_SZ_PjtVMT'!$CF$1:$CF$33173,'2016daynet_SZ_PjtVMT'!$CJ$1:$CJ$33173,$A44)</f>
        <v>0</v>
      </c>
      <c r="J44" s="31">
        <f>SUMIFS('2016daynet_SZ_PjtVMT'!$CU$1:$CU$33173,'2016daynet_SZ_PjtVMT'!$CY$1:$CY$33173,$A44)</f>
        <v>0</v>
      </c>
      <c r="K44" s="31">
        <f>SUMIFS('2016daynet_SZ_PjtVMT'!$DJ$1:$DJ$33173,'2016daynet_SZ_PjtVMT'!$DN$1:$DN$33173,$A44)</f>
        <v>0</v>
      </c>
      <c r="L44" s="31"/>
      <c r="N44" s="31">
        <f>SUMIFS('2035daynet_SZ_PjtVMT'!$BQ$1:$BQ$33173,'2035daynet_SZ_PjtVMT'!$BU$1:$BU$33173,$A44)</f>
        <v>0</v>
      </c>
      <c r="O44" s="31">
        <f>SUMIFS('2035daynet_SZ_PjtVMT'!$CF$1:$CF$33173,'2035daynet_SZ_PjtVMT'!$CJ$1:$CJ$33173,$A44)</f>
        <v>0</v>
      </c>
      <c r="P44" s="31">
        <f>SUMIFS('2035daynet_SZ_PjtVMT'!$CU$1:$CU$33173,'2035daynet_SZ_PjtVMT'!$CY$1:$CY$33173,$A44)</f>
        <v>0</v>
      </c>
      <c r="Q44" s="31">
        <f>SUMIFS('2035daynet_SZ_PjtVMT'!$DJ$1:$DJ$33173,'2035daynet_SZ_PjtVMT'!$DN$1:$DN$33173,$A44)</f>
        <v>0</v>
      </c>
      <c r="R44" s="31"/>
      <c r="T44" s="31">
        <f>SUMIFS(pa40daynet_SZ_PjtVMT!$BQ$1:$BQ$33173,pa40daynet_SZ_PjtVMT!$BU$1:$BU$33173,$A44)</f>
        <v>0</v>
      </c>
      <c r="U44" s="31">
        <f>SUMIFS(pa40daynet_SZ_PjtVMT!$CF$1:$CF$33173,pa40daynet_SZ_PjtVMT!$CJ$1:$CJ$33173,$A44)</f>
        <v>0</v>
      </c>
      <c r="V44" s="31">
        <f>SUMIFS(pa40daynet_SZ_PjtVMT!$CU$1:$CU$33173,pa40daynet_SZ_PjtVMT!$CY$1:$CY$33173,$A44)</f>
        <v>0</v>
      </c>
      <c r="W44" s="31">
        <f>SUMIFS(pa40daynet_SZ_PjtVMT!$DJ$1:$DJ$33173,pa40daynet_SZ_PjtVMT!$DN$1:$DN$33173,$A44)</f>
        <v>0</v>
      </c>
      <c r="X44" s="31"/>
    </row>
    <row r="45" spans="1:25" x14ac:dyDescent="0.3">
      <c r="A45" s="40">
        <v>90</v>
      </c>
      <c r="H45" s="31">
        <f>SUMIFS('2016daynet_SZ_PjtVMT'!$BQ$1:$BQ$33173,'2016daynet_SZ_PjtVMT'!$BU$1:$BU$33173,$A45)</f>
        <v>0</v>
      </c>
      <c r="I45" s="31">
        <f>SUMIFS('2016daynet_SZ_PjtVMT'!$CF$1:$CF$33173,'2016daynet_SZ_PjtVMT'!$CJ$1:$CJ$33173,$A45)</f>
        <v>0</v>
      </c>
      <c r="J45" s="31">
        <f>SUMIFS('2016daynet_SZ_PjtVMT'!$CU$1:$CU$33173,'2016daynet_SZ_PjtVMT'!$CY$1:$CY$33173,$A45)</f>
        <v>0</v>
      </c>
      <c r="K45" s="31">
        <f>SUMIFS('2016daynet_SZ_PjtVMT'!$DJ$1:$DJ$33173,'2016daynet_SZ_PjtVMT'!$DN$1:$DN$33173,$A45)</f>
        <v>0</v>
      </c>
      <c r="L45" s="31"/>
      <c r="N45" s="31">
        <f>SUMIFS('2035daynet_SZ_PjtVMT'!$BQ$1:$BQ$33173,'2035daynet_SZ_PjtVMT'!$BU$1:$BU$33173,$A45)</f>
        <v>0</v>
      </c>
      <c r="O45" s="31">
        <f>SUMIFS('2035daynet_SZ_PjtVMT'!$CF$1:$CF$33173,'2035daynet_SZ_PjtVMT'!$CJ$1:$CJ$33173,$A45)</f>
        <v>0</v>
      </c>
      <c r="P45" s="31">
        <f>SUMIFS('2035daynet_SZ_PjtVMT'!$CU$1:$CU$33173,'2035daynet_SZ_PjtVMT'!$CY$1:$CY$33173,$A45)</f>
        <v>0</v>
      </c>
      <c r="Q45" s="31">
        <f>SUMIFS('2035daynet_SZ_PjtVMT'!$DJ$1:$DJ$33173,'2035daynet_SZ_PjtVMT'!$DN$1:$DN$33173,$A45)</f>
        <v>0</v>
      </c>
      <c r="R45" s="31"/>
      <c r="T45" s="31">
        <f>SUMIFS(pa40daynet_SZ_PjtVMT!$BQ$1:$BQ$33173,pa40daynet_SZ_PjtVMT!$BU$1:$BU$33173,$A45)</f>
        <v>0</v>
      </c>
      <c r="U45" s="31">
        <f>SUMIFS(pa40daynet_SZ_PjtVMT!$CF$1:$CF$33173,pa40daynet_SZ_PjtVMT!$CJ$1:$CJ$33173,$A45)</f>
        <v>0</v>
      </c>
      <c r="V45" s="31">
        <f>SUMIFS(pa40daynet_SZ_PjtVMT!$CU$1:$CU$33173,pa40daynet_SZ_PjtVMT!$CY$1:$CY$33173,$A45)</f>
        <v>0</v>
      </c>
      <c r="W45" s="31">
        <f>SUMIFS(pa40daynet_SZ_PjtVMT!$DJ$1:$DJ$33173,pa40daynet_SZ_PjtVMT!$DN$1:$DN$33173,$A45)</f>
        <v>0</v>
      </c>
      <c r="X45" s="31"/>
    </row>
    <row r="46" spans="1:25" x14ac:dyDescent="0.3">
      <c r="A46" s="40">
        <v>0</v>
      </c>
      <c r="H46" s="31">
        <f>SUMIFS('2016daynet_SZ_PjtVMT'!$BQ$1:$BQ$33173,'2016daynet_SZ_PjtVMT'!$BU$1:$BU$33173,$A46)</f>
        <v>0</v>
      </c>
      <c r="I46" s="31">
        <f>SUMIFS('2016daynet_SZ_PjtVMT'!$CF$1:$CF$33173,'2016daynet_SZ_PjtVMT'!$CJ$1:$CJ$33173,$A46)</f>
        <v>0</v>
      </c>
      <c r="J46" s="31">
        <f>SUMIFS('2016daynet_SZ_PjtVMT'!$CU$1:$CU$33173,'2016daynet_SZ_PjtVMT'!$CY$1:$CY$33173,$A46)</f>
        <v>0</v>
      </c>
      <c r="K46" s="31">
        <f>SUMIFS('2016daynet_SZ_PjtVMT'!$DJ$1:$DJ$33173,'2016daynet_SZ_PjtVMT'!$DN$1:$DN$33173,$A46)</f>
        <v>0</v>
      </c>
      <c r="L46" s="31"/>
      <c r="N46" s="31">
        <f>SUMIFS('2035daynet_SZ_PjtVMT'!$BQ$1:$BQ$33173,'2035daynet_SZ_PjtVMT'!$BU$1:$BU$33173,$A46)</f>
        <v>0</v>
      </c>
      <c r="O46" s="31">
        <f>SUMIFS('2035daynet_SZ_PjtVMT'!$CF$1:$CF$33173,'2035daynet_SZ_PjtVMT'!$CJ$1:$CJ$33173,$A46)</f>
        <v>0</v>
      </c>
      <c r="P46" s="31">
        <f>SUMIFS('2035daynet_SZ_PjtVMT'!$CU$1:$CU$33173,'2035daynet_SZ_PjtVMT'!$CY$1:$CY$33173,$A46)</f>
        <v>0</v>
      </c>
      <c r="Q46" s="31">
        <f>SUMIFS('2035daynet_SZ_PjtVMT'!$DJ$1:$DJ$33173,'2035daynet_SZ_PjtVMT'!$DN$1:$DN$33173,$A46)</f>
        <v>0</v>
      </c>
      <c r="R46" s="31"/>
      <c r="T46" s="31">
        <f>SUMIFS(pa40daynet_SZ_PjtVMT!$BQ$1:$BQ$33173,pa40daynet_SZ_PjtVMT!$BU$1:$BU$33173,$A46)</f>
        <v>0</v>
      </c>
      <c r="U46" s="31">
        <f>SUMIFS(pa40daynet_SZ_PjtVMT!$CF$1:$CF$33173,pa40daynet_SZ_PjtVMT!$CJ$1:$CJ$33173,$A46)</f>
        <v>0</v>
      </c>
      <c r="V46" s="31">
        <f>SUMIFS(pa40daynet_SZ_PjtVMT!$CU$1:$CU$33173,pa40daynet_SZ_PjtVMT!$CY$1:$CY$33173,$A46)</f>
        <v>0</v>
      </c>
      <c r="W46" s="31">
        <f>SUMIFS(pa40daynet_SZ_PjtVMT!$DJ$1:$DJ$33173,pa40daynet_SZ_PjtVMT!$DN$1:$DN$33173,$A46)</f>
        <v>0</v>
      </c>
      <c r="X46" s="31"/>
    </row>
    <row r="47" spans="1:25" x14ac:dyDescent="0.3">
      <c r="F47" s="39" t="s">
        <v>179</v>
      </c>
      <c r="G47" s="38"/>
      <c r="H47" s="35">
        <f>SUM(H28:H41)</f>
        <v>11.98828</v>
      </c>
      <c r="I47" s="35">
        <f t="shared" ref="I47:K47" si="22">SUM(I28:I41)</f>
        <v>11.51633</v>
      </c>
      <c r="J47" s="35">
        <f t="shared" si="22"/>
        <v>7.3775700000000004</v>
      </c>
      <c r="K47" s="35">
        <f t="shared" si="22"/>
        <v>17.216830000000002</v>
      </c>
      <c r="L47" s="35">
        <f>SUM(L28:L41)</f>
        <v>48.09901</v>
      </c>
      <c r="N47" s="35">
        <f>SUM(N28:N41)</f>
        <v>11.126760000000001</v>
      </c>
      <c r="O47" s="35">
        <f t="shared" ref="O47:Q47" si="23">SUM(O28:O41)</f>
        <v>13.38255</v>
      </c>
      <c r="P47" s="35">
        <f t="shared" si="23"/>
        <v>8.86266</v>
      </c>
      <c r="Q47" s="35">
        <f t="shared" si="23"/>
        <v>18.73686</v>
      </c>
      <c r="R47" s="35">
        <f>SUM(R28:R41)</f>
        <v>52.108829999999998</v>
      </c>
      <c r="T47" s="35">
        <f>SUM(T28:T41)</f>
        <v>11.596550000000001</v>
      </c>
      <c r="U47" s="35">
        <f t="shared" ref="U47:W47" si="24">SUM(U28:U41)</f>
        <v>14.34948</v>
      </c>
      <c r="V47" s="35">
        <f t="shared" si="24"/>
        <v>9.5123300000000004</v>
      </c>
      <c r="W47" s="35">
        <f t="shared" si="24"/>
        <v>19.768799999999999</v>
      </c>
      <c r="X47" s="35">
        <f>SUM(X28:X41)</f>
        <v>55.227159999999998</v>
      </c>
      <c r="Y47" s="31"/>
    </row>
    <row r="48" spans="1:25" x14ac:dyDescent="0.3">
      <c r="L48" s="31">
        <f>L47-SUM(H47:K47)</f>
        <v>0</v>
      </c>
      <c r="R48" s="31">
        <f>R47-SUM(N47:Q47)</f>
        <v>0</v>
      </c>
      <c r="X48" s="31">
        <f>X47-SUM(T47:W47)</f>
        <v>0</v>
      </c>
    </row>
    <row r="49" spans="8:24" x14ac:dyDescent="0.3">
      <c r="H49" s="31">
        <f t="shared" ref="H49:K49" si="25">H47-H23</f>
        <v>0</v>
      </c>
      <c r="I49" s="31">
        <f t="shared" si="25"/>
        <v>0</v>
      </c>
      <c r="J49" s="31">
        <f t="shared" si="25"/>
        <v>0</v>
      </c>
      <c r="K49" s="31">
        <f t="shared" si="25"/>
        <v>0</v>
      </c>
      <c r="L49" s="31">
        <f>L47-L23</f>
        <v>0</v>
      </c>
      <c r="N49" s="31">
        <f t="shared" ref="N49:Q49" si="26">N47-N23</f>
        <v>0</v>
      </c>
      <c r="O49" s="31">
        <f t="shared" si="26"/>
        <v>0</v>
      </c>
      <c r="P49" s="31">
        <f t="shared" si="26"/>
        <v>0</v>
      </c>
      <c r="Q49" s="31">
        <f t="shared" si="26"/>
        <v>0</v>
      </c>
      <c r="R49" s="31">
        <f>R47-R23</f>
        <v>-1.0000000003174137E-5</v>
      </c>
      <c r="T49" s="31">
        <f t="shared" ref="T49:W49" si="27">T47-T23</f>
        <v>0</v>
      </c>
      <c r="U49" s="31">
        <f t="shared" si="27"/>
        <v>0</v>
      </c>
      <c r="V49" s="31">
        <f t="shared" si="27"/>
        <v>0</v>
      </c>
      <c r="W49" s="31">
        <f t="shared" si="27"/>
        <v>0</v>
      </c>
      <c r="X49" s="31">
        <f>X47-X23</f>
        <v>9.9999999960687092E-6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DO2"/>
  <sheetViews>
    <sheetView workbookViewId="0">
      <selection activeCell="A3" sqref="A3:XFD33005"/>
    </sheetView>
  </sheetViews>
  <sheetFormatPr defaultRowHeight="14.4" x14ac:dyDescent="0.3"/>
  <cols>
    <col min="1" max="2" width="8" style="50" bestFit="1" customWidth="1"/>
    <col min="3" max="3" width="32.5546875" style="50" bestFit="1" customWidth="1"/>
    <col min="4" max="4" width="13.44140625" style="50" bestFit="1" customWidth="1"/>
    <col min="5" max="5" width="13.5546875" style="50" bestFit="1" customWidth="1"/>
    <col min="6" max="6" width="10.109375" style="50" bestFit="1" customWidth="1"/>
    <col min="7" max="7" width="11.5546875" style="50" bestFit="1" customWidth="1"/>
    <col min="8" max="8" width="12.6640625" style="50" bestFit="1" customWidth="1"/>
    <col min="9" max="9" width="12.44140625" style="50" bestFit="1" customWidth="1"/>
    <col min="10" max="11" width="13" style="50" bestFit="1" customWidth="1"/>
    <col min="12" max="12" width="12.5546875" style="50" bestFit="1" customWidth="1"/>
    <col min="13" max="13" width="13.109375" style="50" bestFit="1" customWidth="1"/>
    <col min="14" max="15" width="13.6640625" style="50" bestFit="1" customWidth="1"/>
    <col min="16" max="16" width="14.33203125" style="50" bestFit="1" customWidth="1"/>
    <col min="17" max="17" width="17.109375" style="50" bestFit="1" customWidth="1"/>
    <col min="18" max="18" width="13.6640625" style="50" bestFit="1" customWidth="1"/>
    <col min="19" max="20" width="14.33203125" style="50" bestFit="1" customWidth="1"/>
    <col min="21" max="21" width="15.109375" style="50" bestFit="1" customWidth="1"/>
    <col min="22" max="22" width="8.44140625" style="50" bestFit="1" customWidth="1"/>
    <col min="23" max="23" width="10.6640625" style="50" bestFit="1" customWidth="1"/>
    <col min="24" max="24" width="9" style="50" bestFit="1" customWidth="1"/>
    <col min="25" max="25" width="10.33203125" style="50" bestFit="1" customWidth="1"/>
    <col min="26" max="26" width="13.33203125" style="50" bestFit="1" customWidth="1"/>
    <col min="27" max="27" width="20.44140625" style="50" bestFit="1" customWidth="1"/>
    <col min="28" max="28" width="13.44140625" style="50" bestFit="1" customWidth="1"/>
    <col min="29" max="29" width="10.44140625" style="50" bestFit="1" customWidth="1"/>
    <col min="30" max="30" width="12.109375" style="50" bestFit="1" customWidth="1"/>
    <col min="31" max="31" width="11.44140625" style="50" bestFit="1" customWidth="1"/>
    <col min="32" max="32" width="12.88671875" style="50" bestFit="1" customWidth="1"/>
    <col min="33" max="36" width="11.44140625" style="50" bestFit="1" customWidth="1"/>
    <col min="37" max="37" width="10.33203125" style="50" bestFit="1" customWidth="1"/>
    <col min="38" max="38" width="13" style="50" bestFit="1" customWidth="1"/>
    <col min="39" max="40" width="12.6640625" style="50" bestFit="1" customWidth="1"/>
    <col min="41" max="41" width="8.5546875" style="50" bestFit="1" customWidth="1"/>
    <col min="42" max="42" width="6.88671875" style="50" bestFit="1" customWidth="1"/>
    <col min="43" max="43" width="12.88671875" style="50" bestFit="1" customWidth="1"/>
    <col min="44" max="44" width="13.88671875" style="50" bestFit="1" customWidth="1"/>
    <col min="45" max="45" width="12.6640625" style="50" bestFit="1" customWidth="1"/>
    <col min="46" max="46" width="12.44140625" style="50" bestFit="1" customWidth="1"/>
    <col min="47" max="48" width="13" style="50" bestFit="1" customWidth="1"/>
    <col min="49" max="49" width="13.5546875" style="50" bestFit="1" customWidth="1"/>
    <col min="50" max="50" width="13.44140625" style="50" bestFit="1" customWidth="1"/>
    <col min="51" max="52" width="13.6640625" style="50" bestFit="1" customWidth="1"/>
    <col min="53" max="53" width="14.33203125" style="50" bestFit="1" customWidth="1"/>
    <col min="54" max="54" width="14.88671875" style="50" bestFit="1" customWidth="1"/>
    <col min="55" max="55" width="16.109375" style="50" bestFit="1" customWidth="1"/>
    <col min="56" max="57" width="16.6640625" style="50" bestFit="1" customWidth="1"/>
    <col min="58" max="58" width="17.6640625" style="50" bestFit="1" customWidth="1"/>
    <col min="59" max="59" width="15.6640625" style="50" bestFit="1" customWidth="1"/>
    <col min="60" max="60" width="14.44140625" style="50" bestFit="1" customWidth="1"/>
    <col min="61" max="61" width="14.109375" style="50" bestFit="1" customWidth="1"/>
    <col min="62" max="63" width="14.6640625" style="50" bestFit="1" customWidth="1"/>
    <col min="64" max="64" width="15.44140625" style="50" bestFit="1" customWidth="1"/>
    <col min="65" max="65" width="16.109375" style="50" bestFit="1" customWidth="1"/>
    <col min="66" max="67" width="15.5546875" style="50" bestFit="1" customWidth="1"/>
    <col min="68" max="68" width="16.109375" style="50" bestFit="1" customWidth="1"/>
    <col min="69" max="69" width="16.6640625" style="50" bestFit="1" customWidth="1"/>
    <col min="70" max="70" width="16.88671875" style="50" bestFit="1" customWidth="1"/>
    <col min="71" max="72" width="17.44140625" style="50" bestFit="1" customWidth="1"/>
    <col min="73" max="73" width="18.109375" style="50" bestFit="1" customWidth="1"/>
    <col min="74" max="74" width="15.6640625" style="50" bestFit="1" customWidth="1"/>
    <col min="75" max="75" width="14.44140625" style="50" bestFit="1" customWidth="1"/>
    <col min="76" max="76" width="14.109375" style="50" bestFit="1" customWidth="1"/>
    <col min="77" max="78" width="14.6640625" style="50" bestFit="1" customWidth="1"/>
    <col min="79" max="79" width="15.44140625" style="50" bestFit="1" customWidth="1"/>
    <col min="80" max="80" width="15.109375" style="50" bestFit="1" customWidth="1"/>
    <col min="81" max="82" width="15.5546875" style="50" bestFit="1" customWidth="1"/>
    <col min="83" max="83" width="16.109375" style="50" bestFit="1" customWidth="1"/>
    <col min="84" max="84" width="17.6640625" style="50" bestFit="1" customWidth="1"/>
    <col min="85" max="85" width="16.88671875" style="50" bestFit="1" customWidth="1"/>
    <col min="86" max="87" width="17.44140625" style="50" bestFit="1" customWidth="1"/>
    <col min="88" max="88" width="18.109375" style="50" bestFit="1" customWidth="1"/>
    <col min="89" max="89" width="15.5546875" style="50" bestFit="1" customWidth="1"/>
    <col min="90" max="90" width="14.33203125" style="50" bestFit="1" customWidth="1"/>
    <col min="91" max="91" width="14" style="50" bestFit="1" customWidth="1"/>
    <col min="92" max="93" width="14.5546875" style="50" bestFit="1" customWidth="1"/>
    <col min="94" max="94" width="15.109375" style="50" bestFit="1" customWidth="1"/>
    <col min="95" max="95" width="17.6640625" style="50" customWidth="1"/>
    <col min="96" max="97" width="15.44140625" style="50" bestFit="1" customWidth="1"/>
    <col min="98" max="98" width="16" style="50" bestFit="1" customWidth="1"/>
    <col min="99" max="99" width="17.44140625" style="50" bestFit="1" customWidth="1"/>
    <col min="100" max="100" width="16.6640625" style="50" bestFit="1" customWidth="1"/>
    <col min="101" max="102" width="17.33203125" style="50" bestFit="1" customWidth="1"/>
    <col min="103" max="103" width="18" style="50" bestFit="1" customWidth="1"/>
    <col min="104" max="104" width="15" style="50" bestFit="1" customWidth="1"/>
    <col min="105" max="105" width="13.88671875" style="50" bestFit="1" customWidth="1"/>
    <col min="106" max="106" width="13.5546875" style="50" bestFit="1" customWidth="1"/>
    <col min="107" max="108" width="14.109375" style="50" bestFit="1" customWidth="1"/>
    <col min="109" max="109" width="14.6640625" style="50" bestFit="1" customWidth="1"/>
    <col min="110" max="110" width="14.44140625" style="50" bestFit="1" customWidth="1"/>
    <col min="111" max="112" width="14.88671875" style="50" bestFit="1" customWidth="1"/>
    <col min="113" max="113" width="15.5546875" style="50" bestFit="1" customWidth="1"/>
    <col min="114" max="114" width="17" style="50" bestFit="1" customWidth="1"/>
    <col min="115" max="115" width="16.33203125" style="50" bestFit="1" customWidth="1"/>
    <col min="116" max="117" width="16.88671875" style="50" bestFit="1" customWidth="1"/>
    <col min="118" max="119" width="17.5546875" style="50" bestFit="1" customWidth="1"/>
  </cols>
  <sheetData>
    <row r="1" spans="1:119" ht="15.6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50" t="s">
        <v>39</v>
      </c>
      <c r="AO1" s="50" t="s">
        <v>40</v>
      </c>
      <c r="AP1" s="50" t="s">
        <v>41</v>
      </c>
      <c r="AQ1" s="50" t="s">
        <v>42</v>
      </c>
      <c r="AR1" s="50" t="s">
        <v>43</v>
      </c>
      <c r="AS1" s="50" t="s">
        <v>44</v>
      </c>
      <c r="AT1" s="50" t="s">
        <v>45</v>
      </c>
      <c r="AU1" s="50" t="s">
        <v>46</v>
      </c>
      <c r="AV1" s="50" t="s">
        <v>47</v>
      </c>
      <c r="AW1" s="50" t="s">
        <v>48</v>
      </c>
      <c r="AX1" s="51" t="s">
        <v>49</v>
      </c>
      <c r="AY1" s="50" t="s">
        <v>50</v>
      </c>
      <c r="AZ1" s="50" t="s">
        <v>51</v>
      </c>
      <c r="BA1" s="50" t="s">
        <v>52</v>
      </c>
      <c r="BB1" s="50" t="s">
        <v>53</v>
      </c>
      <c r="BC1" s="52" t="s">
        <v>54</v>
      </c>
      <c r="BD1" s="50" t="s">
        <v>55</v>
      </c>
      <c r="BE1" s="50" t="s">
        <v>56</v>
      </c>
      <c r="BF1" s="50" t="s">
        <v>57</v>
      </c>
      <c r="BG1" s="50" t="s">
        <v>58</v>
      </c>
      <c r="BH1" s="50" t="s">
        <v>59</v>
      </c>
      <c r="BI1" s="50" t="s">
        <v>60</v>
      </c>
      <c r="BJ1" s="50" t="s">
        <v>61</v>
      </c>
      <c r="BK1" s="50" t="s">
        <v>62</v>
      </c>
      <c r="BL1" s="50" t="s">
        <v>63</v>
      </c>
      <c r="BM1" s="53" t="s">
        <v>64</v>
      </c>
      <c r="BN1" s="50" t="s">
        <v>65</v>
      </c>
      <c r="BO1" s="50" t="s">
        <v>66</v>
      </c>
      <c r="BP1" s="50" t="s">
        <v>67</v>
      </c>
      <c r="BQ1" s="50" t="s">
        <v>68</v>
      </c>
      <c r="BR1" s="52" t="s">
        <v>69</v>
      </c>
      <c r="BS1" s="50" t="s">
        <v>70</v>
      </c>
      <c r="BT1" s="50" t="s">
        <v>71</v>
      </c>
      <c r="BU1" s="50" t="s">
        <v>72</v>
      </c>
      <c r="BV1" s="50" t="s">
        <v>73</v>
      </c>
      <c r="BW1" s="50" t="s">
        <v>74</v>
      </c>
      <c r="BX1" s="50" t="s">
        <v>75</v>
      </c>
      <c r="BY1" s="50" t="s">
        <v>76</v>
      </c>
      <c r="BZ1" s="50" t="s">
        <v>77</v>
      </c>
      <c r="CA1" s="50" t="s">
        <v>78</v>
      </c>
      <c r="CB1" s="51" t="s">
        <v>79</v>
      </c>
      <c r="CC1" s="50" t="s">
        <v>80</v>
      </c>
      <c r="CD1" s="50" t="s">
        <v>81</v>
      </c>
      <c r="CE1" s="50" t="s">
        <v>82</v>
      </c>
      <c r="CF1" s="45" t="s">
        <v>83</v>
      </c>
      <c r="CG1" s="52" t="s">
        <v>84</v>
      </c>
      <c r="CH1" s="50" t="s">
        <v>85</v>
      </c>
      <c r="CI1" s="50" t="s">
        <v>86</v>
      </c>
      <c r="CJ1" s="50" t="s">
        <v>87</v>
      </c>
      <c r="CK1" s="50" t="s">
        <v>88</v>
      </c>
      <c r="CL1" s="50" t="s">
        <v>89</v>
      </c>
      <c r="CM1" s="50" t="s">
        <v>90</v>
      </c>
      <c r="CN1" s="50" t="s">
        <v>91</v>
      </c>
      <c r="CO1" s="50" t="s">
        <v>92</v>
      </c>
      <c r="CP1" s="50" t="s">
        <v>93</v>
      </c>
      <c r="CQ1" s="51" t="s">
        <v>94</v>
      </c>
      <c r="CR1" s="50" t="s">
        <v>95</v>
      </c>
      <c r="CS1" s="50" t="s">
        <v>96</v>
      </c>
      <c r="CT1" s="50" t="s">
        <v>97</v>
      </c>
      <c r="CU1" s="45" t="s">
        <v>98</v>
      </c>
      <c r="CV1" s="52" t="s">
        <v>99</v>
      </c>
      <c r="CW1" s="50" t="s">
        <v>100</v>
      </c>
      <c r="CX1" s="50" t="s">
        <v>101</v>
      </c>
      <c r="CY1" s="50" t="s">
        <v>102</v>
      </c>
      <c r="CZ1" s="50" t="s">
        <v>103</v>
      </c>
      <c r="DA1" s="50" t="s">
        <v>104</v>
      </c>
      <c r="DB1" s="50" t="s">
        <v>105</v>
      </c>
      <c r="DC1" s="50" t="s">
        <v>106</v>
      </c>
      <c r="DD1" s="50" t="s">
        <v>107</v>
      </c>
      <c r="DE1" s="50" t="s">
        <v>108</v>
      </c>
      <c r="DF1" s="51" t="s">
        <v>109</v>
      </c>
      <c r="DG1" s="50" t="s">
        <v>110</v>
      </c>
      <c r="DH1" s="50" t="s">
        <v>111</v>
      </c>
      <c r="DI1" s="50" t="s">
        <v>112</v>
      </c>
      <c r="DJ1" s="45" t="s">
        <v>113</v>
      </c>
      <c r="DK1" s="52" t="s">
        <v>114</v>
      </c>
      <c r="DL1" s="50" t="s">
        <v>115</v>
      </c>
      <c r="DM1" s="50" t="s">
        <v>116</v>
      </c>
      <c r="DN1" s="50" t="s">
        <v>117</v>
      </c>
      <c r="DO1" s="50" t="s">
        <v>118</v>
      </c>
    </row>
    <row r="2" spans="1:119" x14ac:dyDescent="0.3">
      <c r="A2" s="50">
        <v>1</v>
      </c>
      <c r="B2" s="50">
        <v>12825</v>
      </c>
      <c r="C2" s="50" t="s">
        <v>119</v>
      </c>
      <c r="D2" s="50">
        <v>1.3514999999999999</v>
      </c>
      <c r="E2" s="50">
        <v>63</v>
      </c>
      <c r="F2" s="50">
        <v>20</v>
      </c>
      <c r="G2" s="50">
        <v>20</v>
      </c>
      <c r="H2" s="50">
        <v>583.12379999999996</v>
      </c>
      <c r="I2" s="50">
        <v>0</v>
      </c>
      <c r="J2" s="50">
        <v>0</v>
      </c>
      <c r="K2" s="50">
        <v>7.8571</v>
      </c>
      <c r="L2" s="50">
        <v>575.26670000000001</v>
      </c>
      <c r="M2" s="50">
        <v>0</v>
      </c>
      <c r="N2" s="50">
        <v>0</v>
      </c>
      <c r="O2" s="50">
        <v>10.618869999999999</v>
      </c>
      <c r="P2" s="50">
        <v>777.47295999999994</v>
      </c>
      <c r="Q2" s="50">
        <v>5.3094400000000004</v>
      </c>
      <c r="R2" s="50">
        <v>0</v>
      </c>
      <c r="S2" s="50">
        <v>0</v>
      </c>
      <c r="T2" s="50">
        <v>5.3094400000000004</v>
      </c>
      <c r="U2" s="50">
        <v>0</v>
      </c>
      <c r="V2" s="50">
        <v>97</v>
      </c>
      <c r="W2" s="50">
        <v>0</v>
      </c>
      <c r="X2" s="50">
        <v>0</v>
      </c>
      <c r="Y2" s="50">
        <v>0</v>
      </c>
      <c r="Z2" s="50">
        <v>0</v>
      </c>
      <c r="AB2" s="50">
        <v>2</v>
      </c>
      <c r="AC2" s="50">
        <v>0</v>
      </c>
      <c r="AE2" s="50">
        <v>99</v>
      </c>
      <c r="AF2" s="50">
        <v>1</v>
      </c>
      <c r="AG2" s="50">
        <v>7203</v>
      </c>
      <c r="AH2" s="50">
        <v>8200</v>
      </c>
      <c r="AI2" s="50">
        <v>7650</v>
      </c>
      <c r="AJ2" s="50">
        <v>8650</v>
      </c>
      <c r="AK2" s="50">
        <v>1</v>
      </c>
      <c r="AL2" s="50">
        <v>3</v>
      </c>
      <c r="AM2" s="50">
        <v>0</v>
      </c>
      <c r="AN2" s="50">
        <v>0</v>
      </c>
      <c r="AO2" s="50">
        <v>0</v>
      </c>
      <c r="AP2" s="50">
        <v>0</v>
      </c>
      <c r="AQ2" s="50" t="s">
        <v>120</v>
      </c>
      <c r="AR2" s="50">
        <v>20.015999999999998</v>
      </c>
      <c r="AS2" s="50">
        <v>7632.0185000000001</v>
      </c>
      <c r="AT2" s="50">
        <v>0</v>
      </c>
      <c r="AU2" s="50">
        <v>0</v>
      </c>
      <c r="AV2" s="50">
        <v>71.178700000000006</v>
      </c>
      <c r="AW2" s="50">
        <v>7560.8397999999997</v>
      </c>
      <c r="AX2" s="50">
        <v>0</v>
      </c>
      <c r="AY2" s="50">
        <v>0</v>
      </c>
      <c r="AZ2" s="50">
        <v>96.198009999999996</v>
      </c>
      <c r="BA2" s="50">
        <v>10218.474609999999</v>
      </c>
      <c r="BB2" s="50">
        <v>48.09901</v>
      </c>
      <c r="BC2" s="50">
        <v>0</v>
      </c>
      <c r="BD2" s="50">
        <v>0</v>
      </c>
      <c r="BE2" s="50">
        <v>48.09901</v>
      </c>
      <c r="BF2" s="50">
        <v>0</v>
      </c>
      <c r="BG2" s="50">
        <v>19.998000000000001</v>
      </c>
      <c r="BH2" s="50">
        <v>1474.0567000000001</v>
      </c>
      <c r="BI2" s="50">
        <v>0</v>
      </c>
      <c r="BJ2" s="50">
        <v>0</v>
      </c>
      <c r="BK2" s="50">
        <v>17.7407</v>
      </c>
      <c r="BL2" s="50">
        <v>1456.316</v>
      </c>
      <c r="BM2" s="50">
        <v>0</v>
      </c>
      <c r="BN2" s="50">
        <v>0</v>
      </c>
      <c r="BO2" s="50">
        <v>23.976559999999999</v>
      </c>
      <c r="BP2" s="50">
        <v>1968.21118</v>
      </c>
      <c r="BQ2" s="50">
        <v>11.98828</v>
      </c>
      <c r="BR2" s="50">
        <v>0</v>
      </c>
      <c r="BS2" s="50">
        <v>0</v>
      </c>
      <c r="BT2" s="50">
        <v>11.98828</v>
      </c>
      <c r="BU2" s="50">
        <v>20</v>
      </c>
      <c r="BV2" s="50">
        <v>20</v>
      </c>
      <c r="BW2" s="50">
        <v>1904.2071000000001</v>
      </c>
      <c r="BX2" s="50">
        <v>0</v>
      </c>
      <c r="BY2" s="50">
        <v>0</v>
      </c>
      <c r="BZ2" s="50">
        <v>17.042300000000001</v>
      </c>
      <c r="CA2" s="50">
        <v>1887.1648</v>
      </c>
      <c r="CB2" s="50">
        <v>0</v>
      </c>
      <c r="CC2" s="50">
        <v>0</v>
      </c>
      <c r="CD2" s="50">
        <v>23.03267</v>
      </c>
      <c r="CE2" s="50">
        <v>2550.50317</v>
      </c>
      <c r="CF2" s="50">
        <v>11.51633</v>
      </c>
      <c r="CG2" s="50">
        <v>0</v>
      </c>
      <c r="CH2" s="50">
        <v>0</v>
      </c>
      <c r="CI2" s="50">
        <v>11.51633</v>
      </c>
      <c r="CJ2" s="50">
        <v>20</v>
      </c>
      <c r="CK2" s="50">
        <v>19.998000000000001</v>
      </c>
      <c r="CL2" s="50">
        <v>1631.8761999999999</v>
      </c>
      <c r="CM2" s="50">
        <v>0</v>
      </c>
      <c r="CN2" s="50">
        <v>0</v>
      </c>
      <c r="CO2" s="50">
        <v>10.9176</v>
      </c>
      <c r="CP2" s="50">
        <v>1620.9585999999999</v>
      </c>
      <c r="CQ2" s="50">
        <v>0</v>
      </c>
      <c r="CR2" s="50">
        <v>0</v>
      </c>
      <c r="CS2" s="50">
        <v>14.755140000000001</v>
      </c>
      <c r="CT2" s="50">
        <v>2190.72559</v>
      </c>
      <c r="CU2" s="50">
        <v>7.3775700000000004</v>
      </c>
      <c r="CV2" s="50">
        <v>0</v>
      </c>
      <c r="CW2" s="50">
        <v>0</v>
      </c>
      <c r="CX2" s="50">
        <v>7.3775700000000004</v>
      </c>
      <c r="CY2" s="50">
        <v>20</v>
      </c>
      <c r="CZ2" s="50">
        <v>19.994</v>
      </c>
      <c r="DA2" s="50">
        <v>2621.8784999999998</v>
      </c>
      <c r="DB2" s="50">
        <v>0</v>
      </c>
      <c r="DC2" s="50">
        <v>0</v>
      </c>
      <c r="DD2" s="50">
        <v>25.478100000000001</v>
      </c>
      <c r="DE2" s="50">
        <v>2596.4004</v>
      </c>
      <c r="DF2" s="50">
        <v>0</v>
      </c>
      <c r="DG2" s="50">
        <v>0</v>
      </c>
      <c r="DH2" s="50">
        <v>34.43365</v>
      </c>
      <c r="DI2" s="50">
        <v>3509.0351599999999</v>
      </c>
      <c r="DJ2" s="50">
        <v>17.216830000000002</v>
      </c>
      <c r="DK2" s="50">
        <v>0</v>
      </c>
      <c r="DL2" s="50">
        <v>0</v>
      </c>
      <c r="DM2" s="50">
        <v>17.216830000000002</v>
      </c>
      <c r="DN2" s="50">
        <v>20</v>
      </c>
      <c r="DO2" s="50">
        <v>25</v>
      </c>
    </row>
  </sheetData>
  <autoFilter ref="A1:DO1" xr:uid="{74BDEE6D-CC99-46C6-8324-0E8FD5979A12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92E1-CFEC-4DD8-A07A-DBDFD4C4C264}">
  <sheetPr>
    <tabColor theme="7" tint="0.59999389629810485"/>
  </sheetPr>
  <dimension ref="A1:AC2"/>
  <sheetViews>
    <sheetView workbookViewId="0">
      <selection activeCell="A3" sqref="A3:XFD1534"/>
    </sheetView>
  </sheetViews>
  <sheetFormatPr defaultRowHeight="14.4" x14ac:dyDescent="0.3"/>
  <cols>
    <col min="1" max="1" width="5" bestFit="1" customWidth="1"/>
    <col min="2" max="4" width="10.6640625" bestFit="1" customWidth="1"/>
    <col min="5" max="5" width="11.33203125" bestFit="1" customWidth="1"/>
    <col min="6" max="10" width="10.6640625" bestFit="1" customWidth="1"/>
    <col min="11" max="11" width="15.5546875" customWidth="1"/>
    <col min="12" max="12" width="10.109375" bestFit="1" customWidth="1"/>
    <col min="13" max="13" width="11.33203125" bestFit="1" customWidth="1"/>
    <col min="14" max="14" width="15.5546875" customWidth="1"/>
    <col min="15" max="15" width="10.6640625" bestFit="1" customWidth="1"/>
    <col min="16" max="18" width="11.6640625" bestFit="1" customWidth="1"/>
    <col min="19" max="19" width="12.44140625" bestFit="1" customWidth="1"/>
    <col min="20" max="23" width="11.6640625" bestFit="1" customWidth="1"/>
    <col min="24" max="24" width="11.88671875" bestFit="1" customWidth="1"/>
    <col min="25" max="25" width="12.44140625" bestFit="1" customWidth="1"/>
    <col min="26" max="26" width="11.33203125" bestFit="1" customWidth="1"/>
    <col min="27" max="27" width="12.33203125" bestFit="1" customWidth="1"/>
    <col min="28" max="28" width="11.88671875" bestFit="1" customWidth="1"/>
    <col min="29" max="29" width="11.6640625" bestFit="1" customWidth="1"/>
  </cols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s="43" t="s">
        <v>131</v>
      </c>
      <c r="L1" s="43" t="s">
        <v>132</v>
      </c>
      <c r="M1" s="43" t="s">
        <v>133</v>
      </c>
      <c r="N1" s="43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s="44" t="s">
        <v>145</v>
      </c>
      <c r="Z1" s="44" t="s">
        <v>146</v>
      </c>
      <c r="AA1" s="44" t="s">
        <v>147</v>
      </c>
      <c r="AB1" s="44" t="s">
        <v>148</v>
      </c>
      <c r="AC1" s="44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9912-9130-489C-BB2F-CFD96C0F81A9}">
  <sheetPr>
    <tabColor theme="7" tint="0.39997558519241921"/>
  </sheetPr>
  <dimension ref="A1:DO2"/>
  <sheetViews>
    <sheetView workbookViewId="0">
      <selection activeCell="A3" sqref="A3:XFD33173"/>
    </sheetView>
  </sheetViews>
  <sheetFormatPr defaultRowHeight="14.4" x14ac:dyDescent="0.3"/>
  <cols>
    <col min="1" max="2" width="6" bestFit="1" customWidth="1"/>
    <col min="3" max="3" width="30.33203125" bestFit="1" customWidth="1"/>
    <col min="4" max="4" width="9.44140625" bestFit="1" customWidth="1"/>
    <col min="5" max="5" width="9.5546875" bestFit="1" customWidth="1"/>
    <col min="6" max="6" width="6.33203125" bestFit="1" customWidth="1"/>
    <col min="7" max="7" width="9" bestFit="1" customWidth="1"/>
    <col min="8" max="8" width="10" bestFit="1" customWidth="1"/>
    <col min="9" max="9" width="9" bestFit="1" customWidth="1"/>
    <col min="10" max="13" width="10" bestFit="1" customWidth="1"/>
    <col min="14" max="15" width="11" bestFit="1" customWidth="1"/>
    <col min="16" max="16" width="12" bestFit="1" customWidth="1"/>
    <col min="17" max="17" width="13" bestFit="1" customWidth="1"/>
    <col min="18" max="18" width="10" bestFit="1" customWidth="1"/>
    <col min="19" max="20" width="11" bestFit="1" customWidth="1"/>
    <col min="21" max="21" width="11.109375" bestFit="1" customWidth="1"/>
    <col min="22" max="22" width="4.5546875" bestFit="1" customWidth="1"/>
    <col min="23" max="23" width="6.88671875" bestFit="1" customWidth="1"/>
    <col min="24" max="24" width="5.109375" bestFit="1" customWidth="1"/>
    <col min="25" max="25" width="6.33203125" bestFit="1" customWidth="1"/>
    <col min="26" max="26" width="9.33203125" bestFit="1" customWidth="1"/>
    <col min="27" max="27" width="18.44140625" bestFit="1" customWidth="1"/>
    <col min="28" max="28" width="9.44140625" bestFit="1" customWidth="1"/>
    <col min="29" max="29" width="6.5546875" bestFit="1" customWidth="1"/>
    <col min="30" max="30" width="8.5546875" bestFit="1" customWidth="1"/>
    <col min="31" max="31" width="7.44140625" bestFit="1" customWidth="1"/>
    <col min="33" max="36" width="7.5546875" bestFit="1" customWidth="1"/>
    <col min="37" max="37" width="6.33203125" bestFit="1" customWidth="1"/>
    <col min="38" max="38" width="9" bestFit="1" customWidth="1"/>
    <col min="39" max="40" width="8.6640625" bestFit="1" customWidth="1"/>
    <col min="41" max="41" width="4.6640625" bestFit="1" customWidth="1"/>
    <col min="42" max="42" width="3" bestFit="1" customWidth="1"/>
    <col min="43" max="43" width="11.109375" bestFit="1" customWidth="1"/>
    <col min="44" max="44" width="9.88671875" bestFit="1" customWidth="1"/>
    <col min="45" max="45" width="12" bestFit="1" customWidth="1"/>
    <col min="46" max="46" width="10" bestFit="1" customWidth="1"/>
    <col min="47" max="48" width="11" bestFit="1" customWidth="1"/>
    <col min="49" max="49" width="12" bestFit="1" customWidth="1"/>
    <col min="50" max="50" width="11" bestFit="1" customWidth="1"/>
    <col min="51" max="54" width="12" bestFit="1" customWidth="1"/>
    <col min="55" max="55" width="11.88671875" bestFit="1" customWidth="1"/>
    <col min="56" max="57" width="12.44140625" bestFit="1" customWidth="1"/>
    <col min="58" max="58" width="13.5546875" bestFit="1" customWidth="1"/>
    <col min="59" max="59" width="11.5546875" bestFit="1" customWidth="1"/>
    <col min="60" max="60" width="11" bestFit="1" customWidth="1"/>
    <col min="61" max="61" width="10.109375" bestFit="1" customWidth="1"/>
    <col min="62" max="63" width="10.6640625" bestFit="1" customWidth="1"/>
    <col min="64" max="64" width="11.33203125" bestFit="1" customWidth="1"/>
    <col min="65" max="65" width="10.6640625" bestFit="1" customWidth="1"/>
    <col min="66" max="67" width="11.33203125" bestFit="1" customWidth="1"/>
    <col min="68" max="68" width="12" bestFit="1" customWidth="1"/>
    <col min="69" max="69" width="12.44140625" bestFit="1" customWidth="1"/>
    <col min="70" max="70" width="12.6640625" bestFit="1" customWidth="1"/>
    <col min="71" max="72" width="13.33203125" bestFit="1" customWidth="1"/>
    <col min="73" max="73" width="14" bestFit="1" customWidth="1"/>
    <col min="74" max="74" width="11.5546875" bestFit="1" customWidth="1"/>
    <col min="75" max="75" width="12" bestFit="1" customWidth="1"/>
    <col min="76" max="76" width="10.109375" bestFit="1" customWidth="1"/>
    <col min="77" max="78" width="11" bestFit="1" customWidth="1"/>
    <col min="79" max="79" width="12" bestFit="1" customWidth="1"/>
    <col min="80" max="80" width="10.6640625" bestFit="1" customWidth="1"/>
    <col min="81" max="82" width="11.33203125" bestFit="1" customWidth="1"/>
    <col min="83" max="83" width="12" bestFit="1" customWidth="1"/>
    <col min="84" max="84" width="12.44140625" bestFit="1" customWidth="1"/>
    <col min="85" max="85" width="12.6640625" bestFit="1" customWidth="1"/>
    <col min="86" max="87" width="13.33203125" bestFit="1" customWidth="1"/>
    <col min="88" max="88" width="14" bestFit="1" customWidth="1"/>
    <col min="89" max="89" width="11.33203125" bestFit="1" customWidth="1"/>
    <col min="90" max="90" width="11" bestFit="1" customWidth="1"/>
    <col min="91" max="91" width="10" bestFit="1" customWidth="1"/>
    <col min="92" max="92" width="10.5546875" bestFit="1" customWidth="1"/>
    <col min="93" max="93" width="11" bestFit="1" customWidth="1"/>
    <col min="94" max="94" width="11.109375" bestFit="1" customWidth="1"/>
    <col min="95" max="95" width="10.6640625" bestFit="1" customWidth="1"/>
    <col min="96" max="96" width="12" bestFit="1" customWidth="1"/>
    <col min="97" max="97" width="11.33203125" bestFit="1" customWidth="1"/>
    <col min="98" max="98" width="12" bestFit="1" customWidth="1"/>
    <col min="99" max="99" width="12.33203125" bestFit="1" customWidth="1"/>
    <col min="100" max="100" width="12.44140625" bestFit="1" customWidth="1"/>
    <col min="101" max="102" width="13.33203125" bestFit="1" customWidth="1"/>
    <col min="103" max="103" width="13.88671875" bestFit="1" customWidth="1"/>
    <col min="104" max="104" width="11" bestFit="1" customWidth="1"/>
    <col min="105" max="105" width="12" bestFit="1" customWidth="1"/>
    <col min="106" max="106" width="10" bestFit="1" customWidth="1"/>
    <col min="107" max="108" width="11" bestFit="1" customWidth="1"/>
    <col min="109" max="109" width="12" bestFit="1" customWidth="1"/>
    <col min="110" max="110" width="10.33203125" bestFit="1" customWidth="1"/>
    <col min="111" max="113" width="12" bestFit="1" customWidth="1"/>
    <col min="114" max="114" width="11.88671875" bestFit="1" customWidth="1"/>
    <col min="115" max="115" width="12.109375" bestFit="1" customWidth="1"/>
    <col min="116" max="117" width="12.6640625" bestFit="1" customWidth="1"/>
    <col min="118" max="119" width="13.44140625" bestFit="1" customWidth="1"/>
  </cols>
  <sheetData>
    <row r="1" spans="1:1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">
      <c r="A2">
        <v>1</v>
      </c>
      <c r="B2">
        <v>12825</v>
      </c>
      <c r="C2" t="s">
        <v>119</v>
      </c>
      <c r="D2">
        <v>1.3514999999999999</v>
      </c>
      <c r="E2">
        <v>63</v>
      </c>
      <c r="F2">
        <v>55</v>
      </c>
      <c r="G2">
        <v>55</v>
      </c>
      <c r="H2">
        <v>517.84490000000005</v>
      </c>
      <c r="I2">
        <v>0</v>
      </c>
      <c r="J2">
        <v>0</v>
      </c>
      <c r="K2">
        <v>6.7663000000000002</v>
      </c>
      <c r="L2">
        <v>511.07859999999999</v>
      </c>
      <c r="M2">
        <v>0</v>
      </c>
      <c r="N2">
        <v>0</v>
      </c>
      <c r="O2">
        <v>9.1446500000000004</v>
      </c>
      <c r="P2">
        <v>690.72271999999998</v>
      </c>
      <c r="Q2">
        <v>4.57233</v>
      </c>
      <c r="R2">
        <v>0</v>
      </c>
      <c r="S2">
        <v>0</v>
      </c>
      <c r="T2">
        <v>4.57233</v>
      </c>
      <c r="U2">
        <v>0</v>
      </c>
      <c r="V2">
        <v>97</v>
      </c>
      <c r="W2">
        <v>0</v>
      </c>
      <c r="X2">
        <v>0</v>
      </c>
      <c r="Y2">
        <v>0</v>
      </c>
      <c r="Z2">
        <v>0</v>
      </c>
      <c r="AB2">
        <v>2</v>
      </c>
      <c r="AC2">
        <v>0</v>
      </c>
      <c r="AE2">
        <v>99</v>
      </c>
      <c r="AF2">
        <v>1</v>
      </c>
      <c r="AG2">
        <v>7203</v>
      </c>
      <c r="AH2">
        <v>8200</v>
      </c>
      <c r="AI2">
        <v>7650</v>
      </c>
      <c r="AJ2">
        <v>8650</v>
      </c>
      <c r="AK2">
        <v>1</v>
      </c>
      <c r="AL2">
        <v>3</v>
      </c>
      <c r="AM2">
        <v>0</v>
      </c>
      <c r="AN2">
        <v>0</v>
      </c>
      <c r="AO2">
        <v>0</v>
      </c>
      <c r="AP2">
        <v>0</v>
      </c>
      <c r="AQ2" t="s">
        <v>120</v>
      </c>
      <c r="AR2">
        <v>55.043999999999997</v>
      </c>
      <c r="AS2">
        <v>7815.3296</v>
      </c>
      <c r="AT2">
        <v>0</v>
      </c>
      <c r="AU2">
        <v>0</v>
      </c>
      <c r="AV2">
        <v>77.1126</v>
      </c>
      <c r="AW2">
        <v>7738.2169999999996</v>
      </c>
      <c r="AX2">
        <v>0</v>
      </c>
      <c r="AY2">
        <v>0</v>
      </c>
      <c r="AZ2">
        <v>104.21767</v>
      </c>
      <c r="BA2">
        <v>10458.200199999999</v>
      </c>
      <c r="BB2">
        <v>52.108840000000001</v>
      </c>
      <c r="BC2">
        <v>0</v>
      </c>
      <c r="BD2">
        <v>0</v>
      </c>
      <c r="BE2">
        <v>52.108840000000001</v>
      </c>
      <c r="BF2">
        <v>0</v>
      </c>
      <c r="BG2">
        <v>54.994500000000002</v>
      </c>
      <c r="BH2">
        <v>1359.2587000000001</v>
      </c>
      <c r="BI2">
        <v>0</v>
      </c>
      <c r="BJ2">
        <v>0</v>
      </c>
      <c r="BK2">
        <v>16.465800000000002</v>
      </c>
      <c r="BL2">
        <v>1342.7928999999999</v>
      </c>
      <c r="BM2">
        <v>0</v>
      </c>
      <c r="BN2">
        <v>0</v>
      </c>
      <c r="BO2">
        <v>22.253530000000001</v>
      </c>
      <c r="BP2">
        <v>1814.7845500000001</v>
      </c>
      <c r="BQ2">
        <v>11.126760000000001</v>
      </c>
      <c r="BR2">
        <v>0</v>
      </c>
      <c r="BS2">
        <v>0</v>
      </c>
      <c r="BT2">
        <v>11.126760000000001</v>
      </c>
      <c r="BU2">
        <v>55</v>
      </c>
      <c r="BV2">
        <v>55</v>
      </c>
      <c r="BW2">
        <v>1912.8173999999999</v>
      </c>
      <c r="BX2">
        <v>0</v>
      </c>
      <c r="BY2">
        <v>0</v>
      </c>
      <c r="BZ2">
        <v>19.803999999999998</v>
      </c>
      <c r="CA2">
        <v>1893.0134</v>
      </c>
      <c r="CB2">
        <v>0</v>
      </c>
      <c r="CC2">
        <v>0</v>
      </c>
      <c r="CD2">
        <v>26.76511</v>
      </c>
      <c r="CE2">
        <v>2558.40771</v>
      </c>
      <c r="CF2">
        <v>13.38255</v>
      </c>
      <c r="CG2">
        <v>0</v>
      </c>
      <c r="CH2">
        <v>0</v>
      </c>
      <c r="CI2">
        <v>13.38255</v>
      </c>
      <c r="CJ2">
        <v>55</v>
      </c>
      <c r="CK2">
        <v>54.994500000000002</v>
      </c>
      <c r="CL2">
        <v>1780.3222000000001</v>
      </c>
      <c r="CM2">
        <v>0</v>
      </c>
      <c r="CN2">
        <v>0</v>
      </c>
      <c r="CO2">
        <v>13.1153</v>
      </c>
      <c r="CP2">
        <v>1767.2068999999999</v>
      </c>
      <c r="CQ2">
        <v>0</v>
      </c>
      <c r="CR2">
        <v>0</v>
      </c>
      <c r="CS2">
        <v>17.72533</v>
      </c>
      <c r="CT2">
        <v>2388.38013</v>
      </c>
      <c r="CU2">
        <v>8.86266</v>
      </c>
      <c r="CV2">
        <v>0</v>
      </c>
      <c r="CW2">
        <v>0</v>
      </c>
      <c r="CX2">
        <v>8.86266</v>
      </c>
      <c r="CY2">
        <v>55</v>
      </c>
      <c r="CZ2">
        <v>54.983499999999999</v>
      </c>
      <c r="DA2">
        <v>2762.9313000000002</v>
      </c>
      <c r="DB2">
        <v>0</v>
      </c>
      <c r="DC2">
        <v>0</v>
      </c>
      <c r="DD2">
        <v>27.727499999999999</v>
      </c>
      <c r="DE2">
        <v>2735.2037999999998</v>
      </c>
      <c r="DF2">
        <v>0</v>
      </c>
      <c r="DG2">
        <v>0</v>
      </c>
      <c r="DH2">
        <v>37.47372</v>
      </c>
      <c r="DI2">
        <v>3696.6279300000001</v>
      </c>
      <c r="DJ2">
        <v>18.73686</v>
      </c>
      <c r="DK2">
        <v>0</v>
      </c>
      <c r="DL2">
        <v>0</v>
      </c>
      <c r="DM2">
        <v>18.73686</v>
      </c>
      <c r="DN2">
        <v>55</v>
      </c>
      <c r="DO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EF23-4913-46B6-A088-C62CC0180ED4}">
  <sheetPr>
    <tabColor theme="7" tint="0.59999389629810485"/>
  </sheetPr>
  <dimension ref="A1:AC2"/>
  <sheetViews>
    <sheetView workbookViewId="0">
      <selection activeCell="A3" sqref="A3:XFD1534"/>
    </sheetView>
  </sheetViews>
  <sheetFormatPr defaultRowHeight="14.4" x14ac:dyDescent="0.3"/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0C22-ECFA-45FD-8186-602199820394}">
  <sheetPr>
    <tabColor theme="7" tint="0.39997558519241921"/>
  </sheetPr>
  <dimension ref="A1:DO2"/>
  <sheetViews>
    <sheetView workbookViewId="0">
      <selection activeCell="A3" sqref="A3:XFD33173"/>
    </sheetView>
  </sheetViews>
  <sheetFormatPr defaultRowHeight="14.4" x14ac:dyDescent="0.3"/>
  <cols>
    <col min="1" max="2" width="5.6640625" style="48" customWidth="1"/>
    <col min="3" max="3" width="26.6640625" style="48" customWidth="1"/>
    <col min="4" max="4" width="8.6640625" style="49" customWidth="1"/>
    <col min="5" max="6" width="2.6640625" style="48" customWidth="1"/>
    <col min="7" max="7" width="8.6640625" style="49" customWidth="1"/>
    <col min="8" max="8" width="10.6640625" style="49" customWidth="1"/>
    <col min="9" max="9" width="9.6640625" style="49" customWidth="1"/>
    <col min="10" max="12" width="10.6640625" style="49" customWidth="1"/>
    <col min="13" max="13" width="9.6640625" style="49" customWidth="1"/>
    <col min="14" max="15" width="10.6640625" style="49" customWidth="1"/>
    <col min="16" max="16" width="11.6640625" style="49" customWidth="1"/>
    <col min="17" max="17" width="10.6640625" style="49" customWidth="1"/>
    <col min="18" max="18" width="9.6640625" style="49" customWidth="1"/>
    <col min="19" max="20" width="10.6640625" style="49" customWidth="1"/>
    <col min="21" max="21" width="1.6640625" style="48" customWidth="1"/>
    <col min="22" max="25" width="2.6640625" style="48" customWidth="1"/>
    <col min="26" max="26" width="1.6640625" style="48" customWidth="1"/>
    <col min="27" max="27" width="17.6640625" style="48" customWidth="1"/>
    <col min="28" max="28" width="1.6640625" style="48" customWidth="1"/>
    <col min="29" max="29" width="5.6640625" style="48" customWidth="1"/>
    <col min="30" max="30" width="8.6640625" style="48" customWidth="1"/>
    <col min="31" max="31" width="2.6640625" style="48" customWidth="1"/>
    <col min="32" max="32" width="5.6640625" style="48" customWidth="1"/>
    <col min="33" max="36" width="6.6640625" style="48" customWidth="1"/>
    <col min="37" max="42" width="1.6640625" style="48" customWidth="1"/>
    <col min="43" max="43" width="10.6640625" style="48" customWidth="1"/>
    <col min="44" max="44" width="8.6640625" style="49" customWidth="1"/>
    <col min="45" max="45" width="12.6640625" style="49" customWidth="1"/>
    <col min="46" max="46" width="10.6640625" style="49" customWidth="1"/>
    <col min="47" max="48" width="11.6640625" style="49" customWidth="1"/>
    <col min="49" max="49" width="12.6640625" style="49" customWidth="1"/>
    <col min="50" max="50" width="10.6640625" style="49" customWidth="1"/>
    <col min="51" max="52" width="11.6640625" style="49" customWidth="1"/>
    <col min="53" max="53" width="12.6640625" style="49" customWidth="1"/>
    <col min="54" max="54" width="11.6640625" style="49" customWidth="1"/>
    <col min="55" max="55" width="10.6640625" style="49" customWidth="1"/>
    <col min="56" max="57" width="11.6640625" style="49" customWidth="1"/>
    <col min="58" max="58" width="1.6640625" style="48" customWidth="1"/>
    <col min="59" max="59" width="8.6640625" style="49" customWidth="1"/>
    <col min="60" max="60" width="11.6640625" style="49" customWidth="1"/>
    <col min="61" max="61" width="9.6640625" style="49" customWidth="1"/>
    <col min="62" max="62" width="10.6640625" style="49" customWidth="1"/>
    <col min="63" max="64" width="11.6640625" style="49" customWidth="1"/>
    <col min="65" max="65" width="9.6640625" style="49" customWidth="1"/>
    <col min="66" max="67" width="10.6640625" style="49" customWidth="1"/>
    <col min="68" max="68" width="12.6640625" style="49" customWidth="1"/>
    <col min="69" max="69" width="10.6640625" style="49" customWidth="1"/>
    <col min="70" max="70" width="9.6640625" style="49" customWidth="1"/>
    <col min="71" max="72" width="10.6640625" style="49" customWidth="1"/>
    <col min="73" max="73" width="2.6640625" style="48" customWidth="1"/>
    <col min="74" max="74" width="8.6640625" style="49" customWidth="1"/>
    <col min="75" max="75" width="11.6640625" style="49" customWidth="1"/>
    <col min="76" max="76" width="10.6640625" style="49" customWidth="1"/>
    <col min="77" max="79" width="11.6640625" style="49" customWidth="1"/>
    <col min="80" max="80" width="9.6640625" style="49" customWidth="1"/>
    <col min="81" max="82" width="11.6640625" style="49" customWidth="1"/>
    <col min="83" max="83" width="12.6640625" style="49" customWidth="1"/>
    <col min="84" max="84" width="10.6640625" style="49" customWidth="1"/>
    <col min="85" max="85" width="9.6640625" style="49" customWidth="1"/>
    <col min="86" max="87" width="10.6640625" style="49" customWidth="1"/>
    <col min="88" max="88" width="2.6640625" style="48" customWidth="1"/>
    <col min="89" max="89" width="8.6640625" style="49" customWidth="1"/>
    <col min="90" max="90" width="11.6640625" style="49" customWidth="1"/>
    <col min="91" max="91" width="10.6640625" style="49" customWidth="1"/>
    <col min="92" max="94" width="11.6640625" style="49" customWidth="1"/>
    <col min="95" max="95" width="9.6640625" style="49" customWidth="1"/>
    <col min="96" max="97" width="11.6640625" style="49" customWidth="1"/>
    <col min="98" max="98" width="12.6640625" style="49" customWidth="1"/>
    <col min="99" max="99" width="10.6640625" style="49" customWidth="1"/>
    <col min="100" max="100" width="9.6640625" style="49" customWidth="1"/>
    <col min="101" max="102" width="10.6640625" style="49" customWidth="1"/>
    <col min="103" max="103" width="2.6640625" style="48" customWidth="1"/>
    <col min="104" max="104" width="8.6640625" style="49" customWidth="1"/>
    <col min="105" max="105" width="11.6640625" style="49" customWidth="1"/>
    <col min="106" max="106" width="10.6640625" style="49" customWidth="1"/>
    <col min="107" max="109" width="11.6640625" style="49" customWidth="1"/>
    <col min="110" max="110" width="9.6640625" style="49" customWidth="1"/>
    <col min="111" max="112" width="11.6640625" style="49" customWidth="1"/>
    <col min="113" max="113" width="12.6640625" style="49" customWidth="1"/>
    <col min="114" max="114" width="10.6640625" style="49" customWidth="1"/>
    <col min="115" max="115" width="9.6640625" style="49" customWidth="1"/>
    <col min="116" max="117" width="10.6640625" style="49" customWidth="1"/>
    <col min="118" max="119" width="2.6640625" style="48" customWidth="1"/>
  </cols>
  <sheetData>
    <row r="1" spans="1:119" x14ac:dyDescent="0.3">
      <c r="A1" s="48" t="s">
        <v>0</v>
      </c>
      <c r="B1" s="48" t="s">
        <v>1</v>
      </c>
      <c r="C1" s="48" t="s">
        <v>2</v>
      </c>
      <c r="D1" s="49" t="s">
        <v>3</v>
      </c>
      <c r="E1" s="48" t="s">
        <v>4</v>
      </c>
      <c r="F1" s="48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8" t="s">
        <v>33</v>
      </c>
      <c r="AI1" s="48" t="s">
        <v>34</v>
      </c>
      <c r="AJ1" s="48" t="s">
        <v>35</v>
      </c>
      <c r="AK1" s="48" t="s">
        <v>36</v>
      </c>
      <c r="AL1" s="48" t="s">
        <v>37</v>
      </c>
      <c r="AM1" s="48" t="s">
        <v>38</v>
      </c>
      <c r="AN1" s="48" t="s">
        <v>39</v>
      </c>
      <c r="AO1" s="48" t="s">
        <v>40</v>
      </c>
      <c r="AP1" s="48" t="s">
        <v>41</v>
      </c>
      <c r="AQ1" s="48" t="s">
        <v>42</v>
      </c>
      <c r="AR1" s="49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9" t="s">
        <v>48</v>
      </c>
      <c r="AX1" s="49" t="s">
        <v>49</v>
      </c>
      <c r="AY1" s="49" t="s">
        <v>50</v>
      </c>
      <c r="AZ1" s="49" t="s">
        <v>51</v>
      </c>
      <c r="BA1" s="49" t="s">
        <v>52</v>
      </c>
      <c r="BB1" s="49" t="s">
        <v>53</v>
      </c>
      <c r="BC1" s="49" t="s">
        <v>54</v>
      </c>
      <c r="BD1" s="49" t="s">
        <v>55</v>
      </c>
      <c r="BE1" s="49" t="s">
        <v>56</v>
      </c>
      <c r="BF1" s="48" t="s">
        <v>57</v>
      </c>
      <c r="BG1" s="49" t="s">
        <v>58</v>
      </c>
      <c r="BH1" s="49" t="s">
        <v>59</v>
      </c>
      <c r="BI1" s="49" t="s">
        <v>60</v>
      </c>
      <c r="BJ1" s="49" t="s">
        <v>61</v>
      </c>
      <c r="BK1" s="49" t="s">
        <v>62</v>
      </c>
      <c r="BL1" s="49" t="s">
        <v>63</v>
      </c>
      <c r="BM1" s="49" t="s">
        <v>64</v>
      </c>
      <c r="BN1" s="49" t="s">
        <v>65</v>
      </c>
      <c r="BO1" s="49" t="s">
        <v>66</v>
      </c>
      <c r="BP1" s="49" t="s">
        <v>67</v>
      </c>
      <c r="BQ1" s="49" t="s">
        <v>68</v>
      </c>
      <c r="BR1" s="49" t="s">
        <v>69</v>
      </c>
      <c r="BS1" s="49" t="s">
        <v>70</v>
      </c>
      <c r="BT1" s="49" t="s">
        <v>71</v>
      </c>
      <c r="BU1" s="48" t="s">
        <v>72</v>
      </c>
      <c r="BV1" s="49" t="s">
        <v>73</v>
      </c>
      <c r="BW1" s="49" t="s">
        <v>74</v>
      </c>
      <c r="BX1" s="49" t="s">
        <v>75</v>
      </c>
      <c r="BY1" s="49" t="s">
        <v>76</v>
      </c>
      <c r="BZ1" s="49" t="s">
        <v>77</v>
      </c>
      <c r="CA1" s="49" t="s">
        <v>78</v>
      </c>
      <c r="CB1" s="49" t="s">
        <v>79</v>
      </c>
      <c r="CC1" s="49" t="s">
        <v>80</v>
      </c>
      <c r="CD1" s="49" t="s">
        <v>81</v>
      </c>
      <c r="CE1" s="49" t="s">
        <v>82</v>
      </c>
      <c r="CF1" s="49" t="s">
        <v>83</v>
      </c>
      <c r="CG1" s="49" t="s">
        <v>84</v>
      </c>
      <c r="CH1" s="49" t="s">
        <v>85</v>
      </c>
      <c r="CI1" s="49" t="s">
        <v>86</v>
      </c>
      <c r="CJ1" s="48" t="s">
        <v>87</v>
      </c>
      <c r="CK1" s="49" t="s">
        <v>88</v>
      </c>
      <c r="CL1" s="49" t="s">
        <v>89</v>
      </c>
      <c r="CM1" s="49" t="s">
        <v>90</v>
      </c>
      <c r="CN1" s="49" t="s">
        <v>91</v>
      </c>
      <c r="CO1" s="49" t="s">
        <v>92</v>
      </c>
      <c r="CP1" s="49" t="s">
        <v>93</v>
      </c>
      <c r="CQ1" s="49" t="s">
        <v>94</v>
      </c>
      <c r="CR1" s="49" t="s">
        <v>95</v>
      </c>
      <c r="CS1" s="49" t="s">
        <v>96</v>
      </c>
      <c r="CT1" s="49" t="s">
        <v>97</v>
      </c>
      <c r="CU1" s="49" t="s">
        <v>98</v>
      </c>
      <c r="CV1" s="49" t="s">
        <v>99</v>
      </c>
      <c r="CW1" s="49" t="s">
        <v>100</v>
      </c>
      <c r="CX1" s="49" t="s">
        <v>101</v>
      </c>
      <c r="CY1" s="48" t="s">
        <v>102</v>
      </c>
      <c r="CZ1" s="49" t="s">
        <v>103</v>
      </c>
      <c r="DA1" s="49" t="s">
        <v>104</v>
      </c>
      <c r="DB1" s="49" t="s">
        <v>105</v>
      </c>
      <c r="DC1" s="49" t="s">
        <v>106</v>
      </c>
      <c r="DD1" s="49" t="s">
        <v>107</v>
      </c>
      <c r="DE1" s="49" t="s">
        <v>108</v>
      </c>
      <c r="DF1" s="49" t="s">
        <v>109</v>
      </c>
      <c r="DG1" s="49" t="s">
        <v>110</v>
      </c>
      <c r="DH1" s="49" t="s">
        <v>111</v>
      </c>
      <c r="DI1" s="49" t="s">
        <v>112</v>
      </c>
      <c r="DJ1" s="49" t="s">
        <v>113</v>
      </c>
      <c r="DK1" s="49" t="s">
        <v>114</v>
      </c>
      <c r="DL1" s="49" t="s">
        <v>115</v>
      </c>
      <c r="DM1" s="49" t="s">
        <v>116</v>
      </c>
      <c r="DN1" s="48" t="s">
        <v>117</v>
      </c>
      <c r="DO1" s="48" t="s">
        <v>118</v>
      </c>
    </row>
    <row r="2" spans="1:119" x14ac:dyDescent="0.3">
      <c r="A2" s="48">
        <v>1</v>
      </c>
      <c r="B2" s="48">
        <v>12825</v>
      </c>
      <c r="C2" s="48" t="s">
        <v>119</v>
      </c>
      <c r="D2" s="49">
        <v>1.3514999999999999</v>
      </c>
      <c r="E2" s="48">
        <v>63</v>
      </c>
      <c r="F2" s="48">
        <v>55</v>
      </c>
      <c r="G2" s="49">
        <v>55</v>
      </c>
      <c r="H2" s="49">
        <v>536.85839999999996</v>
      </c>
      <c r="I2" s="49">
        <v>0</v>
      </c>
      <c r="J2" s="49">
        <v>0</v>
      </c>
      <c r="K2" s="49">
        <v>6.9570999999999996</v>
      </c>
      <c r="L2" s="49">
        <v>529.90129999999999</v>
      </c>
      <c r="M2" s="49">
        <v>0</v>
      </c>
      <c r="N2" s="49">
        <v>0</v>
      </c>
      <c r="O2" s="49">
        <v>9.4025200000000009</v>
      </c>
      <c r="P2" s="49">
        <v>716.16161999999997</v>
      </c>
      <c r="Q2" s="49">
        <v>4.7012600000000004</v>
      </c>
      <c r="R2" s="49">
        <v>0</v>
      </c>
      <c r="S2" s="49">
        <v>0</v>
      </c>
      <c r="T2" s="49">
        <v>4.7012600000000004</v>
      </c>
      <c r="U2" s="48">
        <v>0</v>
      </c>
      <c r="V2" s="48">
        <v>97</v>
      </c>
      <c r="W2" s="48">
        <v>0</v>
      </c>
      <c r="X2" s="48">
        <v>0</v>
      </c>
      <c r="Y2" s="48">
        <v>0</v>
      </c>
      <c r="Z2" s="48">
        <v>0</v>
      </c>
      <c r="AB2" s="48">
        <v>2</v>
      </c>
      <c r="AC2" s="48">
        <v>0</v>
      </c>
      <c r="AE2" s="48">
        <v>99</v>
      </c>
      <c r="AF2" s="48">
        <v>1</v>
      </c>
      <c r="AG2" s="48">
        <v>7203</v>
      </c>
      <c r="AH2" s="48">
        <v>8200</v>
      </c>
      <c r="AI2" s="48">
        <v>7650</v>
      </c>
      <c r="AJ2" s="48">
        <v>8650</v>
      </c>
      <c r="AK2" s="48">
        <v>1</v>
      </c>
      <c r="AL2" s="48">
        <v>3</v>
      </c>
      <c r="AM2" s="48">
        <v>0</v>
      </c>
      <c r="AN2" s="48">
        <v>0</v>
      </c>
      <c r="AO2" s="48">
        <v>0</v>
      </c>
      <c r="AP2" s="48">
        <v>0</v>
      </c>
      <c r="AQ2" s="48" t="s">
        <v>120</v>
      </c>
      <c r="AR2" s="49">
        <v>55.043999999999997</v>
      </c>
      <c r="AS2" s="49">
        <v>8090.6328000000003</v>
      </c>
      <c r="AT2" s="49">
        <v>0</v>
      </c>
      <c r="AU2" s="49">
        <v>0</v>
      </c>
      <c r="AV2" s="49">
        <v>81.727199999999996</v>
      </c>
      <c r="AW2" s="49">
        <v>8008.9056</v>
      </c>
      <c r="AX2" s="49">
        <v>0</v>
      </c>
      <c r="AY2" s="49">
        <v>0</v>
      </c>
      <c r="AZ2" s="49">
        <v>110.45431000000001</v>
      </c>
      <c r="BA2" s="49">
        <v>10824.03613</v>
      </c>
      <c r="BB2" s="49">
        <v>55.227150000000002</v>
      </c>
      <c r="BC2" s="49">
        <v>0</v>
      </c>
      <c r="BD2" s="49">
        <v>0</v>
      </c>
      <c r="BE2" s="49">
        <v>55.227150000000002</v>
      </c>
      <c r="BF2" s="48">
        <v>0</v>
      </c>
      <c r="BG2" s="49">
        <v>54.994500000000002</v>
      </c>
      <c r="BH2" s="49">
        <v>1408.4908</v>
      </c>
      <c r="BI2" s="49">
        <v>0</v>
      </c>
      <c r="BJ2" s="49">
        <v>0</v>
      </c>
      <c r="BK2" s="49">
        <v>17.161000000000001</v>
      </c>
      <c r="BL2" s="49">
        <v>1391.3298</v>
      </c>
      <c r="BM2" s="49">
        <v>0</v>
      </c>
      <c r="BN2" s="49">
        <v>0</v>
      </c>
      <c r="BO2" s="49">
        <v>23.193090000000002</v>
      </c>
      <c r="BP2" s="49">
        <v>1880.3822</v>
      </c>
      <c r="BQ2" s="49">
        <v>11.596550000000001</v>
      </c>
      <c r="BR2" s="49">
        <v>0</v>
      </c>
      <c r="BS2" s="49">
        <v>0</v>
      </c>
      <c r="BT2" s="49">
        <v>11.596550000000001</v>
      </c>
      <c r="BU2" s="48">
        <v>55</v>
      </c>
      <c r="BV2" s="49">
        <v>55</v>
      </c>
      <c r="BW2" s="49">
        <v>1982.2248</v>
      </c>
      <c r="BX2" s="49">
        <v>0</v>
      </c>
      <c r="BY2" s="49">
        <v>0</v>
      </c>
      <c r="BZ2" s="49">
        <v>21.2349</v>
      </c>
      <c r="CA2" s="49">
        <v>1960.9899</v>
      </c>
      <c r="CB2" s="49">
        <v>0</v>
      </c>
      <c r="CC2" s="49">
        <v>0</v>
      </c>
      <c r="CD2" s="49">
        <v>28.698969999999999</v>
      </c>
      <c r="CE2" s="49">
        <v>2650.27783</v>
      </c>
      <c r="CF2" s="49">
        <v>14.34948</v>
      </c>
      <c r="CG2" s="49">
        <v>0</v>
      </c>
      <c r="CH2" s="49">
        <v>0</v>
      </c>
      <c r="CI2" s="49">
        <v>14.34948</v>
      </c>
      <c r="CJ2" s="48">
        <v>55</v>
      </c>
      <c r="CK2" s="49">
        <v>54.994500000000002</v>
      </c>
      <c r="CL2" s="49">
        <v>1839.8125</v>
      </c>
      <c r="CM2" s="49">
        <v>0</v>
      </c>
      <c r="CN2" s="49">
        <v>0</v>
      </c>
      <c r="CO2" s="49">
        <v>14.076700000000001</v>
      </c>
      <c r="CP2" s="49">
        <v>1825.7357999999999</v>
      </c>
      <c r="CQ2" s="49">
        <v>0</v>
      </c>
      <c r="CR2" s="49">
        <v>0</v>
      </c>
      <c r="CS2" s="49">
        <v>19.024660000000001</v>
      </c>
      <c r="CT2" s="49">
        <v>2467.4819299999999</v>
      </c>
      <c r="CU2" s="49">
        <v>9.5123300000000004</v>
      </c>
      <c r="CV2" s="49">
        <v>0</v>
      </c>
      <c r="CW2" s="49">
        <v>0</v>
      </c>
      <c r="CX2" s="49">
        <v>9.5123300000000004</v>
      </c>
      <c r="CY2" s="48">
        <v>55</v>
      </c>
      <c r="CZ2" s="49">
        <v>54.983499999999999</v>
      </c>
      <c r="DA2" s="49">
        <v>2860.1046999999999</v>
      </c>
      <c r="DB2" s="49">
        <v>0</v>
      </c>
      <c r="DC2" s="49">
        <v>0</v>
      </c>
      <c r="DD2" s="49">
        <v>29.2546</v>
      </c>
      <c r="DE2" s="49">
        <v>2830.8501000000001</v>
      </c>
      <c r="DF2" s="49">
        <v>0</v>
      </c>
      <c r="DG2" s="49">
        <v>0</v>
      </c>
      <c r="DH2" s="49">
        <v>39.537590000000002</v>
      </c>
      <c r="DI2" s="49">
        <v>3825.8940400000001</v>
      </c>
      <c r="DJ2" s="49">
        <v>19.768799999999999</v>
      </c>
      <c r="DK2" s="49">
        <v>0</v>
      </c>
      <c r="DL2" s="49">
        <v>0</v>
      </c>
      <c r="DM2" s="49">
        <v>19.768799999999999</v>
      </c>
      <c r="DN2" s="48">
        <v>55</v>
      </c>
      <c r="DO2" s="48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1253-139F-406F-BB21-D579F945AD3A}">
  <sheetPr>
    <tabColor theme="7" tint="0.59999389629810485"/>
  </sheetPr>
  <dimension ref="A1:AC2"/>
  <sheetViews>
    <sheetView workbookViewId="0">
      <selection activeCell="C8" sqref="C8"/>
    </sheetView>
  </sheetViews>
  <sheetFormatPr defaultRowHeight="14.4" x14ac:dyDescent="0.3"/>
  <sheetData>
    <row r="1" spans="1:29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</row>
    <row r="2" spans="1:2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DDCA872B35146BACD12AF113E10E2" ma:contentTypeVersion="11" ma:contentTypeDescription="Create a new document." ma:contentTypeScope="" ma:versionID="4cf36f1e4c4c94653d2e9752a1999b50">
  <xsd:schema xmlns:xsd="http://www.w3.org/2001/XMLSchema" xmlns:xs="http://www.w3.org/2001/XMLSchema" xmlns:p="http://schemas.microsoft.com/office/2006/metadata/properties" xmlns:ns2="25a94bb0-6460-4ca1-8de4-631d22d9a893" xmlns:ns3="e7449ca1-7337-4f92-8d11-8333e51de2d9" targetNamespace="http://schemas.microsoft.com/office/2006/metadata/properties" ma:root="true" ma:fieldsID="e98968209e61e62d47eba6a819a608e3" ns2:_="" ns3:_="">
    <xsd:import namespace="25a94bb0-6460-4ca1-8de4-631d22d9a893"/>
    <xsd:import namespace="e7449ca1-7337-4f92-8d11-8333e51de2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94bb0-6460-4ca1-8de4-631d22d9a8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49ca1-7337-4f92-8d11-8333e51de2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25175C-AB65-4FDA-B97B-E93C4ADB6C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A842FB-688B-4BDF-9784-E17FAE01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94bb0-6460-4ca1-8de4-631d22d9a893"/>
    <ds:schemaRef ds:uri="e7449ca1-7337-4f92-8d11-8333e51de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2ED0A8-3E6F-408D-B902-CAA8401C72D6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25a94bb0-6460-4ca1-8de4-631d22d9a893"/>
    <ds:schemaRef ds:uri="http://purl.org/dc/elements/1.1/"/>
    <ds:schemaRef ds:uri="http://schemas.microsoft.com/office/infopath/2007/PartnerControls"/>
    <ds:schemaRef ds:uri="e7449ca1-7337-4f92-8d11-8333e51de2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EMFACSpeedBins</vt:lpstr>
      <vt:lpstr>SUMMARY_VMT</vt:lpstr>
      <vt:lpstr>2016daynet_SZ_PjtVMT</vt:lpstr>
      <vt:lpstr>2016IntrazonalVMT_pjt</vt:lpstr>
      <vt:lpstr>2035daynet_SZ_PjtVMT</vt:lpstr>
      <vt:lpstr>pa35IntrazonalVMT_pjt</vt:lpstr>
      <vt:lpstr>pa40daynet_SZ_PjtVMT</vt:lpstr>
      <vt:lpstr>pa40IntrazonalVMT_pjt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Shipley</dc:creator>
  <cp:lastModifiedBy>Kyle Shipley</cp:lastModifiedBy>
  <dcterms:created xsi:type="dcterms:W3CDTF">2015-06-05T18:17:20Z</dcterms:created>
  <dcterms:modified xsi:type="dcterms:W3CDTF">2021-08-11T20:42:43Z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0x01010065DDDCA872B35146BACD12AF113E10E2</vt:lpwstr>
  </property>
</Properties>
</file>