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C:\Users\bsath\Desktop\Requirements1\AMD\"/>
    </mc:Choice>
  </mc:AlternateContent>
  <xr:revisionPtr revIDLastSave="0" documentId="13_ncr:1_{CFEE431A-AA07-443A-B83C-90ADA81BD109}" xr6:coauthVersionLast="47" xr6:coauthVersionMax="47" xr10:uidLastSave="{00000000-0000-0000-0000-000000000000}"/>
  <bookViews>
    <workbookView xWindow="-108" yWindow="-108" windowWidth="23256" windowHeight="13176" firstSheet="2" activeTab="2" xr2:uid="{00000000-000D-0000-FFFF-FFFF00000000}"/>
  </bookViews>
  <sheets>
    <sheet name="DASHBOARD" sheetId="4" r:id="rId1"/>
    <sheet name="Software Engineer (Python)" sheetId="15" r:id="rId2"/>
    <sheet name="DevOps Architect (Jenkins)" sheetId="14" r:id="rId3"/>
    <sheet name="BIOS – UEFI and Coreboot" sheetId="5" r:id="rId4"/>
    <sheet name="ABL FW Memory Firmware DDR" sheetId="6" r:id="rId5"/>
    <sheet name="EMBS_Secure_Bootloader_BLR" sheetId="7" r:id="rId6"/>
    <sheet name="0507_SR_SFT_ENG" sheetId="8" r:id="rId7"/>
    <sheet name="PMFW(Power Management FW)- BLR" sheetId="9" r:id="rId8"/>
    <sheet name="2406_HYD_Multimedia_SysDE" sheetId="10" r:id="rId9"/>
    <sheet name="PSP FW requirement JD - BLR" sheetId="11" r:id="rId10"/>
    <sheet name="0507_Linux_DEV_contractor" sheetId="12" r:id="rId11"/>
    <sheet name="Validation Engineer -FPGA - HYD" sheetId="13" r:id="rId12"/>
    <sheet name="Inputs" sheetId="2" state="hidden" r:id="rId13"/>
  </sheets>
  <definedNames>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9"/>
</workbook>
</file>

<file path=xl/calcChain.xml><?xml version="1.0" encoding="utf-8"?>
<calcChain xmlns="http://schemas.openxmlformats.org/spreadsheetml/2006/main">
  <c r="I13" i="4" l="1" a="1"/>
  <c r="H13" i="4" a="1"/>
  <c r="G13" i="4" a="1"/>
  <c r="F13" i="4" a="1"/>
  <c r="I12" i="4" a="1"/>
  <c r="H12" i="4" a="1"/>
  <c r="G12" i="4" a="1"/>
  <c r="F12" i="4" a="1"/>
  <c r="I11" i="4" a="1"/>
  <c r="H11" i="4" a="1"/>
  <c r="G11" i="4" a="1"/>
  <c r="F11" i="4" a="1"/>
  <c r="I10" i="4" a="1"/>
  <c r="H10" i="4" a="1"/>
  <c r="G10" i="4" a="1"/>
  <c r="F10" i="4" a="1"/>
  <c r="I9" i="4" a="1"/>
  <c r="H9" i="4" a="1"/>
  <c r="G9" i="4" a="1"/>
  <c r="F9" i="4" a="1"/>
  <c r="I8" i="4" a="1"/>
  <c r="H8" i="4" a="1"/>
  <c r="G8" i="4" a="1"/>
  <c r="F8" i="4" a="1"/>
  <c r="I7" i="4" a="1"/>
  <c r="H7" i="4" a="1"/>
  <c r="G7" i="4" a="1"/>
  <c r="F7" i="4" a="1"/>
  <c r="I6" i="4" a="1"/>
  <c r="H6" i="4" a="1"/>
  <c r="G6" i="4" a="1"/>
  <c r="F6" i="4" a="1"/>
  <c r="I5" i="4" a="1"/>
  <c r="H5" i="4" a="1"/>
  <c r="G5" i="4" a="1"/>
  <c r="F5" i="4" a="1"/>
  <c r="I4" i="4" a="1"/>
  <c r="H4" i="4" a="1"/>
  <c r="G4" i="4" a="1"/>
  <c r="F4" i="4" a="1"/>
  <c r="I3" i="4" a="1"/>
  <c r="H3" i="4" a="1"/>
  <c r="G3" i="4" a="1"/>
  <c r="F3" i="4" a="1"/>
  <c r="I4" i="4"/>
  <c r="G10" i="4"/>
  <c r="H9" i="4"/>
  <c r="G3" i="4"/>
  <c r="G6" i="4"/>
  <c r="H5" i="4"/>
  <c r="H3" i="4"/>
  <c r="I13" i="4"/>
  <c r="F8" i="4"/>
  <c r="G9" i="4"/>
  <c r="G8" i="4"/>
  <c r="F6" i="4"/>
  <c r="F12" i="4"/>
  <c r="G13" i="4"/>
  <c r="I10" i="4"/>
  <c r="H13" i="4"/>
  <c r="H7" i="4"/>
  <c r="I11" i="4"/>
  <c r="H10" i="4"/>
  <c r="I6" i="4"/>
  <c r="E9" i="4"/>
  <c r="E4" i="4"/>
  <c r="E6" i="4"/>
  <c r="E12" i="4"/>
  <c r="E7" i="4"/>
  <c r="E10" i="4"/>
  <c r="H12" i="4"/>
  <c r="I12" i="4"/>
  <c r="I9" i="4"/>
  <c r="H6" i="4"/>
  <c r="H8" i="4"/>
  <c r="G4" i="4"/>
  <c r="I8" i="4"/>
  <c r="I3" i="4"/>
  <c r="G7" i="4"/>
  <c r="F13" i="4"/>
  <c r="G11" i="4"/>
  <c r="F9" i="4"/>
  <c r="F4" i="4"/>
  <c r="E8" i="4"/>
  <c r="F5" i="4"/>
  <c r="F3" i="4"/>
  <c r="E3" i="4"/>
  <c r="E13" i="4"/>
  <c r="I5" i="4"/>
  <c r="F11" i="4"/>
  <c r="H11" i="4"/>
  <c r="F10" i="4"/>
  <c r="F7" i="4"/>
  <c r="H4" i="4"/>
  <c r="I7" i="4"/>
  <c r="G5" i="4"/>
  <c r="G12" i="4"/>
  <c r="E5" i="4"/>
  <c r="E11"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<sst xmlns="http://schemas.openxmlformats.org/spreadsheetml/2006/main" count="581" uniqueCount="226">
  <si>
    <t>Source Pending</t>
  </si>
  <si>
    <t>Delivery Pending</t>
  </si>
  <si>
    <t>S.No</t>
  </si>
  <si>
    <t>Req Name</t>
  </si>
  <si>
    <t>Sourced</t>
  </si>
  <si>
    <t>Selected</t>
  </si>
  <si>
    <t>Rejected</t>
  </si>
  <si>
    <t>Sales Pending</t>
  </si>
  <si>
    <t>0507_Linux_DEV_contractor</t>
  </si>
  <si>
    <t>0507_SR_SFT_ENG</t>
  </si>
  <si>
    <t>Hold / Closed</t>
  </si>
  <si>
    <t>2406_HYD_Multimedia_SysDE</t>
  </si>
  <si>
    <t>ABL FW Memory Firmware DDR</t>
  </si>
  <si>
    <t>BIOS – UEFI and Coreboot</t>
  </si>
  <si>
    <t>EMBS_Secure_Bootloader_BLR</t>
  </si>
  <si>
    <t>PMFW(Power Management FW)- BLR</t>
  </si>
  <si>
    <t>PSP FW requirement JD - BLR</t>
  </si>
  <si>
    <t>Validation Engineer -FPGA - HYD</t>
  </si>
  <si>
    <t>DevOps Architect (Jenkins)</t>
  </si>
  <si>
    <t>Software Engineer (Python)</t>
  </si>
  <si>
    <r>
      <rPr>
        <b/>
        <sz val="11"/>
        <color rgb="FF000000"/>
        <rFont val="Calibri"/>
        <charset val="134"/>
      </rPr>
      <t>Date:</t>
    </r>
    <r>
      <rPr>
        <sz val="11"/>
        <color rgb="FF000000"/>
        <rFont val="Calibri"/>
        <charset val="134"/>
      </rPr>
      <t xml:space="preserve"> 09/09/2024          </t>
    </r>
    <r>
      <rPr>
        <b/>
        <sz val="11"/>
        <color rgb="FF000000"/>
        <rFont val="Calibri"/>
        <charset val="134"/>
      </rPr>
      <t>Status:</t>
    </r>
    <r>
      <rPr>
        <sz val="11"/>
        <color rgb="FF000000"/>
        <rFont val="Calibri"/>
        <charset val="134"/>
      </rPr>
      <t xml:space="preserve"> Open</t>
    </r>
  </si>
  <si>
    <t>SN</t>
  </si>
  <si>
    <t>Date</t>
  </si>
  <si>
    <t>Name</t>
  </si>
  <si>
    <t>Exp</t>
  </si>
  <si>
    <t>Source</t>
  </si>
  <si>
    <t>Status</t>
  </si>
  <si>
    <t>Client notes</t>
  </si>
  <si>
    <t>Internal Notes</t>
  </si>
  <si>
    <t>Anna Akhil</t>
  </si>
  <si>
    <t>2+</t>
  </si>
  <si>
    <t>Bench</t>
  </si>
  <si>
    <t>Client L1 scheduled</t>
  </si>
  <si>
    <t>11-09-2024,2:00pm</t>
  </si>
  <si>
    <r>
      <rPr>
        <b/>
        <sz val="11"/>
        <color rgb="FF000000"/>
        <rFont val="Calibri"/>
        <charset val="134"/>
      </rPr>
      <t>Date:</t>
    </r>
    <r>
      <rPr>
        <sz val="11"/>
        <color rgb="FF000000"/>
        <rFont val="Calibri"/>
        <charset val="134"/>
      </rPr>
      <t xml:space="preserve"> 30/07/2024          </t>
    </r>
    <r>
      <rPr>
        <b/>
        <sz val="11"/>
        <color rgb="FF000000"/>
        <rFont val="Calibri"/>
        <charset val="134"/>
      </rPr>
      <t>Status:</t>
    </r>
    <r>
      <rPr>
        <sz val="11"/>
        <color rgb="FF000000"/>
        <rFont val="Calibri"/>
        <charset val="134"/>
      </rPr>
      <t xml:space="preserve"> Open</t>
    </r>
  </si>
  <si>
    <t>Srini  Dupati</t>
  </si>
  <si>
    <t>10+</t>
  </si>
  <si>
    <t>Vendor</t>
  </si>
  <si>
    <t>Shared with client</t>
  </si>
  <si>
    <t>Rakesh</t>
  </si>
  <si>
    <t>Client screen select</t>
  </si>
  <si>
    <t>Asish Sahoo</t>
  </si>
  <si>
    <t>12+</t>
  </si>
  <si>
    <t>SANOOB MANGALASSERY</t>
  </si>
  <si>
    <t>14+</t>
  </si>
  <si>
    <t>TA</t>
  </si>
  <si>
    <r>
      <rPr>
        <b/>
        <sz val="11"/>
        <color theme="1"/>
        <rFont val="Calibri"/>
        <charset val="134"/>
        <scheme val="minor"/>
      </rPr>
      <t>Date:</t>
    </r>
    <r>
      <rPr>
        <sz val="11"/>
        <color theme="1"/>
        <rFont val="Calibri"/>
        <charset val="134"/>
        <scheme val="minor"/>
      </rPr>
      <t xml:space="preserve">             </t>
    </r>
    <r>
      <rPr>
        <b/>
        <sz val="11"/>
        <color theme="1"/>
        <rFont val="Calibri"/>
        <charset val="134"/>
        <scheme val="minor"/>
      </rPr>
      <t>Status:</t>
    </r>
    <r>
      <rPr>
        <sz val="11"/>
        <color theme="1"/>
        <rFont val="Calibri"/>
        <charset val="134"/>
        <scheme val="minor"/>
      </rPr>
      <t xml:space="preserve"> Open</t>
    </r>
  </si>
  <si>
    <t>RajPrabhu</t>
  </si>
  <si>
    <t>4+</t>
  </si>
  <si>
    <t>Internal screen reject</t>
  </si>
  <si>
    <t>Mohit Saver</t>
  </si>
  <si>
    <t>5+</t>
  </si>
  <si>
    <t>Client screen reject</t>
  </si>
  <si>
    <t>SAIVARDHAN THATIKONDA</t>
  </si>
  <si>
    <t>3+</t>
  </si>
  <si>
    <t>26-07-2024</t>
  </si>
  <si>
    <t>ASHOK KUMAR REDDY PAMIREDDY</t>
  </si>
  <si>
    <t>Internal L1 rejected</t>
  </si>
  <si>
    <t>Most of validation profile</t>
  </si>
  <si>
    <t>swapnil gawai</t>
  </si>
  <si>
    <t>Poor programming skills
He don't have development experience
He is into bug fixing
Didn't cleared interview</t>
  </si>
  <si>
    <t>sreehari</t>
  </si>
  <si>
    <t>interview to be scheduled with satish</t>
  </si>
  <si>
    <t>Nitesh</t>
  </si>
  <si>
    <t>Client L1 rejected</t>
  </si>
  <si>
    <t>Ranjith</t>
  </si>
  <si>
    <t>Anamika Choudhary</t>
  </si>
  <si>
    <t>Govindaraj Sangam</t>
  </si>
  <si>
    <t>High CTC,60 days Risky</t>
  </si>
  <si>
    <t>Mahesh</t>
  </si>
  <si>
    <t>Naveen Reddy</t>
  </si>
  <si>
    <t>Rakesh Potharla</t>
  </si>
  <si>
    <t>exceptionally for FW validation</t>
  </si>
  <si>
    <t>Puneeth B</t>
  </si>
  <si>
    <t>Currently at Bangalore,Internal pending review,exceptionally for FW validation</t>
  </si>
  <si>
    <t>Asif Ali Khan</t>
  </si>
  <si>
    <t>Not strong in c</t>
  </si>
  <si>
    <t>Sai Naveen Krishna K</t>
  </si>
  <si>
    <t>Anjali A J</t>
  </si>
  <si>
    <t>9+</t>
  </si>
  <si>
    <t>Jagpreet</t>
  </si>
  <si>
    <t>11+</t>
  </si>
  <si>
    <t>Sakthi Sun Pandy</t>
  </si>
  <si>
    <t>8+</t>
  </si>
  <si>
    <t>Client selected</t>
  </si>
  <si>
    <t>Dropped out</t>
  </si>
  <si>
    <t>Devi Priya</t>
  </si>
  <si>
    <t>7+</t>
  </si>
  <si>
    <t>Satya Sri</t>
  </si>
  <si>
    <t>Amarender.K (only hyderabad)</t>
  </si>
  <si>
    <t>Ranjithkumar Gandehosahalli Channegowda</t>
  </si>
  <si>
    <t>Internal L1 no show</t>
  </si>
  <si>
    <t>Raguram Asokan</t>
  </si>
  <si>
    <t>Pranav MS</t>
  </si>
  <si>
    <t>Client L3 rejected</t>
  </si>
  <si>
    <t>Omkar Bolla</t>
  </si>
  <si>
    <t>Client L2 rejected</t>
  </si>
  <si>
    <t>Durga Praveen</t>
  </si>
  <si>
    <t>Shaily Soni</t>
  </si>
  <si>
    <t>ARIJIT CHATTERJEE</t>
  </si>
  <si>
    <t xml:space="preserve">Anil Prajapati </t>
  </si>
  <si>
    <t>Client L1 no show</t>
  </si>
  <si>
    <t>Arjun K</t>
  </si>
  <si>
    <t>Sameer Umarji</t>
  </si>
  <si>
    <t>Sandhya S C</t>
  </si>
  <si>
    <t>Amit Kumar</t>
  </si>
  <si>
    <t>Mita poda</t>
  </si>
  <si>
    <r>
      <rPr>
        <b/>
        <sz val="11"/>
        <color theme="1"/>
        <rFont val="Calibri"/>
        <charset val="134"/>
        <scheme val="minor"/>
      </rPr>
      <t>Date:</t>
    </r>
    <r>
      <rPr>
        <sz val="11"/>
        <color theme="1"/>
        <rFont val="Calibri"/>
        <charset val="134"/>
        <scheme val="minor"/>
      </rPr>
      <t xml:space="preserve"> 05-07-2024            </t>
    </r>
    <r>
      <rPr>
        <b/>
        <sz val="11"/>
        <color theme="1"/>
        <rFont val="Calibri"/>
        <charset val="134"/>
        <scheme val="minor"/>
      </rPr>
      <t>Status:</t>
    </r>
    <r>
      <rPr>
        <sz val="11"/>
        <color theme="1"/>
        <rFont val="Calibri"/>
        <charset val="134"/>
        <scheme val="minor"/>
      </rPr>
      <t xml:space="preserve"> Open</t>
    </r>
  </si>
  <si>
    <t>RAHUL DASHARATH NAVALKAR</t>
  </si>
  <si>
    <t>NARAHARISETTI S R BHARGAVI NAIDU</t>
  </si>
  <si>
    <t>DEVIKARANI</t>
  </si>
  <si>
    <t>Poor in C programming</t>
  </si>
  <si>
    <t>Prabhavathi</t>
  </si>
  <si>
    <t>Interview scheduled on 31/07/2024 at 4:15pm</t>
  </si>
  <si>
    <t>SATISH KANAWADE</t>
  </si>
  <si>
    <t>Aman Yadav</t>
  </si>
  <si>
    <t>Programmimg not good</t>
  </si>
  <si>
    <t>Manoj R</t>
  </si>
  <si>
    <t>Interview scheduled on 20/08/2024 at 6:00pm</t>
  </si>
  <si>
    <r>
      <rPr>
        <b/>
        <sz val="11"/>
        <color rgb="FF000000"/>
        <rFont val="Calibri"/>
        <charset val="134"/>
        <scheme val="minor"/>
      </rPr>
      <t>Date:</t>
    </r>
    <r>
      <rPr>
        <sz val="11"/>
        <color rgb="FF000000"/>
        <rFont val="Calibri"/>
        <charset val="134"/>
        <scheme val="minor"/>
      </rPr>
      <t xml:space="preserve"> 21-07-2024            </t>
    </r>
    <r>
      <rPr>
        <b/>
        <sz val="11"/>
        <color rgb="FF000000"/>
        <rFont val="Calibri"/>
        <charset val="134"/>
        <scheme val="minor"/>
      </rPr>
      <t>Status:</t>
    </r>
    <r>
      <rPr>
        <sz val="11"/>
        <color rgb="FF000000"/>
        <rFont val="Calibri"/>
        <charset val="134"/>
        <scheme val="minor"/>
      </rPr>
      <t xml:space="preserve"> closed</t>
    </r>
  </si>
  <si>
    <t>Mahesh Mohan</t>
  </si>
  <si>
    <t>candidate dropped out</t>
  </si>
  <si>
    <t xml:space="preserve">Kavaskar S </t>
  </si>
  <si>
    <t>Client interview: Tue, 16th July at 11.00 am</t>
  </si>
  <si>
    <t>Alibasha A</t>
  </si>
  <si>
    <t>Netra</t>
  </si>
  <si>
    <t>Backedout</t>
  </si>
  <si>
    <t>Siva Sreenivas P</t>
  </si>
  <si>
    <t>Poor C</t>
  </si>
  <si>
    <t>Client interview: Mon, 15th July at 4.00pm</t>
  </si>
  <si>
    <t>Vivek Dutt</t>
  </si>
  <si>
    <t>Pallavi Nanneboina</t>
  </si>
  <si>
    <t>Ambika Rani S.B</t>
  </si>
  <si>
    <t>Manish Kumar</t>
  </si>
  <si>
    <t>Jameer J H</t>
  </si>
  <si>
    <t>Satish Reddy Kodimala</t>
  </si>
  <si>
    <t>Rajaprabhu S</t>
  </si>
  <si>
    <t>Mohit Savner</t>
  </si>
  <si>
    <t>Prakash R</t>
  </si>
  <si>
    <t xml:space="preserve">Position closed due to selection of Mahesh </t>
  </si>
  <si>
    <t>AdiShesh</t>
  </si>
  <si>
    <t>6+</t>
  </si>
  <si>
    <t>Candidate dropped</t>
  </si>
  <si>
    <t>Abhishek HS</t>
  </si>
  <si>
    <t>Shared with sales team</t>
  </si>
  <si>
    <t>Ravi Teja</t>
  </si>
  <si>
    <t>2.8+</t>
  </si>
  <si>
    <t>Ajit Gawade</t>
  </si>
  <si>
    <t>Interview to be scheduled with sathish</t>
  </si>
  <si>
    <t>Mahesh karanam</t>
  </si>
  <si>
    <t xml:space="preserve">Scheduled on 29/08/2024 at 6:30pm </t>
  </si>
  <si>
    <t>Dharma Prakash</t>
  </si>
  <si>
    <t>joined other company</t>
  </si>
  <si>
    <t>Varshini</t>
  </si>
  <si>
    <t>Varshini feedback
1. Poor programming skills
2. High salary expectations
Didn't cleared</t>
  </si>
  <si>
    <t>Satyaveer Singh</t>
  </si>
  <si>
    <t>1. Good programming skills
2. Has experience on BIOS and firmware
3. High salary expectations
Schedule client interview, if he clears proceed with offer</t>
  </si>
  <si>
    <t>ashok</t>
  </si>
  <si>
    <t>Internal L1 feedback pending</t>
  </si>
  <si>
    <r>
      <rPr>
        <b/>
        <sz val="11"/>
        <color theme="1"/>
        <rFont val="Calibri"/>
        <charset val="134"/>
        <scheme val="minor"/>
      </rPr>
      <t>Date:</t>
    </r>
    <r>
      <rPr>
        <sz val="11"/>
        <color theme="1"/>
        <rFont val="Calibri"/>
        <charset val="134"/>
        <scheme val="minor"/>
      </rPr>
      <t xml:space="preserve"> 24-06-2024            </t>
    </r>
    <r>
      <rPr>
        <b/>
        <sz val="11"/>
        <color theme="1"/>
        <rFont val="Calibri"/>
        <charset val="134"/>
        <scheme val="minor"/>
      </rPr>
      <t>Status:</t>
    </r>
    <r>
      <rPr>
        <sz val="11"/>
        <color theme="1"/>
        <rFont val="Calibri"/>
        <charset val="134"/>
        <scheme val="minor"/>
      </rPr>
      <t xml:space="preserve"> Open</t>
    </r>
  </si>
  <si>
    <r>
      <rPr>
        <b/>
        <sz val="11"/>
        <color theme="1"/>
        <rFont val="Calibri"/>
        <charset val="134"/>
        <scheme val="minor"/>
      </rPr>
      <t>Client: AMD
Location: Hyderabad
Experience: 5-8 years
2406_HYD_Multimedia_SysDE</t>
    </r>
    <r>
      <rPr>
        <sz val="11"/>
        <color theme="1"/>
        <rFont val="Calibri"/>
        <charset val="134"/>
        <scheme val="minor"/>
      </rPr>
      <t xml:space="preserve">
Position:</t>
    </r>
    <r>
      <rPr>
        <b/>
        <sz val="11"/>
        <color theme="1"/>
        <rFont val="Calibri"/>
        <charset val="134"/>
        <scheme val="minor"/>
      </rPr>
      <t xml:space="preserve"> 01 No.</t>
    </r>
    <r>
      <rPr>
        <sz val="11"/>
        <color theme="1"/>
        <rFont val="Calibri"/>
        <charset val="134"/>
        <scheme val="minor"/>
      </rPr>
      <t xml:space="preserve">
Experience Level:</t>
    </r>
    <r>
      <rPr>
        <b/>
        <sz val="11"/>
        <color theme="1"/>
        <rFont val="Calibri"/>
        <charset val="134"/>
        <scheme val="minor"/>
      </rPr>
      <t xml:space="preserve"> 5 - 8 years working experience</t>
    </r>
    <r>
      <rPr>
        <sz val="11"/>
        <color theme="1"/>
        <rFont val="Calibri"/>
        <charset val="134"/>
        <scheme val="minor"/>
      </rPr>
      <t xml:space="preserve">
Expected hire date: </t>
    </r>
    <r>
      <rPr>
        <b/>
        <sz val="11"/>
        <color theme="1"/>
        <rFont val="Calibri"/>
        <charset val="134"/>
        <scheme val="minor"/>
      </rPr>
      <t>Immediate</t>
    </r>
    <r>
      <rPr>
        <sz val="11"/>
        <color theme="1"/>
        <rFont val="Calibri"/>
        <charset val="134"/>
        <scheme val="minor"/>
      </rPr>
      <t xml:space="preserve">
Location: </t>
    </r>
    <r>
      <rPr>
        <b/>
        <sz val="11"/>
        <color theme="1"/>
        <rFont val="Calibri"/>
        <charset val="134"/>
        <scheme val="minor"/>
      </rPr>
      <t>Working from AMD Office – Hyderabad</t>
    </r>
    <r>
      <rPr>
        <sz val="11"/>
        <color theme="1"/>
        <rFont val="Calibri"/>
        <charset val="134"/>
        <scheme val="minor"/>
      </rPr>
      <t xml:space="preserve">
Education Qualifications: </t>
    </r>
    <r>
      <rPr>
        <b/>
        <sz val="11"/>
        <color theme="1"/>
        <rFont val="Calibri"/>
        <charset val="134"/>
        <scheme val="minor"/>
      </rPr>
      <t>B. Tech in Electronics or Electrical Engineering</t>
    </r>
    <r>
      <rPr>
        <sz val="11"/>
        <color theme="1"/>
        <rFont val="Calibri"/>
        <charset val="134"/>
        <scheme val="minor"/>
      </rPr>
      <t xml:space="preserve">
</t>
    </r>
    <r>
      <rPr>
        <b/>
        <sz val="11"/>
        <color theme="1"/>
        <rFont val="Calibri"/>
        <charset val="134"/>
        <scheme val="minor"/>
      </rPr>
      <t>Experience:</t>
    </r>
    <r>
      <rPr>
        <sz val="11"/>
        <color theme="1"/>
        <rFont val="Calibri"/>
        <charset val="134"/>
        <scheme val="minor"/>
      </rPr>
      <t xml:space="preserve">
1. Hands on experience with Gstreamer media framework, creating and building media pipelines.
2. Domain knowledge with Multimedia, Codecs (H.264/H.265), Color formats, Video pre/post processing algorithms like scaler, mixer, color Space Conversion.
3. Good hands-on Embedded Linux platform
   a. DRM/KMS: Direct Rendering Manager
   b. V4L2: Video for Linux 2
   c. FBDEV: Framebuffer Device
      how to use above sub-systems in user-space API.
4. MUST working knowledge on hardware evaluation boards.
5. Good to have C++ programming knowledge.
</t>
    </r>
    <r>
      <rPr>
        <b/>
        <sz val="11"/>
        <color theme="1"/>
        <rFont val="Calibri"/>
        <charset val="134"/>
        <scheme val="minor"/>
      </rPr>
      <t>Key Deliverables/Responsibilities:</t>
    </r>
    <r>
      <rPr>
        <sz val="11"/>
        <color theme="1"/>
        <rFont val="Calibri"/>
        <charset val="134"/>
        <scheme val="minor"/>
      </rPr>
      <t xml:space="preserve">
* Support technical marketing teams with system design, validation, and content creation activities.
* Experience working on AMD FPGAs is preferred.
* Experience with standard video processing functions such as Scaling, De-interlacing, Frame-Rate Conversion, Tone Mapping.</t>
    </r>
  </si>
  <si>
    <t>Sharanappa S Virbasagoal</t>
  </si>
  <si>
    <t>Risk Profile.
Screan reject by notice period.
Need re review again.
If he had really good at V4L2, then we share this profile to client</t>
  </si>
  <si>
    <t>Spoorthi K</t>
  </si>
  <si>
    <t>AnanthaKrishnan U.S</t>
  </si>
  <si>
    <t>onboarding date: 27september</t>
  </si>
  <si>
    <t>Saurabh Shukla</t>
  </si>
  <si>
    <r>
      <rPr>
        <b/>
        <sz val="11"/>
        <color theme="1"/>
        <rFont val="Calibri"/>
        <charset val="134"/>
        <scheme val="minor"/>
      </rPr>
      <t>Date:</t>
    </r>
    <r>
      <rPr>
        <sz val="11"/>
        <color theme="1"/>
        <rFont val="Calibri"/>
        <charset val="134"/>
        <scheme val="minor"/>
      </rPr>
      <t xml:space="preserve"> 04-07-2024            </t>
    </r>
    <r>
      <rPr>
        <b/>
        <sz val="11"/>
        <color theme="1"/>
        <rFont val="Calibri"/>
        <charset val="134"/>
        <scheme val="minor"/>
      </rPr>
      <t>Status:</t>
    </r>
    <r>
      <rPr>
        <sz val="11"/>
        <color theme="1"/>
        <rFont val="Calibri"/>
        <charset val="134"/>
        <scheme val="minor"/>
      </rPr>
      <t xml:space="preserve"> Closed</t>
    </r>
  </si>
  <si>
    <t>Pavan Kumar</t>
  </si>
  <si>
    <t>Surender Naragudam</t>
  </si>
  <si>
    <r>
      <rPr>
        <b/>
        <sz val="11"/>
        <color theme="1"/>
        <rFont val="Calibri"/>
        <charset val="134"/>
        <scheme val="minor"/>
      </rPr>
      <t>Date:</t>
    </r>
    <r>
      <rPr>
        <sz val="11"/>
        <color theme="1"/>
        <rFont val="Calibri"/>
        <charset val="134"/>
        <scheme val="minor"/>
      </rPr>
      <t xml:space="preserve">             </t>
    </r>
    <r>
      <rPr>
        <b/>
        <sz val="11"/>
        <color theme="1"/>
        <rFont val="Calibri"/>
        <charset val="134"/>
        <scheme val="minor"/>
      </rPr>
      <t>Status:</t>
    </r>
    <r>
      <rPr>
        <sz val="11"/>
        <color theme="1"/>
        <rFont val="Calibri"/>
        <charset val="134"/>
        <scheme val="minor"/>
      </rPr>
      <t xml:space="preserve"> Closed</t>
    </r>
  </si>
  <si>
    <t>GuruBasavarajaiah N M</t>
  </si>
  <si>
    <t>ManojKumar Perubhotla</t>
  </si>
  <si>
    <t>Pothamsetty Niranjan</t>
  </si>
  <si>
    <t>1+</t>
  </si>
  <si>
    <t>Sai Kumar Akula</t>
  </si>
  <si>
    <t>Pranav Bhatt</t>
  </si>
  <si>
    <t>Pending review</t>
  </si>
  <si>
    <t>Internal L1 selected</t>
  </si>
  <si>
    <t>Internal L1 screen reject</t>
  </si>
  <si>
    <t>Offer Pending</t>
  </si>
  <si>
    <t>Offer Extended</t>
  </si>
  <si>
    <t>Internal L2 scheduled</t>
  </si>
  <si>
    <t>Client L1 to be scheduled</t>
  </si>
  <si>
    <t>Offer Accepted</t>
  </si>
  <si>
    <t>Internal L2 selected</t>
  </si>
  <si>
    <t>Internal L2 screen reject</t>
  </si>
  <si>
    <t>Onboarding Process Initiated</t>
  </si>
  <si>
    <t>Internal L2 feedback pending</t>
  </si>
  <si>
    <t>Client L1 feedback pending</t>
  </si>
  <si>
    <t>Internal L2 rejected</t>
  </si>
  <si>
    <t>Onboarded</t>
  </si>
  <si>
    <t>Internal screen select</t>
  </si>
  <si>
    <t>Client L1 selected</t>
  </si>
  <si>
    <t>Internal L2 no show</t>
  </si>
  <si>
    <t>Client L2 to be scheduled</t>
  </si>
  <si>
    <t>Client L2 scheduled</t>
  </si>
  <si>
    <t>Client L2 feedback pending</t>
  </si>
  <si>
    <t>Client L2 selected</t>
  </si>
  <si>
    <t>Client L3 to be scheduled</t>
  </si>
  <si>
    <t>Client L2 no show</t>
  </si>
  <si>
    <t>Client L3 scheduled</t>
  </si>
  <si>
    <t>Client L3 feedback pending</t>
  </si>
  <si>
    <t>Client L3 no show</t>
  </si>
  <si>
    <t>Client L3 selected</t>
  </si>
  <si>
    <t>Client F2F rejected</t>
  </si>
  <si>
    <t>Client F2F scheduled</t>
  </si>
  <si>
    <t>Client F2F no show</t>
  </si>
  <si>
    <t>Client F2F feedback pending</t>
  </si>
  <si>
    <t>Client rejected</t>
  </si>
  <si>
    <t>Offer Rejected</t>
  </si>
  <si>
    <t>Group Names</t>
  </si>
  <si>
    <t>Delivery</t>
  </si>
  <si>
    <t>Sales</t>
  </si>
  <si>
    <t>Rejects</t>
  </si>
  <si>
    <t>Selects</t>
  </si>
  <si>
    <r>
      <t xml:space="preserve">Client: AMD
Location: Hyderabd
Experience:  4+ years
Validation Engineer -FPGA </t>
    </r>
    <r>
      <rPr>
        <sz val="11"/>
        <color theme="1"/>
        <rFont val="Calibri"/>
        <charset val="134"/>
        <scheme val="minor"/>
      </rPr>
      <t xml:space="preserve">
</t>
    </r>
    <r>
      <rPr>
        <b/>
        <sz val="11"/>
        <color theme="1"/>
        <rFont val="Calibri"/>
        <charset val="134"/>
        <scheme val="minor"/>
      </rPr>
      <t xml:space="preserve">Job Description : </t>
    </r>
    <r>
      <rPr>
        <sz val="11"/>
        <color theme="1"/>
        <rFont val="Calibri"/>
        <charset val="134"/>
        <scheme val="minor"/>
      </rPr>
      <t xml:space="preserve">
* Strong knowledge in digital design. 
* FPGA Basics, FPGA Tools flow, using Xilinx FPGAs in preferred.
* Hands on working knowledge on C/System C/C++.
* Knowledge of Validating IP/IP Example designs on Xilinx boards, debugging of failures on target boards, board bring up.
* Knowledge of TCL/Python 
* Proficiency in linux/ubuntu environment.
* Good communication skills. 
Basic Job Deliverable :
* Validate existing suite of tests.
* Create test suite for new features.
* Debug/Report failures.
* Modify/update existing designs per requirements. 
HOLD</t>
    </r>
  </si>
  <si>
    <r>
      <t xml:space="preserve">Client: AMD
Location: Hyderabad
Experience: 4-10 years
0507Linux_DEV_contractor
Loc : HYD.
Client : Xilix-AMD
Experience Required: 4+ to 10 years
Job Description:
</t>
    </r>
    <r>
      <rPr>
        <sz val="11"/>
        <color theme="1"/>
        <rFont val="Calibri"/>
        <charset val="134"/>
        <scheme val="minor"/>
      </rPr>
      <t xml:space="preserve">
We are seeking a skilled and experienced Ethernet Linux Driver Developer to join our team on a contract basis. The ideal candidate will have a strong background in embedded Linux environments and a thorough understanding of Ethernet.
</t>
    </r>
    <r>
      <rPr>
        <b/>
        <sz val="11"/>
        <color theme="1"/>
        <rFont val="Calibri"/>
        <charset val="134"/>
        <scheme val="minor"/>
      </rPr>
      <t>Key Responsibilities:</t>
    </r>
    <r>
      <rPr>
        <sz val="11"/>
        <color theme="1"/>
        <rFont val="Calibri"/>
        <charset val="134"/>
        <scheme val="minor"/>
      </rPr>
      <t xml:space="preserve">
* Develop, test, and maintain Ethernet drivers for Linux.
* Work within an embedded Linux environment.
* Ensure high-quality code by utilizing good C/C++ programming practices.
* Collaborate effectively with team members and communicate technical details clearly.
Req_Closed</t>
    </r>
  </si>
  <si>
    <t xml:space="preserve">Client: AMD
Location: Hyderabad
Experience: 2-10 years
JD:
The candidate should have 2-10 years of experience in software scripting, especially using Python
Location:Hyderabad
Following are the skill set:
Must have skills:
Should be very good in coding using Python scripting language
Experience of coding in Shell scripting
Experience of coding in Linux environment
Experience of working in Jenkins environment
Experience of working in semiconductor or embedded domain
Experience of running automated or scripted test cases
Experience of debugging and triaging test failures, and filing issues in JIRA/Bugzilla/other bug tracking tool
Desirable skills:
Experience of writing Python scripts for Windows
Knowledge of Video codecs/video compression/image compression technology
Knowledge of FFmpeg or Gstreamer video tool
Experience of DevOps and creating/maintaining VM systems on Linux and/or Windows
</t>
  </si>
  <si>
    <r>
      <t xml:space="preserve">Client: AMD
Location: Bangalore
Experience: 3-7 years
BIOS – UEFI and Coreboot | Location: Bangalore
Mandatory Skills :
* 3-7 years of experience in the x86 BIOS/UEFI development
* Experience with x86 CPU/APU architectures and associated compilation tools
* Expert in C language
* Experience with platform bring-up.
* Familiar with at least one BIOS code base (AMI, Insyde, or Phoenix BIOS)
* Experience of working with opensource coreboot project &amp; mainboard related porting.
* Experience of working with Intel FSP codebase and understanding of coreboot &amp; FSP boot flow.
* Understanding of coreboot &amp; FSP build tools and build processes.
* Experience of working with different coreboot payloads like edk2, SeaBios, Tianocore etc
* Ability to read platform Hardware and Processor specifications to understand the coreboot mainboard porting required.
* Good understanding of UEFI framework concepts to port UEFI code to FSP.
Additional Skillset :
* Working knowledge of Git for code reviews, source code management, and BIOS releases to QA.
* Ability to juggle tasks and respond to different teams for various requests for custom BIOS requirements. 
* Good understanding of industry standard protocols like PCIe, SPI, eSPI etc.
* Good understanding of specifications like ACPI, SMM.
* Good understanding of x86-64 architecture from BIOS developer’s perspective.
* Good understanding of UEFI BIOS Boot flow.
* Basic understanding of Linux Kernel like software development concepts (Kconfig).
</t>
    </r>
    <r>
      <rPr>
        <b/>
        <sz val="11"/>
        <color rgb="FF000000"/>
        <rFont val="Calibri"/>
        <charset val="134"/>
      </rPr>
      <t>Internal Notes
- BIOS/UEFI
- BIOS Codebase (AMI, Insyde, Phoenix BIOS)
- Coreboot &amp; FSP bootflow
- Strong C programming</t>
    </r>
  </si>
  <si>
    <r>
      <t xml:space="preserve">Client: AMD
Location: Bangalore
Experience: 3-7 years
ABL FW ( Memory Firmware ) 
</t>
    </r>
    <r>
      <rPr>
        <sz val="11"/>
        <color rgb="FF000000"/>
        <rFont val="Calibri"/>
        <charset val="134"/>
        <scheme val="minor"/>
      </rPr>
      <t xml:space="preserve">
JD:
PREFERRED EXPERIENCE: 3-7 years’ experience.
* Strong with C language programming
* Experience with memory recognition and configuration code
* Experience with hardware debug tools
* Good problem solving, analysis and debugging skills
* Good understanding of DDR4, DDR5, NVDIMM
* Good understanding of different DIMM types (UDIMM/SODIMM/RDIMM/LRDIMM/LPDDR)
* Good understanding of UMC features like ECC, SME, SEV, RAS etc
* Understanding of different vendor implementations and memory timing difference is a big plus
* Knowledge of platform BIOS and UEFI/Coreboot is a big plus
* Scripting knowledge is a plus</t>
    </r>
  </si>
  <si>
    <r>
      <t xml:space="preserve">Client: AMD
Location: Bangalore
Experience: 5-12 years
ASP Linux CP
EMBS_Secure_Bootloader_BLR
JD:
</t>
    </r>
    <r>
      <rPr>
        <sz val="11"/>
        <color rgb="FF000000"/>
        <rFont val="Calibri"/>
        <charset val="134"/>
        <scheme val="minor"/>
      </rPr>
      <t xml:space="preserve">
5-12  years of relevant industry experience
Experience developing Linux Device Drivers/ Bootloader / BOOTROM/ Content Security Features like Widevine/ HDCP
Exposure to applied Cryptography &amp; Security protocols such as AES, DES, RSA will be an added advantage
Strong analysis and problem solving skills
Team player with good communication skills</t>
    </r>
  </si>
  <si>
    <r>
      <t xml:space="preserve">Client: AMD
Location: Hyderabad
Experience: 2-4 years
0507_SR_SFT_ENG- Firmware Development
</t>
    </r>
    <r>
      <rPr>
        <sz val="11"/>
        <color rgb="FF000000"/>
        <rFont val="Calibri"/>
        <charset val="134"/>
        <scheme val="minor"/>
      </rPr>
      <t xml:space="preserve">Kindly share only those resumes whom you/your team have already evaluated
</t>
    </r>
    <r>
      <rPr>
        <b/>
        <sz val="11"/>
        <color rgb="FF000000"/>
        <rFont val="Calibri"/>
        <charset val="134"/>
        <scheme val="minor"/>
      </rPr>
      <t xml:space="preserve">Loc : HYD.
Position: 01
Job Title:  Senior Software engineer
Job Description:
</t>
    </r>
    <r>
      <rPr>
        <sz val="11"/>
        <color rgb="FF000000"/>
        <rFont val="Calibri"/>
        <charset val="134"/>
        <scheme val="minor"/>
      </rPr>
      <t xml:space="preserve">The engineer will be responsible for Development, debugging, bug fixing and testing of TF-A for AMD SOCs
</t>
    </r>
    <r>
      <rPr>
        <b/>
        <sz val="11"/>
        <color rgb="FF000000"/>
        <rFont val="Calibri"/>
        <charset val="134"/>
        <scheme val="minor"/>
      </rPr>
      <t xml:space="preserve">Basic Job Deliverable:
</t>
    </r>
    <r>
      <rPr>
        <sz val="11"/>
        <color rgb="FF000000"/>
        <rFont val="Calibri"/>
        <charset val="134"/>
        <scheme val="minor"/>
      </rPr>
      <t xml:space="preserve">-Debug and solve TF-A issues.
-Enhance TF-A to meet the new customer requirements.
- contribute to upstream TF-A with the AMD changes.
</t>
    </r>
    <r>
      <rPr>
        <b/>
        <sz val="11"/>
        <color rgb="FF000000"/>
        <rFont val="Calibri"/>
        <charset val="134"/>
        <scheme val="minor"/>
      </rPr>
      <t>Qualification:</t>
    </r>
    <r>
      <rPr>
        <sz val="11"/>
        <color rgb="FF000000"/>
        <rFont val="Calibri"/>
        <charset val="134"/>
        <scheme val="minor"/>
      </rPr>
      <t xml:space="preserve"> Bachelors or Masters in Electronics/Electrical/Computer Engineering
</t>
    </r>
    <r>
      <rPr>
        <b/>
        <sz val="11"/>
        <color rgb="FF000000"/>
        <rFont val="Calibri"/>
        <charset val="134"/>
        <scheme val="minor"/>
      </rPr>
      <t xml:space="preserve">Experience Level
</t>
    </r>
    <r>
      <rPr>
        <sz val="11"/>
        <color rgb="FF000000"/>
        <rFont val="Calibri"/>
        <charset val="134"/>
        <scheme val="minor"/>
      </rPr>
      <t xml:space="preserve">-       2 to 4 years TF-A development experience.
Or
-       2 to 4 years any security firmware development experience.
-       2 to 4 years of C programming experience.
-        Should have Linux Drivers Development knowledge
-        Good System Level knowledge
-        Good debugging skills
-        Good Communication skills.
-        Usage of  AMD(Xilinx) Tool Vivado is an added advantage
</t>
    </r>
    <r>
      <rPr>
        <b/>
        <sz val="11"/>
        <color rgb="FF000000"/>
        <rFont val="Calibri"/>
        <charset val="134"/>
        <scheme val="minor"/>
      </rPr>
      <t>Internal Notes
- Strong C programming 
- Trusted Firmware or Secure firmware development
- LDD</t>
    </r>
  </si>
  <si>
    <r>
      <t xml:space="preserve">Client: AMD
Location: Bangalore
Experience: 3-7 years
PMFW(Power Management FW) 
JD:
Experience:
</t>
    </r>
    <r>
      <rPr>
        <sz val="11"/>
        <color rgb="FF000000"/>
        <rFont val="Calibri"/>
        <charset val="134"/>
        <scheme val="minor"/>
      </rPr>
      <t xml:space="preserve">- 3-7 years experience in hands on firmware development.
- Strong with C language programming
- Good understanding and experience with BIOS, power management and PCIe
- Strong knowledge of UEFI BIOS, ACPI. AGESA knowledge is a big plus
- Strong knowledge of platform BIOS development
- Good knowledge SoC power management – CPU/Device power states, hot-plug etc
- Firmware development &amp; release process understanding
- Prior experience working with firmware design &amp; development
- OS/Drivers/Software stack understanding is a plus
- Excellent communication and articulation skills
</t>
    </r>
    <r>
      <rPr>
        <b/>
        <sz val="11"/>
        <color rgb="FF000000"/>
        <rFont val="Calibri"/>
        <charset val="134"/>
        <scheme val="minor"/>
      </rPr>
      <t xml:space="preserve">Academic credentials:
</t>
    </r>
    <r>
      <rPr>
        <sz val="11"/>
        <color rgb="FF000000"/>
        <rFont val="Calibri"/>
        <charset val="134"/>
        <scheme val="minor"/>
      </rPr>
      <t xml:space="preserve">- Bachelor’s degree in computer science engineering from reputed college
- Master’s degree from reputed university is a big plus
</t>
    </r>
    <r>
      <rPr>
        <b/>
        <sz val="11"/>
        <color rgb="FF000000"/>
        <rFont val="Calibri"/>
        <charset val="134"/>
        <scheme val="minor"/>
      </rPr>
      <t>Internal Notes
- Strong C Programming
- Firmware development + 
- UEFI/BIOS development
- Power Management (CPU states, S0, S1)</t>
    </r>
  </si>
  <si>
    <r>
      <t>Client: AMD
Location: Bangalore
Experience: 3-7 years
Security firmware development for AMD Embedded SoCs</t>
    </r>
    <r>
      <rPr>
        <sz val="11"/>
        <color theme="1"/>
        <rFont val="Calibri"/>
        <charset val="134"/>
        <scheme val="minor"/>
      </rPr>
      <t xml:space="preserve">
* 3-7 yrs Security Firmware experience
* Good knowledge about silicon security subsystem / policy, root of trust, TPM/fTPM, Widevine
* Good knowledge of trusted applications and handshake
* Very strong C skills + debug/review capability
* Must have working knowledge on git/gerrit
* Boot loader, Linux knowledge is a plus
* Good to have exposer to JIRA
* Good to have knowledge of UEFI / BIOS</t>
    </r>
  </si>
  <si>
    <r>
      <t xml:space="preserve">Client: AMD
Location: Hyderabad
Experience: 8+ years
The candidate should be having 8+ years of experience in DevOps engineering (Jenkins expertise)
</t>
    </r>
    <r>
      <rPr>
        <b/>
        <sz val="11"/>
        <color rgb="FF000000"/>
        <rFont val="Calibri"/>
        <charset val="134"/>
        <scheme val="minor"/>
      </rPr>
      <t xml:space="preserve">Following are the skill set:
</t>
    </r>
    <r>
      <rPr>
        <sz val="11"/>
        <color rgb="FF000000"/>
        <rFont val="Calibri"/>
        <charset val="134"/>
        <scheme val="minor"/>
      </rPr>
      <t xml:space="preserve">
</t>
    </r>
    <r>
      <rPr>
        <b/>
        <sz val="11"/>
        <color rgb="FF000000"/>
        <rFont val="Calibri"/>
        <charset val="134"/>
        <scheme val="minor"/>
      </rPr>
      <t xml:space="preserve">Must have skills:
</t>
    </r>
    <r>
      <rPr>
        <sz val="11"/>
        <color rgb="FF000000"/>
        <rFont val="Calibri"/>
        <charset val="134"/>
        <scheme val="minor"/>
      </rPr>
      <t xml:space="preserve">Expertise in Jenkins - including pipeline scripting and plugin management 
Proficient in Python scripting language
Proficient in using Shell script 
Experience of running automated or scripted test cases in pipelines and implementing gating 
Experience with Ansible/Salt for configuration management and deployment Automation 
Experience with Infrastructure as Code(Iac) tools and Principles 
Expereince with using Terraform for Infrastrcuture management and provisioning 
Familiarity with containerization technologies (e.g Docker)
Experience with Monitoring tools (Prometheus/Grafana/Elk Stack) is a plus 
Solid understanding of version control systems , particularly Git
Very strong understanding of modern SDLC best practises and workflows
Proven Experience with design, implement and management of CI/CD pipelines using Jenkins to automate build, test and deployment processes 
Desirable skills:
Experience of working in Pytest
Experience of working with VM installations and management in Linux &amp; Windows environment
Experience of working in semiconductor or embedded domain
Experience of coding in both Linux and Windows environment
Experience of debugging, triaging and filing issues in JIRA/Bugzilla/other bug tracking tool
Knowledge of Video codecs / video compression / image compression technology
Experience with Cloud Platforms (Azure/AWS/Google Cloud) is a plus 
The selected candidate will be part of AMD Video software QA team, supporting the Jenkins based CI/CD system, software automation and testing activities of AMD Video IP SDK. Basic responsibilities/deliverables include:
Setting up and maintaining Jenkins based CI/CD automation environment for the video team
Making sure Jenkins automation runs smoothly
Interacting with various software owners, management and other stakeholders as needed
Mentoring junior engineers
Creating reports for management, as needed
</t>
    </r>
    <r>
      <rPr>
        <b/>
        <sz val="11"/>
        <color rgb="FF000000"/>
        <rFont val="Calibri"/>
        <charset val="134"/>
        <scheme val="minor"/>
      </rPr>
      <t xml:space="preserve">BE/BTech/ME/MTech
</t>
    </r>
    <r>
      <rPr>
        <sz val="11"/>
        <color rgb="FF000000"/>
        <rFont val="Calibri"/>
        <charset val="134"/>
        <scheme val="minor"/>
      </rPr>
      <t xml:space="preserve">8+ years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</si>
</sst>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1">
    <font>
      <sz val="11"/>
      <color theme="1"/>
      <name val="Calibri"/>
      <charset val="134"/>
      <scheme val="minor"/>
    </font>
    <font>
      <b/>
      <sz val="11"/>
      <color theme="1"/>
      <name val="Calibri"/>
      <charset val="134"/>
      <scheme val="minor"/>
    </font>
    <font>
      <b/>
      <sz val="11"/>
      <name val="Calibri"/>
      <charset val="134"/>
      <scheme val="minor"/>
    </font>
    <font>
      <sz val="11"/>
      <color theme="0"/>
      <name val="Calibri"/>
      <charset val="134"/>
      <scheme val="minor"/>
    </font>
    <font>
      <strike/>
      <sz val="11"/>
      <color theme="1"/>
      <name val="Calibri"/>
      <charset val="134"/>
      <scheme val="minor"/>
    </font>
    <font>
      <sz val="11"/>
      <color rgb="FF000000"/>
      <name val="Calibri"/>
      <charset val="134"/>
      <scheme val="minor"/>
    </font>
    <font>
      <b/>
      <sz val="11"/>
      <color rgb="FF000000"/>
      <name val="Calibri"/>
      <charset val="134"/>
      <scheme val="minor"/>
    </font>
    <font>
      <sz val="11"/>
      <color rgb="FF000000"/>
      <name val="Calibri"/>
      <charset val="134"/>
    </font>
    <font>
      <sz val="18"/>
      <color theme="1"/>
      <name val="Calibri"/>
      <charset val="134"/>
      <scheme val="minor"/>
    </font>
    <font>
      <b/>
      <sz val="18"/>
      <color theme="1"/>
      <name val="Calibri"/>
      <charset val="134"/>
      <scheme val="minor"/>
    </font>
    <font>
      <b/>
      <sz val="11"/>
      <color rgb="FF000000"/>
      <name val="Calibri"/>
      <charset val="134"/>
    </font>
  </fonts>
  <fills count="11">
    <fill>
      <patternFill patternType="none"/>
    </fill>
    <fill>
      <patternFill patternType="gray125"/>
    </fill>
    <fill>
      <patternFill patternType="solid">
        <fgColor theme="0" tint="-0.14996795556505021"/>
        <bgColor indexed="64"/>
      </patternFill>
    </fill>
    <fill>
      <patternFill patternType="solid">
        <fgColor rgb="FF00B0F0"/>
        <bgColor indexed="64"/>
      </patternFill>
    </fill>
    <fill>
      <patternFill patternType="solid">
        <fgColor theme="1" tint="0.34998626667073579"/>
        <bgColor indexed="64"/>
      </patternFill>
    </fill>
    <fill>
      <patternFill patternType="solid">
        <fgColor rgb="FFFFFF00"/>
        <bgColor indexed="64"/>
      </patternFill>
    </fill>
    <fill>
      <patternFill patternType="solid">
        <fgColor rgb="FFFFD700"/>
        <bgColor indexed="64"/>
      </patternFill>
    </fill>
    <fill>
      <patternFill patternType="solid">
        <fgColor rgb="FF00FFFF"/>
        <bgColor indexed="64"/>
      </patternFill>
    </fill>
    <fill>
      <patternFill patternType="solid">
        <fgColor rgb="FFE6E6FA"/>
        <bgColor indexed="64"/>
      </patternFill>
    </fill>
    <fill>
      <patternFill patternType="solid">
        <fgColor rgb="FF39FF14"/>
        <bgColor indexed="64"/>
      </patternFill>
    </fill>
    <fill>
      <patternFill patternType="solid">
        <fgColor theme="0" tint="-0.34998626667073579"/>
        <bgColor indexed="64"/>
      </patternFill>
    </fill>
  </fills>
  <borders count="4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right style="medium">
        <color theme="0"/>
      </right>
      <top/>
      <bottom style="medium">
        <color auto="1"/>
      </bottom>
      <diagonal/>
    </border>
    <border>
      <left style="medium">
        <color theme="0"/>
      </left>
      <right style="medium">
        <color theme="0"/>
      </right>
      <top style="medium">
        <color theme="0"/>
      </top>
      <bottom style="medium">
        <color theme="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style="medium">
        <color theme="0"/>
      </top>
      <bottom style="medium">
        <color theme="0"/>
      </bottom>
      <diagonal/>
    </border>
    <border>
      <left style="medium">
        <color auto="1"/>
      </left>
      <right/>
      <top/>
      <bottom/>
      <diagonal/>
    </border>
    <border>
      <left/>
      <right style="medium">
        <color auto="1"/>
      </right>
      <top/>
      <bottom/>
      <diagonal/>
    </border>
    <border>
      <left style="medium">
        <color theme="0"/>
      </left>
      <right style="medium">
        <color theme="0"/>
      </right>
      <top style="medium">
        <color theme="0"/>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rgb="FF000000"/>
      </left>
      <right style="thin">
        <color auto="1"/>
      </right>
      <top style="medium">
        <color rgb="FF000000"/>
      </top>
      <bottom style="medium">
        <color rgb="FF000000"/>
      </bottom>
      <diagonal/>
    </border>
    <border>
      <left style="thin">
        <color auto="1"/>
      </left>
      <right style="thin">
        <color auto="1"/>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65">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0" xfId="0" applyAlignment="1">
      <alignment vertical="top"/>
    </xf>
    <xf numFmtId="0" fontId="0" fillId="0" borderId="0" xfId="0" applyAlignment="1">
      <alignment horizontal="right"/>
    </xf>
    <xf numFmtId="0" fontId="2" fillId="3" borderId="9" xfId="0" applyFont="1" applyFill="1" applyBorder="1" applyAlignment="1">
      <alignment horizontal="right" vertical="top"/>
    </xf>
    <xf numFmtId="0" fontId="3" fillId="4" borderId="13" xfId="0" applyFont="1" applyFill="1" applyBorder="1" applyAlignment="1">
      <alignment horizontal="right" vertical="top"/>
    </xf>
    <xf numFmtId="0" fontId="2" fillId="3" borderId="16" xfId="0" applyFont="1" applyFill="1" applyBorder="1" applyAlignment="1">
      <alignment horizontal="left" vertical="top"/>
    </xf>
    <xf numFmtId="164" fontId="0" fillId="0" borderId="17" xfId="0" applyNumberFormat="1" applyBorder="1" applyAlignment="1">
      <alignment horizontal="left" vertical="top"/>
    </xf>
    <xf numFmtId="0" fontId="0" fillId="0" borderId="17" xfId="0" applyBorder="1" applyAlignment="1">
      <alignment horizontal="left" vertical="top"/>
    </xf>
    <xf numFmtId="0" fontId="3" fillId="4" borderId="20" xfId="0" applyFont="1" applyFill="1" applyBorder="1" applyAlignment="1">
      <alignment horizontal="right" vertical="top"/>
    </xf>
    <xf numFmtId="0" fontId="4" fillId="0" borderId="17" xfId="0" applyFont="1" applyBorder="1" applyAlignment="1">
      <alignment horizontal="left" vertical="top"/>
    </xf>
    <xf numFmtId="0" fontId="0" fillId="0" borderId="17" xfId="0" applyBorder="1" applyAlignment="1">
      <alignment horizontal="left" vertical="top" wrapText="1"/>
    </xf>
    <xf numFmtId="0" fontId="0" fillId="0" borderId="17" xfId="0" applyBorder="1" applyAlignment="1">
      <alignment vertical="top" wrapText="1"/>
    </xf>
    <xf numFmtId="164" fontId="0" fillId="5" borderId="17" xfId="0" applyNumberFormat="1" applyFill="1" applyBorder="1" applyAlignment="1">
      <alignment horizontal="left" vertical="top"/>
    </xf>
    <xf numFmtId="0" fontId="0" fillId="5" borderId="17" xfId="0" applyFill="1" applyBorder="1" applyAlignment="1">
      <alignment horizontal="left" vertical="top"/>
    </xf>
    <xf numFmtId="0" fontId="8" fillId="6" borderId="21" xfId="0" applyFont="1" applyFill="1" applyBorder="1"/>
    <xf numFmtId="0" fontId="8" fillId="7" borderId="22" xfId="0" applyFont="1" applyFill="1" applyBorder="1"/>
    <xf numFmtId="0" fontId="9" fillId="3" borderId="23" xfId="0" applyFont="1" applyFill="1" applyBorder="1" applyAlignment="1">
      <alignment horizontal="left"/>
    </xf>
    <xf numFmtId="0" fontId="9" fillId="3" borderId="24" xfId="0" applyFont="1" applyFill="1" applyBorder="1" applyAlignment="1">
      <alignment horizontal="left"/>
    </xf>
    <xf numFmtId="0" fontId="8" fillId="8" borderId="22" xfId="0" applyFont="1" applyFill="1" applyBorder="1"/>
    <xf numFmtId="0" fontId="8" fillId="0" borderId="25" xfId="0" applyFont="1" applyBorder="1" applyAlignment="1">
      <alignment horizontal="left" vertical="center"/>
    </xf>
    <xf numFmtId="0" fontId="8" fillId="0" borderId="26" xfId="0" applyFont="1" applyBorder="1"/>
    <xf numFmtId="0" fontId="8" fillId="0" borderId="26" xfId="0" applyFont="1" applyBorder="1" applyAlignment="1">
      <alignment horizontal="center" vertical="center"/>
    </xf>
    <xf numFmtId="0" fontId="8" fillId="9" borderId="22" xfId="0" applyFont="1" applyFill="1" applyBorder="1"/>
    <xf numFmtId="0" fontId="8" fillId="10" borderId="22" xfId="0" applyFont="1" applyFill="1" applyBorder="1"/>
    <xf numFmtId="0" fontId="8" fillId="0" borderId="27" xfId="0" applyFont="1" applyBorder="1" applyAlignment="1">
      <alignment horizontal="left" vertical="center"/>
    </xf>
    <xf numFmtId="0" fontId="8" fillId="0" borderId="28" xfId="0" applyFont="1" applyBorder="1"/>
    <xf numFmtId="0" fontId="8" fillId="0" borderId="28" xfId="0" applyFont="1" applyBorder="1" applyAlignment="1">
      <alignment horizontal="center" vertical="center"/>
    </xf>
    <xf numFmtId="0" fontId="8" fillId="0" borderId="29" xfId="0" applyFont="1" applyBorder="1" applyAlignment="1">
      <alignment horizontal="left" vertical="center"/>
    </xf>
    <xf numFmtId="0" fontId="8" fillId="0" borderId="30" xfId="0" applyFont="1" applyBorder="1"/>
    <xf numFmtId="0" fontId="8" fillId="0" borderId="30" xfId="0" applyFont="1" applyBorder="1" applyAlignment="1">
      <alignment horizontal="center" vertical="center"/>
    </xf>
    <xf numFmtId="0" fontId="8" fillId="3" borderId="31" xfId="0" applyFont="1" applyFill="1" applyBorder="1"/>
    <xf numFmtId="0" fontId="8" fillId="3" borderId="0" xfId="0" applyFont="1" applyFill="1"/>
    <xf numFmtId="0" fontId="0" fillId="3" borderId="0" xfId="0" applyFill="1"/>
    <xf numFmtId="0" fontId="8" fillId="3" borderId="32" xfId="0" applyFont="1" applyFill="1" applyBorder="1"/>
    <xf numFmtId="0" fontId="8" fillId="3" borderId="33" xfId="0" applyFont="1" applyFill="1" applyBorder="1"/>
    <xf numFmtId="0" fontId="0" fillId="3" borderId="33" xfId="0" applyFill="1" applyBorder="1"/>
    <xf numFmtId="0" fontId="9" fillId="3" borderId="34" xfId="0" applyFont="1" applyFill="1" applyBorder="1" applyAlignment="1">
      <alignment horizontal="left"/>
    </xf>
    <xf numFmtId="0" fontId="8" fillId="0" borderId="35" xfId="0" applyFont="1" applyBorder="1" applyAlignment="1">
      <alignment horizontal="center" vertical="center"/>
    </xf>
    <xf numFmtId="0" fontId="1" fillId="0" borderId="0" xfId="0" applyFont="1" applyAlignment="1">
      <alignment horizontal="left" vertical="center"/>
    </xf>
    <xf numFmtId="0" fontId="8" fillId="0" borderId="36" xfId="0" applyFont="1" applyBorder="1" applyAlignment="1">
      <alignment horizontal="center" vertical="center"/>
    </xf>
    <xf numFmtId="0" fontId="8" fillId="0" borderId="37" xfId="0" applyFont="1" applyBorder="1" applyAlignment="1">
      <alignment horizontal="center" vertical="center"/>
    </xf>
    <xf numFmtId="0" fontId="8" fillId="3" borderId="38" xfId="0" applyFont="1" applyFill="1" applyBorder="1"/>
    <xf numFmtId="0" fontId="8" fillId="3" borderId="39" xfId="0" applyFont="1" applyFill="1" applyBorder="1"/>
    <xf numFmtId="0" fontId="7" fillId="3" borderId="7" xfId="0" applyFont="1"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5" fillId="0" borderId="10" xfId="0" applyFont="1"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0" borderId="18" xfId="0" applyBorder="1" applyAlignment="1">
      <alignment horizontal="left" vertical="top"/>
    </xf>
    <xf numFmtId="0" fontId="0" fillId="0" borderId="7" xfId="0" applyBorder="1" applyAlignment="1">
      <alignment horizontal="left" vertical="top"/>
    </xf>
    <xf numFmtId="0" fontId="0" fillId="0" borderId="19" xfId="0" applyBorder="1" applyAlignment="1">
      <alignment horizontal="left" vertical="top"/>
    </xf>
    <xf numFmtId="0" fontId="7" fillId="0" borderId="10" xfId="0" applyFont="1" applyBorder="1" applyAlignment="1">
      <alignment horizontal="left" vertical="top" wrapText="1"/>
    </xf>
    <xf numFmtId="0" fontId="6" fillId="0" borderId="10" xfId="0" applyFont="1" applyBorder="1" applyAlignment="1">
      <alignment horizontal="left" vertical="top" wrapText="1"/>
    </xf>
    <xf numFmtId="0" fontId="5" fillId="3" borderId="7" xfId="0" applyFont="1" applyFill="1" applyBorder="1" applyAlignment="1">
      <alignment horizontal="left" vertical="top"/>
    </xf>
    <xf numFmtId="0" fontId="1" fillId="0" borderId="10" xfId="0" applyFont="1" applyBorder="1" applyAlignment="1">
      <alignment horizontal="left" vertical="top" wrapText="1"/>
    </xf>
  </cellXfs>
  <cellStyles count="1">
    <cellStyle name="Normal" xfId="0" builtinId="0"/>
  </cellStyles>
  <dxfs count="104">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theme="0" tint="-0.499984740745262"/>
        </patternFill>
      </fill>
    </dxf>
  </dxfs>
  <tableStyles count="0" defaultTableStyle="TableStyleMedium2" defaultPivotStyle="PivotStyleLight16"/>
  <colors>
    <mruColors>
      <color rgb="FFE6E6FA"/>
      <color rgb="FF00FFFF"/>
      <color rgb="FF39FF14"/>
      <color rgb="FFFFD700"/>
      <color rgb="FFF6F6FA"/>
      <color rgb="FFFF7F7F"/>
      <color rgb="FFFF7575"/>
      <color rgb="FFFF99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70C0"/>
  </sheetPr>
  <dimension ref="A1:J19"/>
  <sheetViews>
    <sheetView workbookViewId="0">
      <selection activeCell="D10" sqref="D10"/>
    </sheetView>
  </sheetViews>
  <sheetFormatPr defaultColWidth="9" defaultRowHeight="14.4"/>
  <cols>
    <col min="1" max="1" width="25" customWidth="1"/>
    <col min="3" max="3" width="8" customWidth="1"/>
    <col min="4" max="4" width="55.109375" customWidth="1"/>
    <col min="5" max="5" width="13" customWidth="1"/>
    <col min="6" max="6" width="13.5546875" customWidth="1"/>
    <col min="7" max="7" width="13.88671875" customWidth="1"/>
    <col min="8" max="8" width="25.6640625" customWidth="1"/>
    <col min="9" max="9" width="21" customWidth="1"/>
    <col min="10" max="10" width="5.33203125" customWidth="1"/>
  </cols>
  <sheetData>
    <row r="1" spans="1:10" ht="23.4">
      <c r="A1" s="20" t="s">
        <v>0</v>
      </c>
    </row>
    <row r="2" spans="1:10" ht="23.4">
      <c r="A2" s="21" t="s">
        <v>1</v>
      </c>
      <c r="C2" s="22" t="s">
        <v>2</v>
      </c>
      <c r="D2" s="23" t="s">
        <v>3</v>
      </c>
      <c r="E2" s="23" t="s">
        <v>4</v>
      </c>
      <c r="F2" s="23" t="s">
        <v>5</v>
      </c>
      <c r="G2" s="23" t="s">
        <v>6</v>
      </c>
      <c r="H2" s="23" t="s">
        <v>1</v>
      </c>
      <c r="I2" s="42" t="s">
        <v>7</v>
      </c>
    </row>
    <row r="3" spans="1:10" ht="23.4">
      <c r="A3" s="24" t="s">
        <v>7</v>
      </c>
      <c r="C3" s="25">
        <v>1</v>
      </c>
      <c r="D3" s="26" t="s">
        <v>8</v>
      </c>
      <c r="E3" s="27">
        <f t="shared" ref="E3:E13" ca="1" si="0">COUNTA(INDIRECT("'"&amp;D3&amp;"'!J2:J101"))</f>
        <v>2</v>
      </c>
      <c r="F3" s="27" cm="1">
        <f t="array" ref="F3" ca="1">SUMPRODUCT(--ISNUMBER(MATCH(INDIRECT("'"&amp;D3&amp;"'!M2:M101"),Selects,0)))</f>
        <v>0</v>
      </c>
      <c r="G3" s="27" cm="1">
        <f t="array" ref="G3" ca="1">SUMPRODUCT(--ISNUMBER(MATCH(INDIRECT("'"&amp;D3&amp;"'!M2:M101"),Rejects,0)))</f>
        <v>0</v>
      </c>
      <c r="H3" s="27" cm="1">
        <f t="array" ref="H3" ca="1">SUMPRODUCT(--ISNUMBER(MATCH(INDIRECT("'"&amp;D3&amp;"'!M2:M101"),Delivery,0)))</f>
        <v>0</v>
      </c>
      <c r="I3" s="43" cm="1">
        <f t="array" ref="I3" ca="1">SUMPRODUCT(--ISNUMBER(MATCH(INDIRECT("'"&amp;D3&amp;"'!M2:M101"),Sales,0)))</f>
        <v>2</v>
      </c>
      <c r="J3" s="44"/>
    </row>
    <row r="4" spans="1:10" ht="23.4">
      <c r="A4" s="28" t="s">
        <v>5</v>
      </c>
      <c r="C4" s="25">
        <v>2</v>
      </c>
      <c r="D4" s="26" t="s">
        <v>9</v>
      </c>
      <c r="E4" s="27">
        <f t="shared" ca="1" si="0"/>
        <v>7</v>
      </c>
      <c r="F4" s="27" cm="1">
        <f t="array" ref="F4" ca="1">SUMPRODUCT(--ISNUMBER(MATCH(INDIRECT("'"&amp;D4&amp;"'!M2:M101"),Selects,0)))</f>
        <v>0</v>
      </c>
      <c r="G4" s="27" cm="1">
        <f t="array" ref="G4" ca="1">SUMPRODUCT(--ISNUMBER(MATCH(INDIRECT("'"&amp;D4&amp;"'!M2:M101"),Rejects,0)))</f>
        <v>7</v>
      </c>
      <c r="H4" s="27" cm="1">
        <f t="array" ref="H4" ca="1">SUMPRODUCT(--ISNUMBER(MATCH(INDIRECT("'"&amp;D4&amp;"'!M2:M101"),Delivery,0)))</f>
        <v>0</v>
      </c>
      <c r="I4" s="43" cm="1">
        <f t="array" ref="I4" ca="1">SUMPRODUCT(--ISNUMBER(MATCH(INDIRECT("'"&amp;D4&amp;"'!M2:M101"),Sales,0)))</f>
        <v>0</v>
      </c>
      <c r="J4" s="44"/>
    </row>
    <row r="5" spans="1:10" ht="23.4">
      <c r="A5" s="29" t="s">
        <v>10</v>
      </c>
      <c r="C5" s="25">
        <v>3</v>
      </c>
      <c r="D5" s="26" t="s">
        <v>11</v>
      </c>
      <c r="E5" s="27">
        <f t="shared" ca="1" si="0"/>
        <v>2</v>
      </c>
      <c r="F5" s="27" cm="1">
        <f t="array" ref="F5" ca="1">SUMPRODUCT(--ISNUMBER(MATCH(INDIRECT("'"&amp;D5&amp;"'!M2:M101"),Selects,0)))</f>
        <v>0</v>
      </c>
      <c r="G5" s="27" cm="1">
        <f t="array" ref="G5" ca="1">SUMPRODUCT(--ISNUMBER(MATCH(INDIRECT("'"&amp;D5&amp;"'!M2:M101"),Rejects,0)))</f>
        <v>1</v>
      </c>
      <c r="H5" s="27" cm="1">
        <f t="array" ref="H5" ca="1">SUMPRODUCT(--ISNUMBER(MATCH(INDIRECT("'"&amp;D5&amp;"'!M2:M101"),Delivery,0)))</f>
        <v>0</v>
      </c>
      <c r="I5" s="43" cm="1">
        <f t="array" ref="I5" ca="1">SUMPRODUCT(--ISNUMBER(MATCH(INDIRECT("'"&amp;D5&amp;"'!M2:M101"),Sales,0)))</f>
        <v>1</v>
      </c>
    </row>
    <row r="6" spans="1:10" ht="23.4">
      <c r="C6" s="25">
        <v>4</v>
      </c>
      <c r="D6" s="26" t="s">
        <v>12</v>
      </c>
      <c r="E6" s="27">
        <f t="shared" ca="1" si="0"/>
        <v>9</v>
      </c>
      <c r="F6" s="27" cm="1">
        <f t="array" ref="F6" ca="1">SUMPRODUCT(--ISNUMBER(MATCH(INDIRECT("'"&amp;D6&amp;"'!M2:M101"),Selects,0)))</f>
        <v>0</v>
      </c>
      <c r="G6" s="27" cm="1">
        <f t="array" ref="G6" ca="1">SUMPRODUCT(--ISNUMBER(MATCH(INDIRECT("'"&amp;D6&amp;"'!M2:M101"),Rejects,0)))</f>
        <v>9</v>
      </c>
      <c r="H6" s="27" cm="1">
        <f t="array" ref="H6" ca="1">SUMPRODUCT(--ISNUMBER(MATCH(INDIRECT("'"&amp;D6&amp;"'!M2:M101"),Delivery,0)))</f>
        <v>0</v>
      </c>
      <c r="I6" s="43" cm="1">
        <f t="array" ref="I6" ca="1">SUMPRODUCT(--ISNUMBER(MATCH(INDIRECT("'"&amp;D6&amp;"'!M2:M101"),Sales,0)))</f>
        <v>0</v>
      </c>
    </row>
    <row r="7" spans="1:10" ht="23.4">
      <c r="C7" s="25">
        <v>5</v>
      </c>
      <c r="D7" s="26" t="s">
        <v>13</v>
      </c>
      <c r="E7" s="27">
        <f t="shared" ca="1" si="0"/>
        <v>6</v>
      </c>
      <c r="F7" s="27" cm="1">
        <f t="array" ref="F7" ca="1">SUMPRODUCT(--ISNUMBER(MATCH(INDIRECT("'"&amp;D7&amp;"'!M2:M101"),Selects,0)))</f>
        <v>0</v>
      </c>
      <c r="G7" s="27" cm="1">
        <f t="array" ref="G7" ca="1">SUMPRODUCT(--ISNUMBER(MATCH(INDIRECT("'"&amp;D7&amp;"'!M2:M101"),Rejects,0)))</f>
        <v>6</v>
      </c>
      <c r="H7" s="27" cm="1">
        <f t="array" ref="H7" ca="1">SUMPRODUCT(--ISNUMBER(MATCH(INDIRECT("'"&amp;D7&amp;"'!M2:M101"),Delivery,0)))</f>
        <v>0</v>
      </c>
      <c r="I7" s="43" cm="1">
        <f t="array" ref="I7" ca="1">SUMPRODUCT(--ISNUMBER(MATCH(INDIRECT("'"&amp;D7&amp;"'!M2:M101"),Sales,0)))</f>
        <v>0</v>
      </c>
    </row>
    <row r="8" spans="1:10" ht="23.4">
      <c r="C8" s="25">
        <v>6</v>
      </c>
      <c r="D8" s="26" t="s">
        <v>14</v>
      </c>
      <c r="E8" s="27">
        <f t="shared" ca="1" si="0"/>
        <v>20</v>
      </c>
      <c r="F8" s="27" cm="1">
        <f t="array" ref="F8" ca="1">SUMPRODUCT(--ISNUMBER(MATCH(INDIRECT("'"&amp;D8&amp;"'!M2:M101"),Selects,0)))</f>
        <v>1</v>
      </c>
      <c r="G8" s="27" cm="1">
        <f t="array" ref="G8" ca="1">SUMPRODUCT(--ISNUMBER(MATCH(INDIRECT("'"&amp;D8&amp;"'!M2:M101"),Rejects,0)))</f>
        <v>19</v>
      </c>
      <c r="H8" s="27" cm="1">
        <f t="array" ref="H8" ca="1">SUMPRODUCT(--ISNUMBER(MATCH(INDIRECT("'"&amp;D8&amp;"'!M2:M101"),Delivery,0)))</f>
        <v>0</v>
      </c>
      <c r="I8" s="43" cm="1">
        <f t="array" ref="I8" ca="1">SUMPRODUCT(--ISNUMBER(MATCH(INDIRECT("'"&amp;D8&amp;"'!M2:M101"),Sales,0)))</f>
        <v>0</v>
      </c>
    </row>
    <row r="9" spans="1:10" ht="23.4">
      <c r="C9" s="25">
        <v>7</v>
      </c>
      <c r="D9" s="26" t="s">
        <v>15</v>
      </c>
      <c r="E9" s="27">
        <f t="shared" ca="1" si="0"/>
        <v>23</v>
      </c>
      <c r="F9" s="27" cm="1">
        <f t="array" ref="F9" ca="1">SUMPRODUCT(--ISNUMBER(MATCH(INDIRECT("'"&amp;D9&amp;"'!M2:M101"),Selects,0)))</f>
        <v>1</v>
      </c>
      <c r="G9" s="27" cm="1">
        <f t="array" ref="G9" ca="1">SUMPRODUCT(--ISNUMBER(MATCH(INDIRECT("'"&amp;D9&amp;"'!M2:M101"),Rejects,0)))</f>
        <v>18</v>
      </c>
      <c r="H9" s="27" cm="1">
        <f t="array" ref="H9" ca="1">SUMPRODUCT(--ISNUMBER(MATCH(INDIRECT("'"&amp;D9&amp;"'!M2:M101"),Delivery,0)))</f>
        <v>1</v>
      </c>
      <c r="I9" s="43" cm="1">
        <f t="array" ref="I9" ca="1">SUMPRODUCT(--ISNUMBER(MATCH(INDIRECT("'"&amp;D9&amp;"'!M2:M101"),Sales,0)))</f>
        <v>3</v>
      </c>
    </row>
    <row r="10" spans="1:10" ht="23.4">
      <c r="C10" s="25">
        <v>8</v>
      </c>
      <c r="D10" s="26" t="s">
        <v>16</v>
      </c>
      <c r="E10" s="27">
        <f t="shared" ca="1" si="0"/>
        <v>2</v>
      </c>
      <c r="F10" s="27" cm="1">
        <f t="array" ref="F10" ca="1">SUMPRODUCT(--ISNUMBER(MATCH(INDIRECT("'"&amp;D10&amp;"'!M2:M101"),Selects,0)))</f>
        <v>1</v>
      </c>
      <c r="G10" s="27" cm="1">
        <f t="array" ref="G10" ca="1">SUMPRODUCT(--ISNUMBER(MATCH(INDIRECT("'"&amp;D10&amp;"'!M2:M101"),Rejects,0)))</f>
        <v>1</v>
      </c>
      <c r="H10" s="27" cm="1">
        <f t="array" ref="H10" ca="1">SUMPRODUCT(--ISNUMBER(MATCH(INDIRECT("'"&amp;D10&amp;"'!M2:M101"),Delivery,0)))</f>
        <v>0</v>
      </c>
      <c r="I10" s="43" cm="1">
        <f t="array" ref="I10" ca="1">SUMPRODUCT(--ISNUMBER(MATCH(INDIRECT("'"&amp;D10&amp;"'!M2:M101"),Sales,0)))</f>
        <v>0</v>
      </c>
    </row>
    <row r="11" spans="1:10" ht="23.4">
      <c r="C11" s="30">
        <v>9</v>
      </c>
      <c r="D11" s="31" t="s">
        <v>17</v>
      </c>
      <c r="E11" s="32">
        <f t="shared" ca="1" si="0"/>
        <v>5</v>
      </c>
      <c r="F11" s="32" cm="1">
        <f t="array" ref="F11" ca="1">SUMPRODUCT(--ISNUMBER(MATCH(INDIRECT("'"&amp;D11&amp;"'!M2:M101"),Selects,0)))</f>
        <v>0</v>
      </c>
      <c r="G11" s="32" cm="1">
        <f t="array" ref="G11" ca="1">SUMPRODUCT(--ISNUMBER(MATCH(INDIRECT("'"&amp;D11&amp;"'!M2:M101"),Rejects,0)))</f>
        <v>3</v>
      </c>
      <c r="H11" s="32" cm="1">
        <f t="array" ref="H11" ca="1">SUMPRODUCT(--ISNUMBER(MATCH(INDIRECT("'"&amp;D11&amp;"'!M2:M101"),Delivery,0)))</f>
        <v>0</v>
      </c>
      <c r="I11" s="45" cm="1">
        <f t="array" ref="I11" ca="1">SUMPRODUCT(--ISNUMBER(MATCH(INDIRECT("'"&amp;D11&amp;"'!M2:M101"),Sales,0)))</f>
        <v>2</v>
      </c>
    </row>
    <row r="12" spans="1:10" ht="23.4">
      <c r="C12" s="33">
        <v>10</v>
      </c>
      <c r="D12" s="34" t="s">
        <v>18</v>
      </c>
      <c r="E12" s="35">
        <f t="shared" ca="1" si="0"/>
        <v>4</v>
      </c>
      <c r="F12" s="35" cm="1">
        <f t="array" ref="F12" ca="1">SUMPRODUCT(--ISNUMBER(MATCH(INDIRECT("'"&amp;D12&amp;"'!M2:M101"),Selects,0)))</f>
        <v>0</v>
      </c>
      <c r="G12" s="35" cm="1">
        <f t="array" ref="G12" ca="1">SUMPRODUCT(--ISNUMBER(MATCH(INDIRECT("'"&amp;D12&amp;"'!M2:M101"),Rejects,0)))</f>
        <v>0</v>
      </c>
      <c r="H12" s="35" cm="1">
        <f t="array" ref="H12" ca="1">SUMPRODUCT(--ISNUMBER(MATCH(INDIRECT("'"&amp;D12&amp;"'!M2:M101"),Delivery,0)))</f>
        <v>0</v>
      </c>
      <c r="I12" s="46" cm="1">
        <f t="array" ref="I12" ca="1">SUMPRODUCT(--ISNUMBER(MATCH(INDIRECT("'"&amp;D12&amp;"'!M2:M101"),Sales,0)))</f>
        <v>4</v>
      </c>
    </row>
    <row r="13" spans="1:10" ht="23.4">
      <c r="C13" s="33">
        <v>11</v>
      </c>
      <c r="D13" s="34" t="s">
        <v>19</v>
      </c>
      <c r="E13" s="35">
        <f t="shared" ca="1" si="0"/>
        <v>1</v>
      </c>
      <c r="F13" s="35" cm="1">
        <f t="array" ref="F13" ca="1">SUMPRODUCT(--ISNUMBER(MATCH(INDIRECT("'"&amp;D13&amp;"'!M2:M101"),Selects,0)))</f>
        <v>0</v>
      </c>
      <c r="G13" s="35" cm="1">
        <f t="array" ref="G13" ca="1">SUMPRODUCT(--ISNUMBER(MATCH(INDIRECT("'"&amp;D13&amp;"'!M2:M101"),Rejects,0)))</f>
        <v>0</v>
      </c>
      <c r="H13" s="35" cm="1">
        <f t="array" ref="H13" ca="1">SUMPRODUCT(--ISNUMBER(MATCH(INDIRECT("'"&amp;D13&amp;"'!M2:M101"),Delivery,0)))</f>
        <v>0</v>
      </c>
      <c r="I13" s="46" cm="1">
        <f t="array" ref="I13" ca="1">SUMPRODUCT(--ISNUMBER(MATCH(INDIRECT("'"&amp;D13&amp;"'!M2:M101"),Sales,0)))</f>
        <v>1</v>
      </c>
    </row>
    <row r="14" spans="1:10" ht="23.4">
      <c r="C14" s="36"/>
      <c r="D14" s="37"/>
      <c r="E14" s="37"/>
      <c r="F14" s="37"/>
      <c r="G14" s="37"/>
      <c r="H14" s="38"/>
      <c r="I14" s="47"/>
    </row>
    <row r="15" spans="1:10" ht="23.4">
      <c r="C15" s="36"/>
      <c r="D15" s="37"/>
      <c r="E15" s="37"/>
      <c r="F15" s="37"/>
      <c r="G15" s="37"/>
      <c r="H15" s="38"/>
      <c r="I15" s="47"/>
    </row>
    <row r="16" spans="1:10" ht="23.4">
      <c r="C16" s="36"/>
      <c r="D16" s="37"/>
      <c r="E16" s="37"/>
      <c r="F16" s="37"/>
      <c r="G16" s="37"/>
      <c r="H16" s="38"/>
      <c r="I16" s="47"/>
    </row>
    <row r="17" spans="3:9" ht="23.4">
      <c r="C17" s="36"/>
      <c r="D17" s="37"/>
      <c r="E17" s="37"/>
      <c r="F17" s="37"/>
      <c r="G17" s="37"/>
      <c r="H17" s="38"/>
      <c r="I17" s="47"/>
    </row>
    <row r="18" spans="3:9" ht="23.4">
      <c r="C18" s="36"/>
      <c r="D18" s="37"/>
      <c r="E18" s="37"/>
      <c r="F18" s="37"/>
      <c r="G18" s="37"/>
      <c r="H18" s="38"/>
      <c r="I18" s="47"/>
    </row>
    <row r="19" spans="3:9" ht="23.4">
      <c r="C19" s="39"/>
      <c r="D19" s="40"/>
      <c r="E19" s="40"/>
      <c r="F19" s="40"/>
      <c r="G19" s="40"/>
      <c r="H19" s="41"/>
      <c r="I19" s="48"/>
    </row>
  </sheetData>
  <sortState xmlns:xlrd2="http://schemas.microsoft.com/office/spreadsheetml/2017/richdata2" ref="D3:I11">
    <sortCondition ref="D3:D11"/>
  </sortState>
  <conditionalFormatting sqref="C3:I13">
    <cfRule type="expression" dxfId="103" priority="1">
      <formula>OR(ISNUMBER(SEARCH("hold",INDIRECT("'"&amp;$D3&amp;"'!$A$1"))),ISNUMBER(SEARCH("close",INDIRECT("'"&amp;$D3&amp;"'!$A$1"))))</formula>
    </cfRule>
    <cfRule type="expression" dxfId="102" priority="2">
      <formula>AND($E3&gt;0,$F3&gt;0)</formula>
    </cfRule>
    <cfRule type="expression" dxfId="101" priority="3">
      <formula>OR($E3=0,AND($F3=0,$H3=0,$I3=0))</formula>
    </cfRule>
    <cfRule type="expression" dxfId="100" priority="4">
      <formula>AND($H3&gt;0,OR($E3&gt;0,$G3&gt;0,$I3&gt;0),$E3&lt;&gt;0)</formula>
    </cfRule>
    <cfRule type="expression" dxfId="99" priority="5">
      <formula>AND($E3&gt;0,$F3=0,$H3=0,$I3&gt;0)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6E6FA"/>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30.109375" customWidth="1"/>
    <col min="11" max="11" width="6.109375" customWidth="1"/>
    <col min="13" max="13" width="29.88671875" customWidth="1"/>
    <col min="14" max="14" width="23.44140625" customWidth="1"/>
    <col min="15" max="15" width="22.6640625" customWidth="1"/>
  </cols>
  <sheetData>
    <row r="1" spans="1:15">
      <c r="A1" s="49" t="s">
        <v>20</v>
      </c>
      <c r="B1" s="50"/>
      <c r="C1" s="50"/>
      <c r="D1" s="50"/>
      <c r="E1" s="50"/>
      <c r="F1" s="50"/>
      <c r="G1" s="51"/>
      <c r="H1" s="9" t="s">
        <v>21</v>
      </c>
      <c r="I1" s="11" t="s">
        <v>22</v>
      </c>
      <c r="J1" s="11" t="s">
        <v>23</v>
      </c>
      <c r="K1" s="11" t="s">
        <v>24</v>
      </c>
      <c r="L1" s="11" t="s">
        <v>25</v>
      </c>
      <c r="M1" s="11" t="s">
        <v>26</v>
      </c>
      <c r="N1" s="11" t="s">
        <v>27</v>
      </c>
      <c r="O1" s="11" t="s">
        <v>28</v>
      </c>
    </row>
    <row r="2" spans="1:15">
      <c r="A2" s="52" t="s">
        <v>218</v>
      </c>
      <c r="B2" s="53"/>
      <c r="C2" s="53"/>
      <c r="D2" s="53"/>
      <c r="E2" s="53"/>
      <c r="F2" s="53"/>
      <c r="G2" s="54"/>
      <c r="H2" s="10">
        <v>1</v>
      </c>
      <c r="I2" s="12">
        <v>45544</v>
      </c>
      <c r="J2" s="13" t="s">
        <v>29</v>
      </c>
      <c r="K2" s="13" t="s">
        <v>30</v>
      </c>
      <c r="L2" s="13" t="s">
        <v>31</v>
      </c>
      <c r="M2" s="13" t="s">
        <v>32</v>
      </c>
      <c r="N2" s="13"/>
      <c r="O2" s="13" t="s">
        <v>33</v>
      </c>
    </row>
    <row r="3" spans="1:15">
      <c r="A3" s="55"/>
      <c r="B3" s="56"/>
      <c r="C3" s="56"/>
      <c r="D3" s="56"/>
      <c r="E3" s="56"/>
      <c r="F3" s="56"/>
      <c r="G3" s="57"/>
      <c r="H3" s="10">
        <v>2</v>
      </c>
      <c r="I3" s="12"/>
      <c r="J3" s="13"/>
      <c r="K3" s="13"/>
      <c r="L3" s="13"/>
      <c r="M3" s="13"/>
      <c r="N3" s="13"/>
      <c r="O3" s="13"/>
    </row>
    <row r="4" spans="1:15">
      <c r="A4" s="55"/>
      <c r="B4" s="56"/>
      <c r="C4" s="56"/>
      <c r="D4" s="56"/>
      <c r="E4" s="56"/>
      <c r="F4" s="56"/>
      <c r="G4" s="57"/>
      <c r="H4" s="10">
        <v>3</v>
      </c>
      <c r="I4" s="12"/>
      <c r="J4" s="13"/>
      <c r="K4" s="13"/>
      <c r="L4" s="13"/>
      <c r="M4" s="13"/>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98" priority="6">
      <formula>SUMPRODUCT(--ISNUMBER(MATCH(M2:M101,Selects,0)))&gt;0</formula>
    </cfRule>
    <cfRule type="expression" dxfId="97" priority="7">
      <formula>OR(AND(SUMPRODUCT(--ISNUMBER(MATCH(M2:M101,Selects,0)))=0,SUMPRODUCT(--ISNUMBER(MATCH(M2:M101,Delivery,0)))=0,SUMPRODUCT(--ISNUMBER(MATCH(M2:M101,Sales,0)))=0,SUMPRODUCT(--ISNUMBER(MATCH(M2:M101,Rejects,0)))&gt;0),COUNTIF(M2:M101,"*")=0)</formula>
    </cfRule>
    <cfRule type="expression" dxfId="96" priority="8">
      <formula>AND(SUMPRODUCT(--ISNUMBER(MATCH(M2:M101,Selects,0)))=0,SUMPRODUCT(--ISNUMBER(MATCH(M2:M101,Delivery,0)))&gt;0)</formula>
    </cfRule>
    <cfRule type="expression" dxfId="95" priority="9">
      <formula>AND(SUMPRODUCT(--ISNUMBER(MATCH(M2:M101,Selects,0)))=0,SUMPRODUCT(--ISNUMBER(MATCH(M2:M101,Delivery,0)))=0,SUMPRODUCT(--ISNUMBER(MATCH(M2:M101,Sales,0)))&gt;0)</formula>
    </cfRule>
  </conditionalFormatting>
  <conditionalFormatting sqref="A2:G101">
    <cfRule type="expression" dxfId="94" priority="1">
      <formula>OR(ISNUMBER(SEARCH("*hold*",$A$1)),ISNUMBER(SEARCH("*close*",$A$1)))</formula>
    </cfRule>
  </conditionalFormatting>
  <conditionalFormatting sqref="I2:O101">
    <cfRule type="expression" dxfId="93" priority="2">
      <formula>AND(COUNTA($I2:$L2)=4,ISNUMBER(MATCH($M2,Selects,0)))</formula>
    </cfRule>
    <cfRule type="expression" dxfId="92" priority="3">
      <formula>AND(COUNTA($I2:$L2)=4,ISNUMBER(MATCH($M2,Sales,0)))</formula>
    </cfRule>
    <cfRule type="expression" dxfId="91" priority="4">
      <formula>AND(COUNTA($I2:$L2)=4,ISNUMBER(MATCH($M2,Delivery,0)))</formula>
    </cfRule>
    <cfRule type="expression" dxfId="9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100-000000000000}">
      <formula1>Source</formula1>
    </dataValidation>
    <dataValidation type="list" allowBlank="1" showInputMessage="1" showErrorMessage="1" errorTitle="Selection only" error="Select proper status of profile" promptTitle="Select status" prompt="Only select" sqref="M2:M101" xr:uid="{00000000-0002-0000-0100-000001000000}">
      <formula1>Status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E6FA"/>
  </sheetPr>
  <dimension ref="A1:O101"/>
  <sheetViews>
    <sheetView tabSelected="1"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30.109375" customWidth="1"/>
    <col min="11" max="11" width="6.109375" customWidth="1"/>
    <col min="13" max="13" width="29.88671875" customWidth="1"/>
    <col min="14" max="14" width="23.44140625" customWidth="1"/>
    <col min="15" max="15" width="22.6640625" customWidth="1"/>
  </cols>
  <sheetData>
    <row r="1" spans="1:15">
      <c r="A1" s="49" t="s">
        <v>34</v>
      </c>
      <c r="B1" s="50"/>
      <c r="C1" s="50"/>
      <c r="D1" s="50"/>
      <c r="E1" s="50"/>
      <c r="F1" s="50"/>
      <c r="G1" s="51"/>
      <c r="H1" s="9" t="s">
        <v>21</v>
      </c>
      <c r="I1" s="11" t="s">
        <v>22</v>
      </c>
      <c r="J1" s="11" t="s">
        <v>23</v>
      </c>
      <c r="K1" s="11" t="s">
        <v>24</v>
      </c>
      <c r="L1" s="11" t="s">
        <v>25</v>
      </c>
      <c r="M1" s="11" t="s">
        <v>26</v>
      </c>
      <c r="N1" s="11" t="s">
        <v>27</v>
      </c>
      <c r="O1" s="11" t="s">
        <v>28</v>
      </c>
    </row>
    <row r="2" spans="1:15">
      <c r="A2" s="52" t="s">
        <v>225</v>
      </c>
      <c r="B2" s="53"/>
      <c r="C2" s="53"/>
      <c r="D2" s="53"/>
      <c r="E2" s="53"/>
      <c r="F2" s="53"/>
      <c r="G2" s="54"/>
      <c r="H2" s="10">
        <v>1</v>
      </c>
      <c r="I2" s="12">
        <v>45503</v>
      </c>
      <c r="J2" s="13" t="s">
        <v>35</v>
      </c>
      <c r="K2" s="13" t="s">
        <v>36</v>
      </c>
      <c r="L2" s="13" t="s">
        <v>37</v>
      </c>
      <c r="M2" s="13" t="s">
        <v>38</v>
      </c>
      <c r="N2" s="13"/>
      <c r="O2" s="13"/>
    </row>
    <row r="3" spans="1:15">
      <c r="A3" s="55"/>
      <c r="B3" s="56"/>
      <c r="C3" s="56"/>
      <c r="D3" s="56"/>
      <c r="E3" s="56"/>
      <c r="F3" s="56"/>
      <c r="G3" s="57"/>
      <c r="H3" s="10">
        <v>2</v>
      </c>
      <c r="I3" s="12">
        <v>45503</v>
      </c>
      <c r="J3" s="13" t="s">
        <v>39</v>
      </c>
      <c r="K3" s="13">
        <v>9</v>
      </c>
      <c r="L3" s="13" t="s">
        <v>37</v>
      </c>
      <c r="M3" s="13" t="s">
        <v>40</v>
      </c>
      <c r="N3" s="13"/>
      <c r="O3" s="13"/>
    </row>
    <row r="4" spans="1:15">
      <c r="A4" s="55"/>
      <c r="B4" s="56"/>
      <c r="C4" s="56"/>
      <c r="D4" s="56"/>
      <c r="E4" s="56"/>
      <c r="F4" s="56"/>
      <c r="G4" s="57"/>
      <c r="H4" s="10">
        <v>3</v>
      </c>
      <c r="I4" s="12">
        <v>45503</v>
      </c>
      <c r="J4" s="13" t="s">
        <v>41</v>
      </c>
      <c r="K4" s="13" t="s">
        <v>42</v>
      </c>
      <c r="L4" s="13" t="s">
        <v>37</v>
      </c>
      <c r="M4" s="13" t="s">
        <v>38</v>
      </c>
      <c r="N4" s="13"/>
      <c r="O4" s="13"/>
    </row>
    <row r="5" spans="1:15">
      <c r="A5" s="55"/>
      <c r="B5" s="56"/>
      <c r="C5" s="56"/>
      <c r="D5" s="56"/>
      <c r="E5" s="56"/>
      <c r="F5" s="56"/>
      <c r="G5" s="57"/>
      <c r="H5" s="10">
        <v>4</v>
      </c>
      <c r="I5" s="12">
        <v>45503</v>
      </c>
      <c r="J5" s="13" t="s">
        <v>43</v>
      </c>
      <c r="K5" s="13" t="s">
        <v>44</v>
      </c>
      <c r="L5" s="13" t="s">
        <v>45</v>
      </c>
      <c r="M5" s="13" t="s">
        <v>38</v>
      </c>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89" priority="6">
      <formula>SUMPRODUCT(--ISNUMBER(MATCH(M2:M101,Selects,0)))&gt;0</formula>
    </cfRule>
    <cfRule type="expression" dxfId="88" priority="7">
      <formula>OR(AND(SUMPRODUCT(--ISNUMBER(MATCH(M2:M101,Selects,0)))=0,SUMPRODUCT(--ISNUMBER(MATCH(M2:M101,Delivery,0)))=0,SUMPRODUCT(--ISNUMBER(MATCH(M2:M101,Sales,0)))=0,SUMPRODUCT(--ISNUMBER(MATCH(M2:M101,Rejects,0)))&gt;0),COUNTIF(M2:M101,"*")=0)</formula>
    </cfRule>
    <cfRule type="expression" dxfId="87" priority="8">
      <formula>AND(SUMPRODUCT(--ISNUMBER(MATCH(M2:M101,Selects,0)))=0,SUMPRODUCT(--ISNUMBER(MATCH(M2:M101,Delivery,0)))&gt;0)</formula>
    </cfRule>
    <cfRule type="expression" dxfId="86" priority="9">
      <formula>AND(SUMPRODUCT(--ISNUMBER(MATCH(M2:M101,Selects,0)))=0,SUMPRODUCT(--ISNUMBER(MATCH(M2:M101,Delivery,0)))=0,SUMPRODUCT(--ISNUMBER(MATCH(M2:M101,Sales,0)))&gt;0)</formula>
    </cfRule>
  </conditionalFormatting>
  <conditionalFormatting sqref="A2:G101">
    <cfRule type="expression" dxfId="85" priority="1">
      <formula>OR(ISNUMBER(SEARCH("*hold*",$A$1)),ISNUMBER(SEARCH("*close*",$A$1)))</formula>
    </cfRule>
  </conditionalFormatting>
  <conditionalFormatting sqref="I2:O101">
    <cfRule type="expression" dxfId="84" priority="2">
      <formula>AND(COUNTA($I2:$L2)=4,ISNUMBER(MATCH($M2,Selects,0)))</formula>
    </cfRule>
    <cfRule type="expression" dxfId="83" priority="3">
      <formula>AND(COUNTA($I2:$L2)=4,ISNUMBER(MATCH($M2,Sales,0)))</formula>
    </cfRule>
    <cfRule type="expression" dxfId="82" priority="4">
      <formula>AND(COUNTA($I2:$L2)=4,ISNUMBER(MATCH($M2,Delivery,0)))</formula>
    </cfRule>
    <cfRule type="expression" dxfId="81"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200-000000000000}">
      <formula1>Source</formula1>
    </dataValidation>
    <dataValidation type="list" allowBlank="1" showInputMessage="1" showErrorMessage="1" errorTitle="Selection only" error="Select proper status of profile" promptTitle="Select status" prompt="Only select" sqref="M2:M101" xr:uid="{00000000-0002-0000-0200-000001000000}">
      <formula1>Status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FC0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30.109375" customWidth="1"/>
    <col min="11" max="11" width="6.109375" customWidth="1"/>
    <col min="13" max="13" width="29.88671875" customWidth="1"/>
    <col min="14" max="14" width="23.44140625" customWidth="1"/>
    <col min="15" max="15" width="22.6640625" customWidth="1"/>
  </cols>
  <sheetData>
    <row r="1" spans="1:15">
      <c r="A1" s="50" t="s">
        <v>46</v>
      </c>
      <c r="B1" s="50"/>
      <c r="C1" s="50"/>
      <c r="D1" s="50"/>
      <c r="E1" s="50"/>
      <c r="F1" s="50"/>
      <c r="G1" s="51"/>
      <c r="H1" s="9" t="s">
        <v>21</v>
      </c>
      <c r="I1" s="11" t="s">
        <v>22</v>
      </c>
      <c r="J1" s="11" t="s">
        <v>23</v>
      </c>
      <c r="K1" s="11" t="s">
        <v>24</v>
      </c>
      <c r="L1" s="11" t="s">
        <v>25</v>
      </c>
      <c r="M1" s="11" t="s">
        <v>26</v>
      </c>
      <c r="N1" s="11" t="s">
        <v>27</v>
      </c>
      <c r="O1" s="11" t="s">
        <v>28</v>
      </c>
    </row>
    <row r="2" spans="1:15">
      <c r="A2" s="61" t="s">
        <v>219</v>
      </c>
      <c r="B2" s="53"/>
      <c r="C2" s="53"/>
      <c r="D2" s="53"/>
      <c r="E2" s="53"/>
      <c r="F2" s="53"/>
      <c r="G2" s="54"/>
      <c r="H2" s="10">
        <v>1</v>
      </c>
      <c r="I2" s="12">
        <v>45439</v>
      </c>
      <c r="J2" s="13" t="s">
        <v>47</v>
      </c>
      <c r="K2" s="13" t="s">
        <v>48</v>
      </c>
      <c r="L2" s="13" t="s">
        <v>45</v>
      </c>
      <c r="M2" s="13" t="s">
        <v>49</v>
      </c>
      <c r="N2" s="13"/>
      <c r="O2" s="13"/>
    </row>
    <row r="3" spans="1:15">
      <c r="A3" s="55"/>
      <c r="B3" s="56"/>
      <c r="C3" s="56"/>
      <c r="D3" s="56"/>
      <c r="E3" s="56"/>
      <c r="F3" s="56"/>
      <c r="G3" s="57"/>
      <c r="H3" s="10">
        <v>2</v>
      </c>
      <c r="I3" s="12">
        <v>45439</v>
      </c>
      <c r="J3" s="13" t="s">
        <v>50</v>
      </c>
      <c r="K3" s="13" t="s">
        <v>51</v>
      </c>
      <c r="L3" s="13" t="s">
        <v>45</v>
      </c>
      <c r="M3" s="13" t="s">
        <v>52</v>
      </c>
      <c r="N3" s="13"/>
      <c r="O3" s="13"/>
    </row>
    <row r="4" spans="1:15">
      <c r="A4" s="55"/>
      <c r="B4" s="56"/>
      <c r="C4" s="56"/>
      <c r="D4" s="56"/>
      <c r="E4" s="56"/>
      <c r="F4" s="56"/>
      <c r="G4" s="57"/>
      <c r="H4" s="10">
        <v>3</v>
      </c>
      <c r="I4" s="12">
        <v>45484</v>
      </c>
      <c r="J4" s="13" t="s">
        <v>53</v>
      </c>
      <c r="K4" s="13" t="s">
        <v>54</v>
      </c>
      <c r="L4" s="13" t="s">
        <v>45</v>
      </c>
      <c r="M4" s="13" t="s">
        <v>52</v>
      </c>
      <c r="N4" s="13"/>
      <c r="O4" s="13"/>
    </row>
    <row r="5" spans="1:15">
      <c r="A5" s="55"/>
      <c r="B5" s="56"/>
      <c r="C5" s="56"/>
      <c r="D5" s="56"/>
      <c r="E5" s="56"/>
      <c r="F5" s="56"/>
      <c r="G5" s="57"/>
      <c r="H5" s="10">
        <v>4</v>
      </c>
      <c r="I5" s="12" t="s">
        <v>55</v>
      </c>
      <c r="J5" s="13" t="s">
        <v>56</v>
      </c>
      <c r="K5" s="13" t="s">
        <v>54</v>
      </c>
      <c r="L5" s="13" t="s">
        <v>37</v>
      </c>
      <c r="M5" s="13" t="s">
        <v>57</v>
      </c>
      <c r="N5" s="13"/>
      <c r="O5" s="16" t="s">
        <v>58</v>
      </c>
    </row>
    <row r="6" spans="1:15" ht="72">
      <c r="A6" s="55"/>
      <c r="B6" s="56"/>
      <c r="C6" s="56"/>
      <c r="D6" s="56"/>
      <c r="E6" s="56"/>
      <c r="F6" s="56"/>
      <c r="G6" s="57"/>
      <c r="H6" s="10">
        <v>5</v>
      </c>
      <c r="I6" s="12">
        <v>45523</v>
      </c>
      <c r="J6" s="13" t="s">
        <v>59</v>
      </c>
      <c r="K6" s="13">
        <v>3</v>
      </c>
      <c r="L6" s="13" t="s">
        <v>45</v>
      </c>
      <c r="M6" s="13" t="s">
        <v>57</v>
      </c>
      <c r="N6" s="13"/>
      <c r="O6" s="16" t="s">
        <v>60</v>
      </c>
    </row>
    <row r="7" spans="1:15" ht="28.8">
      <c r="A7" s="55"/>
      <c r="B7" s="56"/>
      <c r="C7" s="56"/>
      <c r="D7" s="56"/>
      <c r="E7" s="56"/>
      <c r="F7" s="56"/>
      <c r="G7" s="57"/>
      <c r="H7" s="10">
        <v>6</v>
      </c>
      <c r="I7" s="12">
        <v>45524</v>
      </c>
      <c r="J7" s="13" t="s">
        <v>61</v>
      </c>
      <c r="K7" s="13">
        <v>4.1100000000000003</v>
      </c>
      <c r="L7" s="13" t="s">
        <v>45</v>
      </c>
      <c r="M7" s="13" t="s">
        <v>57</v>
      </c>
      <c r="N7" s="13"/>
      <c r="O7" s="16" t="s">
        <v>62</v>
      </c>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80" priority="10">
      <formula>SUMPRODUCT(--ISNUMBER(MATCH(M2:M101,Selects,0)))&gt;0</formula>
    </cfRule>
    <cfRule type="expression" dxfId="79" priority="12">
      <formula>OR(AND(SUMPRODUCT(--ISNUMBER(MATCH(M2:M101,Selects,0)))=0,SUMPRODUCT(--ISNUMBER(MATCH(M2:M101,Delivery,0)))=0,SUMPRODUCT(--ISNUMBER(MATCH(M2:M101,Sales,0)))=0,SUMPRODUCT(--ISNUMBER(MATCH(M2:M101,Rejects,0)))&gt;0),COUNTIF(M2:M101,"*")=0)</formula>
    </cfRule>
    <cfRule type="expression" dxfId="78" priority="13">
      <formula>AND(SUMPRODUCT(--ISNUMBER(MATCH(M2:M101,Selects,0)))=0,SUMPRODUCT(--ISNUMBER(MATCH(M2:M101,Delivery,0)))&gt;0)</formula>
    </cfRule>
    <cfRule type="expression" dxfId="77" priority="14">
      <formula>AND(SUMPRODUCT(--ISNUMBER(MATCH(M2:M101,Selects,0)))=0,SUMPRODUCT(--ISNUMBER(MATCH(M2:M101,Delivery,0)))=0,SUMPRODUCT(--ISNUMBER(MATCH(M2:M101,Sales,0)))&gt;0)</formula>
    </cfRule>
  </conditionalFormatting>
  <conditionalFormatting sqref="A2:G101">
    <cfRule type="expression" dxfId="76" priority="1">
      <formula>OR(ISNUMBER(SEARCH("*hold*",$A$1)),ISNUMBER(SEARCH("*close*",$A$1)))</formula>
    </cfRule>
  </conditionalFormatting>
  <conditionalFormatting sqref="I2:O101">
    <cfRule type="expression" dxfId="75" priority="2">
      <formula>AND(COUNTA($I2:$L2)=4,ISNUMBER(MATCH($M2,Selects,0)))</formula>
    </cfRule>
    <cfRule type="expression" dxfId="74" priority="3">
      <formula>AND(COUNTA($I2:$L2)=4,ISNUMBER(MATCH($M2,Sales,0)))</formula>
    </cfRule>
    <cfRule type="expression" dxfId="73" priority="4">
      <formula>AND(COUNTA($I2:$L2)=4,ISNUMBER(MATCH($M2,Delivery,0)))</formula>
    </cfRule>
    <cfRule type="expression" dxfId="72"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300-000000000000}">
      <formula1>Source</formula1>
    </dataValidation>
    <dataValidation type="list" allowBlank="1" showInputMessage="1" showErrorMessage="1" errorTitle="Selection only" error="Select proper status of profile" promptTitle="Select status" prompt="Only select" sqref="M2:M101" xr:uid="{00000000-0002-0000-0300-000001000000}">
      <formula1>Status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4.33203125" customWidth="1"/>
    <col min="11" max="11" width="6.109375" customWidth="1"/>
    <col min="13" max="13" width="29.88671875" customWidth="1"/>
    <col min="14" max="14" width="23.44140625" customWidth="1"/>
    <col min="15" max="15" width="28.6640625" customWidth="1"/>
  </cols>
  <sheetData>
    <row r="1" spans="1:15">
      <c r="A1" s="50" t="s">
        <v>46</v>
      </c>
      <c r="B1" s="50"/>
      <c r="C1" s="50"/>
      <c r="D1" s="50"/>
      <c r="E1" s="50"/>
      <c r="F1" s="50"/>
      <c r="G1" s="51"/>
      <c r="H1" s="9" t="s">
        <v>21</v>
      </c>
      <c r="I1" s="11" t="s">
        <v>22</v>
      </c>
      <c r="J1" s="11" t="s">
        <v>23</v>
      </c>
      <c r="K1" s="11" t="s">
        <v>24</v>
      </c>
      <c r="L1" s="11" t="s">
        <v>25</v>
      </c>
      <c r="M1" s="11" t="s">
        <v>26</v>
      </c>
      <c r="N1" s="11" t="s">
        <v>27</v>
      </c>
      <c r="O1" s="11" t="s">
        <v>28</v>
      </c>
    </row>
    <row r="2" spans="1:15">
      <c r="A2" s="62" t="s">
        <v>220</v>
      </c>
      <c r="B2" s="53"/>
      <c r="C2" s="53"/>
      <c r="D2" s="53"/>
      <c r="E2" s="53"/>
      <c r="F2" s="53"/>
      <c r="G2" s="54"/>
      <c r="H2" s="10">
        <v>1</v>
      </c>
      <c r="I2" s="12">
        <v>45449</v>
      </c>
      <c r="J2" s="13" t="s">
        <v>63</v>
      </c>
      <c r="K2" s="13" t="s">
        <v>51</v>
      </c>
      <c r="L2" s="13" t="s">
        <v>45</v>
      </c>
      <c r="M2" s="13" t="s">
        <v>64</v>
      </c>
      <c r="N2" s="13"/>
      <c r="O2" s="13"/>
    </row>
    <row r="3" spans="1:15">
      <c r="A3" s="55"/>
      <c r="B3" s="56"/>
      <c r="C3" s="56"/>
      <c r="D3" s="56"/>
      <c r="E3" s="56"/>
      <c r="F3" s="56"/>
      <c r="G3" s="57"/>
      <c r="H3" s="10">
        <v>2</v>
      </c>
      <c r="I3" s="12">
        <v>45449</v>
      </c>
      <c r="J3" s="13" t="s">
        <v>65</v>
      </c>
      <c r="K3" s="13" t="s">
        <v>51</v>
      </c>
      <c r="L3" s="13" t="s">
        <v>45</v>
      </c>
      <c r="M3" s="13" t="s">
        <v>49</v>
      </c>
      <c r="N3" s="13"/>
      <c r="O3" s="13"/>
    </row>
    <row r="4" spans="1:15">
      <c r="A4" s="55"/>
      <c r="B4" s="56"/>
      <c r="C4" s="56"/>
      <c r="D4" s="56"/>
      <c r="E4" s="56"/>
      <c r="F4" s="56"/>
      <c r="G4" s="57"/>
      <c r="H4" s="10">
        <v>3</v>
      </c>
      <c r="I4" s="12">
        <v>45488</v>
      </c>
      <c r="J4" s="13" t="s">
        <v>66</v>
      </c>
      <c r="K4" s="13" t="s">
        <v>54</v>
      </c>
      <c r="L4" s="13" t="s">
        <v>45</v>
      </c>
      <c r="M4" s="13" t="s">
        <v>49</v>
      </c>
      <c r="N4" s="13"/>
      <c r="O4" s="13"/>
    </row>
    <row r="5" spans="1:15">
      <c r="A5" s="55"/>
      <c r="B5" s="56"/>
      <c r="C5" s="56"/>
      <c r="D5" s="56"/>
      <c r="E5" s="56"/>
      <c r="F5" s="56"/>
      <c r="G5" s="57"/>
      <c r="H5" s="10">
        <v>4</v>
      </c>
      <c r="I5" s="12">
        <v>45498</v>
      </c>
      <c r="J5" s="13" t="s">
        <v>67</v>
      </c>
      <c r="K5" s="13" t="s">
        <v>30</v>
      </c>
      <c r="L5" s="13" t="s">
        <v>45</v>
      </c>
      <c r="M5" s="13" t="s">
        <v>49</v>
      </c>
      <c r="N5" s="13"/>
      <c r="O5" s="13" t="s">
        <v>68</v>
      </c>
    </row>
    <row r="6" spans="1:15">
      <c r="A6" s="55"/>
      <c r="B6" s="56"/>
      <c r="C6" s="56"/>
      <c r="D6" s="56"/>
      <c r="E6" s="56"/>
      <c r="F6" s="56"/>
      <c r="G6" s="57"/>
      <c r="H6" s="10">
        <v>5</v>
      </c>
      <c r="I6" s="12">
        <v>45498</v>
      </c>
      <c r="J6" s="13" t="s">
        <v>69</v>
      </c>
      <c r="K6" s="13" t="s">
        <v>54</v>
      </c>
      <c r="L6" s="13" t="s">
        <v>37</v>
      </c>
      <c r="M6" s="13" t="s">
        <v>49</v>
      </c>
      <c r="N6" s="13"/>
      <c r="O6" s="13"/>
    </row>
    <row r="7" spans="1:15">
      <c r="A7" s="55"/>
      <c r="B7" s="56"/>
      <c r="C7" s="56"/>
      <c r="D7" s="56"/>
      <c r="E7" s="56"/>
      <c r="F7" s="56"/>
      <c r="G7" s="57"/>
      <c r="H7" s="10">
        <v>6</v>
      </c>
      <c r="I7" s="12">
        <v>45498</v>
      </c>
      <c r="J7" s="13" t="s">
        <v>70</v>
      </c>
      <c r="K7" s="13" t="s">
        <v>48</v>
      </c>
      <c r="L7" s="13" t="s">
        <v>37</v>
      </c>
      <c r="M7" s="13" t="s">
        <v>49</v>
      </c>
      <c r="N7" s="13"/>
      <c r="O7" s="13"/>
    </row>
    <row r="8" spans="1:15">
      <c r="A8" s="55"/>
      <c r="B8" s="56"/>
      <c r="C8" s="56"/>
      <c r="D8" s="56"/>
      <c r="E8" s="56"/>
      <c r="F8" s="56"/>
      <c r="G8" s="57"/>
      <c r="H8" s="10">
        <v>7</v>
      </c>
      <c r="I8" s="18">
        <v>45499</v>
      </c>
      <c r="J8" s="19" t="s">
        <v>71</v>
      </c>
      <c r="K8" s="13" t="s">
        <v>30</v>
      </c>
      <c r="L8" s="13" t="s">
        <v>45</v>
      </c>
      <c r="M8" s="13" t="s">
        <v>57</v>
      </c>
      <c r="N8" s="13"/>
      <c r="O8" s="13" t="s">
        <v>72</v>
      </c>
    </row>
    <row r="9" spans="1:15" ht="43.2">
      <c r="A9" s="55"/>
      <c r="B9" s="56"/>
      <c r="C9" s="56"/>
      <c r="D9" s="56"/>
      <c r="E9" s="56"/>
      <c r="F9" s="56"/>
      <c r="G9" s="57"/>
      <c r="H9" s="10">
        <v>8</v>
      </c>
      <c r="I9" s="18">
        <v>45499</v>
      </c>
      <c r="J9" s="19" t="s">
        <v>73</v>
      </c>
      <c r="K9" s="13" t="s">
        <v>30</v>
      </c>
      <c r="L9" s="13" t="s">
        <v>45</v>
      </c>
      <c r="M9" s="13" t="s">
        <v>57</v>
      </c>
      <c r="N9" s="13"/>
      <c r="O9" s="16" t="s">
        <v>74</v>
      </c>
    </row>
    <row r="10" spans="1:15">
      <c r="A10" s="55"/>
      <c r="B10" s="56"/>
      <c r="C10" s="56"/>
      <c r="D10" s="56"/>
      <c r="E10" s="56"/>
      <c r="F10" s="56"/>
      <c r="G10" s="57"/>
      <c r="H10" s="10">
        <v>9</v>
      </c>
      <c r="I10" s="12">
        <v>45523</v>
      </c>
      <c r="J10" s="13" t="s">
        <v>75</v>
      </c>
      <c r="K10" s="13">
        <v>5.6</v>
      </c>
      <c r="L10" s="13" t="s">
        <v>45</v>
      </c>
      <c r="M10" s="13" t="s">
        <v>57</v>
      </c>
      <c r="N10" s="13"/>
      <c r="O10" s="13" t="s">
        <v>76</v>
      </c>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71" priority="6">
      <formula>SUMPRODUCT(--ISNUMBER(MATCH(M2:M101,Selects,0)))&gt;0</formula>
    </cfRule>
    <cfRule type="expression" dxfId="70" priority="7">
      <formula>OR(AND(SUMPRODUCT(--ISNUMBER(MATCH(M2:M101,Selects,0)))=0,SUMPRODUCT(--ISNUMBER(MATCH(M2:M101,Delivery,0)))=0,SUMPRODUCT(--ISNUMBER(MATCH(M2:M101,Sales,0)))=0,SUMPRODUCT(--ISNUMBER(MATCH(M2:M101,Rejects,0)))&gt;0),COUNTIF(M2:M101,"*")=0)</formula>
    </cfRule>
    <cfRule type="expression" dxfId="69" priority="8">
      <formula>AND(SUMPRODUCT(--ISNUMBER(MATCH(M2:M101,Selects,0)))=0,SUMPRODUCT(--ISNUMBER(MATCH(M2:M101,Delivery,0)))&gt;0)</formula>
    </cfRule>
    <cfRule type="expression" dxfId="68" priority="9">
      <formula>AND(SUMPRODUCT(--ISNUMBER(MATCH(M2:M101,Selects,0)))=0,SUMPRODUCT(--ISNUMBER(MATCH(M2:M101,Delivery,0)))=0,SUMPRODUCT(--ISNUMBER(MATCH(M2:M101,Sales,0)))&gt;0)</formula>
    </cfRule>
  </conditionalFormatting>
  <conditionalFormatting sqref="A2:G101">
    <cfRule type="expression" dxfId="67" priority="1">
      <formula>OR(ISNUMBER(SEARCH("*hold*",$A$1)),ISNUMBER(SEARCH("*close*",$A$1)))</formula>
    </cfRule>
  </conditionalFormatting>
  <conditionalFormatting sqref="I2:O101">
    <cfRule type="expression" dxfId="66" priority="2">
      <formula>AND(COUNTA($I2:$L2)=4,ISNUMBER(MATCH($M2,Selects,0)))</formula>
    </cfRule>
    <cfRule type="expression" dxfId="65" priority="3">
      <formula>AND(COUNTA($I2:$L2)=4,ISNUMBER(MATCH($M2,Sales,0)))</formula>
    </cfRule>
    <cfRule type="expression" dxfId="64" priority="4">
      <formula>AND(COUNTA($I2:$L2)=4,ISNUMBER(MATCH($M2,Delivery,0)))</formula>
    </cfRule>
    <cfRule type="expression" dxfId="63"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400-000000000000}">
      <formula1>Source</formula1>
    </dataValidation>
    <dataValidation type="list" allowBlank="1" showInputMessage="1" showErrorMessage="1" errorTitle="Selection only" error="Select proper status of profile" promptTitle="Select status" prompt="Only select" sqref="M2:M101" xr:uid="{00000000-0002-0000-0400-000001000000}">
      <formula1>Status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9FF14"/>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37.33203125" customWidth="1"/>
    <col min="11" max="11" width="6.109375" customWidth="1"/>
    <col min="13" max="13" width="29.88671875" customWidth="1"/>
    <col min="14" max="14" width="23.44140625" customWidth="1"/>
    <col min="15" max="15" width="22.6640625" customWidth="1"/>
  </cols>
  <sheetData>
    <row r="1" spans="1:15">
      <c r="A1" s="50" t="s">
        <v>46</v>
      </c>
      <c r="B1" s="50"/>
      <c r="C1" s="50"/>
      <c r="D1" s="50"/>
      <c r="E1" s="50"/>
      <c r="F1" s="50"/>
      <c r="G1" s="51"/>
      <c r="H1" s="9" t="s">
        <v>21</v>
      </c>
      <c r="I1" s="11" t="s">
        <v>22</v>
      </c>
      <c r="J1" s="11" t="s">
        <v>23</v>
      </c>
      <c r="K1" s="11" t="s">
        <v>24</v>
      </c>
      <c r="L1" s="11" t="s">
        <v>25</v>
      </c>
      <c r="M1" s="11" t="s">
        <v>26</v>
      </c>
      <c r="N1" s="11" t="s">
        <v>27</v>
      </c>
      <c r="O1" s="11" t="s">
        <v>28</v>
      </c>
    </row>
    <row r="2" spans="1:15">
      <c r="A2" s="62" t="s">
        <v>221</v>
      </c>
      <c r="B2" s="53"/>
      <c r="C2" s="53"/>
      <c r="D2" s="53"/>
      <c r="E2" s="53"/>
      <c r="F2" s="53"/>
      <c r="G2" s="54"/>
      <c r="H2" s="10">
        <v>1</v>
      </c>
      <c r="I2" s="12">
        <v>45477</v>
      </c>
      <c r="J2" s="13" t="s">
        <v>77</v>
      </c>
      <c r="K2" s="13" t="s">
        <v>48</v>
      </c>
      <c r="L2" s="13" t="s">
        <v>45</v>
      </c>
      <c r="M2" s="13" t="s">
        <v>64</v>
      </c>
      <c r="N2" s="13"/>
      <c r="O2" s="13"/>
    </row>
    <row r="3" spans="1:15">
      <c r="A3" s="55"/>
      <c r="B3" s="56"/>
      <c r="C3" s="56"/>
      <c r="D3" s="56"/>
      <c r="E3" s="56"/>
      <c r="F3" s="56"/>
      <c r="G3" s="57"/>
      <c r="H3" s="10">
        <v>2</v>
      </c>
      <c r="I3" s="12">
        <v>45461</v>
      </c>
      <c r="J3" s="13" t="s">
        <v>78</v>
      </c>
      <c r="K3" s="13" t="s">
        <v>79</v>
      </c>
      <c r="L3" s="13" t="s">
        <v>37</v>
      </c>
      <c r="M3" s="13" t="s">
        <v>64</v>
      </c>
      <c r="N3" s="13"/>
      <c r="O3" s="13"/>
    </row>
    <row r="4" spans="1:15">
      <c r="A4" s="55"/>
      <c r="B4" s="56"/>
      <c r="C4" s="56"/>
      <c r="D4" s="56"/>
      <c r="E4" s="56"/>
      <c r="F4" s="56"/>
      <c r="G4" s="57"/>
      <c r="H4" s="10">
        <v>3</v>
      </c>
      <c r="I4" s="12">
        <v>45461</v>
      </c>
      <c r="J4" s="13" t="s">
        <v>80</v>
      </c>
      <c r="K4" s="13" t="s">
        <v>81</v>
      </c>
      <c r="L4" s="13" t="s">
        <v>37</v>
      </c>
      <c r="M4" s="13" t="s">
        <v>64</v>
      </c>
      <c r="N4" s="13"/>
      <c r="O4" s="13"/>
    </row>
    <row r="5" spans="1:15">
      <c r="A5" s="55"/>
      <c r="B5" s="56"/>
      <c r="C5" s="56"/>
      <c r="D5" s="56"/>
      <c r="E5" s="56"/>
      <c r="F5" s="56"/>
      <c r="G5" s="57"/>
      <c r="H5" s="10">
        <v>4</v>
      </c>
      <c r="I5" s="12">
        <v>45457</v>
      </c>
      <c r="J5" s="13" t="s">
        <v>82</v>
      </c>
      <c r="K5" s="13" t="s">
        <v>83</v>
      </c>
      <c r="L5" s="13" t="s">
        <v>45</v>
      </c>
      <c r="M5" s="13" t="s">
        <v>84</v>
      </c>
      <c r="N5" s="13"/>
      <c r="O5" s="13" t="s">
        <v>85</v>
      </c>
    </row>
    <row r="6" spans="1:15">
      <c r="A6" s="55"/>
      <c r="B6" s="56"/>
      <c r="C6" s="56"/>
      <c r="D6" s="56"/>
      <c r="E6" s="56"/>
      <c r="F6" s="56"/>
      <c r="G6" s="57"/>
      <c r="H6" s="10">
        <v>5</v>
      </c>
      <c r="I6" s="12">
        <v>45457</v>
      </c>
      <c r="J6" s="13" t="s">
        <v>86</v>
      </c>
      <c r="K6" s="13" t="s">
        <v>87</v>
      </c>
      <c r="L6" s="13" t="s">
        <v>37</v>
      </c>
      <c r="M6" s="13" t="s">
        <v>64</v>
      </c>
      <c r="N6" s="13"/>
      <c r="O6" s="13"/>
    </row>
    <row r="7" spans="1:15">
      <c r="A7" s="55"/>
      <c r="B7" s="56"/>
      <c r="C7" s="56"/>
      <c r="D7" s="56"/>
      <c r="E7" s="56"/>
      <c r="F7" s="56"/>
      <c r="G7" s="57"/>
      <c r="H7" s="10">
        <v>6</v>
      </c>
      <c r="I7" s="12">
        <v>45450</v>
      </c>
      <c r="J7" s="13" t="s">
        <v>88</v>
      </c>
      <c r="K7" s="13" t="s">
        <v>42</v>
      </c>
      <c r="L7" s="13" t="s">
        <v>37</v>
      </c>
      <c r="M7" s="13" t="s">
        <v>49</v>
      </c>
      <c r="N7" s="13"/>
      <c r="O7" s="13"/>
    </row>
    <row r="8" spans="1:15">
      <c r="A8" s="55"/>
      <c r="B8" s="56"/>
      <c r="C8" s="56"/>
      <c r="D8" s="56"/>
      <c r="E8" s="56"/>
      <c r="F8" s="56"/>
      <c r="G8" s="57"/>
      <c r="H8" s="10">
        <v>7</v>
      </c>
      <c r="I8" s="12">
        <v>45427</v>
      </c>
      <c r="J8" s="13" t="s">
        <v>89</v>
      </c>
      <c r="K8" s="13" t="s">
        <v>51</v>
      </c>
      <c r="L8" s="13" t="s">
        <v>45</v>
      </c>
      <c r="M8" s="13" t="s">
        <v>49</v>
      </c>
      <c r="N8" s="13"/>
      <c r="O8" s="13"/>
    </row>
    <row r="9" spans="1:15">
      <c r="A9" s="55"/>
      <c r="B9" s="56"/>
      <c r="C9" s="56"/>
      <c r="D9" s="56"/>
      <c r="E9" s="56"/>
      <c r="F9" s="56"/>
      <c r="G9" s="57"/>
      <c r="H9" s="10">
        <v>8</v>
      </c>
      <c r="I9" s="12">
        <v>45450</v>
      </c>
      <c r="J9" s="13" t="s">
        <v>90</v>
      </c>
      <c r="K9" s="13" t="s">
        <v>36</v>
      </c>
      <c r="L9" s="13" t="s">
        <v>45</v>
      </c>
      <c r="M9" s="13" t="s">
        <v>91</v>
      </c>
      <c r="N9" s="13"/>
      <c r="O9" s="13"/>
    </row>
    <row r="10" spans="1:15">
      <c r="A10" s="55"/>
      <c r="B10" s="56"/>
      <c r="C10" s="56"/>
      <c r="D10" s="56"/>
      <c r="E10" s="56"/>
      <c r="F10" s="56"/>
      <c r="G10" s="57"/>
      <c r="H10" s="10">
        <v>9</v>
      </c>
      <c r="I10" s="12">
        <v>45450</v>
      </c>
      <c r="J10" s="13" t="s">
        <v>92</v>
      </c>
      <c r="K10" s="13" t="s">
        <v>42</v>
      </c>
      <c r="L10" s="13" t="s">
        <v>45</v>
      </c>
      <c r="M10" s="13" t="s">
        <v>91</v>
      </c>
      <c r="N10" s="13"/>
      <c r="O10" s="13"/>
    </row>
    <row r="11" spans="1:15">
      <c r="A11" s="55"/>
      <c r="B11" s="56"/>
      <c r="C11" s="56"/>
      <c r="D11" s="56"/>
      <c r="E11" s="56"/>
      <c r="F11" s="56"/>
      <c r="G11" s="57"/>
      <c r="H11" s="10">
        <v>10</v>
      </c>
      <c r="I11" s="12">
        <v>45427</v>
      </c>
      <c r="J11" s="13" t="s">
        <v>93</v>
      </c>
      <c r="K11" s="13" t="s">
        <v>87</v>
      </c>
      <c r="L11" s="13" t="s">
        <v>45</v>
      </c>
      <c r="M11" s="13" t="s">
        <v>94</v>
      </c>
      <c r="N11" s="13"/>
      <c r="O11" s="13"/>
    </row>
    <row r="12" spans="1:15">
      <c r="A12" s="55"/>
      <c r="B12" s="56"/>
      <c r="C12" s="56"/>
      <c r="D12" s="56"/>
      <c r="E12" s="56"/>
      <c r="F12" s="56"/>
      <c r="G12" s="57"/>
      <c r="H12" s="10">
        <v>11</v>
      </c>
      <c r="I12" s="12">
        <v>45427</v>
      </c>
      <c r="J12" s="13" t="s">
        <v>95</v>
      </c>
      <c r="K12" s="13" t="s">
        <v>42</v>
      </c>
      <c r="L12" s="13" t="s">
        <v>45</v>
      </c>
      <c r="M12" s="13" t="s">
        <v>96</v>
      </c>
      <c r="N12" s="13"/>
      <c r="O12" s="13"/>
    </row>
    <row r="13" spans="1:15">
      <c r="A13" s="55"/>
      <c r="B13" s="56"/>
      <c r="C13" s="56"/>
      <c r="D13" s="56"/>
      <c r="E13" s="56"/>
      <c r="F13" s="56"/>
      <c r="G13" s="57"/>
      <c r="H13" s="10">
        <v>12</v>
      </c>
      <c r="I13" s="12">
        <v>45427</v>
      </c>
      <c r="J13" s="13" t="s">
        <v>97</v>
      </c>
      <c r="K13" s="13" t="s">
        <v>87</v>
      </c>
      <c r="L13" s="13" t="s">
        <v>45</v>
      </c>
      <c r="M13" s="13" t="s">
        <v>64</v>
      </c>
      <c r="N13" s="13"/>
      <c r="O13" s="13"/>
    </row>
    <row r="14" spans="1:15">
      <c r="A14" s="55"/>
      <c r="B14" s="56"/>
      <c r="C14" s="56"/>
      <c r="D14" s="56"/>
      <c r="E14" s="56"/>
      <c r="F14" s="56"/>
      <c r="G14" s="57"/>
      <c r="H14" s="10">
        <v>13</v>
      </c>
      <c r="I14" s="12">
        <v>45481</v>
      </c>
      <c r="J14" s="13" t="s">
        <v>98</v>
      </c>
      <c r="K14" s="13" t="s">
        <v>48</v>
      </c>
      <c r="L14" s="13" t="s">
        <v>45</v>
      </c>
      <c r="M14" s="13" t="s">
        <v>64</v>
      </c>
      <c r="N14" s="13"/>
      <c r="O14" s="13"/>
    </row>
    <row r="15" spans="1:15">
      <c r="A15" s="55"/>
      <c r="B15" s="56"/>
      <c r="C15" s="56"/>
      <c r="D15" s="56"/>
      <c r="E15" s="56"/>
      <c r="F15" s="56"/>
      <c r="G15" s="57"/>
      <c r="H15" s="10">
        <v>14</v>
      </c>
      <c r="I15" s="12">
        <v>45481</v>
      </c>
      <c r="J15" s="13" t="s">
        <v>99</v>
      </c>
      <c r="K15" s="13" t="s">
        <v>51</v>
      </c>
      <c r="L15" s="13" t="s">
        <v>37</v>
      </c>
      <c r="M15" s="13" t="s">
        <v>49</v>
      </c>
      <c r="N15" s="13"/>
      <c r="O15" s="13"/>
    </row>
    <row r="16" spans="1:15">
      <c r="A16" s="55"/>
      <c r="B16" s="56"/>
      <c r="C16" s="56"/>
      <c r="D16" s="56"/>
      <c r="E16" s="56"/>
      <c r="F16" s="56"/>
      <c r="G16" s="57"/>
      <c r="H16" s="10">
        <v>15</v>
      </c>
      <c r="I16" s="12">
        <v>45481</v>
      </c>
      <c r="J16" s="13" t="s">
        <v>100</v>
      </c>
      <c r="K16" s="13" t="s">
        <v>51</v>
      </c>
      <c r="L16" s="13" t="s">
        <v>37</v>
      </c>
      <c r="M16" s="13" t="s">
        <v>101</v>
      </c>
      <c r="N16" s="13"/>
      <c r="O16" s="13"/>
    </row>
    <row r="17" spans="1:15">
      <c r="A17" s="55"/>
      <c r="B17" s="56"/>
      <c r="C17" s="56"/>
      <c r="D17" s="56"/>
      <c r="E17" s="56"/>
      <c r="F17" s="56"/>
      <c r="G17" s="57"/>
      <c r="H17" s="10">
        <v>16</v>
      </c>
      <c r="I17" s="12">
        <v>45483</v>
      </c>
      <c r="J17" s="13" t="s">
        <v>102</v>
      </c>
      <c r="K17" s="13" t="s">
        <v>83</v>
      </c>
      <c r="L17" s="13" t="s">
        <v>37</v>
      </c>
      <c r="M17" s="13" t="s">
        <v>49</v>
      </c>
      <c r="N17" s="13"/>
      <c r="O17" s="13"/>
    </row>
    <row r="18" spans="1:15">
      <c r="A18" s="55"/>
      <c r="B18" s="56"/>
      <c r="C18" s="56"/>
      <c r="D18" s="56"/>
      <c r="E18" s="56"/>
      <c r="F18" s="56"/>
      <c r="G18" s="57"/>
      <c r="H18" s="10">
        <v>17</v>
      </c>
      <c r="I18" s="12">
        <v>45483</v>
      </c>
      <c r="J18" s="13" t="s">
        <v>103</v>
      </c>
      <c r="K18" s="13" t="s">
        <v>87</v>
      </c>
      <c r="L18" s="13" t="s">
        <v>45</v>
      </c>
      <c r="M18" s="13" t="s">
        <v>49</v>
      </c>
      <c r="N18" s="13"/>
      <c r="O18" s="13"/>
    </row>
    <row r="19" spans="1:15">
      <c r="A19" s="55"/>
      <c r="B19" s="56"/>
      <c r="C19" s="56"/>
      <c r="D19" s="56"/>
      <c r="E19" s="56"/>
      <c r="F19" s="56"/>
      <c r="G19" s="57"/>
      <c r="H19" s="10">
        <v>18</v>
      </c>
      <c r="I19" s="12">
        <v>45497</v>
      </c>
      <c r="J19" s="13" t="s">
        <v>104</v>
      </c>
      <c r="K19" s="13" t="s">
        <v>87</v>
      </c>
      <c r="L19" s="13" t="s">
        <v>45</v>
      </c>
      <c r="M19" s="13" t="s">
        <v>57</v>
      </c>
      <c r="N19" s="13"/>
      <c r="O19" s="13"/>
    </row>
    <row r="20" spans="1:15">
      <c r="A20" s="55"/>
      <c r="B20" s="56"/>
      <c r="C20" s="56"/>
      <c r="D20" s="56"/>
      <c r="E20" s="56"/>
      <c r="F20" s="56"/>
      <c r="G20" s="57"/>
      <c r="H20" s="10">
        <v>19</v>
      </c>
      <c r="I20" s="12">
        <v>45498</v>
      </c>
      <c r="J20" s="13" t="s">
        <v>105</v>
      </c>
      <c r="K20" s="13" t="s">
        <v>87</v>
      </c>
      <c r="L20" s="13" t="s">
        <v>37</v>
      </c>
      <c r="M20" s="13" t="s">
        <v>49</v>
      </c>
      <c r="N20" s="13"/>
      <c r="O20" s="13"/>
    </row>
    <row r="21" spans="1:15">
      <c r="A21" s="55"/>
      <c r="B21" s="56"/>
      <c r="C21" s="56"/>
      <c r="D21" s="56"/>
      <c r="E21" s="56"/>
      <c r="F21" s="56"/>
      <c r="G21" s="57"/>
      <c r="H21" s="10">
        <v>20</v>
      </c>
      <c r="I21" s="12">
        <v>45498</v>
      </c>
      <c r="J21" s="13" t="s">
        <v>106</v>
      </c>
      <c r="K21" s="13" t="s">
        <v>79</v>
      </c>
      <c r="L21" s="13" t="s">
        <v>37</v>
      </c>
      <c r="M21" s="13" t="s">
        <v>49</v>
      </c>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62" priority="6">
      <formula>SUMPRODUCT(--ISNUMBER(MATCH(M2:M101,Selects,0)))&gt;0</formula>
    </cfRule>
    <cfRule type="expression" dxfId="61" priority="7">
      <formula>OR(AND(SUMPRODUCT(--ISNUMBER(MATCH(M2:M101,Selects,0)))=0,SUMPRODUCT(--ISNUMBER(MATCH(M2:M101,Delivery,0)))=0,SUMPRODUCT(--ISNUMBER(MATCH(M2:M101,Sales,0)))=0,SUMPRODUCT(--ISNUMBER(MATCH(M2:M101,Rejects,0)))&gt;0),COUNTIF(M2:M101,"*")=0)</formula>
    </cfRule>
    <cfRule type="expression" dxfId="60" priority="8">
      <formula>AND(SUMPRODUCT(--ISNUMBER(MATCH(M2:M101,Selects,0)))=0,SUMPRODUCT(--ISNUMBER(MATCH(M2:M101,Delivery,0)))&gt;0)</formula>
    </cfRule>
    <cfRule type="expression" dxfId="59" priority="9">
      <formula>AND(SUMPRODUCT(--ISNUMBER(MATCH(M2:M101,Selects,0)))=0,SUMPRODUCT(--ISNUMBER(MATCH(M2:M101,Delivery,0)))=0,SUMPRODUCT(--ISNUMBER(MATCH(M2:M101,Sales,0)))&gt;0)</formula>
    </cfRule>
  </conditionalFormatting>
  <conditionalFormatting sqref="A2:G101">
    <cfRule type="expression" dxfId="58" priority="1">
      <formula>OR(ISNUMBER(SEARCH("*hold*",$A$1)),ISNUMBER(SEARCH("*close*",$A$1)))</formula>
    </cfRule>
  </conditionalFormatting>
  <conditionalFormatting sqref="I2:O101">
    <cfRule type="expression" dxfId="57" priority="2">
      <formula>AND(COUNTA($I2:$L2)=4,ISNUMBER(MATCH($M2,Selects,0)))</formula>
    </cfRule>
    <cfRule type="expression" dxfId="56" priority="3">
      <formula>AND(COUNTA($I2:$L2)=4,ISNUMBER(MATCH($M2,Sales,0)))</formula>
    </cfRule>
    <cfRule type="expression" dxfId="55" priority="4">
      <formula>AND(COUNTA($I2:$L2)=4,ISNUMBER(MATCH($M2,Delivery,0)))</formula>
    </cfRule>
    <cfRule type="expression" dxfId="54"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500-000000000000}">
      <formula1>Source</formula1>
    </dataValidation>
    <dataValidation type="list" allowBlank="1" showInputMessage="1" showErrorMessage="1" errorTitle="Selection only" error="Select proper status of profile" promptTitle="Select status" prompt="Only select" sqref="M2:M101" xr:uid="{00000000-0002-0000-0500-000001000000}">
      <formula1>Status</formula1>
    </dataValidation>
  </dataValidation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D7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32.5546875" customWidth="1"/>
    <col min="11" max="11" width="6.109375" customWidth="1"/>
    <col min="13" max="13" width="29.88671875" customWidth="1"/>
    <col min="14" max="14" width="23.44140625" customWidth="1"/>
    <col min="15" max="15" width="22.6640625" customWidth="1"/>
  </cols>
  <sheetData>
    <row r="1" spans="1:15">
      <c r="A1" s="50" t="s">
        <v>107</v>
      </c>
      <c r="B1" s="50"/>
      <c r="C1" s="50"/>
      <c r="D1" s="50"/>
      <c r="E1" s="50"/>
      <c r="F1" s="50"/>
      <c r="G1" s="51"/>
      <c r="H1" s="9" t="s">
        <v>21</v>
      </c>
      <c r="I1" s="11" t="s">
        <v>22</v>
      </c>
      <c r="J1" s="11" t="s">
        <v>23</v>
      </c>
      <c r="K1" s="11" t="s">
        <v>24</v>
      </c>
      <c r="L1" s="11" t="s">
        <v>25</v>
      </c>
      <c r="M1" s="11" t="s">
        <v>26</v>
      </c>
      <c r="N1" s="11" t="s">
        <v>27</v>
      </c>
      <c r="O1" s="11" t="s">
        <v>28</v>
      </c>
    </row>
    <row r="2" spans="1:15">
      <c r="A2" s="62" t="s">
        <v>222</v>
      </c>
      <c r="B2" s="53"/>
      <c r="C2" s="53"/>
      <c r="D2" s="53"/>
      <c r="E2" s="53"/>
      <c r="F2" s="53"/>
      <c r="G2" s="54"/>
      <c r="H2" s="10">
        <v>1</v>
      </c>
      <c r="I2" s="12">
        <v>45482</v>
      </c>
      <c r="J2" s="13" t="s">
        <v>108</v>
      </c>
      <c r="K2" s="13" t="s">
        <v>30</v>
      </c>
      <c r="L2" s="13" t="s">
        <v>45</v>
      </c>
      <c r="M2" s="13" t="s">
        <v>52</v>
      </c>
      <c r="N2" s="13"/>
      <c r="O2" s="13"/>
    </row>
    <row r="3" spans="1:15">
      <c r="A3" s="55"/>
      <c r="B3" s="56"/>
      <c r="C3" s="56"/>
      <c r="D3" s="56"/>
      <c r="E3" s="56"/>
      <c r="F3" s="56"/>
      <c r="G3" s="57"/>
      <c r="H3" s="10">
        <v>2</v>
      </c>
      <c r="I3" s="12">
        <v>45482</v>
      </c>
      <c r="J3" s="13" t="s">
        <v>109</v>
      </c>
      <c r="K3" s="13" t="s">
        <v>54</v>
      </c>
      <c r="L3" s="13" t="s">
        <v>45</v>
      </c>
      <c r="M3" s="13" t="s">
        <v>52</v>
      </c>
      <c r="N3" s="13"/>
      <c r="O3" s="13"/>
    </row>
    <row r="4" spans="1:15">
      <c r="A4" s="55"/>
      <c r="B4" s="56"/>
      <c r="C4" s="56"/>
      <c r="D4" s="56"/>
      <c r="E4" s="56"/>
      <c r="F4" s="56"/>
      <c r="G4" s="57"/>
      <c r="H4" s="10">
        <v>3</v>
      </c>
      <c r="I4" s="12">
        <v>45482</v>
      </c>
      <c r="J4" s="13" t="s">
        <v>110</v>
      </c>
      <c r="K4" s="13" t="s">
        <v>54</v>
      </c>
      <c r="L4" s="13" t="s">
        <v>31</v>
      </c>
      <c r="M4" s="13" t="s">
        <v>64</v>
      </c>
      <c r="N4" s="13" t="s">
        <v>111</v>
      </c>
      <c r="O4" s="13"/>
    </row>
    <row r="5" spans="1:15" ht="28.8">
      <c r="A5" s="55"/>
      <c r="B5" s="56"/>
      <c r="C5" s="56"/>
      <c r="D5" s="56"/>
      <c r="E5" s="56"/>
      <c r="F5" s="56"/>
      <c r="G5" s="57"/>
      <c r="H5" s="10">
        <v>4</v>
      </c>
      <c r="I5" s="12">
        <v>45503</v>
      </c>
      <c r="J5" s="13" t="s">
        <v>112</v>
      </c>
      <c r="K5" s="13" t="s">
        <v>30</v>
      </c>
      <c r="L5" s="13" t="s">
        <v>31</v>
      </c>
      <c r="M5" s="13" t="s">
        <v>64</v>
      </c>
      <c r="N5" s="13"/>
      <c r="O5" s="16" t="s">
        <v>113</v>
      </c>
    </row>
    <row r="6" spans="1:15">
      <c r="A6" s="55"/>
      <c r="B6" s="56"/>
      <c r="C6" s="56"/>
      <c r="D6" s="56"/>
      <c r="E6" s="56"/>
      <c r="F6" s="56"/>
      <c r="G6" s="57"/>
      <c r="H6" s="10">
        <v>5</v>
      </c>
      <c r="I6" s="12">
        <v>45513</v>
      </c>
      <c r="J6" s="13" t="s">
        <v>114</v>
      </c>
      <c r="K6" s="13">
        <v>1.8</v>
      </c>
      <c r="L6" s="13" t="s">
        <v>45</v>
      </c>
      <c r="M6" s="13" t="s">
        <v>57</v>
      </c>
      <c r="N6" s="13"/>
      <c r="O6" s="13"/>
    </row>
    <row r="7" spans="1:15">
      <c r="A7" s="55"/>
      <c r="B7" s="56"/>
      <c r="C7" s="56"/>
      <c r="D7" s="56"/>
      <c r="E7" s="56"/>
      <c r="F7" s="56"/>
      <c r="G7" s="57"/>
      <c r="H7" s="10">
        <v>6</v>
      </c>
      <c r="I7" s="12">
        <v>45513</v>
      </c>
      <c r="J7" s="13" t="s">
        <v>115</v>
      </c>
      <c r="K7" s="13">
        <v>2</v>
      </c>
      <c r="L7" s="13" t="s">
        <v>45</v>
      </c>
      <c r="M7" s="13" t="s">
        <v>57</v>
      </c>
      <c r="N7" s="13"/>
      <c r="O7" s="13" t="s">
        <v>116</v>
      </c>
    </row>
    <row r="8" spans="1:15" ht="28.8">
      <c r="A8" s="55"/>
      <c r="B8" s="56"/>
      <c r="C8" s="56"/>
      <c r="D8" s="56"/>
      <c r="E8" s="56"/>
      <c r="F8" s="56"/>
      <c r="G8" s="57"/>
      <c r="H8" s="10">
        <v>7</v>
      </c>
      <c r="I8" s="12">
        <v>45523</v>
      </c>
      <c r="J8" s="13" t="s">
        <v>117</v>
      </c>
      <c r="K8" s="13">
        <v>4.3</v>
      </c>
      <c r="L8" s="13" t="s">
        <v>45</v>
      </c>
      <c r="M8" s="13" t="s">
        <v>57</v>
      </c>
      <c r="N8" s="13"/>
      <c r="O8" s="16" t="s">
        <v>118</v>
      </c>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53" priority="6">
      <formula>SUMPRODUCT(--ISNUMBER(MATCH(M2:M101,Selects,0)))&gt;0</formula>
    </cfRule>
    <cfRule type="expression" dxfId="52" priority="7">
      <formula>OR(AND(SUMPRODUCT(--ISNUMBER(MATCH(M2:M101,Selects,0)))=0,SUMPRODUCT(--ISNUMBER(MATCH(M2:M101,Delivery,0)))=0,SUMPRODUCT(--ISNUMBER(MATCH(M2:M101,Sales,0)))=0,SUMPRODUCT(--ISNUMBER(MATCH(M2:M101,Rejects,0)))&gt;0),COUNTIF(M2:M101,"*")=0)</formula>
    </cfRule>
    <cfRule type="expression" dxfId="51" priority="8">
      <formula>AND(SUMPRODUCT(--ISNUMBER(MATCH(M2:M101,Selects,0)))=0,SUMPRODUCT(--ISNUMBER(MATCH(M2:M101,Delivery,0)))&gt;0)</formula>
    </cfRule>
    <cfRule type="expression" dxfId="50" priority="9">
      <formula>AND(SUMPRODUCT(--ISNUMBER(MATCH(M2:M101,Selects,0)))=0,SUMPRODUCT(--ISNUMBER(MATCH(M2:M101,Delivery,0)))=0,SUMPRODUCT(--ISNUMBER(MATCH(M2:M101,Sales,0)))&gt;0)</formula>
    </cfRule>
  </conditionalFormatting>
  <conditionalFormatting sqref="A2:G101">
    <cfRule type="expression" dxfId="49" priority="1">
      <formula>OR(ISNUMBER(SEARCH("*hold*",$A$1)),ISNUMBER(SEARCH("*close*",$A$1)))</formula>
    </cfRule>
  </conditionalFormatting>
  <conditionalFormatting sqref="I2:O101">
    <cfRule type="expression" dxfId="48" priority="2">
      <formula>AND(COUNTA($I2:$L2)=4,ISNUMBER(MATCH($M2,Selects,0)))</formula>
    </cfRule>
    <cfRule type="expression" dxfId="47" priority="3">
      <formula>AND(COUNTA($I2:$L2)=4,ISNUMBER(MATCH($M2,Sales,0)))</formula>
    </cfRule>
    <cfRule type="expression" dxfId="46" priority="4">
      <formula>AND(COUNTA($I2:$L2)=4,ISNUMBER(MATCH($M2,Delivery,0)))</formula>
    </cfRule>
    <cfRule type="expression" dxfId="45"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600-000000000000}">
      <formula1>Source</formula1>
    </dataValidation>
    <dataValidation type="list" allowBlank="1" showInputMessage="1" showErrorMessage="1" errorTitle="Selection only" error="Select proper status of profile" promptTitle="Select status" prompt="Only select" sqref="M2:M101" xr:uid="{00000000-0002-0000-0600-000001000000}">
      <formula1>Status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19.44140625" customWidth="1"/>
    <col min="11" max="11" width="6.109375" customWidth="1"/>
    <col min="13" max="13" width="29.88671875" customWidth="1"/>
    <col min="14" max="14" width="23.44140625" customWidth="1"/>
    <col min="15" max="15" width="22.6640625" customWidth="1"/>
  </cols>
  <sheetData>
    <row r="1" spans="1:15">
      <c r="A1" s="63" t="s">
        <v>119</v>
      </c>
      <c r="B1" s="50"/>
      <c r="C1" s="50"/>
      <c r="D1" s="50"/>
      <c r="E1" s="50"/>
      <c r="F1" s="50"/>
      <c r="G1" s="51"/>
      <c r="H1" s="9" t="s">
        <v>21</v>
      </c>
      <c r="I1" s="11" t="s">
        <v>22</v>
      </c>
      <c r="J1" s="11" t="s">
        <v>23</v>
      </c>
      <c r="K1" s="11" t="s">
        <v>24</v>
      </c>
      <c r="L1" s="11" t="s">
        <v>25</v>
      </c>
      <c r="M1" s="11" t="s">
        <v>26</v>
      </c>
      <c r="N1" s="11" t="s">
        <v>27</v>
      </c>
      <c r="O1" s="11" t="s">
        <v>28</v>
      </c>
    </row>
    <row r="2" spans="1:15">
      <c r="A2" s="62" t="s">
        <v>223</v>
      </c>
      <c r="B2" s="53"/>
      <c r="C2" s="53"/>
      <c r="D2" s="53"/>
      <c r="E2" s="53"/>
      <c r="F2" s="53"/>
      <c r="G2" s="54"/>
      <c r="H2" s="10">
        <v>1</v>
      </c>
      <c r="I2" s="12">
        <v>45477</v>
      </c>
      <c r="J2" s="13" t="s">
        <v>120</v>
      </c>
      <c r="K2" s="13" t="s">
        <v>54</v>
      </c>
      <c r="L2" s="13" t="s">
        <v>45</v>
      </c>
      <c r="M2" s="13" t="s">
        <v>84</v>
      </c>
      <c r="N2" s="13"/>
      <c r="O2" s="16" t="s">
        <v>121</v>
      </c>
    </row>
    <row r="3" spans="1:15" ht="28.8">
      <c r="A3" s="55"/>
      <c r="B3" s="56"/>
      <c r="C3" s="56"/>
      <c r="D3" s="56"/>
      <c r="E3" s="56"/>
      <c r="F3" s="56"/>
      <c r="G3" s="57"/>
      <c r="H3" s="10">
        <v>2</v>
      </c>
      <c r="I3" s="12">
        <v>45477</v>
      </c>
      <c r="J3" s="13" t="s">
        <v>122</v>
      </c>
      <c r="K3" s="13" t="s">
        <v>30</v>
      </c>
      <c r="L3" s="13" t="s">
        <v>45</v>
      </c>
      <c r="M3" s="13" t="s">
        <v>64</v>
      </c>
      <c r="N3" s="13"/>
      <c r="O3" s="17" t="s">
        <v>123</v>
      </c>
    </row>
    <row r="4" spans="1:15">
      <c r="A4" s="55"/>
      <c r="B4" s="56"/>
      <c r="C4" s="56"/>
      <c r="D4" s="56"/>
      <c r="E4" s="56"/>
      <c r="F4" s="56"/>
      <c r="G4" s="57"/>
      <c r="H4" s="10">
        <v>3</v>
      </c>
      <c r="I4" s="12">
        <v>45470</v>
      </c>
      <c r="J4" s="13" t="s">
        <v>124</v>
      </c>
      <c r="K4" s="13" t="s">
        <v>51</v>
      </c>
      <c r="L4" s="13" t="s">
        <v>37</v>
      </c>
      <c r="M4" s="13" t="s">
        <v>49</v>
      </c>
      <c r="N4" s="13"/>
      <c r="O4" s="13"/>
    </row>
    <row r="5" spans="1:15">
      <c r="A5" s="55"/>
      <c r="B5" s="56"/>
      <c r="C5" s="56"/>
      <c r="D5" s="56"/>
      <c r="E5" s="56"/>
      <c r="F5" s="56"/>
      <c r="G5" s="57"/>
      <c r="H5" s="10">
        <v>4</v>
      </c>
      <c r="I5" s="12">
        <v>45468</v>
      </c>
      <c r="J5" s="13" t="s">
        <v>125</v>
      </c>
      <c r="K5" s="13">
        <v>3</v>
      </c>
      <c r="L5" s="13" t="s">
        <v>37</v>
      </c>
      <c r="M5" s="13" t="s">
        <v>49</v>
      </c>
      <c r="N5" s="13"/>
      <c r="O5" s="13" t="s">
        <v>126</v>
      </c>
    </row>
    <row r="6" spans="1:15" ht="28.8">
      <c r="A6" s="55"/>
      <c r="B6" s="56"/>
      <c r="C6" s="56"/>
      <c r="D6" s="56"/>
      <c r="E6" s="56"/>
      <c r="F6" s="56"/>
      <c r="G6" s="57"/>
      <c r="H6" s="10">
        <v>5</v>
      </c>
      <c r="I6" s="12">
        <v>45464</v>
      </c>
      <c r="J6" s="13" t="s">
        <v>127</v>
      </c>
      <c r="K6" s="13" t="s">
        <v>87</v>
      </c>
      <c r="L6" s="13" t="s">
        <v>45</v>
      </c>
      <c r="M6" s="13" t="s">
        <v>64</v>
      </c>
      <c r="N6" s="13" t="s">
        <v>128</v>
      </c>
      <c r="O6" s="16" t="s">
        <v>129</v>
      </c>
    </row>
    <row r="7" spans="1:15">
      <c r="A7" s="55"/>
      <c r="B7" s="56"/>
      <c r="C7" s="56"/>
      <c r="D7" s="56"/>
      <c r="E7" s="56"/>
      <c r="F7" s="56"/>
      <c r="G7" s="57"/>
      <c r="H7" s="10">
        <v>6</v>
      </c>
      <c r="I7" s="12">
        <v>45456</v>
      </c>
      <c r="J7" s="13" t="s">
        <v>130</v>
      </c>
      <c r="K7" s="13" t="s">
        <v>51</v>
      </c>
      <c r="L7" s="13" t="s">
        <v>45</v>
      </c>
      <c r="M7" s="13" t="s">
        <v>64</v>
      </c>
      <c r="N7" s="13"/>
      <c r="O7" s="13"/>
    </row>
    <row r="8" spans="1:15">
      <c r="A8" s="55"/>
      <c r="B8" s="56"/>
      <c r="C8" s="56"/>
      <c r="D8" s="56"/>
      <c r="E8" s="56"/>
      <c r="F8" s="56"/>
      <c r="G8" s="57"/>
      <c r="H8" s="10">
        <v>7</v>
      </c>
      <c r="I8" s="12">
        <v>45456</v>
      </c>
      <c r="J8" s="13" t="s">
        <v>131</v>
      </c>
      <c r="K8" s="13" t="s">
        <v>48</v>
      </c>
      <c r="L8" s="13" t="s">
        <v>45</v>
      </c>
      <c r="M8" s="13" t="s">
        <v>64</v>
      </c>
      <c r="N8" s="13"/>
      <c r="O8" s="13"/>
    </row>
    <row r="9" spans="1:15">
      <c r="A9" s="55"/>
      <c r="B9" s="56"/>
      <c r="C9" s="56"/>
      <c r="D9" s="56"/>
      <c r="E9" s="56"/>
      <c r="F9" s="56"/>
      <c r="G9" s="57"/>
      <c r="H9" s="10">
        <v>8</v>
      </c>
      <c r="I9" s="12">
        <v>45447</v>
      </c>
      <c r="J9" s="13" t="s">
        <v>132</v>
      </c>
      <c r="K9" s="13" t="s">
        <v>51</v>
      </c>
      <c r="L9" s="13" t="s">
        <v>45</v>
      </c>
      <c r="M9" s="13" t="s">
        <v>49</v>
      </c>
      <c r="N9" s="13"/>
      <c r="O9" s="13"/>
    </row>
    <row r="10" spans="1:15">
      <c r="A10" s="55"/>
      <c r="B10" s="56"/>
      <c r="C10" s="56"/>
      <c r="D10" s="56"/>
      <c r="E10" s="56"/>
      <c r="F10" s="56"/>
      <c r="G10" s="57"/>
      <c r="H10" s="10">
        <v>9</v>
      </c>
      <c r="I10" s="12">
        <v>45442</v>
      </c>
      <c r="J10" s="13" t="s">
        <v>133</v>
      </c>
      <c r="K10" s="13" t="s">
        <v>51</v>
      </c>
      <c r="L10" s="13" t="s">
        <v>45</v>
      </c>
      <c r="M10" s="13" t="s">
        <v>64</v>
      </c>
      <c r="N10" s="13"/>
      <c r="O10" s="13"/>
    </row>
    <row r="11" spans="1:15">
      <c r="A11" s="55"/>
      <c r="B11" s="56"/>
      <c r="C11" s="56"/>
      <c r="D11" s="56"/>
      <c r="E11" s="56"/>
      <c r="F11" s="56"/>
      <c r="G11" s="57"/>
      <c r="H11" s="10">
        <v>10</v>
      </c>
      <c r="I11" s="12">
        <v>45442</v>
      </c>
      <c r="J11" s="13" t="s">
        <v>134</v>
      </c>
      <c r="K11" s="13" t="s">
        <v>30</v>
      </c>
      <c r="L11" s="13" t="s">
        <v>45</v>
      </c>
      <c r="M11" s="13" t="s">
        <v>64</v>
      </c>
      <c r="N11" s="13"/>
      <c r="O11" s="13"/>
    </row>
    <row r="12" spans="1:15">
      <c r="A12" s="55"/>
      <c r="B12" s="56"/>
      <c r="C12" s="56"/>
      <c r="D12" s="56"/>
      <c r="E12" s="56"/>
      <c r="F12" s="56"/>
      <c r="G12" s="57"/>
      <c r="H12" s="10">
        <v>11</v>
      </c>
      <c r="I12" s="12">
        <v>45442</v>
      </c>
      <c r="J12" s="13" t="s">
        <v>135</v>
      </c>
      <c r="K12" s="13" t="s">
        <v>48</v>
      </c>
      <c r="L12" s="13" t="s">
        <v>45</v>
      </c>
      <c r="M12" s="13" t="s">
        <v>49</v>
      </c>
      <c r="N12" s="13"/>
      <c r="O12" s="13"/>
    </row>
    <row r="13" spans="1:15">
      <c r="A13" s="55"/>
      <c r="B13" s="56"/>
      <c r="C13" s="56"/>
      <c r="D13" s="56"/>
      <c r="E13" s="56"/>
      <c r="F13" s="56"/>
      <c r="G13" s="57"/>
      <c r="H13" s="10">
        <v>12</v>
      </c>
      <c r="I13" s="12">
        <v>45439</v>
      </c>
      <c r="J13" s="13" t="s">
        <v>136</v>
      </c>
      <c r="K13" s="13" t="s">
        <v>48</v>
      </c>
      <c r="L13" s="13" t="s">
        <v>45</v>
      </c>
      <c r="M13" s="13" t="s">
        <v>64</v>
      </c>
      <c r="N13" s="13"/>
      <c r="O13" s="13"/>
    </row>
    <row r="14" spans="1:15">
      <c r="A14" s="55"/>
      <c r="B14" s="56"/>
      <c r="C14" s="56"/>
      <c r="D14" s="56"/>
      <c r="E14" s="56"/>
      <c r="F14" s="56"/>
      <c r="G14" s="57"/>
      <c r="H14" s="10">
        <v>13</v>
      </c>
      <c r="I14" s="12">
        <v>45439</v>
      </c>
      <c r="J14" s="13" t="s">
        <v>137</v>
      </c>
      <c r="K14" s="13" t="s">
        <v>51</v>
      </c>
      <c r="L14" s="13" t="s">
        <v>45</v>
      </c>
      <c r="M14" s="13" t="s">
        <v>49</v>
      </c>
      <c r="N14" s="13"/>
      <c r="O14" s="13"/>
    </row>
    <row r="15" spans="1:15" ht="28.8">
      <c r="A15" s="55"/>
      <c r="B15" s="56"/>
      <c r="C15" s="56"/>
      <c r="D15" s="56"/>
      <c r="E15" s="56"/>
      <c r="F15" s="56"/>
      <c r="G15" s="57"/>
      <c r="H15" s="10">
        <v>14</v>
      </c>
      <c r="I15" s="12"/>
      <c r="J15" s="13" t="s">
        <v>138</v>
      </c>
      <c r="K15" s="13" t="s">
        <v>54</v>
      </c>
      <c r="L15" s="13" t="s">
        <v>37</v>
      </c>
      <c r="M15" s="13" t="s">
        <v>49</v>
      </c>
      <c r="N15" s="16" t="s">
        <v>139</v>
      </c>
      <c r="O15" s="13"/>
    </row>
    <row r="16" spans="1:15">
      <c r="A16" s="55"/>
      <c r="B16" s="56"/>
      <c r="C16" s="56"/>
      <c r="D16" s="56"/>
      <c r="E16" s="56"/>
      <c r="F16" s="56"/>
      <c r="G16" s="57"/>
      <c r="H16" s="10">
        <v>15</v>
      </c>
      <c r="I16" s="12">
        <v>45525</v>
      </c>
      <c r="J16" s="13" t="s">
        <v>140</v>
      </c>
      <c r="K16" s="13" t="s">
        <v>141</v>
      </c>
      <c r="L16" s="13" t="s">
        <v>37</v>
      </c>
      <c r="M16" s="13" t="s">
        <v>91</v>
      </c>
      <c r="N16" s="13"/>
      <c r="O16" s="16" t="s">
        <v>142</v>
      </c>
    </row>
    <row r="17" spans="1:15">
      <c r="A17" s="55"/>
      <c r="B17" s="56"/>
      <c r="C17" s="56"/>
      <c r="D17" s="56"/>
      <c r="E17" s="56"/>
      <c r="F17" s="56"/>
      <c r="G17" s="57"/>
      <c r="H17" s="10">
        <v>16</v>
      </c>
      <c r="I17" s="12">
        <v>45526</v>
      </c>
      <c r="J17" s="13" t="s">
        <v>143</v>
      </c>
      <c r="K17" s="13">
        <v>2.7</v>
      </c>
      <c r="L17" s="13" t="s">
        <v>45</v>
      </c>
      <c r="M17" s="13" t="s">
        <v>144</v>
      </c>
      <c r="N17" s="13"/>
      <c r="O17" s="13"/>
    </row>
    <row r="18" spans="1:15">
      <c r="A18" s="55"/>
      <c r="B18" s="56"/>
      <c r="C18" s="56"/>
      <c r="D18" s="56"/>
      <c r="E18" s="56"/>
      <c r="F18" s="56"/>
      <c r="G18" s="57"/>
      <c r="H18" s="10">
        <v>17</v>
      </c>
      <c r="I18" s="12">
        <v>45526</v>
      </c>
      <c r="J18" s="13" t="s">
        <v>145</v>
      </c>
      <c r="K18" s="13" t="s">
        <v>146</v>
      </c>
      <c r="L18" s="13" t="s">
        <v>45</v>
      </c>
      <c r="M18" s="13" t="s">
        <v>38</v>
      </c>
      <c r="N18" s="13"/>
      <c r="O18" s="13"/>
    </row>
    <row r="19" spans="1:15" ht="28.8">
      <c r="A19" s="55"/>
      <c r="B19" s="56"/>
      <c r="C19" s="56"/>
      <c r="D19" s="56"/>
      <c r="E19" s="56"/>
      <c r="F19" s="56"/>
      <c r="G19" s="57"/>
      <c r="H19" s="10">
        <v>18</v>
      </c>
      <c r="I19" s="12">
        <v>45526</v>
      </c>
      <c r="J19" s="13" t="s">
        <v>147</v>
      </c>
      <c r="K19" s="13" t="s">
        <v>51</v>
      </c>
      <c r="L19" s="13" t="s">
        <v>45</v>
      </c>
      <c r="M19" s="13" t="s">
        <v>91</v>
      </c>
      <c r="N19" s="13"/>
      <c r="O19" s="16" t="s">
        <v>148</v>
      </c>
    </row>
    <row r="20" spans="1:15" ht="28.8">
      <c r="A20" s="55"/>
      <c r="B20" s="56"/>
      <c r="C20" s="56"/>
      <c r="D20" s="56"/>
      <c r="E20" s="56"/>
      <c r="F20" s="56"/>
      <c r="G20" s="57"/>
      <c r="H20" s="10">
        <v>19</v>
      </c>
      <c r="I20" s="12">
        <v>45530</v>
      </c>
      <c r="J20" s="13" t="s">
        <v>149</v>
      </c>
      <c r="K20" s="13">
        <v>7.5</v>
      </c>
      <c r="L20" s="13" t="s">
        <v>45</v>
      </c>
      <c r="M20" s="13" t="s">
        <v>57</v>
      </c>
      <c r="N20" s="13"/>
      <c r="O20" s="16" t="s">
        <v>150</v>
      </c>
    </row>
    <row r="21" spans="1:15">
      <c r="A21" s="55"/>
      <c r="B21" s="56"/>
      <c r="C21" s="56"/>
      <c r="D21" s="56"/>
      <c r="E21" s="56"/>
      <c r="F21" s="56"/>
      <c r="G21" s="57"/>
      <c r="H21" s="10">
        <v>20</v>
      </c>
      <c r="I21" s="12">
        <v>45531</v>
      </c>
      <c r="J21" s="13" t="s">
        <v>151</v>
      </c>
      <c r="K21" s="13" t="s">
        <v>87</v>
      </c>
      <c r="L21" s="13" t="s">
        <v>37</v>
      </c>
      <c r="M21" s="13" t="s">
        <v>91</v>
      </c>
      <c r="N21" s="13"/>
      <c r="O21" s="13" t="s">
        <v>152</v>
      </c>
    </row>
    <row r="22" spans="1:15" ht="72">
      <c r="A22" s="55"/>
      <c r="B22" s="56"/>
      <c r="C22" s="56"/>
      <c r="D22" s="56"/>
      <c r="E22" s="56"/>
      <c r="F22" s="56"/>
      <c r="G22" s="57"/>
      <c r="H22" s="10">
        <v>21</v>
      </c>
      <c r="I22" s="12">
        <v>45539</v>
      </c>
      <c r="J22" s="13" t="s">
        <v>153</v>
      </c>
      <c r="K22" s="13" t="s">
        <v>54</v>
      </c>
      <c r="L22" s="13" t="s">
        <v>37</v>
      </c>
      <c r="M22" s="13" t="s">
        <v>57</v>
      </c>
      <c r="N22" s="13"/>
      <c r="O22" s="16" t="s">
        <v>154</v>
      </c>
    </row>
    <row r="23" spans="1:15" ht="129.6">
      <c r="A23" s="55"/>
      <c r="B23" s="56"/>
      <c r="C23" s="56"/>
      <c r="D23" s="56"/>
      <c r="E23" s="56"/>
      <c r="F23" s="56"/>
      <c r="G23" s="57"/>
      <c r="H23" s="10">
        <v>22</v>
      </c>
      <c r="I23" s="12">
        <v>45544</v>
      </c>
      <c r="J23" s="13" t="s">
        <v>155</v>
      </c>
      <c r="K23" s="13" t="s">
        <v>51</v>
      </c>
      <c r="L23" s="13" t="s">
        <v>37</v>
      </c>
      <c r="M23" s="13" t="s">
        <v>144</v>
      </c>
      <c r="N23" s="13"/>
      <c r="O23" s="16" t="s">
        <v>156</v>
      </c>
    </row>
    <row r="24" spans="1:15">
      <c r="A24" s="55"/>
      <c r="B24" s="56"/>
      <c r="C24" s="56"/>
      <c r="D24" s="56"/>
      <c r="E24" s="56"/>
      <c r="F24" s="56"/>
      <c r="G24" s="57"/>
      <c r="H24" s="10">
        <v>23</v>
      </c>
      <c r="I24" s="12">
        <v>45544</v>
      </c>
      <c r="J24" s="13" t="s">
        <v>157</v>
      </c>
      <c r="K24" s="13" t="s">
        <v>54</v>
      </c>
      <c r="L24" s="13" t="s">
        <v>37</v>
      </c>
      <c r="M24" s="13" t="s">
        <v>158</v>
      </c>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44" priority="6">
      <formula>SUMPRODUCT(--ISNUMBER(MATCH(M2:M101,Selects,0)))&gt;0</formula>
    </cfRule>
    <cfRule type="expression" dxfId="43" priority="7">
      <formula>OR(AND(SUMPRODUCT(--ISNUMBER(MATCH(M2:M101,Selects,0)))=0,SUMPRODUCT(--ISNUMBER(MATCH(M2:M101,Delivery,0)))=0,SUMPRODUCT(--ISNUMBER(MATCH(M2:M101,Sales,0)))=0,SUMPRODUCT(--ISNUMBER(MATCH(M2:M101,Rejects,0)))&gt;0),COUNTIF(M2:M101,"*")=0)</formula>
    </cfRule>
    <cfRule type="expression" dxfId="42" priority="8">
      <formula>AND(SUMPRODUCT(--ISNUMBER(MATCH(M2:M101,Selects,0)))=0,SUMPRODUCT(--ISNUMBER(MATCH(M2:M101,Delivery,0)))&gt;0)</formula>
    </cfRule>
    <cfRule type="expression" dxfId="41" priority="9">
      <formula>AND(SUMPRODUCT(--ISNUMBER(MATCH(M2:M101,Selects,0)))=0,SUMPRODUCT(--ISNUMBER(MATCH(M2:M101,Delivery,0)))=0,SUMPRODUCT(--ISNUMBER(MATCH(M2:M101,Sales,0)))&gt;0)</formula>
    </cfRule>
  </conditionalFormatting>
  <conditionalFormatting sqref="A2:G101">
    <cfRule type="expression" dxfId="40" priority="1">
      <formula>OR(ISNUMBER(SEARCH("*hold*",$A$1)),ISNUMBER(SEARCH("*close*",$A$1)))</formula>
    </cfRule>
  </conditionalFormatting>
  <conditionalFormatting sqref="I2:O101">
    <cfRule type="expression" dxfId="39" priority="2">
      <formula>AND(COUNTA($I2:$L2)=4,ISNUMBER(MATCH($M2,Selects,0)))</formula>
    </cfRule>
    <cfRule type="expression" dxfId="38" priority="3">
      <formula>AND(COUNTA($I2:$L2)=4,ISNUMBER(MATCH($M2,Sales,0)))</formula>
    </cfRule>
    <cfRule type="expression" dxfId="37" priority="4">
      <formula>AND(COUNTA($I2:$L2)=4,ISNUMBER(MATCH($M2,Delivery,0)))</formula>
    </cfRule>
    <cfRule type="expression" dxfId="36"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700-000000000000}">
      <formula1>Source</formula1>
    </dataValidation>
    <dataValidation type="list" allowBlank="1" showInputMessage="1" showErrorMessage="1" errorTitle="Selection only" error="Select proper status of profile" promptTitle="Select status" prompt="Only select" sqref="M2:M101" xr:uid="{00000000-0002-0000-0700-000001000000}">
      <formula1>Status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6E6FA"/>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4.33203125" customWidth="1"/>
    <col min="11" max="11" width="6.109375" customWidth="1"/>
    <col min="13" max="13" width="29.88671875" customWidth="1"/>
    <col min="14" max="14" width="23.44140625" customWidth="1"/>
    <col min="15" max="15" width="22.6640625" customWidth="1"/>
  </cols>
  <sheetData>
    <row r="1" spans="1:15">
      <c r="A1" s="50" t="s">
        <v>159</v>
      </c>
      <c r="B1" s="50"/>
      <c r="C1" s="50"/>
      <c r="D1" s="50"/>
      <c r="E1" s="50"/>
      <c r="F1" s="50"/>
      <c r="G1" s="51"/>
      <c r="H1" s="9" t="s">
        <v>21</v>
      </c>
      <c r="I1" s="11" t="s">
        <v>22</v>
      </c>
      <c r="J1" s="11" t="s">
        <v>23</v>
      </c>
      <c r="K1" s="11" t="s">
        <v>24</v>
      </c>
      <c r="L1" s="11" t="s">
        <v>25</v>
      </c>
      <c r="M1" s="11" t="s">
        <v>26</v>
      </c>
      <c r="N1" s="11" t="s">
        <v>27</v>
      </c>
      <c r="O1" s="11" t="s">
        <v>28</v>
      </c>
    </row>
    <row r="2" spans="1:15" ht="100.8">
      <c r="A2" s="64" t="s">
        <v>160</v>
      </c>
      <c r="B2" s="53"/>
      <c r="C2" s="53"/>
      <c r="D2" s="53"/>
      <c r="E2" s="53"/>
      <c r="F2" s="53"/>
      <c r="G2" s="54"/>
      <c r="H2" s="10">
        <v>1</v>
      </c>
      <c r="I2" s="12">
        <v>45470</v>
      </c>
      <c r="J2" s="13" t="s">
        <v>161</v>
      </c>
      <c r="K2" s="13" t="s">
        <v>87</v>
      </c>
      <c r="L2" s="13" t="s">
        <v>45</v>
      </c>
      <c r="M2" s="13" t="s">
        <v>144</v>
      </c>
      <c r="N2" s="13"/>
      <c r="O2" s="16" t="s">
        <v>162</v>
      </c>
    </row>
    <row r="3" spans="1:15">
      <c r="A3" s="55"/>
      <c r="B3" s="56"/>
      <c r="C3" s="56"/>
      <c r="D3" s="56"/>
      <c r="E3" s="56"/>
      <c r="F3" s="56"/>
      <c r="G3" s="57"/>
      <c r="H3" s="10">
        <v>2</v>
      </c>
      <c r="I3" s="12">
        <v>45470</v>
      </c>
      <c r="J3" s="13" t="s">
        <v>163</v>
      </c>
      <c r="K3" s="13" t="s">
        <v>141</v>
      </c>
      <c r="L3" s="13" t="s">
        <v>45</v>
      </c>
      <c r="M3" s="13" t="s">
        <v>52</v>
      </c>
      <c r="N3" s="13"/>
      <c r="O3" s="13"/>
    </row>
    <row r="4" spans="1:15">
      <c r="A4" s="55"/>
      <c r="B4" s="56"/>
      <c r="C4" s="56"/>
      <c r="D4" s="56"/>
      <c r="E4" s="56"/>
      <c r="F4" s="56"/>
      <c r="G4" s="57"/>
      <c r="H4" s="10">
        <v>3</v>
      </c>
      <c r="I4" s="12"/>
      <c r="J4" s="13"/>
      <c r="K4" s="13"/>
      <c r="L4" s="13"/>
      <c r="M4" s="13"/>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35" priority="6">
      <formula>SUMPRODUCT(--ISNUMBER(MATCH(M2:M101,Selects,0)))&gt;0</formula>
    </cfRule>
    <cfRule type="expression" dxfId="34" priority="7">
      <formula>OR(AND(SUMPRODUCT(--ISNUMBER(MATCH(M2:M101,Selects,0)))=0,SUMPRODUCT(--ISNUMBER(MATCH(M2:M101,Delivery,0)))=0,SUMPRODUCT(--ISNUMBER(MATCH(M2:M101,Sales,0)))=0,SUMPRODUCT(--ISNUMBER(MATCH(M2:M101,Rejects,0)))&gt;0),COUNTIF(M2:M101,"*")=0)</formula>
    </cfRule>
    <cfRule type="expression" dxfId="33" priority="8">
      <formula>AND(SUMPRODUCT(--ISNUMBER(MATCH(M2:M101,Selects,0)))=0,SUMPRODUCT(--ISNUMBER(MATCH(M2:M101,Delivery,0)))&gt;0)</formula>
    </cfRule>
    <cfRule type="expression" dxfId="32" priority="9">
      <formula>AND(SUMPRODUCT(--ISNUMBER(MATCH(M2:M101,Selects,0)))=0,SUMPRODUCT(--ISNUMBER(MATCH(M2:M101,Delivery,0)))=0,SUMPRODUCT(--ISNUMBER(MATCH(M2:M101,Sales,0)))&gt;0)</formula>
    </cfRule>
  </conditionalFormatting>
  <conditionalFormatting sqref="A2:G101">
    <cfRule type="expression" dxfId="31" priority="1">
      <formula>OR(ISNUMBER(SEARCH("*hold*",$A$1)),ISNUMBER(SEARCH("*close*",$A$1)))</formula>
    </cfRule>
  </conditionalFormatting>
  <conditionalFormatting sqref="I2:O101">
    <cfRule type="expression" dxfId="30" priority="2">
      <formula>AND(COUNTA($I2:$L2)=4,ISNUMBER(MATCH($M2,Selects,0)))</formula>
    </cfRule>
    <cfRule type="expression" dxfId="29" priority="3">
      <formula>AND(COUNTA($I2:$L2)=4,ISNUMBER(MATCH($M2,Sales,0)))</formula>
    </cfRule>
    <cfRule type="expression" dxfId="28" priority="4">
      <formula>AND(COUNTA($I2:$L2)=4,ISNUMBER(MATCH($M2,Delivery,0)))</formula>
    </cfRule>
    <cfRule type="expression" dxfId="27"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800-000000000000}">
      <formula1>Source</formula1>
    </dataValidation>
    <dataValidation type="list" allowBlank="1" showInputMessage="1" showErrorMessage="1" errorTitle="Selection only" error="Select proper status of profile" promptTitle="Select status" prompt="Only select" sqref="M2:M101" xr:uid="{00000000-0002-0000-0800-000001000000}">
      <formula1>Status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9FF14"/>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4.33203125" customWidth="1"/>
    <col min="11" max="11" width="6.109375" customWidth="1"/>
    <col min="13" max="13" width="29.88671875" customWidth="1"/>
    <col min="14" max="14" width="23.44140625" customWidth="1"/>
    <col min="15" max="15" width="22.6640625" customWidth="1"/>
  </cols>
  <sheetData>
    <row r="1" spans="1:15">
      <c r="A1" s="50" t="s">
        <v>46</v>
      </c>
      <c r="B1" s="50"/>
      <c r="C1" s="50"/>
      <c r="D1" s="50"/>
      <c r="E1" s="50"/>
      <c r="F1" s="50"/>
      <c r="G1" s="51"/>
      <c r="H1" s="9" t="s">
        <v>21</v>
      </c>
      <c r="I1" s="11" t="s">
        <v>22</v>
      </c>
      <c r="J1" s="11" t="s">
        <v>23</v>
      </c>
      <c r="K1" s="11" t="s">
        <v>24</v>
      </c>
      <c r="L1" s="11" t="s">
        <v>25</v>
      </c>
      <c r="M1" s="11" t="s">
        <v>26</v>
      </c>
      <c r="N1" s="11" t="s">
        <v>27</v>
      </c>
      <c r="O1" s="11" t="s">
        <v>28</v>
      </c>
    </row>
    <row r="2" spans="1:15" ht="28.8">
      <c r="A2" s="64" t="s">
        <v>224</v>
      </c>
      <c r="B2" s="53"/>
      <c r="C2" s="53"/>
      <c r="D2" s="53"/>
      <c r="E2" s="53"/>
      <c r="F2" s="53"/>
      <c r="G2" s="54"/>
      <c r="H2" s="10">
        <v>1</v>
      </c>
      <c r="I2" s="12">
        <v>45450</v>
      </c>
      <c r="J2" s="13" t="s">
        <v>164</v>
      </c>
      <c r="K2" s="13" t="s">
        <v>87</v>
      </c>
      <c r="L2" s="13" t="s">
        <v>45</v>
      </c>
      <c r="M2" s="13" t="s">
        <v>84</v>
      </c>
      <c r="N2" s="13"/>
      <c r="O2" s="16" t="s">
        <v>165</v>
      </c>
    </row>
    <row r="3" spans="1:15">
      <c r="A3" s="55"/>
      <c r="B3" s="56"/>
      <c r="C3" s="56"/>
      <c r="D3" s="56"/>
      <c r="E3" s="56"/>
      <c r="F3" s="56"/>
      <c r="G3" s="57"/>
      <c r="H3" s="10">
        <v>2</v>
      </c>
      <c r="I3" s="12">
        <v>45450</v>
      </c>
      <c r="J3" s="13" t="s">
        <v>166</v>
      </c>
      <c r="K3" s="13" t="s">
        <v>87</v>
      </c>
      <c r="L3" s="13" t="s">
        <v>45</v>
      </c>
      <c r="M3" s="13" t="s">
        <v>52</v>
      </c>
      <c r="N3" s="13"/>
      <c r="O3" s="13"/>
    </row>
    <row r="4" spans="1:15">
      <c r="A4" s="55"/>
      <c r="B4" s="56"/>
      <c r="C4" s="56"/>
      <c r="D4" s="56"/>
      <c r="E4" s="56"/>
      <c r="F4" s="56"/>
      <c r="G4" s="57"/>
      <c r="H4" s="10">
        <v>3</v>
      </c>
      <c r="I4" s="12"/>
      <c r="J4" s="13"/>
      <c r="K4" s="13"/>
      <c r="L4" s="13"/>
      <c r="M4" s="13"/>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26" priority="6">
      <formula>SUMPRODUCT(--ISNUMBER(MATCH(M2:M101,Selects,0)))&gt;0</formula>
    </cfRule>
    <cfRule type="expression" dxfId="25" priority="7">
      <formula>OR(AND(SUMPRODUCT(--ISNUMBER(MATCH(M2:M101,Selects,0)))=0,SUMPRODUCT(--ISNUMBER(MATCH(M2:M101,Delivery,0)))=0,SUMPRODUCT(--ISNUMBER(MATCH(M2:M101,Sales,0)))=0,SUMPRODUCT(--ISNUMBER(MATCH(M2:M101,Rejects,0)))&gt;0),COUNTIF(M2:M101,"*")=0)</formula>
    </cfRule>
    <cfRule type="expression" dxfId="24" priority="8">
      <formula>AND(SUMPRODUCT(--ISNUMBER(MATCH(M2:M101,Selects,0)))=0,SUMPRODUCT(--ISNUMBER(MATCH(M2:M101,Delivery,0)))&gt;0)</formula>
    </cfRule>
    <cfRule type="expression" dxfId="23" priority="9">
      <formula>AND(SUMPRODUCT(--ISNUMBER(MATCH(M2:M101,Selects,0)))=0,SUMPRODUCT(--ISNUMBER(MATCH(M2:M101,Delivery,0)))=0,SUMPRODUCT(--ISNUMBER(MATCH(M2:M101,Sales,0)))&gt;0)</formula>
    </cfRule>
  </conditionalFormatting>
  <conditionalFormatting sqref="A2:G101">
    <cfRule type="expression" dxfId="22" priority="1">
      <formula>OR(ISNUMBER(SEARCH("*hold*",$A$1)),ISNUMBER(SEARCH("*close*",$A$1)))</formula>
    </cfRule>
  </conditionalFormatting>
  <conditionalFormatting sqref="I2:O101">
    <cfRule type="expression" dxfId="21" priority="2">
      <formula>AND(COUNTA($I2:$L2)=4,ISNUMBER(MATCH($M2,Selects,0)))</formula>
    </cfRule>
    <cfRule type="expression" dxfId="20" priority="3">
      <formula>AND(COUNTA($I2:$L2)=4,ISNUMBER(MATCH($M2,Sales,0)))</formula>
    </cfRule>
    <cfRule type="expression" dxfId="19" priority="4">
      <formula>AND(COUNTA($I2:$L2)=4,ISNUMBER(MATCH($M2,Delivery,0)))</formula>
    </cfRule>
    <cfRule type="expression" dxfId="18"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900-000000000000}">
      <formula1>Source</formula1>
    </dataValidation>
    <dataValidation type="list" allowBlank="1" showInputMessage="1" showErrorMessage="1" errorTitle="Selection only" error="Select proper status of profile" promptTitle="Select status" prompt="Only select" sqref="M2:M101" xr:uid="{00000000-0002-0000-0900-000001000000}">
      <formula1>Status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4.33203125" customWidth="1"/>
    <col min="11" max="11" width="6.109375" customWidth="1"/>
    <col min="13" max="13" width="29.88671875" customWidth="1"/>
    <col min="14" max="14" width="23.44140625" customWidth="1"/>
    <col min="15" max="15" width="22.6640625" customWidth="1"/>
  </cols>
  <sheetData>
    <row r="1" spans="1:15">
      <c r="A1" s="50" t="s">
        <v>167</v>
      </c>
      <c r="B1" s="50"/>
      <c r="C1" s="50"/>
      <c r="D1" s="50"/>
      <c r="E1" s="50"/>
      <c r="F1" s="50"/>
      <c r="G1" s="51"/>
      <c r="H1" s="9" t="s">
        <v>21</v>
      </c>
      <c r="I1" s="11" t="s">
        <v>22</v>
      </c>
      <c r="J1" s="11" t="s">
        <v>23</v>
      </c>
      <c r="K1" s="11" t="s">
        <v>24</v>
      </c>
      <c r="L1" s="11" t="s">
        <v>25</v>
      </c>
      <c r="M1" s="11" t="s">
        <v>26</v>
      </c>
      <c r="N1" s="11" t="s">
        <v>27</v>
      </c>
      <c r="O1" s="11" t="s">
        <v>28</v>
      </c>
    </row>
    <row r="2" spans="1:15">
      <c r="A2" s="64" t="s">
        <v>217</v>
      </c>
      <c r="B2" s="53"/>
      <c r="C2" s="53"/>
      <c r="D2" s="53"/>
      <c r="E2" s="53"/>
      <c r="F2" s="53"/>
      <c r="G2" s="54"/>
      <c r="H2" s="10">
        <v>1</v>
      </c>
      <c r="I2" s="12">
        <v>45480</v>
      </c>
      <c r="J2" s="13" t="s">
        <v>168</v>
      </c>
      <c r="K2" s="13" t="s">
        <v>36</v>
      </c>
      <c r="L2" s="13" t="s">
        <v>45</v>
      </c>
      <c r="M2" s="13" t="s">
        <v>144</v>
      </c>
      <c r="N2" s="13"/>
      <c r="O2" s="13"/>
    </row>
    <row r="3" spans="1:15">
      <c r="A3" s="55"/>
      <c r="B3" s="56"/>
      <c r="C3" s="56"/>
      <c r="D3" s="56"/>
      <c r="E3" s="56"/>
      <c r="F3" s="56"/>
      <c r="G3" s="57"/>
      <c r="H3" s="10">
        <v>2</v>
      </c>
      <c r="I3" s="12">
        <v>45480</v>
      </c>
      <c r="J3" s="13" t="s">
        <v>169</v>
      </c>
      <c r="K3" s="13" t="s">
        <v>87</v>
      </c>
      <c r="L3" s="13" t="s">
        <v>45</v>
      </c>
      <c r="M3" s="13" t="s">
        <v>144</v>
      </c>
      <c r="N3" s="13"/>
      <c r="O3" s="13"/>
    </row>
    <row r="4" spans="1:15">
      <c r="A4" s="55"/>
      <c r="B4" s="56"/>
      <c r="C4" s="56"/>
      <c r="D4" s="56"/>
      <c r="E4" s="56"/>
      <c r="F4" s="56"/>
      <c r="G4" s="57"/>
      <c r="H4" s="10">
        <v>3</v>
      </c>
      <c r="I4" s="12"/>
      <c r="J4" s="13"/>
      <c r="K4" s="13"/>
      <c r="L4" s="13"/>
      <c r="M4" s="13"/>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5"/>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17" priority="6">
      <formula>SUMPRODUCT(--ISNUMBER(MATCH(M2:M101,Selects,0)))&gt;0</formula>
    </cfRule>
    <cfRule type="expression" dxfId="16" priority="7">
      <formula>OR(AND(SUMPRODUCT(--ISNUMBER(MATCH(M2:M101,Selects,0)))=0,SUMPRODUCT(--ISNUMBER(MATCH(M2:M101,Delivery,0)))=0,SUMPRODUCT(--ISNUMBER(MATCH(M2:M101,Sales,0)))=0,SUMPRODUCT(--ISNUMBER(MATCH(M2:M101,Rejects,0)))&gt;0),COUNTIF(M2:M101,"*")=0)</formula>
    </cfRule>
    <cfRule type="expression" dxfId="15" priority="8">
      <formula>AND(SUMPRODUCT(--ISNUMBER(MATCH(M2:M101,Selects,0)))=0,SUMPRODUCT(--ISNUMBER(MATCH(M2:M101,Delivery,0)))&gt;0)</formula>
    </cfRule>
    <cfRule type="expression" dxfId="14" priority="9">
      <formula>AND(SUMPRODUCT(--ISNUMBER(MATCH(M2:M101,Selects,0)))=0,SUMPRODUCT(--ISNUMBER(MATCH(M2:M101,Delivery,0)))=0,SUMPRODUCT(--ISNUMBER(MATCH(M2:M101,Sales,0)))&gt;0)</formula>
    </cfRule>
  </conditionalFormatting>
  <conditionalFormatting sqref="A2:G101">
    <cfRule type="expression" dxfId="13" priority="1">
      <formula>OR(ISNUMBER(SEARCH("*hold*",$A$1)),ISNUMBER(SEARCH("*close*",$A$1)))</formula>
    </cfRule>
  </conditionalFormatting>
  <conditionalFormatting sqref="I2:O101">
    <cfRule type="expression" dxfId="12" priority="2">
      <formula>AND(COUNTA($I2:$L2)=4,ISNUMBER(MATCH($M2,Selects,0)))</formula>
    </cfRule>
    <cfRule type="expression" dxfId="11" priority="3">
      <formula>AND(COUNTA($I2:$L2)=4,ISNUMBER(MATCH($M2,Sales,0)))</formula>
    </cfRule>
    <cfRule type="expression" dxfId="10" priority="4">
      <formula>AND(COUNTA($I2:$L2)=4,ISNUMBER(MATCH($M2,Delivery,0)))</formula>
    </cfRule>
    <cfRule type="expression" dxfId="9"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A00-000000000000}">
      <formula1>Source</formula1>
    </dataValidation>
    <dataValidation type="list" allowBlank="1" showInputMessage="1" showErrorMessage="1" errorTitle="Selection only" error="Select proper status of profile" promptTitle="Select status" prompt="Only select" sqref="M2:M101" xr:uid="{00000000-0002-0000-0A00-000001000000}">
      <formula1>Status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4.33203125" customWidth="1"/>
    <col min="11" max="11" width="6.109375" customWidth="1"/>
    <col min="13" max="13" width="29.88671875" customWidth="1"/>
    <col min="14" max="14" width="23.44140625" customWidth="1"/>
    <col min="15" max="15" width="22.6640625" customWidth="1"/>
  </cols>
  <sheetData>
    <row r="1" spans="1:15">
      <c r="A1" s="50" t="s">
        <v>170</v>
      </c>
      <c r="B1" s="50"/>
      <c r="C1" s="50"/>
      <c r="D1" s="50"/>
      <c r="E1" s="50"/>
      <c r="F1" s="50"/>
      <c r="G1" s="51"/>
      <c r="H1" s="9" t="s">
        <v>21</v>
      </c>
      <c r="I1" s="11" t="s">
        <v>22</v>
      </c>
      <c r="J1" s="11" t="s">
        <v>23</v>
      </c>
      <c r="K1" s="11" t="s">
        <v>24</v>
      </c>
      <c r="L1" s="11" t="s">
        <v>25</v>
      </c>
      <c r="M1" s="11" t="s">
        <v>26</v>
      </c>
      <c r="N1" s="11" t="s">
        <v>27</v>
      </c>
      <c r="O1" s="11" t="s">
        <v>28</v>
      </c>
    </row>
    <row r="2" spans="1:15">
      <c r="A2" s="64" t="s">
        <v>216</v>
      </c>
      <c r="B2" s="53"/>
      <c r="C2" s="53"/>
      <c r="D2" s="53"/>
      <c r="E2" s="53"/>
      <c r="F2" s="53"/>
      <c r="G2" s="54"/>
      <c r="H2" s="10">
        <v>1</v>
      </c>
      <c r="I2" s="12">
        <v>45456</v>
      </c>
      <c r="J2" s="13" t="s">
        <v>171</v>
      </c>
      <c r="K2" s="13" t="s">
        <v>51</v>
      </c>
      <c r="L2" s="13" t="s">
        <v>45</v>
      </c>
      <c r="M2" s="13" t="s">
        <v>144</v>
      </c>
      <c r="N2" s="13"/>
      <c r="O2" s="13"/>
    </row>
    <row r="3" spans="1:15">
      <c r="A3" s="55"/>
      <c r="B3" s="56"/>
      <c r="C3" s="56"/>
      <c r="D3" s="56"/>
      <c r="E3" s="56"/>
      <c r="F3" s="56"/>
      <c r="G3" s="57"/>
      <c r="H3" s="10">
        <v>2</v>
      </c>
      <c r="I3" s="12">
        <v>45456</v>
      </c>
      <c r="J3" s="13" t="s">
        <v>172</v>
      </c>
      <c r="K3" s="13" t="s">
        <v>54</v>
      </c>
      <c r="L3" s="13" t="s">
        <v>45</v>
      </c>
      <c r="M3" s="13" t="s">
        <v>144</v>
      </c>
      <c r="N3" s="13"/>
      <c r="O3" s="13"/>
    </row>
    <row r="4" spans="1:15">
      <c r="A4" s="55"/>
      <c r="B4" s="56"/>
      <c r="C4" s="56"/>
      <c r="D4" s="56"/>
      <c r="E4" s="56"/>
      <c r="F4" s="56"/>
      <c r="G4" s="57"/>
      <c r="H4" s="10">
        <v>3</v>
      </c>
      <c r="I4" s="12">
        <v>45441</v>
      </c>
      <c r="J4" s="13" t="s">
        <v>173</v>
      </c>
      <c r="K4" s="13" t="s">
        <v>174</v>
      </c>
      <c r="L4" s="13" t="s">
        <v>45</v>
      </c>
      <c r="M4" s="13" t="s">
        <v>49</v>
      </c>
      <c r="N4" s="13"/>
      <c r="O4" s="13"/>
    </row>
    <row r="5" spans="1:15">
      <c r="A5" s="55"/>
      <c r="B5" s="56"/>
      <c r="C5" s="56"/>
      <c r="D5" s="56"/>
      <c r="E5" s="56"/>
      <c r="F5" s="56"/>
      <c r="G5" s="57"/>
      <c r="H5" s="10">
        <v>4</v>
      </c>
      <c r="I5" s="12">
        <v>45441</v>
      </c>
      <c r="J5" s="13" t="s">
        <v>175</v>
      </c>
      <c r="K5" s="13" t="s">
        <v>174</v>
      </c>
      <c r="L5" s="13" t="s">
        <v>45</v>
      </c>
      <c r="M5" s="13" t="s">
        <v>49</v>
      </c>
      <c r="N5" s="13"/>
      <c r="O5" s="13"/>
    </row>
    <row r="6" spans="1:15">
      <c r="A6" s="55"/>
      <c r="B6" s="56"/>
      <c r="C6" s="56"/>
      <c r="D6" s="56"/>
      <c r="E6" s="56"/>
      <c r="F6" s="56"/>
      <c r="G6" s="57"/>
      <c r="H6" s="10">
        <v>5</v>
      </c>
      <c r="I6" s="12">
        <v>45441</v>
      </c>
      <c r="J6" s="13" t="s">
        <v>176</v>
      </c>
      <c r="K6" s="13" t="s">
        <v>30</v>
      </c>
      <c r="L6" s="13" t="s">
        <v>45</v>
      </c>
      <c r="M6" s="13" t="s">
        <v>64</v>
      </c>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4">
        <v>100</v>
      </c>
      <c r="I101" s="12"/>
      <c r="J101" s="13"/>
      <c r="K101" s="13"/>
      <c r="L101" s="13"/>
      <c r="M101" s="13"/>
      <c r="N101" s="13"/>
      <c r="O101" s="13"/>
    </row>
  </sheetData>
  <mergeCells count="2">
    <mergeCell ref="A1:G1"/>
    <mergeCell ref="A2:G101"/>
  </mergeCells>
  <conditionalFormatting sqref="A2">
    <cfRule type="expression" dxfId="8" priority="6">
      <formula>SUMPRODUCT(--ISNUMBER(MATCH(M2:M101,Selects,0)))&gt;0</formula>
    </cfRule>
    <cfRule type="expression" dxfId="7" priority="7">
      <formula>OR(AND(SUMPRODUCT(--ISNUMBER(MATCH(M2:M101,Selects,0)))=0,SUMPRODUCT(--ISNUMBER(MATCH(M2:M101,Delivery,0)))=0,SUMPRODUCT(--ISNUMBER(MATCH(M2:M101,Sales,0)))=0,SUMPRODUCT(--ISNUMBER(MATCH(M2:M101,Rejects,0)))&gt;0),COUNTIF(M2:M101,"*")=0)</formula>
    </cfRule>
    <cfRule type="expression" dxfId="6" priority="8">
      <formula>AND(SUMPRODUCT(--ISNUMBER(MATCH(M2:M101,Selects,0)))=0,SUMPRODUCT(--ISNUMBER(MATCH(M2:M101,Delivery,0)))&gt;0)</formula>
    </cfRule>
    <cfRule type="expression" dxfId="5" priority="9">
      <formula>AND(SUMPRODUCT(--ISNUMBER(MATCH(M2:M101,Selects,0)))=0,SUMPRODUCT(--ISNUMBER(MATCH(M2:M101,Delivery,0)))=0,SUMPRODUCT(--ISNUMBER(MATCH(M2:M101,Sales,0)))&gt;0)</formula>
    </cfRule>
  </conditionalFormatting>
  <conditionalFormatting sqref="A2:G101">
    <cfRule type="expression" dxfId="4" priority="1">
      <formula>OR(ISNUMBER(SEARCH("*hold*",$A$1)),ISNUMBER(SEARCH("*close*",$A$1)))</formula>
    </cfRule>
  </conditionalFormatting>
  <conditionalFormatting sqref="I2:O101">
    <cfRule type="expression" dxfId="3" priority="2">
      <formula>AND(COUNTA($I2:$L2)=4,ISNUMBER(MATCH($M2,Selects,0)))</formula>
    </cfRule>
    <cfRule type="expression" dxfId="2" priority="3">
      <formula>AND(COUNTA($I2:$L2)=4,ISNUMBER(MATCH($M2,Sales,0)))</formula>
    </cfRule>
    <cfRule type="expression" dxfId="1" priority="4">
      <formula>AND(COUNTA($I2:$L2)=4,ISNUMBER(MATCH($M2,Delivery,0)))</formula>
    </cfRule>
    <cfRule type="expression" dxfId="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B00-000000000000}">
      <formula1>Source</formula1>
    </dataValidation>
    <dataValidation type="list" allowBlank="1" showInputMessage="1" showErrorMessage="1" errorTitle="Selection only" error="Select proper status of profile" promptTitle="Select status" prompt="Only select" sqref="M2:M101" xr:uid="{00000000-0002-0000-0B00-000001000000}">
      <formula1>Status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4"/>
  <dimension ref="A1:H48"/>
  <sheetViews>
    <sheetView workbookViewId="0"/>
  </sheetViews>
  <sheetFormatPr defaultColWidth="9" defaultRowHeight="14.4"/>
  <cols>
    <col min="1" max="1" width="24.6640625" customWidth="1"/>
    <col min="2" max="2" width="24.33203125" customWidth="1"/>
    <col min="3" max="3" width="6.88671875" customWidth="1"/>
    <col min="5" max="6" width="24.6640625" customWidth="1"/>
    <col min="7" max="7" width="20.6640625" customWidth="1"/>
    <col min="8" max="8" width="24.6640625" customWidth="1"/>
    <col min="11" max="11" width="19.88671875" customWidth="1"/>
    <col min="13" max="13" width="24.6640625" customWidth="1"/>
    <col min="15" max="15" width="24.6640625" customWidth="1"/>
  </cols>
  <sheetData>
    <row r="1" spans="1:8">
      <c r="A1" t="s">
        <v>177</v>
      </c>
      <c r="C1" t="s">
        <v>31</v>
      </c>
      <c r="E1" t="s">
        <v>177</v>
      </c>
      <c r="F1" t="s">
        <v>144</v>
      </c>
      <c r="G1" t="s">
        <v>49</v>
      </c>
      <c r="H1" t="s">
        <v>84</v>
      </c>
    </row>
    <row r="2" spans="1:8">
      <c r="A2" t="s">
        <v>49</v>
      </c>
      <c r="C2" t="s">
        <v>45</v>
      </c>
      <c r="E2" t="s">
        <v>178</v>
      </c>
      <c r="F2" t="s">
        <v>38</v>
      </c>
      <c r="G2" t="s">
        <v>179</v>
      </c>
      <c r="H2" t="s">
        <v>180</v>
      </c>
    </row>
    <row r="3" spans="1:8">
      <c r="A3" t="s">
        <v>179</v>
      </c>
      <c r="C3" t="s">
        <v>37</v>
      </c>
      <c r="E3" t="s">
        <v>158</v>
      </c>
      <c r="F3" t="s">
        <v>40</v>
      </c>
      <c r="G3" t="s">
        <v>57</v>
      </c>
      <c r="H3" t="s">
        <v>181</v>
      </c>
    </row>
    <row r="4" spans="1:8">
      <c r="A4" t="s">
        <v>178</v>
      </c>
      <c r="E4" t="s">
        <v>182</v>
      </c>
      <c r="F4" t="s">
        <v>183</v>
      </c>
      <c r="G4" t="s">
        <v>91</v>
      </c>
      <c r="H4" t="s">
        <v>184</v>
      </c>
    </row>
    <row r="5" spans="1:8">
      <c r="A5" t="s">
        <v>158</v>
      </c>
      <c r="E5" t="s">
        <v>185</v>
      </c>
      <c r="F5" t="s">
        <v>32</v>
      </c>
      <c r="G5" t="s">
        <v>186</v>
      </c>
      <c r="H5" t="s">
        <v>187</v>
      </c>
    </row>
    <row r="6" spans="1:8">
      <c r="A6" t="s">
        <v>57</v>
      </c>
      <c r="E6" t="s">
        <v>188</v>
      </c>
      <c r="F6" t="s">
        <v>189</v>
      </c>
      <c r="G6" t="s">
        <v>190</v>
      </c>
      <c r="H6" t="s">
        <v>191</v>
      </c>
    </row>
    <row r="7" spans="1:8">
      <c r="A7" t="s">
        <v>91</v>
      </c>
      <c r="E7" t="s">
        <v>192</v>
      </c>
      <c r="F7" t="s">
        <v>193</v>
      </c>
      <c r="G7" t="s">
        <v>194</v>
      </c>
    </row>
    <row r="8" spans="1:8">
      <c r="A8" t="s">
        <v>182</v>
      </c>
      <c r="F8" t="s">
        <v>195</v>
      </c>
      <c r="G8" t="s">
        <v>52</v>
      </c>
    </row>
    <row r="9" spans="1:8">
      <c r="A9" t="s">
        <v>186</v>
      </c>
      <c r="F9" t="s">
        <v>196</v>
      </c>
      <c r="G9" t="s">
        <v>64</v>
      </c>
    </row>
    <row r="10" spans="1:8">
      <c r="A10" t="s">
        <v>185</v>
      </c>
      <c r="F10" t="s">
        <v>197</v>
      </c>
      <c r="G10" t="s">
        <v>101</v>
      </c>
    </row>
    <row r="11" spans="1:8">
      <c r="A11" t="s">
        <v>188</v>
      </c>
      <c r="F11" t="s">
        <v>198</v>
      </c>
      <c r="G11" t="s">
        <v>96</v>
      </c>
    </row>
    <row r="12" spans="1:8">
      <c r="A12" t="s">
        <v>190</v>
      </c>
      <c r="F12" t="s">
        <v>199</v>
      </c>
      <c r="G12" t="s">
        <v>200</v>
      </c>
    </row>
    <row r="13" spans="1:8">
      <c r="A13" t="s">
        <v>194</v>
      </c>
      <c r="F13" t="s">
        <v>201</v>
      </c>
      <c r="G13" t="s">
        <v>94</v>
      </c>
    </row>
    <row r="14" spans="1:8">
      <c r="A14" t="s">
        <v>192</v>
      </c>
      <c r="F14" t="s">
        <v>202</v>
      </c>
      <c r="G14" t="s">
        <v>203</v>
      </c>
    </row>
    <row r="15" spans="1:8">
      <c r="A15" t="s">
        <v>38</v>
      </c>
      <c r="F15" t="s">
        <v>204</v>
      </c>
      <c r="G15" t="s">
        <v>205</v>
      </c>
    </row>
    <row r="16" spans="1:8">
      <c r="A16" t="s">
        <v>144</v>
      </c>
      <c r="F16" t="s">
        <v>206</v>
      </c>
      <c r="G16" t="s">
        <v>207</v>
      </c>
    </row>
    <row r="17" spans="1:8">
      <c r="A17" t="s">
        <v>40</v>
      </c>
      <c r="F17" t="s">
        <v>208</v>
      </c>
      <c r="G17" t="s">
        <v>209</v>
      </c>
    </row>
    <row r="18" spans="1:8">
      <c r="A18" t="s">
        <v>52</v>
      </c>
      <c r="G18" t="s">
        <v>210</v>
      </c>
    </row>
    <row r="19" spans="1:8">
      <c r="A19" t="s">
        <v>183</v>
      </c>
    </row>
    <row r="20" spans="1:8">
      <c r="A20" t="s">
        <v>32</v>
      </c>
      <c r="B20" s="1" t="s">
        <v>211</v>
      </c>
      <c r="C20" s="2"/>
      <c r="D20" s="2"/>
      <c r="E20" s="2"/>
      <c r="F20" s="2"/>
      <c r="G20" s="2"/>
      <c r="H20" s="3"/>
    </row>
    <row r="21" spans="1:8">
      <c r="A21" t="s">
        <v>189</v>
      </c>
      <c r="B21" s="4" t="s">
        <v>26</v>
      </c>
      <c r="C21" s="5" t="s">
        <v>25</v>
      </c>
      <c r="D21" s="5"/>
      <c r="E21" s="5" t="s">
        <v>212</v>
      </c>
      <c r="F21" s="5" t="s">
        <v>213</v>
      </c>
      <c r="G21" s="5" t="s">
        <v>214</v>
      </c>
      <c r="H21" s="6" t="s">
        <v>215</v>
      </c>
    </row>
    <row r="22" spans="1:8">
      <c r="A22" t="s">
        <v>193</v>
      </c>
    </row>
    <row r="23" spans="1:8">
      <c r="A23" t="s">
        <v>64</v>
      </c>
    </row>
    <row r="24" spans="1:8">
      <c r="A24" t="s">
        <v>101</v>
      </c>
    </row>
    <row r="25" spans="1:8">
      <c r="A25" t="s">
        <v>195</v>
      </c>
    </row>
    <row r="26" spans="1:8">
      <c r="A26" t="s">
        <v>196</v>
      </c>
    </row>
    <row r="27" spans="1:8">
      <c r="A27" t="s">
        <v>197</v>
      </c>
    </row>
    <row r="28" spans="1:8">
      <c r="A28" t="s">
        <v>198</v>
      </c>
    </row>
    <row r="29" spans="1:8">
      <c r="A29" t="s">
        <v>96</v>
      </c>
    </row>
    <row r="30" spans="1:8">
      <c r="A30" t="s">
        <v>200</v>
      </c>
    </row>
    <row r="31" spans="1:8">
      <c r="A31" t="s">
        <v>199</v>
      </c>
    </row>
    <row r="32" spans="1:8">
      <c r="A32" t="s">
        <v>201</v>
      </c>
    </row>
    <row r="33" spans="1:1">
      <c r="A33" t="s">
        <v>202</v>
      </c>
    </row>
    <row r="34" spans="1:1">
      <c r="A34" t="s">
        <v>204</v>
      </c>
    </row>
    <row r="35" spans="1:1">
      <c r="A35" t="s">
        <v>94</v>
      </c>
    </row>
    <row r="36" spans="1:1">
      <c r="A36" t="s">
        <v>203</v>
      </c>
    </row>
    <row r="37" spans="1:1">
      <c r="A37" t="s">
        <v>206</v>
      </c>
    </row>
    <row r="38" spans="1:1">
      <c r="A38" t="s">
        <v>208</v>
      </c>
    </row>
    <row r="39" spans="1:1">
      <c r="A39" t="s">
        <v>205</v>
      </c>
    </row>
    <row r="40" spans="1:1">
      <c r="A40" t="s">
        <v>207</v>
      </c>
    </row>
    <row r="41" spans="1:1">
      <c r="A41" t="s">
        <v>84</v>
      </c>
    </row>
    <row r="42" spans="1:1">
      <c r="A42" t="s">
        <v>209</v>
      </c>
    </row>
    <row r="43" spans="1:1">
      <c r="A43" t="s">
        <v>180</v>
      </c>
    </row>
    <row r="44" spans="1:1">
      <c r="A44" t="s">
        <v>181</v>
      </c>
    </row>
    <row r="45" spans="1:1">
      <c r="A45" t="s">
        <v>184</v>
      </c>
    </row>
    <row r="46" spans="1:1">
      <c r="A46" t="s">
        <v>210</v>
      </c>
    </row>
    <row r="47" spans="1:1">
      <c r="A47" t="s">
        <v>187</v>
      </c>
    </row>
    <row r="48" spans="1:1">
      <c r="A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DASHBOARD</vt:lpstr>
      <vt:lpstr>Software Engineer (Python)</vt:lpstr>
      <vt:lpstr>DevOps Architect (Jenkins)</vt:lpstr>
      <vt:lpstr>BIOS – UEFI and Coreboot</vt:lpstr>
      <vt:lpstr>ABL FW Memory Firmware DDR</vt:lpstr>
      <vt:lpstr>EMBS_Secure_Bootloader_BLR</vt:lpstr>
      <vt:lpstr>0507_SR_SFT_ENG</vt:lpstr>
      <vt:lpstr>PMFW(Power Management FW)- BLR</vt:lpstr>
      <vt:lpstr>2406_HYD_Multimedia_SysDE</vt:lpstr>
      <vt:lpstr>PSP FW requirement JD - BLR</vt:lpstr>
      <vt:lpstr>0507_Linux_DEV_contractor</vt:lpstr>
      <vt:lpstr>Validation Engineer -FPGA - HYD</vt:lpstr>
      <vt:lpstr>Inputs</vt:lpstr>
      <vt:lpstr>Delivery</vt:lpstr>
      <vt:lpstr>Rejects</vt:lpstr>
      <vt:lpstr>Sales</vt:lpstr>
      <vt:lpstr>Selects</vt:lpstr>
      <vt:lpstr>Source</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Upputuri Somanadh</dc:creator>
  <cp:lastModifiedBy>Sathya Shashank</cp:lastModifiedBy>
  <dcterms:created xsi:type="dcterms:W3CDTF">2024-06-14T05:28:00Z</dcterms:created>
  <dcterms:modified xsi:type="dcterms:W3CDTF">2024-09-17T10:19:49Z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A21473ADC7934446929D035CB4C65FA8_12</vt:lpwstr>
  </property>
  <property fmtid="{D5CDD505-2E9C-101B-9397-08002B2CF9AE}" pid="3" name="KSOProductBuildVer">
    <vt:lpwstr>1033-12.2.0.18165</vt:lpwstr>
  </property>
</Properties>
</file>