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Cash-Flow" sheetId="2" r:id="rId1"/>
    <sheet name="Income Statement" sheetId="3" r:id="rId2"/>
    <sheet name="Balance Sheet" sheetId="4" r:id="rId3"/>
  </sheets>
  <calcPr calcId="124519"/>
</workbook>
</file>

<file path=xl/calcChain.xml><?xml version="1.0" encoding="utf-8"?>
<calcChain xmlns="http://schemas.openxmlformats.org/spreadsheetml/2006/main">
  <c r="C64" i="4"/>
  <c r="C63"/>
  <c r="C62"/>
  <c r="D56" i="3"/>
  <c r="D55"/>
  <c r="C59" i="4"/>
  <c r="C58"/>
  <c r="C42"/>
  <c r="B42"/>
  <c r="C38"/>
  <c r="B38"/>
  <c r="C32"/>
  <c r="C39" s="1"/>
  <c r="C43" s="1"/>
  <c r="B32"/>
  <c r="B39" s="1"/>
  <c r="B43" s="1"/>
  <c r="C22"/>
  <c r="B22"/>
  <c r="C13"/>
  <c r="C23" s="1"/>
  <c r="B13"/>
  <c r="B23" s="1"/>
  <c r="C40" i="3" l="1"/>
  <c r="B40"/>
  <c r="C35"/>
  <c r="C41" s="1"/>
  <c r="C42" s="1"/>
  <c r="B35"/>
  <c r="B41" s="1"/>
  <c r="B42" s="1"/>
  <c r="C7"/>
  <c r="C12" s="1"/>
  <c r="C16" s="1"/>
  <c r="C18" s="1"/>
  <c r="B7"/>
  <c r="B12" s="1"/>
  <c r="B16" s="1"/>
  <c r="B18" s="1"/>
  <c r="B38" i="2" l="1"/>
  <c r="C35"/>
  <c r="B35"/>
  <c r="C28"/>
  <c r="C37" s="1"/>
  <c r="B28"/>
  <c r="B37" s="1"/>
  <c r="C21"/>
  <c r="B21"/>
</calcChain>
</file>

<file path=xl/sharedStrings.xml><?xml version="1.0" encoding="utf-8"?>
<sst xmlns="http://schemas.openxmlformats.org/spreadsheetml/2006/main" count="134" uniqueCount="120">
  <si>
    <t>The definitions of the APM used are contained in the 2022 Annual Report.</t>
  </si>
  <si>
    <t>Alternative Performance Measures (APM)</t>
  </si>
  <si>
    <t>Attributable to non-controlling interests</t>
  </si>
  <si>
    <t>Attributable to shareholders of Rieter Holding Ltd.</t>
  </si>
  <si>
    <t>Total comprehensive income</t>
  </si>
  <si>
    <t>Total other comprehensive income</t>
  </si>
  <si>
    <t>Items that may be reclassified to the income statement, net of taxes</t>
  </si>
  <si>
    <t>Income taxes on cash flow hedges</t>
  </si>
  <si>
    <t>Cash flow hedges</t>
  </si>
  <si>
    <t>Income taxes on currency translation differences</t>
  </si>
  <si>
    <t>Currency translation differences</t>
  </si>
  <si>
    <t>Items that will not be reclassified to the income statement, net of taxes</t>
  </si>
  <si>
    <t>Change in fair values of financial assets</t>
  </si>
  <si>
    <t>Income taxes on remeasurement of defined benefit plans</t>
  </si>
  <si>
    <t>Remeasurement of defined benefit plans</t>
  </si>
  <si>
    <t>Net profit</t>
  </si>
  <si>
    <t>CHF million</t>
  </si>
  <si>
    <t>CONSOLIDATED STATEMENT OF COMPREHENSIVE INCOME</t>
  </si>
  <si>
    <t xml:space="preserve"> </t>
  </si>
  <si>
    <t>Diluted earnings per share (CHF)</t>
  </si>
  <si>
    <t>Basic earnings per share (CHF)</t>
  </si>
  <si>
    <t>Income taxes</t>
  </si>
  <si>
    <t>Profit before taxes</t>
  </si>
  <si>
    <t>Financial expenses</t>
  </si>
  <si>
    <t>Financial income</t>
  </si>
  <si>
    <t>Share in profit of associated companies</t>
  </si>
  <si>
    <t>Operating result before interest and taxes (EBIT)</t>
  </si>
  <si>
    <t>Other expenses</t>
  </si>
  <si>
    <t>Other income</t>
  </si>
  <si>
    <t>Selling, general, and administrative expenses</t>
  </si>
  <si>
    <t>Research and development expenses</t>
  </si>
  <si>
    <t>Gross profit</t>
  </si>
  <si>
    <t>Cost of sales</t>
  </si>
  <si>
    <t>Sales</t>
  </si>
  <si>
    <t>CONSOLIDATED INCOME STATEMENT</t>
  </si>
  <si>
    <t>CONSOLIDATED CASH FLOW STATEMENT</t>
  </si>
  <si>
    <t>Depreciation of property, plant, and equipment, and amortization of intangible assets</t>
  </si>
  <si>
    <t>Interest income</t>
  </si>
  <si>
    <t>Interest expenses</t>
  </si>
  <si>
    <t>Gain on disposals of property, plant, and equipment</t>
  </si>
  <si>
    <t>Other non-cash income and expenses</t>
  </si>
  <si>
    <t>Change in inventories</t>
  </si>
  <si>
    <t>Change in receivables</t>
  </si>
  <si>
    <t>Change in provisions</t>
  </si>
  <si>
    <t>Change in trade payables</t>
  </si>
  <si>
    <t>Change in advance payments from customers and other liabilities</t>
  </si>
  <si>
    <t>Dividends received</t>
  </si>
  <si>
    <t>Interest received</t>
  </si>
  <si>
    <t>Interest paid</t>
  </si>
  <si>
    <t>Income taxes paid</t>
  </si>
  <si>
    <t>Cash flow from operating activities</t>
  </si>
  <si>
    <t>Acquisition of subsidiaries</t>
  </si>
  <si>
    <t>Purchase of property, plant, and equipment, and intangible assets</t>
  </si>
  <si>
    <t>Proceeds from disposals of property, plant, and equipment</t>
  </si>
  <si>
    <t>Proceeds from disposals of assets classified as held for sale</t>
  </si>
  <si>
    <t>Proceeds from disposals/purchase of other non-current assets</t>
  </si>
  <si>
    <t>Sale/purchase of marketable securities and time deposits</t>
  </si>
  <si>
    <t>Cash flow from investing activities</t>
  </si>
  <si>
    <t>Dividend paid to shareholders of Rieter Holding Ltd.</t>
  </si>
  <si>
    <t>Purchase/sale of treasury shares</t>
  </si>
  <si>
    <t>Proceeds from issue of fixed-rate bond</t>
  </si>
  <si>
    <t>Proceeds from bank and other financial debt</t>
  </si>
  <si>
    <t>Repayments of bank and other financial debt</t>
  </si>
  <si>
    <t>Repayments of lease liabilities</t>
  </si>
  <si>
    <t>Cash flow from financing activities</t>
  </si>
  <si>
    <t>Currency effects on cash and cash equivalents</t>
  </si>
  <si>
    <t>Change in cash and cash equivalents</t>
  </si>
  <si>
    <t>Cash and cash equivalents at January 1</t>
  </si>
  <si>
    <t>Cash and cash equivalents at December 31</t>
  </si>
  <si>
    <t>CONSOLIDATED BALANCE SHEET</t>
  </si>
  <si>
    <t xml:space="preserve">  </t>
  </si>
  <si>
    <t>December 31, 
2022</t>
  </si>
  <si>
    <t>December 31, 
2021</t>
  </si>
  <si>
    <t>Assets</t>
  </si>
  <si>
    <t>Cash and cash equivalents</t>
  </si>
  <si>
    <t>Marketable securities and time deposits</t>
  </si>
  <si>
    <t>Trade receivables</t>
  </si>
  <si>
    <t>Other current receivables</t>
  </si>
  <si>
    <t>Current income tax receivables</t>
  </si>
  <si>
    <r>
      <t>Inventories</t>
    </r>
    <r>
      <rPr>
        <vertAlign val="superscript"/>
        <sz val="10"/>
        <rFont val="Arial"/>
        <family val="2"/>
      </rPr>
      <t>1</t>
    </r>
  </si>
  <si>
    <t>Assets classified as held for sale</t>
  </si>
  <si>
    <r>
      <t>Current assets</t>
    </r>
    <r>
      <rPr>
        <b/>
        <vertAlign val="superscript"/>
        <sz val="10"/>
        <rFont val="Arial"/>
        <family val="2"/>
      </rPr>
      <t>1</t>
    </r>
  </si>
  <si>
    <r>
      <t>Property, plant, and equipment</t>
    </r>
    <r>
      <rPr>
        <vertAlign val="superscript"/>
        <sz val="10"/>
        <rFont val="Arial"/>
        <family val="2"/>
      </rPr>
      <t>1</t>
    </r>
  </si>
  <si>
    <r>
      <t>Intangible assets</t>
    </r>
    <r>
      <rPr>
        <vertAlign val="superscript"/>
        <sz val="10"/>
        <rFont val="Arial"/>
        <family val="2"/>
      </rPr>
      <t>1</t>
    </r>
  </si>
  <si>
    <r>
      <t>Goodwill</t>
    </r>
    <r>
      <rPr>
        <vertAlign val="superscript"/>
        <sz val="10"/>
        <rFont val="Arial"/>
        <family val="2"/>
      </rPr>
      <t>1</t>
    </r>
  </si>
  <si>
    <t>Prepaid consideration for acquisition</t>
  </si>
  <si>
    <t>–</t>
  </si>
  <si>
    <t>Investments in associated companies</t>
  </si>
  <si>
    <t>Defined benefit plan assets</t>
  </si>
  <si>
    <t>Deferred income tax assets</t>
  </si>
  <si>
    <t>Other non-current assets</t>
  </si>
  <si>
    <r>
      <t>Non-current assets</t>
    </r>
    <r>
      <rPr>
        <b/>
        <vertAlign val="superscript"/>
        <sz val="10"/>
        <rFont val="Arial"/>
        <family val="2"/>
      </rPr>
      <t>1</t>
    </r>
  </si>
  <si>
    <t>Liabilities and shareholders’ equity</t>
  </si>
  <si>
    <t>Current financial debt</t>
  </si>
  <si>
    <t>Trade payables</t>
  </si>
  <si>
    <t>Other current liabilities</t>
  </si>
  <si>
    <t>Advance payments from customers</t>
  </si>
  <si>
    <t>Current income tax liabilities</t>
  </si>
  <si>
    <t>Current provisions</t>
  </si>
  <si>
    <t>Current liabilities</t>
  </si>
  <si>
    <t>Non-current financial debt</t>
  </si>
  <si>
    <t>Defined benefit plan liabilities</t>
  </si>
  <si>
    <t>Deferred income tax liabilities</t>
  </si>
  <si>
    <t>Other non-current liabilities</t>
  </si>
  <si>
    <t>Non-current provisions</t>
  </si>
  <si>
    <t>Non-current liabilities</t>
  </si>
  <si>
    <t>Liabilities</t>
  </si>
  <si>
    <t>Equity attributable to shareholders of Rieter Holding Ltd.</t>
  </si>
  <si>
    <t>Equity attributable to non-controlling interests</t>
  </si>
  <si>
    <t>Shareholders’ equity</t>
  </si>
  <si>
    <t>1. The comparative period (December 31, 2021) has been adjusted retrospectively as a result of the final purchase price allocations from the acquisitions of the Accotex, Temco, and the winder-related service and commission business in India on December 1, 2021.</t>
  </si>
  <si>
    <t>Liquidity Ratios</t>
  </si>
  <si>
    <t>current_ratio</t>
  </si>
  <si>
    <t>quick_ratio</t>
  </si>
  <si>
    <t>Profitability Ratios</t>
  </si>
  <si>
    <t>Gross profit margin</t>
  </si>
  <si>
    <t>Net Profit Margin</t>
  </si>
  <si>
    <t>CURRENT RATIO</t>
  </si>
  <si>
    <t>Debt_to-Equity Ratio</t>
  </si>
  <si>
    <t xml:space="preserve">Return on Equity </t>
  </si>
</sst>
</file>

<file path=xl/styles.xml><?xml version="1.0" encoding="utf-8"?>
<styleSheet xmlns="http://schemas.openxmlformats.org/spreadsheetml/2006/main">
  <numFmts count="5">
    <numFmt numFmtId="164" formatCode="#\ ##0.0"/>
    <numFmt numFmtId="165" formatCode="_ * #,##0.00_ ;_ * \-#,##0.00_ ;_ * \-??_ ;_ @_ "/>
    <numFmt numFmtId="166" formatCode="_ * #,##0.0_ ;_ * \-#,##0.0_ ;_ * \-??_ ;_ @_ "/>
    <numFmt numFmtId="167" formatCode="#\ ##0.00"/>
    <numFmt numFmtId="168" formatCode="#,##0.0"/>
  </numFmts>
  <fonts count="17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rgb="FF69BBFF"/>
      <name val="Arial"/>
      <family val="2"/>
    </font>
    <font>
      <b/>
      <sz val="10"/>
      <name val="Arial"/>
      <family val="2"/>
    </font>
    <font>
      <b/>
      <sz val="10"/>
      <color rgb="FF69BBFF"/>
      <name val="Arial"/>
      <family val="2"/>
    </font>
    <font>
      <b/>
      <sz val="16"/>
      <color rgb="FF69BBFF"/>
      <name val="Arial"/>
      <family val="2"/>
    </font>
    <font>
      <sz val="12"/>
      <name val="Arial MT"/>
    </font>
    <font>
      <b/>
      <sz val="12"/>
      <name val="Arial"/>
      <family val="2"/>
    </font>
    <font>
      <sz val="12"/>
      <color rgb="FF69BBFF"/>
      <name val="Arial"/>
      <family val="2"/>
    </font>
    <font>
      <sz val="12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rgb="FF59ADE3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69BBFF"/>
      </top>
      <bottom style="thin">
        <color rgb="FF69BB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165" fontId="2" fillId="0" borderId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2" fillId="0" borderId="0"/>
  </cellStyleXfs>
  <cellXfs count="1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164" fontId="0" fillId="0" borderId="0" xfId="0" applyNumberFormat="1" applyFill="1" applyAlignment="1">
      <alignment horizontal="right" wrapText="1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164" fontId="0" fillId="0" borderId="1" xfId="1" applyNumberFormat="1" applyFont="1" applyFill="1" applyBorder="1" applyAlignment="1" applyProtection="1">
      <alignment horizontal="right"/>
    </xf>
    <xf numFmtId="164" fontId="5" fillId="0" borderId="1" xfId="1" applyNumberFormat="1" applyFont="1" applyFill="1" applyBorder="1" applyAlignment="1" applyProtection="1">
      <alignment horizontal="right"/>
    </xf>
    <xf numFmtId="0" fontId="0" fillId="0" borderId="1" xfId="0" applyFont="1" applyFill="1" applyBorder="1" applyAlignment="1">
      <alignment horizontal="left" wrapText="1"/>
    </xf>
    <xf numFmtId="164" fontId="2" fillId="0" borderId="2" xfId="1" applyNumberFormat="1" applyFont="1" applyFill="1" applyBorder="1" applyAlignment="1" applyProtection="1">
      <alignment horizontal="right"/>
    </xf>
    <xf numFmtId="164" fontId="5" fillId="0" borderId="2" xfId="1" applyNumberFormat="1" applyFont="1" applyFill="1" applyBorder="1" applyAlignment="1" applyProtection="1">
      <alignment horizontal="right"/>
    </xf>
    <xf numFmtId="0" fontId="0" fillId="0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164" fontId="6" fillId="0" borderId="3" xfId="1" applyNumberFormat="1" applyFont="1" applyFill="1" applyBorder="1" applyAlignment="1" applyProtection="1">
      <alignment horizontal="right"/>
    </xf>
    <xf numFmtId="164" fontId="7" fillId="0" borderId="3" xfId="1" applyNumberFormat="1" applyFont="1" applyFill="1" applyBorder="1" applyAlignment="1" applyProtection="1">
      <alignment horizontal="right"/>
    </xf>
    <xf numFmtId="0" fontId="6" fillId="0" borderId="3" xfId="0" applyFont="1" applyFill="1" applyBorder="1" applyAlignment="1">
      <alignment horizontal="left" wrapText="1"/>
    </xf>
    <xf numFmtId="164" fontId="6" fillId="0" borderId="4" xfId="1" applyNumberFormat="1" applyFont="1" applyFill="1" applyBorder="1" applyAlignment="1" applyProtection="1">
      <alignment horizontal="right"/>
    </xf>
    <xf numFmtId="164" fontId="7" fillId="0" borderId="4" xfId="1" applyNumberFormat="1" applyFont="1" applyFill="1" applyBorder="1" applyAlignment="1" applyProtection="1">
      <alignment horizontal="right"/>
    </xf>
    <xf numFmtId="0" fontId="6" fillId="0" borderId="4" xfId="0" applyFont="1" applyFill="1" applyBorder="1" applyAlignment="1">
      <alignment horizontal="left" wrapText="1"/>
    </xf>
    <xf numFmtId="164" fontId="6" fillId="0" borderId="1" xfId="1" applyNumberFormat="1" applyFont="1" applyFill="1" applyBorder="1" applyAlignment="1" applyProtection="1">
      <alignment horizontal="right"/>
    </xf>
    <xf numFmtId="164" fontId="7" fillId="0" borderId="1" xfId="1" applyNumberFormat="1" applyFont="1" applyFill="1" applyBorder="1" applyAlignment="1" applyProtection="1">
      <alignment horizontal="right"/>
    </xf>
    <xf numFmtId="0" fontId="6" fillId="0" borderId="1" xfId="0" applyFont="1" applyFill="1" applyBorder="1" applyAlignment="1">
      <alignment horizontal="left" wrapText="1"/>
    </xf>
    <xf numFmtId="164" fontId="2" fillId="0" borderId="1" xfId="1" applyNumberFormat="1" applyFont="1" applyFill="1" applyBorder="1" applyAlignment="1" applyProtection="1">
      <alignment horizontal="right"/>
    </xf>
    <xf numFmtId="0" fontId="2" fillId="0" borderId="1" xfId="0" applyFont="1" applyFill="1" applyBorder="1" applyAlignment="1">
      <alignment horizontal="left" wrapText="1"/>
    </xf>
    <xf numFmtId="1" fontId="6" fillId="0" borderId="2" xfId="1" quotePrefix="1" applyNumberFormat="1" applyFont="1" applyFill="1" applyBorder="1" applyAlignment="1" applyProtection="1">
      <alignment horizontal="right"/>
    </xf>
    <xf numFmtId="1" fontId="7" fillId="0" borderId="2" xfId="1" quotePrefix="1" applyNumberFormat="1" applyFont="1" applyFill="1" applyBorder="1" applyAlignment="1" applyProtection="1">
      <alignment horizontal="right"/>
    </xf>
    <xf numFmtId="0" fontId="3" fillId="0" borderId="2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  <xf numFmtId="49" fontId="3" fillId="0" borderId="0" xfId="3" applyNumberFormat="1" applyFont="1" applyAlignment="1">
      <alignment horizontal="left"/>
    </xf>
    <xf numFmtId="49" fontId="3" fillId="0" borderId="0" xfId="3" applyNumberFormat="1" applyFont="1" applyAlignment="1">
      <alignment horizontal="left" wrapText="1"/>
    </xf>
    <xf numFmtId="166" fontId="0" fillId="0" borderId="0" xfId="1" applyNumberFormat="1" applyFont="1" applyFill="1" applyBorder="1" applyAlignment="1" applyProtection="1">
      <alignment horizontal="right"/>
    </xf>
    <xf numFmtId="0" fontId="0" fillId="0" borderId="0" xfId="0" applyFont="1" applyFill="1" applyBorder="1" applyAlignment="1">
      <alignment horizontal="left" wrapText="1"/>
    </xf>
    <xf numFmtId="167" fontId="6" fillId="0" borderId="1" xfId="1" applyNumberFormat="1" applyFont="1" applyFill="1" applyBorder="1" applyAlignment="1">
      <alignment horizontal="right"/>
    </xf>
    <xf numFmtId="167" fontId="7" fillId="0" borderId="1" xfId="1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wrapText="1"/>
    </xf>
    <xf numFmtId="167" fontId="6" fillId="0" borderId="1" xfId="1" applyNumberFormat="1" applyFont="1" applyFill="1" applyBorder="1" applyAlignment="1" applyProtection="1">
      <alignment horizontal="right"/>
    </xf>
    <xf numFmtId="167" fontId="7" fillId="0" borderId="1" xfId="1" applyNumberFormat="1" applyFont="1" applyFill="1" applyBorder="1" applyAlignment="1" applyProtection="1">
      <alignment horizontal="right"/>
    </xf>
    <xf numFmtId="0" fontId="2" fillId="0" borderId="2" xfId="0" applyFont="1" applyFill="1" applyBorder="1" applyAlignment="1">
      <alignment horizontal="left" wrapText="1"/>
    </xf>
    <xf numFmtId="164" fontId="2" fillId="0" borderId="4" xfId="1" applyNumberFormat="1" applyFont="1" applyFill="1" applyBorder="1" applyAlignment="1" applyProtection="1">
      <alignment horizontal="right"/>
    </xf>
    <xf numFmtId="164" fontId="5" fillId="0" borderId="4" xfId="1" applyNumberFormat="1" applyFont="1" applyFill="1" applyBorder="1" applyAlignment="1" applyProtection="1">
      <alignment horizontal="right"/>
    </xf>
    <xf numFmtId="0" fontId="0" fillId="0" borderId="4" xfId="0" applyFont="1" applyFill="1" applyBorder="1" applyAlignment="1">
      <alignment horizontal="left" wrapText="1"/>
    </xf>
    <xf numFmtId="1" fontId="7" fillId="0" borderId="2" xfId="1" applyNumberFormat="1" applyFont="1" applyFill="1" applyBorder="1" applyAlignment="1" applyProtection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8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left" wrapText="1"/>
    </xf>
    <xf numFmtId="1" fontId="7" fillId="0" borderId="0" xfId="0" quotePrefix="1" applyNumberFormat="1" applyFont="1" applyFill="1" applyBorder="1" applyAlignment="1" applyProtection="1">
      <alignment horizontal="right"/>
    </xf>
    <xf numFmtId="1" fontId="6" fillId="0" borderId="0" xfId="0" quotePrefix="1" applyNumberFormat="1" applyFont="1" applyFill="1" applyBorder="1" applyAlignment="1" applyProtection="1">
      <alignment horizontal="right"/>
    </xf>
    <xf numFmtId="0" fontId="6" fillId="0" borderId="5" xfId="0" applyFont="1" applyBorder="1" applyAlignment="1">
      <alignment horizontal="left"/>
    </xf>
    <xf numFmtId="164" fontId="7" fillId="0" borderId="5" xfId="0" applyNumberFormat="1" applyFont="1" applyFill="1" applyBorder="1" applyAlignment="1" applyProtection="1">
      <alignment horizontal="right"/>
    </xf>
    <xf numFmtId="164" fontId="6" fillId="0" borderId="5" xfId="0" applyNumberFormat="1" applyFont="1" applyFill="1" applyBorder="1" applyAlignment="1" applyProtection="1">
      <alignment horizontal="right"/>
    </xf>
    <xf numFmtId="0" fontId="0" fillId="0" borderId="5" xfId="0" applyFont="1" applyBorder="1" applyAlignment="1">
      <alignment horizontal="left"/>
    </xf>
    <xf numFmtId="164" fontId="5" fillId="0" borderId="5" xfId="0" applyNumberFormat="1" applyFont="1" applyFill="1" applyBorder="1" applyAlignment="1" applyProtection="1">
      <alignment horizontal="right"/>
    </xf>
    <xf numFmtId="164" fontId="0" fillId="0" borderId="5" xfId="0" applyNumberFormat="1" applyFont="1" applyFill="1" applyBorder="1" applyAlignment="1" applyProtection="1">
      <alignment horizontal="right"/>
    </xf>
    <xf numFmtId="0" fontId="0" fillId="0" borderId="5" xfId="0" applyFont="1" applyFill="1" applyBorder="1" applyAlignment="1">
      <alignment horizontal="left"/>
    </xf>
    <xf numFmtId="0" fontId="0" fillId="0" borderId="5" xfId="0" applyFont="1" applyBorder="1"/>
    <xf numFmtId="0" fontId="6" fillId="0" borderId="5" xfId="0" applyFont="1" applyBorder="1"/>
    <xf numFmtId="164" fontId="6" fillId="0" borderId="6" xfId="0" applyNumberFormat="1" applyFont="1" applyFill="1" applyBorder="1" applyAlignment="1" applyProtection="1">
      <alignment horizontal="right"/>
    </xf>
    <xf numFmtId="164" fontId="2" fillId="0" borderId="5" xfId="0" applyNumberFormat="1" applyFont="1" applyFill="1" applyBorder="1" applyAlignment="1" applyProtection="1">
      <alignment horizontal="right"/>
    </xf>
    <xf numFmtId="0" fontId="0" fillId="0" borderId="0" xfId="0" applyFont="1"/>
    <xf numFmtId="0" fontId="0" fillId="0" borderId="7" xfId="0" applyFont="1" applyBorder="1" applyAlignment="1">
      <alignment horizontal="left"/>
    </xf>
    <xf numFmtId="164" fontId="5" fillId="0" borderId="7" xfId="0" applyNumberFormat="1" applyFont="1" applyFill="1" applyBorder="1" applyAlignment="1" applyProtection="1">
      <alignment horizontal="right"/>
    </xf>
    <xf numFmtId="164" fontId="0" fillId="0" borderId="7" xfId="0" applyNumberFormat="1" applyFont="1" applyFill="1" applyBorder="1" applyAlignment="1" applyProtection="1">
      <alignment horizontal="right"/>
    </xf>
    <xf numFmtId="0" fontId="6" fillId="0" borderId="3" xfId="0" applyFont="1" applyBorder="1"/>
    <xf numFmtId="164" fontId="7" fillId="0" borderId="3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</xf>
    <xf numFmtId="0" fontId="6" fillId="0" borderId="8" xfId="0" applyFont="1" applyFill="1" applyBorder="1"/>
    <xf numFmtId="0" fontId="7" fillId="0" borderId="8" xfId="0" applyFont="1" applyFill="1" applyBorder="1"/>
    <xf numFmtId="0" fontId="6" fillId="0" borderId="8" xfId="0" applyFont="1" applyBorder="1"/>
    <xf numFmtId="49" fontId="6" fillId="0" borderId="5" xfId="0" applyNumberFormat="1" applyFont="1" applyFill="1" applyBorder="1" applyAlignment="1">
      <alignment horizontal="left"/>
    </xf>
    <xf numFmtId="0" fontId="7" fillId="0" borderId="5" xfId="0" applyFont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8" xfId="0" applyFont="1" applyFill="1" applyBorder="1" applyAlignment="1">
      <alignment horizontal="left" wrapText="1"/>
    </xf>
    <xf numFmtId="15" fontId="7" fillId="0" borderId="8" xfId="0" applyNumberFormat="1" applyFont="1" applyFill="1" applyBorder="1" applyAlignment="1">
      <alignment horizontal="right" wrapText="1"/>
    </xf>
    <xf numFmtId="15" fontId="6" fillId="0" borderId="8" xfId="0" applyNumberFormat="1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left"/>
    </xf>
    <xf numFmtId="164" fontId="7" fillId="0" borderId="7" xfId="0" applyNumberFormat="1" applyFont="1" applyFill="1" applyBorder="1" applyAlignment="1" applyProtection="1">
      <alignment horizontal="right"/>
    </xf>
    <xf numFmtId="164" fontId="6" fillId="0" borderId="7" xfId="0" applyNumberFormat="1" applyFont="1" applyFill="1" applyBorder="1" applyAlignment="1" applyProtection="1">
      <alignment horizontal="right"/>
    </xf>
    <xf numFmtId="0" fontId="6" fillId="0" borderId="3" xfId="0" applyFont="1" applyFill="1" applyBorder="1"/>
    <xf numFmtId="0" fontId="0" fillId="0" borderId="8" xfId="0" applyFont="1" applyFill="1" applyBorder="1"/>
    <xf numFmtId="164" fontId="7" fillId="0" borderId="8" xfId="0" applyNumberFormat="1" applyFont="1" applyFill="1" applyBorder="1" applyAlignment="1" applyProtection="1">
      <alignment horizontal="right"/>
    </xf>
    <xf numFmtId="164" fontId="6" fillId="0" borderId="8" xfId="0" applyNumberFormat="1" applyFont="1" applyFill="1" applyBorder="1" applyAlignment="1" applyProtection="1">
      <alignment horizontal="right"/>
    </xf>
    <xf numFmtId="168" fontId="2" fillId="0" borderId="5" xfId="4" applyNumberFormat="1" applyFont="1" applyFill="1" applyBorder="1" applyAlignment="1" applyProtection="1">
      <alignment horizontal="right"/>
    </xf>
    <xf numFmtId="164" fontId="15" fillId="0" borderId="3" xfId="0" applyNumberFormat="1" applyFont="1" applyFill="1" applyBorder="1" applyAlignment="1" applyProtection="1">
      <alignment horizontal="right"/>
    </xf>
    <xf numFmtId="0" fontId="6" fillId="0" borderId="0" xfId="0" applyFont="1" applyFill="1" applyBorder="1"/>
    <xf numFmtId="164" fontId="6" fillId="0" borderId="0" xfId="0" applyNumberFormat="1" applyFont="1" applyFill="1" applyBorder="1" applyAlignment="1" applyProtection="1">
      <alignment horizontal="righ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49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12" fillId="0" borderId="0" xfId="0" applyFont="1" applyFill="1" applyAlignment="1">
      <alignment horizontal="right"/>
    </xf>
    <xf numFmtId="0" fontId="0" fillId="0" borderId="0" xfId="0" applyFont="1" applyFill="1"/>
    <xf numFmtId="0" fontId="16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/>
    </xf>
    <xf numFmtId="9" fontId="0" fillId="0" borderId="0" xfId="2" applyFont="1" applyAlignment="1">
      <alignment wrapText="1"/>
    </xf>
    <xf numFmtId="0" fontId="0" fillId="0" borderId="0" xfId="0" applyAlignment="1">
      <alignment horizontal="center" vertical="top" wrapText="1"/>
    </xf>
  </cellXfs>
  <cellStyles count="5">
    <cellStyle name="Comma" xfId="1" builtinId="3"/>
    <cellStyle name="Normal" xfId="0" builtinId="0"/>
    <cellStyle name="Normal 2" xfId="4"/>
    <cellStyle name="Normal_GB 2007 Rieter Holding gesamt" xfId="3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727076</xdr:colOff>
      <xdr:row>0</xdr:row>
      <xdr:rowOff>161925</xdr:rowOff>
    </xdr:from>
    <xdr:to>
      <xdr:col>2</xdr:col>
      <xdr:colOff>477280</xdr:colOff>
      <xdr:row>1</xdr:row>
      <xdr:rowOff>257125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51476" y="161925"/>
          <a:ext cx="1340879" cy="352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0</xdr:row>
      <xdr:rowOff>133351</xdr:rowOff>
    </xdr:from>
    <xdr:to>
      <xdr:col>2</xdr:col>
      <xdr:colOff>474750</xdr:colOff>
      <xdr:row>1</xdr:row>
      <xdr:rowOff>157212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172075" y="133351"/>
          <a:ext cx="1332000" cy="3477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0</xdr:row>
      <xdr:rowOff>152401</xdr:rowOff>
    </xdr:from>
    <xdr:to>
      <xdr:col>2</xdr:col>
      <xdr:colOff>474750</xdr:colOff>
      <xdr:row>1</xdr:row>
      <xdr:rowOff>157212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67275" y="152401"/>
          <a:ext cx="1332000" cy="347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opLeftCell="A10" workbookViewId="0">
      <selection activeCell="A25" sqref="A25"/>
    </sheetView>
  </sheetViews>
  <sheetFormatPr defaultColWidth="11.42578125" defaultRowHeight="12.75"/>
  <cols>
    <col min="1" max="1" width="70.85546875" bestFit="1" customWidth="1"/>
    <col min="2" max="3" width="15.7109375" customWidth="1"/>
  </cols>
  <sheetData>
    <row r="1" spans="1:3" ht="20.25" customHeight="1">
      <c r="B1" s="55"/>
      <c r="C1" s="55"/>
    </row>
    <row r="2" spans="1:3" ht="20.25" customHeight="1">
      <c r="A2" s="56" t="s">
        <v>35</v>
      </c>
      <c r="B2" s="55"/>
      <c r="C2" s="55"/>
    </row>
    <row r="3" spans="1:3" ht="12.75" customHeight="1">
      <c r="A3" s="57"/>
      <c r="B3" s="55"/>
      <c r="C3" s="58"/>
    </row>
    <row r="4" spans="1:3" ht="15" customHeight="1">
      <c r="A4" s="59" t="s">
        <v>16</v>
      </c>
      <c r="B4" s="60">
        <v>2022</v>
      </c>
      <c r="C4" s="61">
        <v>2021</v>
      </c>
    </row>
    <row r="5" spans="1:3" ht="15" customHeight="1">
      <c r="A5" s="62" t="s">
        <v>15</v>
      </c>
      <c r="B5" s="63">
        <v>12.1</v>
      </c>
      <c r="C5" s="64">
        <v>31.7</v>
      </c>
    </row>
    <row r="6" spans="1:3" ht="15" customHeight="1">
      <c r="A6" s="65" t="s">
        <v>36</v>
      </c>
      <c r="B6" s="66">
        <v>52.8</v>
      </c>
      <c r="C6" s="67">
        <v>37.4</v>
      </c>
    </row>
    <row r="7" spans="1:3" ht="15" customHeight="1">
      <c r="A7" s="65" t="s">
        <v>37</v>
      </c>
      <c r="B7" s="66">
        <v>-1</v>
      </c>
      <c r="C7" s="67">
        <v>-2</v>
      </c>
    </row>
    <row r="8" spans="1:3" ht="15" customHeight="1">
      <c r="A8" s="65" t="s">
        <v>38</v>
      </c>
      <c r="B8" s="66">
        <v>9.6</v>
      </c>
      <c r="C8" s="67">
        <v>5.8</v>
      </c>
    </row>
    <row r="9" spans="1:3" ht="15" customHeight="1">
      <c r="A9" s="65" t="s">
        <v>21</v>
      </c>
      <c r="B9" s="66">
        <v>5</v>
      </c>
      <c r="C9" s="67">
        <v>9.6</v>
      </c>
    </row>
    <row r="10" spans="1:3" ht="15" customHeight="1">
      <c r="A10" s="68" t="s">
        <v>39</v>
      </c>
      <c r="B10" s="66">
        <v>-0.3</v>
      </c>
      <c r="C10" s="67">
        <v>-0.9</v>
      </c>
    </row>
    <row r="11" spans="1:3" ht="15" customHeight="1">
      <c r="A11" s="65" t="s">
        <v>40</v>
      </c>
      <c r="B11" s="66">
        <v>-4.7</v>
      </c>
      <c r="C11" s="67">
        <v>11.2</v>
      </c>
    </row>
    <row r="12" spans="1:3" ht="15" customHeight="1">
      <c r="A12" s="65" t="s">
        <v>41</v>
      </c>
      <c r="B12" s="66">
        <v>-105.2</v>
      </c>
      <c r="C12" s="67">
        <v>-38.9</v>
      </c>
    </row>
    <row r="13" spans="1:3" ht="15" customHeight="1">
      <c r="A13" s="65" t="s">
        <v>42</v>
      </c>
      <c r="B13" s="66">
        <v>-87.9</v>
      </c>
      <c r="C13" s="67">
        <v>-99.2</v>
      </c>
    </row>
    <row r="14" spans="1:3" ht="15" customHeight="1">
      <c r="A14" s="65" t="s">
        <v>43</v>
      </c>
      <c r="B14" s="66">
        <v>-15.3</v>
      </c>
      <c r="C14" s="67">
        <v>-4.3</v>
      </c>
    </row>
    <row r="15" spans="1:3" ht="15" customHeight="1">
      <c r="A15" s="68" t="s">
        <v>44</v>
      </c>
      <c r="B15" s="66">
        <v>47.1</v>
      </c>
      <c r="C15" s="67">
        <v>67.900000000000006</v>
      </c>
    </row>
    <row r="16" spans="1:3" ht="15" customHeight="1">
      <c r="A16" s="68" t="s">
        <v>45</v>
      </c>
      <c r="B16" s="66">
        <v>30.2</v>
      </c>
      <c r="C16" s="67">
        <v>156.6</v>
      </c>
    </row>
    <row r="17" spans="1:3" ht="15" customHeight="1">
      <c r="A17" s="68" t="s">
        <v>46</v>
      </c>
      <c r="B17" s="66">
        <v>2.2999999999999998</v>
      </c>
      <c r="C17" s="67">
        <v>0.3</v>
      </c>
    </row>
    <row r="18" spans="1:3" ht="15" customHeight="1">
      <c r="A18" s="68" t="s">
        <v>47</v>
      </c>
      <c r="B18" s="66">
        <v>1</v>
      </c>
      <c r="C18" s="67">
        <v>2</v>
      </c>
    </row>
    <row r="19" spans="1:3" ht="15" customHeight="1">
      <c r="A19" s="68" t="s">
        <v>48</v>
      </c>
      <c r="B19" s="66">
        <v>-8.5</v>
      </c>
      <c r="C19" s="67">
        <v>-3.3</v>
      </c>
    </row>
    <row r="20" spans="1:3" ht="15" customHeight="1">
      <c r="A20" s="69" t="s">
        <v>49</v>
      </c>
      <c r="B20" s="66">
        <v>-13.4</v>
      </c>
      <c r="C20" s="67">
        <v>-8.1999999999999993</v>
      </c>
    </row>
    <row r="21" spans="1:3" ht="15" customHeight="1">
      <c r="A21" s="70" t="s">
        <v>50</v>
      </c>
      <c r="B21" s="63">
        <f>SUM(B5:B20)</f>
        <v>-76.200000000000045</v>
      </c>
      <c r="C21" s="71">
        <f>SUM(C5:C20)</f>
        <v>165.7</v>
      </c>
    </row>
    <row r="22" spans="1:3" ht="15" customHeight="1">
      <c r="A22" s="69" t="s">
        <v>51</v>
      </c>
      <c r="B22" s="66">
        <v>-7.8</v>
      </c>
      <c r="C22" s="67">
        <v>-315.3</v>
      </c>
    </row>
    <row r="23" spans="1:3" ht="15" customHeight="1">
      <c r="A23" s="69" t="s">
        <v>52</v>
      </c>
      <c r="B23" s="66">
        <v>-46.73</v>
      </c>
      <c r="C23" s="67">
        <v>-38.6</v>
      </c>
    </row>
    <row r="24" spans="1:3" ht="15" customHeight="1">
      <c r="A24" s="65" t="s">
        <v>53</v>
      </c>
      <c r="B24" s="66">
        <v>6</v>
      </c>
      <c r="C24" s="67">
        <v>1.8</v>
      </c>
    </row>
    <row r="25" spans="1:3" ht="15" customHeight="1">
      <c r="A25" s="65" t="s">
        <v>54</v>
      </c>
      <c r="B25" s="66">
        <v>14.7</v>
      </c>
      <c r="C25" s="67">
        <v>0</v>
      </c>
    </row>
    <row r="26" spans="1:3" ht="15" customHeight="1">
      <c r="A26" s="65" t="s">
        <v>55</v>
      </c>
      <c r="B26" s="66">
        <v>3.6</v>
      </c>
      <c r="C26" s="67">
        <v>-0.7</v>
      </c>
    </row>
    <row r="27" spans="1:3" ht="15" customHeight="1">
      <c r="A27" s="65" t="s">
        <v>56</v>
      </c>
      <c r="B27" s="66">
        <v>0</v>
      </c>
      <c r="C27" s="67">
        <v>-0.1</v>
      </c>
    </row>
    <row r="28" spans="1:3" ht="15" customHeight="1">
      <c r="A28" s="62" t="s">
        <v>57</v>
      </c>
      <c r="B28" s="63">
        <f>SUM(B22:B27)</f>
        <v>-30.229999999999997</v>
      </c>
      <c r="C28" s="71">
        <f>SUM(C22:C27)</f>
        <v>-352.90000000000003</v>
      </c>
    </row>
    <row r="29" spans="1:3" ht="15" customHeight="1">
      <c r="A29" s="68" t="s">
        <v>58</v>
      </c>
      <c r="B29" s="66">
        <v>-18</v>
      </c>
      <c r="C29" s="67">
        <v>0</v>
      </c>
    </row>
    <row r="30" spans="1:3" ht="15" customHeight="1">
      <c r="A30" s="68" t="s">
        <v>59</v>
      </c>
      <c r="B30" s="66">
        <v>-3.3</v>
      </c>
      <c r="C30" s="67">
        <v>1.5</v>
      </c>
    </row>
    <row r="31" spans="1:3" ht="15" customHeight="1">
      <c r="A31" s="68" t="s">
        <v>60</v>
      </c>
      <c r="B31" s="66">
        <v>0</v>
      </c>
      <c r="C31" s="67">
        <v>99.7</v>
      </c>
    </row>
    <row r="32" spans="1:3" ht="15" customHeight="1">
      <c r="A32" s="68" t="s">
        <v>61</v>
      </c>
      <c r="B32" s="66">
        <v>63.1</v>
      </c>
      <c r="C32" s="67">
        <v>52.6</v>
      </c>
    </row>
    <row r="33" spans="1:3" s="73" customFormat="1" ht="15" customHeight="1">
      <c r="A33" s="65" t="s">
        <v>62</v>
      </c>
      <c r="B33" s="66">
        <v>-2.7</v>
      </c>
      <c r="C33" s="72">
        <v>0</v>
      </c>
    </row>
    <row r="34" spans="1:3" ht="15" customHeight="1">
      <c r="A34" s="65" t="s">
        <v>63</v>
      </c>
      <c r="B34" s="66">
        <v>-4.2</v>
      </c>
      <c r="C34" s="67">
        <v>-2.4</v>
      </c>
    </row>
    <row r="35" spans="1:3" ht="15" customHeight="1">
      <c r="A35" s="62" t="s">
        <v>64</v>
      </c>
      <c r="B35" s="63">
        <f>SUM(B29:B34)</f>
        <v>34.899999999999991</v>
      </c>
      <c r="C35" s="71">
        <f>SUM(C29:C34)</f>
        <v>151.4</v>
      </c>
    </row>
    <row r="36" spans="1:3" ht="15" customHeight="1">
      <c r="A36" s="74" t="s">
        <v>65</v>
      </c>
      <c r="B36" s="75">
        <v>-1.5</v>
      </c>
      <c r="C36" s="76">
        <v>2.2000000000000002</v>
      </c>
    </row>
    <row r="37" spans="1:3" ht="15" customHeight="1">
      <c r="A37" s="77" t="s">
        <v>66</v>
      </c>
      <c r="B37" s="78">
        <f>B21+B28+B35+B36</f>
        <v>-73.030000000000044</v>
      </c>
      <c r="C37" s="79">
        <f>C21+C28+C35+C36</f>
        <v>-33.600000000000037</v>
      </c>
    </row>
    <row r="38" spans="1:3" ht="15" customHeight="1">
      <c r="A38" s="80" t="s">
        <v>67</v>
      </c>
      <c r="B38" s="81">
        <f>C39</f>
        <v>248.7</v>
      </c>
      <c r="C38" s="82">
        <v>282.3</v>
      </c>
    </row>
    <row r="39" spans="1:3" ht="15" customHeight="1">
      <c r="A39" s="83" t="s">
        <v>68</v>
      </c>
      <c r="B39" s="84">
        <v>175.7</v>
      </c>
      <c r="C39" s="70">
        <v>248.7</v>
      </c>
    </row>
    <row r="40" spans="1:3" ht="15" customHeight="1">
      <c r="A40" s="8"/>
    </row>
    <row r="41" spans="1:3" ht="15" customHeight="1">
      <c r="A41" s="4" t="s">
        <v>1</v>
      </c>
    </row>
    <row r="42" spans="1:3" ht="15" customHeight="1">
      <c r="A42" s="3" t="s">
        <v>0</v>
      </c>
      <c r="B42" s="85"/>
      <c r="C42" s="85"/>
    </row>
    <row r="43" spans="1:3">
      <c r="A43" s="85"/>
      <c r="B43" s="85"/>
      <c r="C43" s="85"/>
    </row>
    <row r="44" spans="1:3">
      <c r="A44" s="85"/>
      <c r="B44" s="85"/>
      <c r="C44" s="8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B5" sqref="B5"/>
    </sheetView>
  </sheetViews>
  <sheetFormatPr defaultColWidth="11.42578125" defaultRowHeight="12.75"/>
  <cols>
    <col min="1" max="1" width="66.140625" style="1" customWidth="1"/>
    <col min="2" max="3" width="15.7109375" style="2" customWidth="1"/>
    <col min="4" max="4" width="11.42578125" style="1" customWidth="1"/>
    <col min="5" max="5" width="13.5703125" style="1" customWidth="1"/>
    <col min="6" max="6" width="11.42578125" style="1" customWidth="1"/>
    <col min="7" max="7" width="14.140625" style="1" customWidth="1"/>
    <col min="8" max="8" width="14.85546875" style="1" customWidth="1"/>
    <col min="9" max="16384" width="11.42578125" style="1"/>
  </cols>
  <sheetData>
    <row r="1" spans="1:10">
      <c r="A1" s="54"/>
      <c r="B1" s="54"/>
      <c r="C1" s="54"/>
      <c r="E1" s="5"/>
      <c r="F1" s="5"/>
      <c r="G1" s="5"/>
      <c r="H1" s="5"/>
      <c r="I1" s="5"/>
      <c r="J1" s="5"/>
    </row>
    <row r="2" spans="1:10" ht="20.25">
      <c r="A2" s="53" t="s">
        <v>34</v>
      </c>
      <c r="B2" s="33"/>
      <c r="C2" s="33"/>
      <c r="E2" s="5"/>
      <c r="F2" s="5"/>
      <c r="G2" s="5"/>
      <c r="H2" s="5"/>
      <c r="I2" s="5"/>
      <c r="J2" s="5"/>
    </row>
    <row r="3" spans="1:10">
      <c r="A3" s="52"/>
      <c r="B3" s="51"/>
      <c r="C3" s="51"/>
    </row>
    <row r="4" spans="1:10">
      <c r="A4" s="32" t="s">
        <v>16</v>
      </c>
      <c r="B4" s="50">
        <v>2022</v>
      </c>
      <c r="C4" s="30">
        <v>2021</v>
      </c>
      <c r="E4" s="5"/>
      <c r="F4" s="5"/>
      <c r="G4" s="5"/>
      <c r="H4" s="5"/>
      <c r="I4" s="5"/>
      <c r="J4" s="5"/>
    </row>
    <row r="5" spans="1:10">
      <c r="A5" s="27" t="s">
        <v>33</v>
      </c>
      <c r="B5" s="26">
        <v>1510.9</v>
      </c>
      <c r="C5" s="25">
        <v>969.2</v>
      </c>
      <c r="E5" s="5"/>
      <c r="F5" s="5"/>
      <c r="G5" s="5"/>
      <c r="H5" s="5"/>
      <c r="I5" s="5"/>
      <c r="J5" s="5"/>
    </row>
    <row r="6" spans="1:10">
      <c r="A6" s="29" t="s">
        <v>32</v>
      </c>
      <c r="B6" s="12">
        <v>-1181.9000000000001</v>
      </c>
      <c r="C6" s="28">
        <v>-692.7</v>
      </c>
      <c r="E6" s="5"/>
      <c r="F6" s="5"/>
      <c r="G6" s="5"/>
      <c r="H6" s="5"/>
      <c r="I6" s="5"/>
      <c r="J6" s="5"/>
    </row>
    <row r="7" spans="1:10">
      <c r="A7" s="27" t="s">
        <v>31</v>
      </c>
      <c r="B7" s="26">
        <f>SUM(B5:B6)</f>
        <v>329</v>
      </c>
      <c r="C7" s="25">
        <f>SUM(C5:C6)</f>
        <v>276.5</v>
      </c>
      <c r="E7" s="5"/>
      <c r="F7" s="5"/>
      <c r="G7" s="5"/>
      <c r="H7" s="5"/>
      <c r="I7" s="5"/>
      <c r="J7" s="5"/>
    </row>
    <row r="8" spans="1:10">
      <c r="A8" s="29" t="s">
        <v>30</v>
      </c>
      <c r="B8" s="12">
        <v>-77.900000000000006</v>
      </c>
      <c r="C8" s="28">
        <v>-58.4</v>
      </c>
      <c r="E8" s="5"/>
      <c r="F8" s="5"/>
      <c r="G8" s="5"/>
      <c r="H8" s="5"/>
      <c r="I8" s="5"/>
      <c r="J8" s="5"/>
    </row>
    <row r="9" spans="1:10">
      <c r="A9" s="13" t="s">
        <v>29</v>
      </c>
      <c r="B9" s="12">
        <v>-237.3</v>
      </c>
      <c r="C9" s="28">
        <v>-197.5</v>
      </c>
      <c r="E9" s="5"/>
      <c r="F9" s="5"/>
      <c r="G9" s="5"/>
      <c r="H9" s="5"/>
      <c r="I9" s="5"/>
      <c r="J9" s="5"/>
    </row>
    <row r="10" spans="1:10">
      <c r="A10" s="13" t="s">
        <v>28</v>
      </c>
      <c r="B10" s="12">
        <v>25.5</v>
      </c>
      <c r="C10" s="28">
        <v>36.200000000000003</v>
      </c>
      <c r="E10" s="5"/>
      <c r="F10" s="5"/>
      <c r="G10" s="5"/>
      <c r="H10" s="5"/>
      <c r="I10" s="5"/>
      <c r="J10" s="5"/>
    </row>
    <row r="11" spans="1:10">
      <c r="A11" s="13" t="s">
        <v>27</v>
      </c>
      <c r="B11" s="12">
        <v>-7.1</v>
      </c>
      <c r="C11" s="28">
        <v>-9.1999999999999993</v>
      </c>
      <c r="E11" s="5"/>
      <c r="F11" s="5"/>
      <c r="G11" s="5"/>
      <c r="H11" s="5"/>
      <c r="I11" s="5"/>
      <c r="J11" s="5"/>
    </row>
    <row r="12" spans="1:10">
      <c r="A12" s="27" t="s">
        <v>26</v>
      </c>
      <c r="B12" s="26">
        <f>SUM(B7:B11)</f>
        <v>32.199999999999982</v>
      </c>
      <c r="C12" s="25">
        <f>SUM(C7:C11)</f>
        <v>47.599999999999994</v>
      </c>
      <c r="E12" s="5"/>
      <c r="F12" s="5"/>
      <c r="G12" s="5"/>
      <c r="H12" s="5"/>
      <c r="I12" s="5"/>
      <c r="J12" s="5"/>
    </row>
    <row r="13" spans="1:10">
      <c r="A13" s="29" t="s">
        <v>25</v>
      </c>
      <c r="B13" s="12">
        <v>2.4</v>
      </c>
      <c r="C13" s="28">
        <v>2</v>
      </c>
      <c r="E13" s="5"/>
      <c r="F13" s="5"/>
      <c r="G13" s="5"/>
      <c r="H13" s="5"/>
      <c r="I13" s="5"/>
      <c r="J13" s="5"/>
    </row>
    <row r="14" spans="1:10">
      <c r="A14" s="13" t="s">
        <v>24</v>
      </c>
      <c r="B14" s="12">
        <v>1.6</v>
      </c>
      <c r="C14" s="28">
        <v>2.9</v>
      </c>
      <c r="E14" s="5"/>
      <c r="F14" s="5"/>
      <c r="G14" s="5"/>
      <c r="H14" s="5"/>
      <c r="I14" s="5"/>
      <c r="J14" s="5"/>
    </row>
    <row r="15" spans="1:10">
      <c r="A15" s="13" t="s">
        <v>23</v>
      </c>
      <c r="B15" s="12">
        <v>-19.100000000000001</v>
      </c>
      <c r="C15" s="28">
        <v>-11.2</v>
      </c>
      <c r="E15" s="5"/>
      <c r="F15" s="5"/>
      <c r="G15" s="5"/>
      <c r="H15" s="5"/>
      <c r="I15" s="5"/>
      <c r="J15" s="5"/>
    </row>
    <row r="16" spans="1:10">
      <c r="A16" s="27" t="s">
        <v>22</v>
      </c>
      <c r="B16" s="26">
        <f>SUM(B12:B15)</f>
        <v>17.09999999999998</v>
      </c>
      <c r="C16" s="25">
        <f>SUM(C12:C15)</f>
        <v>41.3</v>
      </c>
      <c r="E16" s="5"/>
      <c r="F16" s="5"/>
      <c r="G16" s="5"/>
      <c r="H16" s="5"/>
      <c r="I16" s="5"/>
      <c r="J16" s="5"/>
    </row>
    <row r="17" spans="1:13" s="9" customFormat="1" ht="15" customHeight="1">
      <c r="A17" s="49" t="s">
        <v>21</v>
      </c>
      <c r="B17" s="48">
        <v>-5</v>
      </c>
      <c r="C17" s="47">
        <v>-9.6</v>
      </c>
      <c r="E17" s="10"/>
      <c r="F17" s="10"/>
      <c r="G17" s="10"/>
      <c r="H17" s="10"/>
      <c r="I17" s="10"/>
      <c r="J17" s="10"/>
    </row>
    <row r="18" spans="1:13" ht="15" customHeight="1">
      <c r="A18" s="21" t="s">
        <v>15</v>
      </c>
      <c r="B18" s="20">
        <f>SUM(B16:B17)</f>
        <v>12.09999999999998</v>
      </c>
      <c r="C18" s="19">
        <f>SUM(C16:C17)</f>
        <v>31.699999999999996</v>
      </c>
      <c r="E18" s="5"/>
      <c r="F18" s="5"/>
      <c r="G18" s="5"/>
      <c r="H18" s="5"/>
      <c r="I18" s="5"/>
      <c r="J18" s="5"/>
    </row>
    <row r="19" spans="1:13" ht="15" customHeight="1">
      <c r="A19" s="46" t="s">
        <v>3</v>
      </c>
      <c r="B19" s="15">
        <v>12.1</v>
      </c>
      <c r="C19" s="14">
        <v>31.7</v>
      </c>
      <c r="E19" s="5"/>
      <c r="F19" s="5"/>
      <c r="G19" s="5"/>
      <c r="H19" s="5"/>
      <c r="I19" s="5"/>
      <c r="J19" s="5"/>
    </row>
    <row r="20" spans="1:13" ht="15" customHeight="1">
      <c r="A20" s="13" t="s">
        <v>2</v>
      </c>
      <c r="B20" s="12">
        <v>0</v>
      </c>
      <c r="C20" s="28">
        <v>0</v>
      </c>
      <c r="E20" s="5"/>
      <c r="F20" s="5"/>
      <c r="G20" s="5"/>
      <c r="H20" s="5"/>
      <c r="I20" s="5"/>
      <c r="J20" s="5"/>
    </row>
    <row r="21" spans="1:13" ht="15" customHeight="1">
      <c r="A21" s="13"/>
      <c r="B21" s="12"/>
      <c r="C21" s="28"/>
      <c r="E21" s="5"/>
      <c r="F21" s="5"/>
      <c r="G21" s="5"/>
      <c r="H21" s="5"/>
      <c r="I21" s="5"/>
      <c r="J21" s="5"/>
    </row>
    <row r="22" spans="1:13" ht="15" customHeight="1">
      <c r="A22" s="27" t="s">
        <v>20</v>
      </c>
      <c r="B22" s="45">
        <v>2.7</v>
      </c>
      <c r="C22" s="44">
        <v>7.04</v>
      </c>
      <c r="E22" s="5"/>
      <c r="F22" s="5"/>
      <c r="G22" s="5"/>
      <c r="H22" s="5"/>
      <c r="I22" s="5"/>
      <c r="J22" s="5"/>
    </row>
    <row r="23" spans="1:13" ht="15" customHeight="1">
      <c r="A23" s="43" t="s">
        <v>19</v>
      </c>
      <c r="B23" s="42">
        <v>2.7</v>
      </c>
      <c r="C23" s="41">
        <v>7.03</v>
      </c>
      <c r="E23" s="5"/>
      <c r="F23" s="5"/>
      <c r="G23" s="5"/>
      <c r="H23" s="5"/>
      <c r="I23" s="5"/>
      <c r="J23" s="5"/>
    </row>
    <row r="24" spans="1:13">
      <c r="A24" s="40"/>
      <c r="B24" s="39"/>
      <c r="C24" s="39"/>
      <c r="E24" s="5"/>
      <c r="F24" s="5"/>
      <c r="G24" s="5"/>
      <c r="H24" s="5"/>
      <c r="I24" s="5"/>
      <c r="J24" s="5"/>
    </row>
    <row r="25" spans="1:13">
      <c r="A25" s="38"/>
      <c r="B25" s="6"/>
      <c r="C25" s="6"/>
    </row>
    <row r="26" spans="1:13">
      <c r="A26" s="37"/>
      <c r="B26" s="6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36" t="s">
        <v>18</v>
      </c>
      <c r="B27" s="6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0.25" customHeight="1">
      <c r="A28" s="35" t="s">
        <v>17</v>
      </c>
      <c r="B28" s="6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34"/>
      <c r="B29" s="33"/>
      <c r="C29" s="33"/>
      <c r="E29" s="5"/>
      <c r="F29" s="5"/>
      <c r="G29" s="5"/>
      <c r="H29" s="5"/>
      <c r="I29" s="5"/>
      <c r="J29" s="5"/>
    </row>
    <row r="30" spans="1:13" ht="15" customHeight="1">
      <c r="A30" s="32" t="s">
        <v>16</v>
      </c>
      <c r="B30" s="31">
        <v>2022</v>
      </c>
      <c r="C30" s="30">
        <v>2021</v>
      </c>
      <c r="E30" s="5"/>
      <c r="F30" s="5"/>
      <c r="G30" s="5"/>
      <c r="H30" s="5"/>
      <c r="I30" s="5"/>
      <c r="J30" s="5"/>
    </row>
    <row r="31" spans="1:13" ht="15" customHeight="1">
      <c r="A31" s="27" t="s">
        <v>15</v>
      </c>
      <c r="B31" s="26">
        <v>12.1</v>
      </c>
      <c r="C31" s="25">
        <v>31.7</v>
      </c>
      <c r="E31" s="5"/>
      <c r="F31" s="5"/>
      <c r="G31" s="5"/>
      <c r="H31" s="5"/>
      <c r="I31" s="5"/>
      <c r="J31" s="5"/>
    </row>
    <row r="32" spans="1:13" s="9" customFormat="1" ht="15" customHeight="1">
      <c r="A32" s="29" t="s">
        <v>14</v>
      </c>
      <c r="B32" s="12">
        <v>10.9</v>
      </c>
      <c r="C32" s="28">
        <v>13.2</v>
      </c>
      <c r="E32" s="10"/>
      <c r="F32" s="10"/>
      <c r="G32" s="10"/>
      <c r="H32" s="10"/>
      <c r="I32" s="10"/>
      <c r="J32" s="10"/>
    </row>
    <row r="33" spans="1:13" s="9" customFormat="1" ht="15" customHeight="1">
      <c r="A33" s="29" t="s">
        <v>13</v>
      </c>
      <c r="B33" s="12">
        <v>-2.9</v>
      </c>
      <c r="C33" s="28">
        <v>-2.1</v>
      </c>
      <c r="E33" s="10"/>
      <c r="F33" s="10"/>
      <c r="G33" s="10"/>
      <c r="H33" s="10"/>
      <c r="I33" s="10"/>
      <c r="J33" s="10"/>
    </row>
    <row r="34" spans="1:13" s="9" customFormat="1" ht="15" customHeight="1">
      <c r="A34" s="29" t="s">
        <v>12</v>
      </c>
      <c r="B34" s="12">
        <v>-0.3</v>
      </c>
      <c r="C34" s="28">
        <v>-0.1</v>
      </c>
      <c r="E34" s="10"/>
      <c r="F34" s="10"/>
      <c r="G34" s="10"/>
      <c r="H34" s="10"/>
      <c r="I34" s="10"/>
      <c r="J34" s="10"/>
    </row>
    <row r="35" spans="1:13" s="17" customFormat="1" ht="15" customHeight="1">
      <c r="A35" s="27" t="s">
        <v>11</v>
      </c>
      <c r="B35" s="26">
        <f>SUM(B32:B34)</f>
        <v>7.7</v>
      </c>
      <c r="C35" s="25">
        <f>SUM(C32:C34)</f>
        <v>11</v>
      </c>
      <c r="E35" s="18"/>
      <c r="F35" s="18"/>
      <c r="G35" s="18"/>
      <c r="H35" s="18"/>
      <c r="I35" s="18"/>
      <c r="J35" s="18"/>
    </row>
    <row r="36" spans="1:13" s="9" customFormat="1" ht="15" customHeight="1">
      <c r="A36" s="29" t="s">
        <v>10</v>
      </c>
      <c r="B36" s="12">
        <v>-28.9</v>
      </c>
      <c r="C36" s="28">
        <v>2.6</v>
      </c>
      <c r="E36" s="10"/>
      <c r="F36" s="10"/>
      <c r="G36" s="10"/>
      <c r="H36" s="10"/>
      <c r="I36" s="10"/>
      <c r="J36" s="10"/>
    </row>
    <row r="37" spans="1:13" s="9" customFormat="1" ht="15" customHeight="1">
      <c r="A37" s="29" t="s">
        <v>9</v>
      </c>
      <c r="B37" s="12">
        <v>0</v>
      </c>
      <c r="C37" s="28">
        <v>0</v>
      </c>
      <c r="E37" s="10"/>
      <c r="F37" s="10"/>
      <c r="G37" s="10"/>
      <c r="H37" s="10"/>
      <c r="I37" s="10"/>
      <c r="J37" s="10"/>
    </row>
    <row r="38" spans="1:13" s="9" customFormat="1" ht="15" customHeight="1">
      <c r="A38" s="29" t="s">
        <v>8</v>
      </c>
      <c r="B38" s="12">
        <v>-12.5</v>
      </c>
      <c r="C38" s="28">
        <v>-0.4</v>
      </c>
      <c r="E38" s="10"/>
      <c r="F38" s="10"/>
      <c r="G38" s="10"/>
      <c r="H38" s="10"/>
      <c r="I38" s="10"/>
      <c r="J38" s="10"/>
    </row>
    <row r="39" spans="1:13" s="9" customFormat="1" ht="15" customHeight="1">
      <c r="A39" s="29" t="s">
        <v>7</v>
      </c>
      <c r="B39" s="12">
        <v>2.5</v>
      </c>
      <c r="C39" s="28">
        <v>0.1</v>
      </c>
      <c r="E39" s="10"/>
      <c r="F39" s="10"/>
      <c r="G39" s="10"/>
      <c r="H39" s="10"/>
      <c r="I39" s="10"/>
      <c r="J39" s="10"/>
    </row>
    <row r="40" spans="1:13" s="17" customFormat="1" ht="15" customHeight="1">
      <c r="A40" s="27" t="s">
        <v>6</v>
      </c>
      <c r="B40" s="26">
        <f>SUM(B36:B39)</f>
        <v>-38.9</v>
      </c>
      <c r="C40" s="25">
        <f>SUM(C36:C39)</f>
        <v>2.3000000000000003</v>
      </c>
      <c r="E40" s="18"/>
      <c r="F40" s="18"/>
      <c r="G40" s="18"/>
      <c r="H40" s="18"/>
      <c r="I40" s="18"/>
      <c r="J40" s="18"/>
    </row>
    <row r="41" spans="1:13" s="17" customFormat="1" ht="15" customHeight="1">
      <c r="A41" s="24" t="s">
        <v>5</v>
      </c>
      <c r="B41" s="23">
        <f>SUM(B35,B40)</f>
        <v>-31.2</v>
      </c>
      <c r="C41" s="22">
        <f>SUM(C35,C40)</f>
        <v>13.3</v>
      </c>
      <c r="E41" s="18"/>
      <c r="F41" s="18"/>
      <c r="G41" s="18"/>
      <c r="H41" s="18"/>
      <c r="I41" s="18"/>
      <c r="J41" s="18"/>
    </row>
    <row r="42" spans="1:13" s="17" customFormat="1" ht="15" customHeight="1">
      <c r="A42" s="21" t="s">
        <v>4</v>
      </c>
      <c r="B42" s="20">
        <f>B31+B41</f>
        <v>-19.100000000000001</v>
      </c>
      <c r="C42" s="19">
        <f>C31+C41</f>
        <v>45</v>
      </c>
      <c r="E42" s="18"/>
      <c r="F42" s="18"/>
      <c r="G42" s="18"/>
      <c r="H42" s="18"/>
      <c r="I42" s="18"/>
      <c r="J42" s="18"/>
    </row>
    <row r="43" spans="1:13" s="9" customFormat="1" ht="15" customHeight="1">
      <c r="A43" s="16" t="s">
        <v>3</v>
      </c>
      <c r="B43" s="15">
        <v>-19.100000000000001</v>
      </c>
      <c r="C43" s="14">
        <v>45</v>
      </c>
      <c r="E43" s="10"/>
      <c r="F43" s="10"/>
      <c r="G43" s="10"/>
      <c r="H43" s="10"/>
      <c r="I43" s="10"/>
      <c r="J43" s="10"/>
    </row>
    <row r="44" spans="1:13" s="9" customFormat="1" ht="15" customHeight="1">
      <c r="A44" s="13" t="s">
        <v>2</v>
      </c>
      <c r="B44" s="12">
        <v>0</v>
      </c>
      <c r="C44" s="11">
        <v>0</v>
      </c>
      <c r="E44" s="10"/>
      <c r="F44" s="10"/>
      <c r="G44" s="10"/>
      <c r="H44" s="10"/>
      <c r="I44" s="10"/>
      <c r="J44" s="10"/>
    </row>
    <row r="45" spans="1:13" ht="15" customHeight="1">
      <c r="A45" s="8"/>
      <c r="B45" s="7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5" customHeight="1">
      <c r="A46" s="4" t="s">
        <v>1</v>
      </c>
    </row>
    <row r="47" spans="1:13" ht="15" customHeight="1">
      <c r="A47" s="3" t="s">
        <v>0</v>
      </c>
    </row>
    <row r="54" spans="3:4" ht="15">
      <c r="C54" s="114" t="s">
        <v>114</v>
      </c>
      <c r="D54" s="114"/>
    </row>
    <row r="55" spans="3:4" ht="25.5">
      <c r="C55" s="116" t="s">
        <v>115</v>
      </c>
      <c r="D55" s="115">
        <f>B7/B5</f>
        <v>0.21775100933218611</v>
      </c>
    </row>
    <row r="56" spans="3:4">
      <c r="C56" s="2" t="s">
        <v>116</v>
      </c>
      <c r="D56" s="115">
        <f>B18/B5</f>
        <v>8.0084717717916337E-3</v>
      </c>
    </row>
  </sheetData>
  <mergeCells count="1">
    <mergeCell ref="C54:D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"/>
  <sheetViews>
    <sheetView tabSelected="1" topLeftCell="A65" workbookViewId="0">
      <selection activeCell="I56" sqref="I56"/>
    </sheetView>
  </sheetViews>
  <sheetFormatPr defaultColWidth="11.42578125" defaultRowHeight="12.75"/>
  <cols>
    <col min="1" max="1" width="61.7109375" style="85" customWidth="1"/>
    <col min="2" max="3" width="15.7109375" style="86" customWidth="1"/>
    <col min="4" max="6" width="11.42578125" customWidth="1"/>
    <col min="7" max="7" width="12.5703125" customWidth="1"/>
    <col min="8" max="8" width="12.140625" customWidth="1"/>
  </cols>
  <sheetData>
    <row r="1" spans="1:9">
      <c r="A1" s="86"/>
      <c r="E1" s="85"/>
      <c r="F1" s="5"/>
      <c r="G1" s="5"/>
      <c r="H1" s="5"/>
      <c r="I1" s="85"/>
    </row>
    <row r="2" spans="1:9" ht="20.25">
      <c r="A2" s="35" t="s">
        <v>69</v>
      </c>
      <c r="E2" s="85"/>
      <c r="F2" s="5"/>
      <c r="G2" s="5"/>
      <c r="H2" s="5"/>
      <c r="I2" s="85"/>
    </row>
    <row r="3" spans="1:9">
      <c r="A3" s="59" t="s">
        <v>70</v>
      </c>
      <c r="B3" s="87"/>
      <c r="C3" s="87"/>
      <c r="E3" s="85"/>
      <c r="F3" s="5"/>
      <c r="G3" s="5"/>
      <c r="H3" s="5"/>
      <c r="I3" s="85"/>
    </row>
    <row r="4" spans="1:9" ht="25.5">
      <c r="A4" s="88" t="s">
        <v>16</v>
      </c>
      <c r="B4" s="89" t="s">
        <v>71</v>
      </c>
      <c r="C4" s="90" t="s">
        <v>72</v>
      </c>
      <c r="E4" s="85"/>
      <c r="F4" s="5"/>
      <c r="G4" s="5"/>
      <c r="H4" s="5"/>
      <c r="I4" s="85"/>
    </row>
    <row r="5" spans="1:9" ht="25.5" customHeight="1">
      <c r="A5" s="91" t="s">
        <v>73</v>
      </c>
      <c r="B5" s="92"/>
      <c r="C5" s="93"/>
      <c r="E5" s="85"/>
      <c r="H5" s="5"/>
      <c r="I5" s="85"/>
    </row>
    <row r="6" spans="1:9">
      <c r="A6" s="68" t="s">
        <v>74</v>
      </c>
      <c r="B6" s="66">
        <v>175.7</v>
      </c>
      <c r="C6" s="67">
        <v>248.7</v>
      </c>
      <c r="E6" s="85"/>
      <c r="F6" s="5"/>
      <c r="G6" s="5"/>
      <c r="H6" s="5"/>
      <c r="I6" s="85"/>
    </row>
    <row r="7" spans="1:9">
      <c r="A7" s="68" t="s">
        <v>75</v>
      </c>
      <c r="B7" s="66">
        <v>0.4</v>
      </c>
      <c r="C7" s="67">
        <v>0.7</v>
      </c>
      <c r="E7" s="85"/>
      <c r="F7" s="5"/>
      <c r="G7" s="5"/>
      <c r="H7" s="5"/>
      <c r="I7" s="85"/>
    </row>
    <row r="8" spans="1:9">
      <c r="A8" s="68" t="s">
        <v>76</v>
      </c>
      <c r="B8" s="66">
        <v>212.1</v>
      </c>
      <c r="C8" s="67">
        <v>122</v>
      </c>
      <c r="E8" s="85"/>
      <c r="F8" s="5"/>
      <c r="G8" s="5"/>
      <c r="H8" s="5"/>
      <c r="I8" s="85"/>
    </row>
    <row r="9" spans="1:9">
      <c r="A9" s="68" t="s">
        <v>77</v>
      </c>
      <c r="B9" s="66">
        <v>74.099999999999994</v>
      </c>
      <c r="C9" s="67">
        <v>80.099999999999994</v>
      </c>
      <c r="E9" s="85"/>
      <c r="F9" s="5"/>
      <c r="G9" s="5"/>
      <c r="H9" s="5"/>
      <c r="I9" s="85"/>
    </row>
    <row r="10" spans="1:9">
      <c r="A10" s="68" t="s">
        <v>78</v>
      </c>
      <c r="B10" s="66">
        <v>4.5</v>
      </c>
      <c r="C10" s="67">
        <v>3.1</v>
      </c>
      <c r="E10" s="85"/>
      <c r="F10" s="5"/>
      <c r="G10" s="5"/>
      <c r="H10" s="5"/>
      <c r="I10" s="85"/>
    </row>
    <row r="11" spans="1:9" ht="14.25">
      <c r="A11" s="68" t="s">
        <v>79</v>
      </c>
      <c r="B11" s="66">
        <v>363.3</v>
      </c>
      <c r="C11" s="67">
        <v>249</v>
      </c>
      <c r="E11" s="85"/>
      <c r="F11" s="5"/>
      <c r="G11" s="5"/>
      <c r="H11" s="5"/>
      <c r="I11" s="85"/>
    </row>
    <row r="12" spans="1:9">
      <c r="A12" s="68" t="s">
        <v>80</v>
      </c>
      <c r="B12" s="66">
        <v>13.8</v>
      </c>
      <c r="C12" s="67">
        <v>14.7</v>
      </c>
      <c r="E12" s="85"/>
      <c r="F12" s="5"/>
      <c r="G12" s="5"/>
      <c r="H12" s="5"/>
      <c r="I12" s="85"/>
    </row>
    <row r="13" spans="1:9" ht="14.25">
      <c r="A13" s="91" t="s">
        <v>81</v>
      </c>
      <c r="B13" s="63">
        <f>SUM(B6:B12)</f>
        <v>843.89999999999986</v>
      </c>
      <c r="C13" s="64">
        <f>SUM(C6:C12)</f>
        <v>718.30000000000007</v>
      </c>
      <c r="E13" s="85"/>
      <c r="F13" s="5"/>
      <c r="G13" s="5"/>
      <c r="H13" s="5"/>
      <c r="I13" s="85"/>
    </row>
    <row r="14" spans="1:9" ht="14.25">
      <c r="A14" s="68" t="s">
        <v>82</v>
      </c>
      <c r="B14" s="66">
        <v>231.2</v>
      </c>
      <c r="C14" s="67">
        <v>234.4</v>
      </c>
      <c r="E14" s="85"/>
      <c r="F14" s="5"/>
      <c r="G14" s="5"/>
      <c r="H14" s="5"/>
      <c r="I14" s="85"/>
    </row>
    <row r="15" spans="1:9" ht="14.25">
      <c r="A15" s="68" t="s">
        <v>83</v>
      </c>
      <c r="B15" s="66">
        <v>139.6</v>
      </c>
      <c r="C15" s="67">
        <v>84.9</v>
      </c>
      <c r="E15" s="85"/>
      <c r="F15" s="5"/>
      <c r="G15" s="5"/>
      <c r="H15" s="5"/>
      <c r="I15" s="85"/>
    </row>
    <row r="16" spans="1:9" ht="14.25">
      <c r="A16" s="68" t="s">
        <v>84</v>
      </c>
      <c r="B16" s="66">
        <v>193.8</v>
      </c>
      <c r="C16" s="67">
        <v>93.9</v>
      </c>
      <c r="E16" s="85"/>
      <c r="F16" s="5"/>
      <c r="G16" s="5"/>
      <c r="H16" s="5"/>
      <c r="I16" s="85"/>
    </row>
    <row r="17" spans="1:9">
      <c r="A17" s="68" t="s">
        <v>85</v>
      </c>
      <c r="B17" s="66" t="s">
        <v>86</v>
      </c>
      <c r="C17" s="67">
        <v>191.8</v>
      </c>
      <c r="E17" s="85"/>
      <c r="F17" s="5"/>
      <c r="G17" s="5"/>
      <c r="H17" s="5"/>
      <c r="I17" s="85"/>
    </row>
    <row r="18" spans="1:9">
      <c r="A18" s="68" t="s">
        <v>87</v>
      </c>
      <c r="B18" s="66">
        <v>16.7</v>
      </c>
      <c r="C18" s="67">
        <v>17.100000000000001</v>
      </c>
      <c r="E18" s="85"/>
      <c r="F18" s="5"/>
      <c r="G18" s="5"/>
      <c r="H18" s="5"/>
      <c r="I18" s="85"/>
    </row>
    <row r="19" spans="1:9">
      <c r="A19" s="68" t="s">
        <v>88</v>
      </c>
      <c r="B19" s="66">
        <v>62.9</v>
      </c>
      <c r="C19" s="67">
        <v>62.8</v>
      </c>
      <c r="E19" s="85"/>
      <c r="F19" s="5"/>
      <c r="G19" s="5"/>
      <c r="H19" s="5"/>
      <c r="I19" s="85"/>
    </row>
    <row r="20" spans="1:9">
      <c r="A20" s="68" t="s">
        <v>89</v>
      </c>
      <c r="B20" s="66">
        <v>36.6</v>
      </c>
      <c r="C20" s="67">
        <v>25.8</v>
      </c>
      <c r="E20" s="85"/>
      <c r="F20" s="5"/>
      <c r="G20" s="5"/>
      <c r="H20" s="5"/>
      <c r="I20" s="85"/>
    </row>
    <row r="21" spans="1:9">
      <c r="A21" s="68" t="s">
        <v>90</v>
      </c>
      <c r="B21" s="66">
        <v>16.2</v>
      </c>
      <c r="C21" s="67">
        <v>7.3</v>
      </c>
      <c r="E21" s="85"/>
      <c r="F21" s="5"/>
      <c r="G21" s="5"/>
      <c r="H21" s="5"/>
      <c r="I21" s="85"/>
    </row>
    <row r="22" spans="1:9" ht="14.25">
      <c r="A22" s="94" t="s">
        <v>91</v>
      </c>
      <c r="B22" s="95">
        <f>SUM(B14:B21)</f>
        <v>697</v>
      </c>
      <c r="C22" s="96">
        <f>SUM(C14:C21)</f>
        <v>717.99999999999989</v>
      </c>
      <c r="E22" s="85"/>
      <c r="F22" s="5"/>
      <c r="G22" s="5"/>
      <c r="H22" s="5"/>
      <c r="I22" s="85"/>
    </row>
    <row r="23" spans="1:9">
      <c r="A23" s="97" t="s">
        <v>73</v>
      </c>
      <c r="B23" s="78">
        <f>B13+B22</f>
        <v>1540.8999999999999</v>
      </c>
      <c r="C23" s="79">
        <f>C13+C22</f>
        <v>1436.3</v>
      </c>
      <c r="E23" s="85"/>
      <c r="F23" s="5"/>
      <c r="G23" s="5"/>
      <c r="H23" s="5"/>
      <c r="I23" s="85"/>
    </row>
    <row r="24" spans="1:9">
      <c r="A24" s="98"/>
      <c r="B24" s="99"/>
      <c r="C24" s="100"/>
      <c r="E24" s="85"/>
      <c r="F24" s="5"/>
      <c r="G24" s="5"/>
      <c r="H24" s="5"/>
      <c r="I24" s="85"/>
    </row>
    <row r="25" spans="1:9">
      <c r="A25" s="91" t="s">
        <v>92</v>
      </c>
      <c r="B25" s="63"/>
      <c r="C25" s="64"/>
      <c r="E25" s="85"/>
      <c r="F25" s="5"/>
      <c r="G25" s="5"/>
      <c r="H25" s="5"/>
      <c r="I25" s="85"/>
    </row>
    <row r="26" spans="1:9">
      <c r="A26" s="68" t="s">
        <v>93</v>
      </c>
      <c r="B26" s="66">
        <v>262.5</v>
      </c>
      <c r="C26" s="67">
        <v>209.7</v>
      </c>
      <c r="E26" s="85"/>
      <c r="F26" s="5"/>
      <c r="G26" s="5"/>
      <c r="H26" s="5"/>
      <c r="I26" s="85"/>
    </row>
    <row r="27" spans="1:9">
      <c r="A27" s="68" t="s">
        <v>94</v>
      </c>
      <c r="B27" s="66">
        <v>161.80000000000001</v>
      </c>
      <c r="C27" s="101">
        <v>117.2</v>
      </c>
      <c r="E27" s="85"/>
      <c r="F27" s="5"/>
      <c r="G27" s="5"/>
      <c r="H27" s="5"/>
      <c r="I27" s="85"/>
    </row>
    <row r="28" spans="1:9">
      <c r="A28" s="68" t="s">
        <v>95</v>
      </c>
      <c r="B28" s="66">
        <v>210.1</v>
      </c>
      <c r="C28" s="67">
        <v>148.1</v>
      </c>
      <c r="E28" s="85"/>
      <c r="F28" s="5"/>
      <c r="G28" s="5"/>
      <c r="H28" s="5"/>
      <c r="I28" s="85"/>
    </row>
    <row r="29" spans="1:9">
      <c r="A29" s="68" t="s">
        <v>96</v>
      </c>
      <c r="B29" s="66">
        <v>192.7</v>
      </c>
      <c r="C29" s="101">
        <v>211.4</v>
      </c>
      <c r="E29" s="85"/>
      <c r="F29" s="5"/>
      <c r="G29" s="5"/>
      <c r="H29" s="5"/>
      <c r="I29" s="85"/>
    </row>
    <row r="30" spans="1:9">
      <c r="A30" s="68" t="s">
        <v>97</v>
      </c>
      <c r="B30" s="66">
        <v>30.6</v>
      </c>
      <c r="C30" s="67">
        <v>30.4</v>
      </c>
      <c r="E30" s="85"/>
      <c r="F30" s="5"/>
      <c r="G30" s="5"/>
      <c r="H30" s="5"/>
      <c r="I30" s="85"/>
    </row>
    <row r="31" spans="1:9">
      <c r="A31" s="68" t="s">
        <v>98</v>
      </c>
      <c r="B31" s="66">
        <v>32.799999999999997</v>
      </c>
      <c r="C31" s="67">
        <v>28</v>
      </c>
      <c r="E31" s="85"/>
      <c r="F31" s="5"/>
      <c r="G31" s="5"/>
      <c r="H31" s="5"/>
      <c r="I31" s="85"/>
    </row>
    <row r="32" spans="1:9">
      <c r="A32" s="91" t="s">
        <v>99</v>
      </c>
      <c r="B32" s="63">
        <f>SUM(B26:B31)</f>
        <v>890.49999999999989</v>
      </c>
      <c r="C32" s="64">
        <f>SUM(C26:C31)</f>
        <v>744.8</v>
      </c>
      <c r="E32" s="85"/>
      <c r="F32" s="5"/>
      <c r="G32" s="5"/>
      <c r="H32" s="5"/>
      <c r="I32" s="85"/>
    </row>
    <row r="33" spans="1:15" ht="15" customHeight="1">
      <c r="A33" s="68" t="s">
        <v>100</v>
      </c>
      <c r="B33" s="66">
        <v>199.2</v>
      </c>
      <c r="C33" s="67">
        <v>201.6</v>
      </c>
      <c r="E33" s="85"/>
      <c r="F33" s="5"/>
      <c r="G33" s="5"/>
      <c r="H33" s="5"/>
      <c r="I33" s="85"/>
    </row>
    <row r="34" spans="1:15" ht="15" customHeight="1">
      <c r="A34" s="68" t="s">
        <v>101</v>
      </c>
      <c r="B34" s="66">
        <v>25.6</v>
      </c>
      <c r="C34" s="67">
        <v>30.9</v>
      </c>
      <c r="E34" s="85"/>
      <c r="F34" s="5"/>
      <c r="G34" s="5"/>
      <c r="H34" s="5"/>
      <c r="I34" s="85"/>
    </row>
    <row r="35" spans="1:15" ht="15" customHeight="1">
      <c r="A35" s="68" t="s">
        <v>102</v>
      </c>
      <c r="B35" s="66">
        <v>37.4</v>
      </c>
      <c r="C35" s="67">
        <v>34.9</v>
      </c>
      <c r="E35" s="85"/>
      <c r="F35" s="5"/>
      <c r="G35" s="5"/>
      <c r="H35" s="5"/>
      <c r="I35" s="85"/>
    </row>
    <row r="36" spans="1:15" ht="15" customHeight="1">
      <c r="A36" s="68" t="s">
        <v>103</v>
      </c>
      <c r="B36" s="66">
        <v>0.2</v>
      </c>
      <c r="C36" s="67">
        <v>0</v>
      </c>
      <c r="E36" s="85"/>
      <c r="F36" s="5"/>
      <c r="G36" s="5"/>
      <c r="H36" s="5"/>
      <c r="I36" s="85"/>
    </row>
    <row r="37" spans="1:15" ht="15" customHeight="1">
      <c r="A37" s="68" t="s">
        <v>104</v>
      </c>
      <c r="B37" s="66">
        <v>28</v>
      </c>
      <c r="C37" s="67">
        <v>28</v>
      </c>
      <c r="E37" s="85"/>
      <c r="F37" s="5"/>
      <c r="G37" s="5"/>
      <c r="H37" s="5"/>
      <c r="I37" s="85"/>
    </row>
    <row r="38" spans="1:15" ht="15" customHeight="1">
      <c r="A38" s="91" t="s">
        <v>105</v>
      </c>
      <c r="B38" s="63">
        <f>SUM(B33:B37)</f>
        <v>290.39999999999998</v>
      </c>
      <c r="C38" s="64">
        <f>SUM(C33:C37)</f>
        <v>295.39999999999998</v>
      </c>
      <c r="E38" s="85"/>
      <c r="F38" s="5"/>
      <c r="G38" s="5"/>
      <c r="H38" s="5"/>
      <c r="I38" s="85"/>
    </row>
    <row r="39" spans="1:15" ht="15" customHeight="1">
      <c r="A39" s="91" t="s">
        <v>106</v>
      </c>
      <c r="B39" s="63">
        <f>B32+B38</f>
        <v>1180.8999999999999</v>
      </c>
      <c r="C39" s="64">
        <f>C32+C38</f>
        <v>1040.1999999999998</v>
      </c>
      <c r="E39" s="85"/>
      <c r="F39" s="5"/>
      <c r="G39" s="5"/>
      <c r="H39" s="5"/>
      <c r="I39" s="85"/>
    </row>
    <row r="40" spans="1:15" ht="15" customHeight="1">
      <c r="A40" s="68" t="s">
        <v>107</v>
      </c>
      <c r="B40" s="66">
        <v>359.9</v>
      </c>
      <c r="C40" s="67">
        <v>395.8</v>
      </c>
      <c r="E40" s="85"/>
      <c r="F40" s="5"/>
      <c r="G40" s="5"/>
      <c r="H40" s="5"/>
      <c r="I40" s="85"/>
    </row>
    <row r="41" spans="1:15" ht="15" customHeight="1">
      <c r="A41" s="68" t="s">
        <v>108</v>
      </c>
      <c r="B41" s="66">
        <v>0.1</v>
      </c>
      <c r="C41" s="67">
        <v>0.3</v>
      </c>
      <c r="E41" s="85"/>
      <c r="F41" s="5"/>
      <c r="G41" s="5"/>
      <c r="H41" s="5"/>
      <c r="I41" s="85"/>
    </row>
    <row r="42" spans="1:15" ht="15" customHeight="1">
      <c r="A42" s="94" t="s">
        <v>109</v>
      </c>
      <c r="B42" s="95">
        <f>SUM(B40:B41)</f>
        <v>360</v>
      </c>
      <c r="C42" s="96">
        <f>SUM(C40:C41)</f>
        <v>396.1</v>
      </c>
      <c r="E42" s="85"/>
      <c r="F42" s="5"/>
      <c r="G42" s="5"/>
      <c r="H42" s="5"/>
      <c r="I42" s="85"/>
    </row>
    <row r="43" spans="1:15" ht="15" customHeight="1">
      <c r="A43" s="97" t="s">
        <v>92</v>
      </c>
      <c r="B43" s="102">
        <f>B39+B42</f>
        <v>1540.8999999999999</v>
      </c>
      <c r="C43" s="79">
        <f>C39+C42</f>
        <v>1436.2999999999997</v>
      </c>
      <c r="E43" s="85"/>
      <c r="F43" s="5"/>
      <c r="G43" s="5"/>
      <c r="H43" s="5"/>
      <c r="I43" s="85"/>
    </row>
    <row r="44" spans="1:15" ht="15" customHeight="1">
      <c r="A44" s="103"/>
      <c r="B44" s="104"/>
      <c r="C44" s="104"/>
      <c r="E44" s="85"/>
      <c r="F44" s="5"/>
      <c r="G44" s="5"/>
      <c r="H44" s="5"/>
      <c r="I44" s="85"/>
    </row>
    <row r="45" spans="1:15" ht="27" customHeight="1">
      <c r="A45" s="105" t="s">
        <v>110</v>
      </c>
      <c r="B45" s="105"/>
      <c r="C45" s="105"/>
      <c r="D45" s="85"/>
      <c r="E45" s="85"/>
      <c r="F45" s="5"/>
      <c r="G45" s="5"/>
      <c r="H45" s="5"/>
      <c r="I45" s="85"/>
      <c r="J45" s="85"/>
      <c r="K45" s="85"/>
      <c r="L45" s="85"/>
      <c r="M45" s="85"/>
      <c r="N45" s="85"/>
      <c r="O45" s="85"/>
    </row>
    <row r="46" spans="1:15" ht="15" customHeight="1">
      <c r="A46" s="37"/>
      <c r="B46" s="106"/>
      <c r="C46" s="106"/>
      <c r="D46" s="85"/>
      <c r="E46" s="5"/>
      <c r="F46" s="5"/>
      <c r="G46" s="5"/>
      <c r="H46" s="5"/>
      <c r="I46" s="85"/>
      <c r="J46" s="85"/>
      <c r="K46" s="85"/>
      <c r="L46" s="85"/>
      <c r="M46" s="85"/>
      <c r="N46" s="85"/>
      <c r="O46" s="85"/>
    </row>
    <row r="47" spans="1:15" ht="15" customHeight="1">
      <c r="A47" s="4" t="s">
        <v>1</v>
      </c>
      <c r="B47" s="6"/>
      <c r="C47" s="6"/>
      <c r="D47" s="5"/>
      <c r="E47" s="5"/>
      <c r="F47" s="5"/>
      <c r="G47" s="5"/>
      <c r="H47" s="5"/>
      <c r="I47" s="85"/>
      <c r="J47" s="85"/>
      <c r="K47" s="85"/>
      <c r="L47" s="85"/>
      <c r="M47" s="85"/>
      <c r="N47" s="85"/>
      <c r="O47" s="85"/>
    </row>
    <row r="48" spans="1:15" ht="15" customHeight="1">
      <c r="A48" s="3" t="s">
        <v>0</v>
      </c>
      <c r="B48" s="6"/>
      <c r="C48" s="6"/>
      <c r="D48" s="5"/>
      <c r="E48" s="5"/>
      <c r="F48" s="5"/>
      <c r="G48" s="5"/>
      <c r="H48" s="5"/>
      <c r="I48" s="85"/>
      <c r="J48" s="85"/>
      <c r="K48" s="85"/>
      <c r="L48" s="85"/>
      <c r="M48" s="85"/>
      <c r="N48" s="85"/>
      <c r="O48" s="85"/>
    </row>
    <row r="49" spans="1:15" ht="12.75" customHeight="1">
      <c r="B49" s="107"/>
      <c r="C49" s="107"/>
      <c r="D49" s="108"/>
      <c r="E49" s="108"/>
      <c r="F49" s="108"/>
      <c r="G49" s="5"/>
      <c r="H49" s="5"/>
      <c r="I49" s="85"/>
      <c r="J49" s="85"/>
      <c r="K49" s="85"/>
      <c r="L49" s="85"/>
      <c r="M49" s="85"/>
      <c r="N49" s="85"/>
      <c r="O49" s="85"/>
    </row>
    <row r="50" spans="1:15" ht="12.75" customHeight="1">
      <c r="A50" s="109"/>
      <c r="B50" s="107"/>
      <c r="C50" s="107"/>
      <c r="D50" s="108"/>
      <c r="E50" s="108"/>
      <c r="F50" s="108"/>
      <c r="G50" s="5"/>
      <c r="H50" s="5"/>
      <c r="I50" s="85"/>
      <c r="J50" s="85"/>
      <c r="K50" s="85"/>
      <c r="L50" s="85"/>
      <c r="M50" s="85"/>
      <c r="N50" s="85"/>
      <c r="O50" s="85"/>
    </row>
    <row r="51" spans="1:15" ht="12" customHeight="1">
      <c r="A51" s="110"/>
      <c r="B51" s="6"/>
      <c r="C51" s="6"/>
      <c r="D51" s="5"/>
      <c r="E51" s="5"/>
      <c r="F51" s="5"/>
      <c r="G51" s="5"/>
      <c r="H51" s="5"/>
      <c r="I51" s="85"/>
      <c r="J51" s="85"/>
      <c r="K51" s="85"/>
      <c r="L51" s="85"/>
      <c r="M51" s="85"/>
      <c r="N51" s="85"/>
      <c r="O51" s="85"/>
    </row>
    <row r="52" spans="1:15" ht="12.75" customHeight="1">
      <c r="A52" s="109"/>
      <c r="B52" s="107"/>
      <c r="C52" s="107"/>
      <c r="D52" s="108"/>
      <c r="E52" s="108"/>
      <c r="F52" s="108"/>
      <c r="G52" s="5"/>
      <c r="H52" s="5"/>
      <c r="I52" s="85"/>
      <c r="J52" s="85"/>
      <c r="K52" s="85"/>
      <c r="L52" s="85"/>
      <c r="M52" s="85"/>
      <c r="N52" s="85"/>
      <c r="O52" s="85"/>
    </row>
    <row r="53" spans="1:15" ht="12.75" customHeight="1">
      <c r="A53" s="108"/>
      <c r="B53" s="107"/>
      <c r="C53" s="107"/>
      <c r="D53" s="108"/>
      <c r="E53" s="108"/>
      <c r="F53" s="108"/>
      <c r="G53" s="5"/>
      <c r="H53" s="5"/>
      <c r="I53" s="85"/>
      <c r="J53" s="85"/>
      <c r="K53" s="85"/>
      <c r="L53" s="85"/>
      <c r="M53" s="85"/>
      <c r="N53" s="85"/>
      <c r="O53" s="85"/>
    </row>
    <row r="54" spans="1:15" ht="12.75" customHeight="1">
      <c r="A54" s="110"/>
      <c r="B54" s="6"/>
      <c r="C54" s="6"/>
      <c r="D54" s="5"/>
      <c r="E54" s="5"/>
      <c r="F54" s="5"/>
      <c r="G54" s="5"/>
      <c r="H54" s="5"/>
      <c r="I54" s="85"/>
      <c r="J54" s="85"/>
      <c r="K54" s="85"/>
      <c r="L54" s="85"/>
      <c r="M54" s="85"/>
      <c r="N54" s="85"/>
      <c r="O54" s="85"/>
    </row>
    <row r="55" spans="1:15" ht="15">
      <c r="B55" s="111"/>
      <c r="C55" s="111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</row>
    <row r="56" spans="1:15" ht="15">
      <c r="A56" s="112"/>
      <c r="B56" s="111"/>
      <c r="C56" s="111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</row>
    <row r="57" spans="1:15" ht="18">
      <c r="A57" s="112"/>
      <c r="B57" s="113" t="s">
        <v>111</v>
      </c>
      <c r="C57" s="113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</row>
    <row r="58" spans="1:15" ht="15">
      <c r="A58" s="112"/>
      <c r="B58" s="111" t="s">
        <v>112</v>
      </c>
      <c r="C58" s="111">
        <f>B13/B32</f>
        <v>0.94766984839977542</v>
      </c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</row>
    <row r="59" spans="1:15" ht="15">
      <c r="A59" s="112"/>
      <c r="B59" s="111" t="s">
        <v>113</v>
      </c>
      <c r="C59" s="111">
        <f>(B13-B11)/B32</f>
        <v>0.53969679955081407</v>
      </c>
      <c r="E59" s="85"/>
      <c r="F59" s="85"/>
      <c r="G59" s="85"/>
      <c r="H59" s="85"/>
      <c r="I59" s="85"/>
    </row>
    <row r="60" spans="1:15" ht="15">
      <c r="A60" s="112"/>
      <c r="B60" s="111"/>
      <c r="C60" s="111"/>
      <c r="E60" s="85"/>
      <c r="F60" s="85"/>
      <c r="G60" s="85"/>
      <c r="H60" s="85"/>
      <c r="I60" s="85"/>
    </row>
    <row r="61" spans="1:15" ht="15">
      <c r="A61" s="112"/>
      <c r="B61" s="111"/>
      <c r="C61" s="111"/>
      <c r="E61" s="85"/>
      <c r="F61" s="85"/>
      <c r="G61" s="85"/>
      <c r="H61" s="85"/>
      <c r="I61" s="85"/>
    </row>
    <row r="62" spans="1:15">
      <c r="A62" s="112"/>
      <c r="B62" s="86" t="s">
        <v>117</v>
      </c>
      <c r="C62" s="86">
        <f>B13/B23</f>
        <v>0.54766694788759807</v>
      </c>
    </row>
    <row r="63" spans="1:15" ht="15">
      <c r="A63" s="112"/>
      <c r="B63" s="111" t="s">
        <v>118</v>
      </c>
      <c r="C63" s="111">
        <f>B39/B43</f>
        <v>0.76637030306963461</v>
      </c>
    </row>
    <row r="64" spans="1:15" ht="15">
      <c r="A64" s="112"/>
      <c r="B64" s="111" t="s">
        <v>119</v>
      </c>
      <c r="C64" s="111">
        <f>B22/B43</f>
        <v>0.45233305211240188</v>
      </c>
    </row>
    <row r="65" spans="1:3" ht="15">
      <c r="A65" s="112"/>
      <c r="B65" s="111"/>
      <c r="C65" s="111"/>
    </row>
    <row r="66" spans="1:3" ht="15">
      <c r="A66" s="112"/>
      <c r="B66" s="111"/>
      <c r="C66" s="111"/>
    </row>
    <row r="67" spans="1:3" ht="15">
      <c r="A67" s="112"/>
      <c r="B67" s="111"/>
      <c r="C67" s="111"/>
    </row>
    <row r="68" spans="1:3" ht="15">
      <c r="A68" s="112"/>
      <c r="B68" s="111"/>
      <c r="C68" s="111"/>
    </row>
  </sheetData>
  <mergeCells count="2">
    <mergeCell ref="A45:C45"/>
    <mergeCell ref="B57:C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Income Statement</vt:lpstr>
      <vt:lpstr>Balance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Dlc</dc:creator>
  <cp:lastModifiedBy>Dlc</cp:lastModifiedBy>
  <dcterms:created xsi:type="dcterms:W3CDTF">2023-07-03T09:21:38Z</dcterms:created>
  <dcterms:modified xsi:type="dcterms:W3CDTF">2023-07-03T09:46:44Z</dcterms:modified>
</cp:coreProperties>
</file>