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scripts\"/>
    </mc:Choice>
  </mc:AlternateContent>
  <xr:revisionPtr revIDLastSave="0" documentId="13_ncr:1_{AE485A14-6784-4BD1-9186-C5948E04ABAB}" xr6:coauthVersionLast="47" xr6:coauthVersionMax="47" xr10:uidLastSave="{00000000-0000-0000-0000-000000000000}"/>
  <bookViews>
    <workbookView xWindow="-110" yWindow="-110" windowWidth="19420" windowHeight="10300" tabRatio="884" firstSheet="4" activeTab="6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1" l="1"/>
  <c r="V42" i="1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<sst xmlns="http://schemas.openxmlformats.org/spreadsheetml/2006/main" count="335" uniqueCount="172">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</sst>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4" fillId="5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17"/>
  <sheetViews>
    <sheetView topLeftCell="G1" zoomScaleNormal="100" workbookViewId="0">
      <selection activeCell="M5" sqref="M5"/>
    </sheetView>
  </sheetViews>
  <sheetFormatPr defaultColWidth="8.90625" defaultRowHeight="14.5" x14ac:dyDescent="0.35"/>
  <cols>
    <col min="1" max="11" width="8.90625" style="1"/>
    <col min="12" max="12" width="7.36328125" style="1" customWidth="1"/>
    <col min="13" max="13" width="11.90625" style="1" customWidth="1"/>
    <col min="14" max="14" width="35.81640625" style="2" customWidth="1"/>
    <col min="15" max="15" width="12.36328125" style="1" customWidth="1"/>
    <col min="16" max="16" width="28" style="1" customWidth="1"/>
    <col min="17" max="17" width="17.1796875" style="1" customWidth="1"/>
    <col min="18" max="18" width="10.81640625" style="1" customWidth="1"/>
    <col min="19" max="19" width="10.1796875" style="1" customWidth="1"/>
    <col min="20" max="20" width="9.90625" style="1" customWidth="1"/>
    <col min="21" max="21" width="9.1796875" style="1" customWidth="1"/>
    <col min="22" max="22" width="4.36328125" style="1" customWidth="1"/>
    <col min="23" max="23" width="9.453125" style="1" customWidth="1"/>
    <col min="24" max="24" width="10.90625" style="1" customWidth="1"/>
    <col min="25" max="25" width="10.08984375" style="1" customWidth="1"/>
    <col min="26" max="16384" width="8.90625" style="1"/>
  </cols>
  <sheetData>
    <row r="5" spans="1:25" ht="18.5" x14ac:dyDescent="0.35">
      <c r="A5" s="60" t="s">
        <v>131</v>
      </c>
      <c r="M5" s="45" t="s">
        <v>0</v>
      </c>
    </row>
    <row r="6" spans="1:25" x14ac:dyDescent="0.35">
      <c r="O6" s="1" t="s">
        <v>132</v>
      </c>
    </row>
    <row r="7" spans="1:25" ht="32.4" customHeight="1" x14ac:dyDescent="0.35">
      <c r="M7" s="53" t="s">
        <v>1</v>
      </c>
      <c r="N7" s="54" t="s">
        <v>2</v>
      </c>
      <c r="O7" s="53" t="s">
        <v>3</v>
      </c>
      <c r="P7" s="54" t="s">
        <v>7</v>
      </c>
      <c r="Q7" s="54" t="s">
        <v>133</v>
      </c>
      <c r="S7" s="68" t="s">
        <v>135</v>
      </c>
      <c r="T7" s="67" t="s">
        <v>3</v>
      </c>
      <c r="U7" s="62" t="s">
        <v>134</v>
      </c>
      <c r="V7" s="52"/>
      <c r="W7" s="68" t="s">
        <v>136</v>
      </c>
      <c r="X7" s="67" t="s">
        <v>3</v>
      </c>
      <c r="Y7" s="62" t="s">
        <v>134</v>
      </c>
    </row>
    <row r="8" spans="1:25" ht="28.75" customHeight="1" x14ac:dyDescent="0.35">
      <c r="M8" s="99" t="s">
        <v>138</v>
      </c>
      <c r="N8" s="55" t="s">
        <v>4</v>
      </c>
      <c r="O8" s="43">
        <v>150</v>
      </c>
      <c r="P8" s="106" t="s">
        <v>126</v>
      </c>
      <c r="Q8" s="108">
        <f>(O8*12*0.0005)+(O9*12*0.0053)+(O10*12*2.32)</f>
        <v>3068.3879999999995</v>
      </c>
      <c r="S8" s="104" t="s">
        <v>12</v>
      </c>
      <c r="T8" s="36">
        <v>200</v>
      </c>
      <c r="U8" s="98">
        <f>(T8*12*0.0005)+(T9*12*0.0053)+(T10*12*2.32)</f>
        <v>4183.5600000000004</v>
      </c>
      <c r="V8" s="20"/>
      <c r="W8" s="105" t="s">
        <v>12</v>
      </c>
      <c r="X8" s="36">
        <v>200</v>
      </c>
      <c r="Y8" s="98">
        <f>(X8*12*0.0005)+(X9*12*0.0053)+(X10*12*2.32)</f>
        <v>4183.5600000000004</v>
      </c>
    </row>
    <row r="9" spans="1:25" ht="29" x14ac:dyDescent="0.35">
      <c r="M9" s="100"/>
      <c r="N9" s="55" t="s">
        <v>5</v>
      </c>
      <c r="O9" s="43">
        <v>80</v>
      </c>
      <c r="P9" s="106"/>
      <c r="Q9" s="108"/>
      <c r="S9" s="104"/>
      <c r="T9" s="36">
        <v>100</v>
      </c>
      <c r="U9" s="98"/>
      <c r="V9" s="20"/>
      <c r="W9" s="105"/>
      <c r="X9" s="36">
        <v>100</v>
      </c>
      <c r="Y9" s="98"/>
    </row>
    <row r="10" spans="1:25" ht="29" x14ac:dyDescent="0.35">
      <c r="M10" s="101"/>
      <c r="N10" s="55" t="s">
        <v>6</v>
      </c>
      <c r="O10" s="43">
        <v>110</v>
      </c>
      <c r="P10" s="106"/>
      <c r="Q10" s="108"/>
      <c r="S10" s="104"/>
      <c r="T10" s="36">
        <v>150</v>
      </c>
      <c r="U10" s="98"/>
      <c r="V10" s="20"/>
      <c r="W10" s="105"/>
      <c r="X10" s="36">
        <v>150</v>
      </c>
      <c r="Y10" s="98"/>
    </row>
    <row r="11" spans="1:25" x14ac:dyDescent="0.35">
      <c r="M11" s="56"/>
      <c r="N11" s="57"/>
      <c r="O11" s="56"/>
      <c r="P11" s="58"/>
      <c r="Q11" s="59"/>
      <c r="S11" s="63"/>
      <c r="T11" s="65"/>
      <c r="U11" s="65"/>
      <c r="V11" s="20"/>
      <c r="W11" s="61"/>
      <c r="X11" s="65"/>
      <c r="Y11" s="65"/>
    </row>
    <row r="12" spans="1:25" ht="39.65" customHeight="1" x14ac:dyDescent="0.35">
      <c r="M12" s="102" t="s">
        <v>8</v>
      </c>
      <c r="N12" s="55" t="s">
        <v>9</v>
      </c>
      <c r="O12" s="43">
        <v>100</v>
      </c>
      <c r="P12" s="106" t="s">
        <v>127</v>
      </c>
      <c r="Q12" s="107">
        <f>(O12*12)*(0.57-O13%)</f>
        <v>83.999999999999943</v>
      </c>
      <c r="S12" s="104" t="s">
        <v>8</v>
      </c>
      <c r="T12" s="36">
        <v>100</v>
      </c>
      <c r="U12" s="98">
        <f>(T12*12)*(0.57-T13/100)</f>
        <v>83.999999999999943</v>
      </c>
      <c r="V12" s="20"/>
      <c r="W12" s="105" t="s">
        <v>8</v>
      </c>
      <c r="X12" s="36">
        <v>200</v>
      </c>
      <c r="Y12" s="98">
        <f>(X12*12)*(0.57-X13/100)</f>
        <v>-72.000000000000057</v>
      </c>
    </row>
    <row r="13" spans="1:25" ht="29" x14ac:dyDescent="0.35">
      <c r="M13" s="101"/>
      <c r="N13" s="55" t="s">
        <v>10</v>
      </c>
      <c r="O13" s="43">
        <v>50</v>
      </c>
      <c r="P13" s="106"/>
      <c r="Q13" s="107"/>
      <c r="S13" s="104"/>
      <c r="T13" s="36">
        <v>50</v>
      </c>
      <c r="U13" s="98"/>
      <c r="V13" s="20"/>
      <c r="W13" s="105"/>
      <c r="X13" s="36">
        <v>60</v>
      </c>
      <c r="Y13" s="98"/>
    </row>
    <row r="14" spans="1:25" x14ac:dyDescent="0.35">
      <c r="M14" s="56"/>
      <c r="N14" s="57"/>
      <c r="O14" s="56"/>
      <c r="P14" s="56"/>
      <c r="Q14" s="56"/>
      <c r="S14" s="63"/>
      <c r="T14" s="65"/>
      <c r="U14" s="65"/>
      <c r="V14" s="20"/>
      <c r="W14" s="61"/>
      <c r="X14" s="65"/>
      <c r="Y14" s="65"/>
    </row>
    <row r="15" spans="1:25" ht="29" x14ac:dyDescent="0.35">
      <c r="M15" s="99" t="s">
        <v>137</v>
      </c>
      <c r="N15" s="55" t="s">
        <v>128</v>
      </c>
      <c r="O15" s="43">
        <v>10000</v>
      </c>
      <c r="P15" s="106" t="s">
        <v>130</v>
      </c>
      <c r="Q15" s="107">
        <f>(O15)*(1/O16)*2.31</f>
        <v>1924.9999999999998</v>
      </c>
      <c r="S15" s="104" t="s">
        <v>29</v>
      </c>
      <c r="T15" s="36">
        <v>10000</v>
      </c>
      <c r="U15" s="98">
        <f>(T15)*(1/T16)*(2.31)</f>
        <v>1924.9999999999998</v>
      </c>
      <c r="V15" s="20"/>
      <c r="W15" s="105" t="s">
        <v>29</v>
      </c>
      <c r="X15" s="36">
        <v>10000</v>
      </c>
      <c r="Y15" s="98">
        <f>(X15)*(1/X16)*(2.31)</f>
        <v>1924.9999999999998</v>
      </c>
    </row>
    <row r="16" spans="1:25" ht="43.5" x14ac:dyDescent="0.35">
      <c r="M16" s="103"/>
      <c r="N16" s="55" t="s">
        <v>129</v>
      </c>
      <c r="O16" s="43">
        <v>12</v>
      </c>
      <c r="P16" s="106"/>
      <c r="Q16" s="107"/>
      <c r="S16" s="104"/>
      <c r="T16" s="36">
        <v>12</v>
      </c>
      <c r="U16" s="98"/>
      <c r="V16" s="20"/>
      <c r="W16" s="105"/>
      <c r="X16" s="36">
        <v>12</v>
      </c>
      <c r="Y16" s="98"/>
    </row>
    <row r="17" spans="13:25" x14ac:dyDescent="0.35">
      <c r="M17" s="53" t="s">
        <v>16</v>
      </c>
      <c r="N17" s="54"/>
      <c r="O17" s="53"/>
      <c r="P17" s="54"/>
      <c r="Q17" s="70">
        <f>Q8+Q12+Q15</f>
        <v>5077.387999999999</v>
      </c>
      <c r="S17" s="63" t="s">
        <v>16</v>
      </c>
      <c r="T17" s="64"/>
      <c r="U17" s="66">
        <f>U8+U12+U15</f>
        <v>6192.56</v>
      </c>
      <c r="V17" s="20"/>
      <c r="W17" s="61" t="s">
        <v>16</v>
      </c>
      <c r="X17" s="66"/>
      <c r="Y17" s="66">
        <f>Y8+Y12+Y15</f>
        <v>6036.56</v>
      </c>
    </row>
  </sheetData>
  <mergeCells count="21">
    <mergeCell ref="U15:U16"/>
    <mergeCell ref="P8:P10"/>
    <mergeCell ref="Q8:Q10"/>
    <mergeCell ref="P12:P13"/>
    <mergeCell ref="Q12:Q13"/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zoomScale="60" zoomScaleNormal="60" workbookViewId="0">
      <selection activeCell="V45" sqref="V45"/>
    </sheetView>
  </sheetViews>
  <sheetFormatPr defaultColWidth="8.90625" defaultRowHeight="15.5" x14ac:dyDescent="0.35"/>
  <cols>
    <col min="1" max="1" width="14.90625" style="4" customWidth="1"/>
    <col min="2" max="2" width="10.54296875" style="4" customWidth="1"/>
    <col min="3" max="3" width="2" style="5" customWidth="1"/>
    <col min="4" max="4" width="13.36328125" style="4" customWidth="1"/>
    <col min="5" max="5" width="23.08984375" style="4" customWidth="1"/>
    <col min="6" max="6" width="42.90625" style="4" customWidth="1"/>
    <col min="7" max="7" width="2" style="5" customWidth="1"/>
    <col min="8" max="8" width="10.6328125" style="4" customWidth="1"/>
    <col min="9" max="9" width="36.90625" style="4" customWidth="1"/>
    <col min="10" max="10" width="10" style="4" customWidth="1"/>
    <col min="11" max="11" width="2" style="5" customWidth="1"/>
    <col min="12" max="12" width="8.54296875" style="4" customWidth="1"/>
    <col min="13" max="13" width="35.1796875" style="4" customWidth="1"/>
    <col min="14" max="14" width="10" style="4" customWidth="1"/>
    <col min="15" max="15" width="2" style="5" customWidth="1"/>
    <col min="16" max="16" width="8.453125" style="4" customWidth="1"/>
    <col min="17" max="17" width="55.453125" style="4" customWidth="1"/>
    <col min="18" max="18" width="10.54296875" style="4" customWidth="1"/>
    <col min="19" max="19" width="2" style="5" customWidth="1"/>
    <col min="20" max="20" width="12.81640625" style="4" customWidth="1"/>
    <col min="21" max="21" width="27.54296875" style="4" customWidth="1"/>
    <col min="22" max="22" width="34.90625" style="4" customWidth="1"/>
    <col min="23" max="23" width="7.90625" style="4" customWidth="1"/>
    <col min="24" max="24" width="2.453125" style="5" customWidth="1"/>
    <col min="25" max="25" width="17.1796875" style="4" customWidth="1"/>
    <col min="26" max="26" width="16.81640625" style="4" customWidth="1"/>
    <col min="27" max="27" width="16.1796875" style="4" customWidth="1"/>
    <col min="28" max="28" width="8.36328125" style="4" customWidth="1"/>
    <col min="29" max="29" width="9.81640625" style="4" customWidth="1"/>
    <col min="30" max="30" width="4.90625" style="4" customWidth="1"/>
    <col min="31" max="31" width="2.453125" style="5" customWidth="1"/>
    <col min="32" max="32" width="8.90625" style="4"/>
    <col min="33" max="33" width="17.90625" style="4" customWidth="1"/>
    <col min="34" max="41" width="8.90625" style="4"/>
    <col min="42" max="42" width="2.453125" style="5" customWidth="1"/>
    <col min="43" max="43" width="12.453125" style="4" customWidth="1"/>
    <col min="44" max="44" width="19.08984375" style="4" customWidth="1"/>
    <col min="45" max="45" width="23.1796875" style="4" customWidth="1"/>
    <col min="46" max="46" width="14.81640625" style="4" customWidth="1"/>
    <col min="47" max="47" width="11.54296875" style="4" customWidth="1"/>
    <col min="48" max="48" width="15.54296875" style="4" customWidth="1"/>
    <col min="49" max="49" width="2.453125" style="5" customWidth="1"/>
    <col min="50" max="50" width="8.90625" style="4"/>
    <col min="51" max="51" width="119.36328125" style="4" customWidth="1"/>
    <col min="52" max="52" width="5.08984375" style="4" customWidth="1"/>
    <col min="53" max="53" width="2.453125" style="5" customWidth="1"/>
    <col min="54" max="16384" width="8.90625" style="4"/>
  </cols>
  <sheetData>
    <row r="1" spans="1:53" s="15" customFormat="1" ht="41.4" customHeight="1" x14ac:dyDescent="0.35">
      <c r="B1" s="75" t="s">
        <v>120</v>
      </c>
      <c r="C1" s="16"/>
      <c r="D1" s="76">
        <v>1</v>
      </c>
      <c r="E1" s="80" t="s">
        <v>151</v>
      </c>
      <c r="G1" s="16"/>
      <c r="H1" s="76">
        <v>2</v>
      </c>
      <c r="I1" s="75" t="s">
        <v>37</v>
      </c>
      <c r="K1" s="16"/>
      <c r="L1" s="76">
        <v>3</v>
      </c>
      <c r="M1" s="75" t="s">
        <v>38</v>
      </c>
      <c r="O1" s="16"/>
      <c r="P1" s="76">
        <v>4</v>
      </c>
      <c r="Q1" s="75" t="s">
        <v>39</v>
      </c>
      <c r="S1" s="16"/>
      <c r="T1" s="76">
        <v>5</v>
      </c>
      <c r="U1" s="75" t="s">
        <v>14</v>
      </c>
      <c r="X1" s="16"/>
      <c r="Y1" s="80" t="s">
        <v>153</v>
      </c>
      <c r="Z1" s="80" t="s">
        <v>15</v>
      </c>
      <c r="AE1" s="16"/>
      <c r="AF1" s="76">
        <v>6</v>
      </c>
      <c r="AG1" s="75" t="s">
        <v>23</v>
      </c>
      <c r="AP1" s="16"/>
      <c r="AQ1" s="86">
        <v>7</v>
      </c>
      <c r="AR1" s="80" t="s">
        <v>15</v>
      </c>
      <c r="AW1" s="16"/>
      <c r="AX1" s="76">
        <v>8</v>
      </c>
      <c r="AY1" s="75" t="s">
        <v>156</v>
      </c>
      <c r="BA1" s="16"/>
    </row>
    <row r="2" spans="1:53" ht="133.75" customHeight="1" x14ac:dyDescent="0.35">
      <c r="E2" s="4" t="s">
        <v>34</v>
      </c>
      <c r="F2" s="21" t="s">
        <v>122</v>
      </c>
      <c r="J2" s="69" t="s">
        <v>132</v>
      </c>
      <c r="U2" s="6" t="s">
        <v>1</v>
      </c>
      <c r="V2" s="6" t="s">
        <v>11</v>
      </c>
      <c r="Z2" s="7" t="s">
        <v>146</v>
      </c>
      <c r="AA2" s="7" t="s">
        <v>19</v>
      </c>
      <c r="AB2" s="8" t="s">
        <v>20</v>
      </c>
      <c r="AC2" s="21" t="s">
        <v>92</v>
      </c>
      <c r="AG2" s="69" t="s">
        <v>147</v>
      </c>
      <c r="AR2" s="21"/>
      <c r="AS2" s="21"/>
      <c r="AU2" s="21"/>
    </row>
    <row r="3" spans="1:53" ht="33" customHeight="1" x14ac:dyDescent="0.35">
      <c r="A3" s="71" t="s">
        <v>18</v>
      </c>
      <c r="B3" s="72"/>
      <c r="D3" s="4" t="s">
        <v>139</v>
      </c>
      <c r="E3" s="4" t="s">
        <v>32</v>
      </c>
      <c r="F3" s="74" t="s">
        <v>121</v>
      </c>
      <c r="H3" s="21" t="s">
        <v>139</v>
      </c>
      <c r="I3" s="21" t="s">
        <v>4</v>
      </c>
      <c r="J3" s="74">
        <v>150</v>
      </c>
      <c r="L3" s="21" t="s">
        <v>139</v>
      </c>
      <c r="M3" s="21" t="s">
        <v>9</v>
      </c>
      <c r="N3" s="74">
        <v>100</v>
      </c>
      <c r="P3" s="21" t="s">
        <v>139</v>
      </c>
      <c r="Q3" s="2" t="s">
        <v>128</v>
      </c>
      <c r="R3" s="74">
        <v>10000</v>
      </c>
      <c r="T3" s="21" t="s">
        <v>144</v>
      </c>
      <c r="U3" s="9" t="s">
        <v>12</v>
      </c>
      <c r="V3" s="77">
        <f>(J3*12*0.0005)+(J4*12*0.0053)+(J5*12*2.32)</f>
        <v>3068.3879999999995</v>
      </c>
      <c r="Z3" s="83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87" t="s">
        <v>148</v>
      </c>
    </row>
    <row r="4" spans="1:53" ht="43.25" customHeight="1" x14ac:dyDescent="0.35">
      <c r="A4" s="73" t="s">
        <v>152</v>
      </c>
      <c r="B4" s="48" t="s">
        <v>28</v>
      </c>
      <c r="E4" s="4" t="s">
        <v>33</v>
      </c>
      <c r="I4" s="21" t="s">
        <v>5</v>
      </c>
      <c r="J4" s="74">
        <v>80</v>
      </c>
      <c r="M4" s="21" t="s">
        <v>10</v>
      </c>
      <c r="N4" s="74">
        <v>50</v>
      </c>
      <c r="Q4" s="2" t="s">
        <v>129</v>
      </c>
      <c r="R4" s="74">
        <v>12</v>
      </c>
      <c r="U4" s="9" t="s">
        <v>8</v>
      </c>
      <c r="V4" s="77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40</v>
      </c>
    </row>
    <row r="5" spans="1:53" ht="62" x14ac:dyDescent="0.35">
      <c r="E5" s="21" t="s">
        <v>123</v>
      </c>
      <c r="F5" s="74" t="s">
        <v>108</v>
      </c>
      <c r="I5" s="21" t="s">
        <v>6</v>
      </c>
      <c r="J5" s="74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84">
        <f>V7</f>
        <v>5077.387999999999</v>
      </c>
      <c r="AS5" s="9">
        <v>4000</v>
      </c>
      <c r="AT5" s="9">
        <v>4500</v>
      </c>
      <c r="AU5" s="9">
        <v>3900</v>
      </c>
      <c r="AY5" s="4" t="s">
        <v>57</v>
      </c>
    </row>
    <row r="6" spans="1:53" x14ac:dyDescent="0.35">
      <c r="E6" s="4" t="s">
        <v>31</v>
      </c>
      <c r="F6" s="74" t="s">
        <v>93</v>
      </c>
      <c r="U6" s="9" t="s">
        <v>30</v>
      </c>
      <c r="V6" s="83">
        <f>SUM(V3:V5)</f>
        <v>5077.387999999999</v>
      </c>
      <c r="AA6" s="109"/>
      <c r="AB6" s="109"/>
      <c r="AC6" s="109"/>
      <c r="AS6" s="109"/>
      <c r="AT6" s="109"/>
      <c r="AU6" s="109"/>
      <c r="AY6" s="4" t="s">
        <v>58</v>
      </c>
    </row>
    <row r="7" spans="1:53" x14ac:dyDescent="0.35">
      <c r="E7" s="4" t="s">
        <v>124</v>
      </c>
      <c r="F7" s="74" t="s">
        <v>17</v>
      </c>
      <c r="U7" s="85" t="s">
        <v>142</v>
      </c>
      <c r="V7" s="77">
        <f>V6/$F$8</f>
        <v>5077.387999999999</v>
      </c>
    </row>
    <row r="8" spans="1:53" x14ac:dyDescent="0.35">
      <c r="E8" s="4" t="s">
        <v>125</v>
      </c>
      <c r="F8" s="74">
        <v>1</v>
      </c>
      <c r="T8" s="4" t="s">
        <v>145</v>
      </c>
      <c r="U8" s="85" t="s">
        <v>143</v>
      </c>
      <c r="V8" s="78">
        <v>5400</v>
      </c>
      <c r="AY8" s="4" t="s">
        <v>59</v>
      </c>
    </row>
    <row r="9" spans="1:53" x14ac:dyDescent="0.35">
      <c r="E9" s="4" t="s">
        <v>36</v>
      </c>
      <c r="F9" s="82">
        <v>2023</v>
      </c>
      <c r="AR9" s="4" t="s">
        <v>155</v>
      </c>
      <c r="AY9" s="4" t="s">
        <v>60</v>
      </c>
    </row>
    <row r="10" spans="1:53" x14ac:dyDescent="0.35">
      <c r="AY10" s="4" t="s">
        <v>61</v>
      </c>
    </row>
    <row r="11" spans="1:53" x14ac:dyDescent="0.35">
      <c r="AA11" s="81"/>
      <c r="AB11" s="81"/>
      <c r="AC11" s="81"/>
      <c r="AS11" s="81"/>
      <c r="AT11" s="81"/>
      <c r="AU11" s="81"/>
    </row>
    <row r="13" spans="1:53" ht="18.5" x14ac:dyDescent="0.35">
      <c r="AY13" s="79" t="s">
        <v>157</v>
      </c>
    </row>
    <row r="14" spans="1:53" x14ac:dyDescent="0.35">
      <c r="AG14" s="4" t="s">
        <v>154</v>
      </c>
      <c r="AY14" s="18" t="s">
        <v>44</v>
      </c>
    </row>
    <row r="15" spans="1:53" x14ac:dyDescent="0.35">
      <c r="AY15" s="4" t="s">
        <v>55</v>
      </c>
    </row>
    <row r="16" spans="1:53" x14ac:dyDescent="0.35">
      <c r="AY16" s="4" t="s">
        <v>56</v>
      </c>
    </row>
    <row r="17" spans="51:51" x14ac:dyDescent="0.35">
      <c r="AY17" s="4" t="s">
        <v>54</v>
      </c>
    </row>
    <row r="19" spans="51:51" x14ac:dyDescent="0.35">
      <c r="AY19" s="19" t="s">
        <v>41</v>
      </c>
    </row>
    <row r="20" spans="51:51" x14ac:dyDescent="0.35">
      <c r="AY20" t="s">
        <v>45</v>
      </c>
    </row>
    <row r="21" spans="51:51" x14ac:dyDescent="0.35">
      <c r="AY21" t="s">
        <v>46</v>
      </c>
    </row>
    <row r="22" spans="51:51" x14ac:dyDescent="0.35">
      <c r="AY22" t="s">
        <v>47</v>
      </c>
    </row>
    <row r="24" spans="51:51" x14ac:dyDescent="0.35">
      <c r="AY24" s="19" t="s">
        <v>42</v>
      </c>
    </row>
    <row r="25" spans="51:51" x14ac:dyDescent="0.35">
      <c r="AY25" t="s">
        <v>48</v>
      </c>
    </row>
    <row r="26" spans="51:51" x14ac:dyDescent="0.35">
      <c r="AY26" t="s">
        <v>49</v>
      </c>
    </row>
    <row r="27" spans="51:51" x14ac:dyDescent="0.35">
      <c r="AY27" t="s">
        <v>50</v>
      </c>
    </row>
    <row r="29" spans="51:51" x14ac:dyDescent="0.35">
      <c r="AY29" s="19" t="s">
        <v>43</v>
      </c>
    </row>
    <row r="30" spans="51:51" x14ac:dyDescent="0.35">
      <c r="AY30" t="s">
        <v>51</v>
      </c>
    </row>
    <row r="31" spans="51:51" x14ac:dyDescent="0.35">
      <c r="AY31" t="s">
        <v>52</v>
      </c>
    </row>
    <row r="32" spans="51:51" x14ac:dyDescent="0.35">
      <c r="AY32" t="s">
        <v>53</v>
      </c>
    </row>
    <row r="34" spans="1:53" ht="16" thickBot="1" x14ac:dyDescent="0.4"/>
    <row r="35" spans="1:53" s="13" customFormat="1" ht="16" thickBot="1" x14ac:dyDescent="0.4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" thickBot="1" x14ac:dyDescent="0.4"/>
    <row r="38" spans="1:53" s="15" customFormat="1" ht="40.75" customHeight="1" x14ac:dyDescent="0.35">
      <c r="B38" s="75" t="s">
        <v>120</v>
      </c>
      <c r="C38" s="16"/>
      <c r="D38" s="76">
        <v>1</v>
      </c>
      <c r="E38" s="80" t="s">
        <v>141</v>
      </c>
      <c r="G38" s="16"/>
      <c r="H38" s="76">
        <v>2</v>
      </c>
      <c r="I38" s="75" t="s">
        <v>37</v>
      </c>
      <c r="K38" s="16"/>
      <c r="L38" s="76">
        <v>3</v>
      </c>
      <c r="M38" s="75" t="s">
        <v>38</v>
      </c>
      <c r="O38" s="16"/>
      <c r="P38" s="76">
        <v>4</v>
      </c>
      <c r="Q38" s="75" t="s">
        <v>39</v>
      </c>
      <c r="S38" s="16"/>
      <c r="T38" s="76">
        <v>5</v>
      </c>
      <c r="U38" s="75" t="s">
        <v>14</v>
      </c>
      <c r="X38" s="16"/>
      <c r="Y38" s="80" t="s">
        <v>149</v>
      </c>
      <c r="Z38" s="80" t="s">
        <v>15</v>
      </c>
      <c r="AE38" s="16"/>
      <c r="AF38" s="76">
        <v>6</v>
      </c>
      <c r="AG38" s="75" t="s">
        <v>23</v>
      </c>
      <c r="AP38" s="16"/>
      <c r="AQ38" s="80">
        <v>7</v>
      </c>
      <c r="AR38" s="80" t="s">
        <v>15</v>
      </c>
      <c r="AW38" s="16"/>
      <c r="AX38" s="76">
        <v>8</v>
      </c>
      <c r="AY38" s="75" t="s">
        <v>27</v>
      </c>
      <c r="BA38" s="16"/>
    </row>
    <row r="39" spans="1:53" ht="133.75" customHeight="1" x14ac:dyDescent="0.35">
      <c r="E39" s="4" t="s">
        <v>34</v>
      </c>
      <c r="F39" s="21" t="s">
        <v>122</v>
      </c>
      <c r="J39" s="69" t="s">
        <v>132</v>
      </c>
      <c r="U39" s="6" t="s">
        <v>1</v>
      </c>
      <c r="V39" s="6" t="s">
        <v>11</v>
      </c>
      <c r="Z39" s="7" t="s">
        <v>146</v>
      </c>
      <c r="AA39" s="7" t="s">
        <v>19</v>
      </c>
      <c r="AB39" s="8" t="s">
        <v>20</v>
      </c>
      <c r="AC39" s="21" t="s">
        <v>92</v>
      </c>
      <c r="AG39" s="69" t="s">
        <v>147</v>
      </c>
      <c r="AR39" s="21"/>
      <c r="AS39" s="21"/>
      <c r="AU39" s="21"/>
    </row>
    <row r="40" spans="1:53" ht="33" customHeight="1" x14ac:dyDescent="0.35">
      <c r="A40" s="71" t="s">
        <v>18</v>
      </c>
      <c r="B40" s="72"/>
      <c r="D40" s="4" t="s">
        <v>139</v>
      </c>
      <c r="E40" s="4" t="s">
        <v>32</v>
      </c>
      <c r="F40" s="74" t="s">
        <v>121</v>
      </c>
      <c r="H40" s="21" t="s">
        <v>139</v>
      </c>
      <c r="I40" s="21" t="s">
        <v>4</v>
      </c>
      <c r="J40" s="74">
        <v>160</v>
      </c>
      <c r="L40" s="21" t="s">
        <v>139</v>
      </c>
      <c r="M40" s="21" t="s">
        <v>9</v>
      </c>
      <c r="N40" s="74">
        <v>120</v>
      </c>
      <c r="P40" s="21" t="s">
        <v>139</v>
      </c>
      <c r="Q40" s="2" t="s">
        <v>128</v>
      </c>
      <c r="R40" s="74">
        <v>12000</v>
      </c>
      <c r="T40" s="21" t="s">
        <v>144</v>
      </c>
      <c r="U40" s="9" t="s">
        <v>12</v>
      </c>
      <c r="V40" s="77">
        <f>(J40*12*0.0005)+(J41*12*0.0053)+(J42*12*2.32)</f>
        <v>3208.2840000000001</v>
      </c>
      <c r="Z40" s="83">
        <f>V44</f>
        <v>5433.0839999999998</v>
      </c>
      <c r="AA40" s="78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79" t="s">
        <v>148</v>
      </c>
    </row>
    <row r="41" spans="1:53" ht="43.25" customHeight="1" x14ac:dyDescent="0.35">
      <c r="A41" s="73" t="s">
        <v>140</v>
      </c>
      <c r="B41" s="48" t="s">
        <v>150</v>
      </c>
      <c r="E41" s="4" t="s">
        <v>33</v>
      </c>
      <c r="I41" s="21" t="s">
        <v>5</v>
      </c>
      <c r="J41" s="74">
        <v>90</v>
      </c>
      <c r="M41" s="21" t="s">
        <v>10</v>
      </c>
      <c r="N41" s="74">
        <v>40</v>
      </c>
      <c r="Q41" s="2" t="s">
        <v>129</v>
      </c>
      <c r="R41" s="74">
        <v>14</v>
      </c>
      <c r="U41" s="9" t="s">
        <v>8</v>
      </c>
      <c r="V41" s="77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40</v>
      </c>
    </row>
    <row r="42" spans="1:53" ht="62" x14ac:dyDescent="0.35">
      <c r="E42" s="21" t="s">
        <v>123</v>
      </c>
      <c r="F42" s="74" t="s">
        <v>108</v>
      </c>
      <c r="I42" s="21" t="s">
        <v>6</v>
      </c>
      <c r="J42" s="74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84">
        <f>V44</f>
        <v>5433.0839999999998</v>
      </c>
      <c r="AS42" s="47">
        <v>5000</v>
      </c>
      <c r="AT42" s="9">
        <v>4000</v>
      </c>
      <c r="AU42" s="9">
        <v>4500</v>
      </c>
      <c r="AV42" s="47">
        <v>3900</v>
      </c>
      <c r="AY42" s="4" t="s">
        <v>57</v>
      </c>
    </row>
    <row r="43" spans="1:53" x14ac:dyDescent="0.35">
      <c r="E43" s="4" t="s">
        <v>31</v>
      </c>
      <c r="F43" s="74" t="s">
        <v>93</v>
      </c>
      <c r="U43" s="9" t="s">
        <v>30</v>
      </c>
      <c r="V43" s="83">
        <f>SUM(V40:V42)</f>
        <v>5433.0839999999998</v>
      </c>
      <c r="AA43" s="109"/>
      <c r="AB43" s="109"/>
      <c r="AC43" s="109"/>
      <c r="AS43" s="109"/>
      <c r="AT43" s="109"/>
      <c r="AU43" s="109"/>
      <c r="AY43" s="4" t="s">
        <v>58</v>
      </c>
    </row>
    <row r="44" spans="1:53" x14ac:dyDescent="0.35">
      <c r="E44" s="4" t="s">
        <v>124</v>
      </c>
      <c r="F44" s="74" t="s">
        <v>109</v>
      </c>
      <c r="U44" s="9" t="s">
        <v>142</v>
      </c>
      <c r="V44" s="77">
        <f>V43/$F$45</f>
        <v>5433.0839999999998</v>
      </c>
    </row>
    <row r="45" spans="1:53" x14ac:dyDescent="0.35">
      <c r="E45" s="4" t="s">
        <v>125</v>
      </c>
      <c r="F45" s="74">
        <v>1</v>
      </c>
      <c r="T45" s="4" t="s">
        <v>145</v>
      </c>
      <c r="U45" s="9" t="s">
        <v>143</v>
      </c>
      <c r="V45" s="78">
        <v>5200</v>
      </c>
      <c r="AY45" s="4" t="s">
        <v>59</v>
      </c>
    </row>
    <row r="46" spans="1:53" x14ac:dyDescent="0.35">
      <c r="E46" s="4" t="s">
        <v>36</v>
      </c>
      <c r="F46" s="82">
        <v>2024</v>
      </c>
      <c r="AQ46" s="4" t="s">
        <v>24</v>
      </c>
      <c r="AY46" s="4" t="s">
        <v>60</v>
      </c>
    </row>
    <row r="47" spans="1:53" x14ac:dyDescent="0.35">
      <c r="AY47" s="4" t="s">
        <v>61</v>
      </c>
    </row>
    <row r="48" spans="1:53" x14ac:dyDescent="0.35">
      <c r="AA48" s="81"/>
      <c r="AB48" s="81"/>
      <c r="AC48" s="81"/>
      <c r="AS48" s="81"/>
      <c r="AT48" s="81"/>
      <c r="AU48" s="81"/>
    </row>
    <row r="50" spans="33:51" ht="18.5" x14ac:dyDescent="0.35">
      <c r="AG50" s="4" t="s">
        <v>154</v>
      </c>
      <c r="AY50" s="87" t="s">
        <v>157</v>
      </c>
    </row>
    <row r="51" spans="33:51" x14ac:dyDescent="0.35">
      <c r="AY51" s="18" t="s">
        <v>44</v>
      </c>
    </row>
    <row r="52" spans="33:51" x14ac:dyDescent="0.35">
      <c r="AY52" s="4" t="s">
        <v>55</v>
      </c>
    </row>
    <row r="53" spans="33:51" x14ac:dyDescent="0.35">
      <c r="AY53" s="4" t="s">
        <v>56</v>
      </c>
    </row>
    <row r="54" spans="33:51" x14ac:dyDescent="0.35">
      <c r="AY54" s="4" t="s">
        <v>54</v>
      </c>
    </row>
    <row r="56" spans="33:51" x14ac:dyDescent="0.35">
      <c r="AY56" s="19" t="s">
        <v>41</v>
      </c>
    </row>
    <row r="57" spans="33:51" x14ac:dyDescent="0.35">
      <c r="AY57" t="s">
        <v>45</v>
      </c>
    </row>
    <row r="58" spans="33:51" x14ac:dyDescent="0.35">
      <c r="AY58" t="s">
        <v>46</v>
      </c>
    </row>
    <row r="59" spans="33:51" x14ac:dyDescent="0.35">
      <c r="AY59" t="s">
        <v>47</v>
      </c>
    </row>
    <row r="61" spans="33:51" x14ac:dyDescent="0.35">
      <c r="AY61" s="19" t="s">
        <v>42</v>
      </c>
    </row>
    <row r="62" spans="33:51" x14ac:dyDescent="0.35">
      <c r="AY62" t="s">
        <v>48</v>
      </c>
    </row>
    <row r="63" spans="33:51" x14ac:dyDescent="0.35">
      <c r="AY63" t="s">
        <v>49</v>
      </c>
    </row>
    <row r="64" spans="33:51" x14ac:dyDescent="0.35">
      <c r="AY64" t="s">
        <v>50</v>
      </c>
    </row>
    <row r="66" spans="3:53" x14ac:dyDescent="0.35">
      <c r="AY66" s="19" t="s">
        <v>43</v>
      </c>
    </row>
    <row r="67" spans="3:53" x14ac:dyDescent="0.35">
      <c r="AY67" t="s">
        <v>51</v>
      </c>
    </row>
    <row r="68" spans="3:53" x14ac:dyDescent="0.35">
      <c r="AY68" t="s">
        <v>52</v>
      </c>
    </row>
    <row r="69" spans="3:53" x14ac:dyDescent="0.35">
      <c r="AY69" t="s">
        <v>53</v>
      </c>
    </row>
    <row r="72" spans="3:53" ht="16" thickBot="1" x14ac:dyDescent="0.4"/>
    <row r="73" spans="3:53" s="13" customFormat="1" ht="16" thickBot="1" x14ac:dyDescent="0.4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8"/>
  <sheetViews>
    <sheetView zoomScale="130" zoomScaleNormal="130" workbookViewId="0">
      <selection activeCell="B1" sqref="B1"/>
    </sheetView>
  </sheetViews>
  <sheetFormatPr defaultRowHeight="14.5" x14ac:dyDescent="0.35"/>
  <cols>
    <col min="2" max="3" width="13.81640625" customWidth="1"/>
    <col min="4" max="4" width="20.81640625" customWidth="1"/>
    <col min="5" max="5" width="12.90625" customWidth="1"/>
    <col min="6" max="6" width="11.90625" customWidth="1"/>
    <col min="8" max="8" width="14.90625" customWidth="1"/>
    <col min="9" max="9" width="17.6328125" customWidth="1"/>
  </cols>
  <sheetData>
    <row r="3" spans="2:6" ht="15.5" x14ac:dyDescent="0.35">
      <c r="B3" s="4" t="s">
        <v>161</v>
      </c>
      <c r="C3" s="4"/>
      <c r="D3" s="49" t="s">
        <v>68</v>
      </c>
    </row>
    <row r="4" spans="2:6" x14ac:dyDescent="0.35">
      <c r="B4" t="s">
        <v>91</v>
      </c>
      <c r="D4" s="3" t="s">
        <v>62</v>
      </c>
      <c r="E4" s="3" t="s">
        <v>63</v>
      </c>
      <c r="F4" s="3" t="s">
        <v>64</v>
      </c>
    </row>
    <row r="5" spans="2:6" x14ac:dyDescent="0.35">
      <c r="B5" t="s">
        <v>74</v>
      </c>
      <c r="D5" s="3" t="s">
        <v>35</v>
      </c>
      <c r="E5" s="3" t="s">
        <v>65</v>
      </c>
      <c r="F5" s="3" t="s">
        <v>66</v>
      </c>
    </row>
    <row r="8" spans="2:6" x14ac:dyDescent="0.35">
      <c r="B8" t="s">
        <v>159</v>
      </c>
      <c r="D8" t="s">
        <v>158</v>
      </c>
      <c r="E8" t="s">
        <v>65</v>
      </c>
      <c r="F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6"/>
  <sheetViews>
    <sheetView zoomScale="77" workbookViewId="0">
      <selection activeCell="B6" sqref="B6"/>
    </sheetView>
  </sheetViews>
  <sheetFormatPr defaultColWidth="8.90625" defaultRowHeight="15.5" x14ac:dyDescent="0.35"/>
  <cols>
    <col min="1" max="1" width="8.90625" style="4"/>
    <col min="2" max="3" width="10.36328125" style="4" customWidth="1"/>
    <col min="4" max="4" width="15.1796875" style="4" customWidth="1"/>
    <col min="5" max="6" width="13.81640625" style="4" customWidth="1"/>
    <col min="7" max="7" width="17.1796875" style="4" customWidth="1"/>
    <col min="8" max="8" width="9.08984375" style="4" customWidth="1"/>
    <col min="9" max="9" width="10.54296875" style="4" customWidth="1"/>
    <col min="10" max="10" width="13.81640625" style="4" customWidth="1"/>
    <col min="11" max="11" width="19.81640625" style="4" customWidth="1"/>
    <col min="12" max="12" width="13.81640625" style="4" customWidth="1"/>
    <col min="13" max="13" width="15.36328125" style="4" customWidth="1"/>
    <col min="14" max="14" width="20.36328125" style="4" customWidth="1"/>
    <col min="15" max="15" width="18.81640625" style="4" customWidth="1"/>
    <col min="16" max="16" width="13.90625" style="4" customWidth="1"/>
    <col min="17" max="17" width="20.6328125" style="4" customWidth="1"/>
    <col min="18" max="18" width="21.1796875" style="4" customWidth="1"/>
    <col min="19" max="19" width="14.1796875" style="4" customWidth="1"/>
    <col min="20" max="20" width="16.08984375" style="4" customWidth="1"/>
    <col min="21" max="21" width="17.81640625" style="4" customWidth="1"/>
    <col min="22" max="16384" width="8.90625" style="4"/>
  </cols>
  <sheetData>
    <row r="4" spans="2:21" ht="21" x14ac:dyDescent="0.35">
      <c r="B4" s="4" t="s">
        <v>161</v>
      </c>
      <c r="D4" s="50" t="s">
        <v>69</v>
      </c>
      <c r="F4" s="89"/>
      <c r="G4" s="89"/>
    </row>
    <row r="5" spans="2:21" s="21" customFormat="1" ht="31" x14ac:dyDescent="0.35">
      <c r="B5" s="88" t="s">
        <v>91</v>
      </c>
      <c r="C5" s="88"/>
      <c r="D5" s="22" t="s">
        <v>90</v>
      </c>
      <c r="E5" s="22" t="s">
        <v>76</v>
      </c>
      <c r="F5" s="22" t="s">
        <v>35</v>
      </c>
      <c r="G5" s="22" t="s">
        <v>160</v>
      </c>
      <c r="H5" s="22" t="s">
        <v>36</v>
      </c>
      <c r="I5" s="22" t="s">
        <v>31</v>
      </c>
      <c r="J5" s="23" t="s">
        <v>67</v>
      </c>
      <c r="K5" s="23" t="s">
        <v>78</v>
      </c>
      <c r="L5" s="23" t="s">
        <v>79</v>
      </c>
      <c r="M5" s="26" t="s">
        <v>80</v>
      </c>
      <c r="N5" s="7" t="s">
        <v>81</v>
      </c>
      <c r="O5" s="7" t="s">
        <v>82</v>
      </c>
      <c r="P5" s="27" t="s">
        <v>84</v>
      </c>
      <c r="Q5" s="24" t="s">
        <v>85</v>
      </c>
      <c r="R5" s="24" t="s">
        <v>86</v>
      </c>
      <c r="S5" s="28" t="s">
        <v>87</v>
      </c>
      <c r="T5" s="25" t="s">
        <v>88</v>
      </c>
      <c r="U5" s="22" t="s">
        <v>89</v>
      </c>
    </row>
    <row r="6" spans="2:21" ht="62" x14ac:dyDescent="0.35">
      <c r="B6" s="19" t="s">
        <v>75</v>
      </c>
      <c r="C6" s="19"/>
      <c r="D6" s="22" t="s">
        <v>77</v>
      </c>
      <c r="E6" s="9" t="s">
        <v>73</v>
      </c>
      <c r="F6" s="9" t="s">
        <v>73</v>
      </c>
      <c r="G6" s="9" t="s">
        <v>73</v>
      </c>
      <c r="H6" s="9" t="s">
        <v>72</v>
      </c>
      <c r="I6" s="9" t="s">
        <v>73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83</v>
      </c>
      <c r="P6" s="9" t="s">
        <v>71</v>
      </c>
      <c r="Q6" s="9" t="s">
        <v>71</v>
      </c>
      <c r="R6" s="9" t="s">
        <v>83</v>
      </c>
      <c r="S6" s="9" t="s">
        <v>71</v>
      </c>
      <c r="T6" s="9" t="s">
        <v>71</v>
      </c>
      <c r="U6" s="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16"/>
  <sheetViews>
    <sheetView topLeftCell="B1" workbookViewId="0">
      <selection activeCell="C5" sqref="C5"/>
    </sheetView>
  </sheetViews>
  <sheetFormatPr defaultRowHeight="14.5" x14ac:dyDescent="0.35"/>
  <cols>
    <col min="3" max="3" width="14.453125" customWidth="1"/>
    <col min="5" max="5" width="16.54296875" customWidth="1"/>
    <col min="6" max="6" width="28.08984375" customWidth="1"/>
    <col min="7" max="7" width="27.36328125" customWidth="1"/>
    <col min="8" max="8" width="25" customWidth="1"/>
  </cols>
  <sheetData>
    <row r="3" spans="3:10" ht="15.5" x14ac:dyDescent="0.35">
      <c r="C3" s="4" t="s">
        <v>161</v>
      </c>
      <c r="E3" s="51" t="s">
        <v>119</v>
      </c>
    </row>
    <row r="4" spans="3:10" ht="15.5" x14ac:dyDescent="0.35">
      <c r="C4" s="21" t="s">
        <v>91</v>
      </c>
      <c r="E4" s="90" t="s">
        <v>36</v>
      </c>
      <c r="F4" s="3" t="s">
        <v>162</v>
      </c>
      <c r="G4" s="3" t="s">
        <v>163</v>
      </c>
      <c r="H4" s="3" t="s">
        <v>164</v>
      </c>
    </row>
    <row r="5" spans="3:10" ht="15.5" x14ac:dyDescent="0.35">
      <c r="C5" s="4" t="s">
        <v>165</v>
      </c>
      <c r="E5" s="90">
        <v>2020</v>
      </c>
      <c r="F5" s="91">
        <v>7710</v>
      </c>
      <c r="G5" s="91">
        <v>5700</v>
      </c>
      <c r="H5" s="91">
        <v>4500</v>
      </c>
      <c r="J5" s="29"/>
    </row>
    <row r="6" spans="3:10" ht="15.5" x14ac:dyDescent="0.35">
      <c r="E6" s="90">
        <v>2021</v>
      </c>
      <c r="F6" s="91">
        <v>8110</v>
      </c>
      <c r="G6" s="91">
        <v>6100</v>
      </c>
      <c r="H6" s="91">
        <v>4800</v>
      </c>
      <c r="J6" s="29"/>
    </row>
    <row r="7" spans="3:10" ht="15.5" x14ac:dyDescent="0.35">
      <c r="E7" s="90">
        <v>2022</v>
      </c>
      <c r="F7" s="91">
        <v>8005</v>
      </c>
      <c r="G7" s="91">
        <v>5900</v>
      </c>
      <c r="H7" s="91">
        <v>4600</v>
      </c>
      <c r="J7" s="29"/>
    </row>
    <row r="8" spans="3:10" ht="15.5" x14ac:dyDescent="0.35">
      <c r="E8" s="90">
        <v>2023</v>
      </c>
      <c r="F8" s="91">
        <v>8100</v>
      </c>
      <c r="G8" s="91">
        <v>5400</v>
      </c>
      <c r="H8" s="91">
        <v>4500</v>
      </c>
      <c r="J8" s="29"/>
    </row>
    <row r="9" spans="3:10" ht="15.5" x14ac:dyDescent="0.35">
      <c r="E9" s="90">
        <v>2024</v>
      </c>
      <c r="F9" s="91">
        <v>7900</v>
      </c>
      <c r="G9" s="91">
        <v>5200</v>
      </c>
      <c r="H9" s="91">
        <v>4400</v>
      </c>
      <c r="J9" s="29"/>
    </row>
    <row r="15" spans="3:10" x14ac:dyDescent="0.35">
      <c r="G15" s="33"/>
    </row>
    <row r="16" spans="3:10" x14ac:dyDescent="0.35">
      <c r="F16" s="32"/>
      <c r="G1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11"/>
  <sheetViews>
    <sheetView zoomScale="80" zoomScaleNormal="80" workbookViewId="0">
      <selection activeCell="E37" sqref="E37"/>
    </sheetView>
  </sheetViews>
  <sheetFormatPr defaultColWidth="8.90625" defaultRowHeight="14.5" x14ac:dyDescent="0.35"/>
  <cols>
    <col min="1" max="1" width="8.90625" style="1"/>
    <col min="2" max="2" width="11" style="1" customWidth="1"/>
    <col min="3" max="3" width="16.453125" style="1" customWidth="1"/>
    <col min="4" max="4" width="14.453125" style="1" customWidth="1"/>
    <col min="5" max="5" width="36.08984375" style="1" customWidth="1"/>
    <col min="6" max="6" width="3.36328125" style="1" customWidth="1"/>
    <col min="7" max="7" width="16.6328125" style="1" customWidth="1"/>
    <col min="8" max="8" width="17.54296875" style="1" customWidth="1"/>
    <col min="9" max="9" width="34.54296875" style="1" customWidth="1"/>
    <col min="10" max="10" width="6.81640625" style="1" customWidth="1"/>
    <col min="11" max="11" width="10.08984375" style="1" customWidth="1"/>
    <col min="12" max="12" width="12" style="1" customWidth="1"/>
    <col min="13" max="13" width="18.54296875" style="1" customWidth="1"/>
    <col min="14" max="14" width="8.90625" style="1" customWidth="1"/>
    <col min="15" max="15" width="8" style="1" customWidth="1"/>
    <col min="16" max="16" width="8.90625" style="1" customWidth="1"/>
    <col min="17" max="17" width="15.1796875" style="1" customWidth="1"/>
    <col min="18" max="18" width="25.6328125" style="1" customWidth="1"/>
    <col min="19" max="19" width="8.90625" style="1"/>
    <col min="20" max="20" width="23.54296875" style="1" customWidth="1"/>
    <col min="21" max="16384" width="8.90625" style="1"/>
  </cols>
  <sheetData>
    <row r="4" spans="2:20" ht="18.5" x14ac:dyDescent="0.35">
      <c r="M4" s="45" t="s">
        <v>93</v>
      </c>
      <c r="Q4" s="45" t="s">
        <v>104</v>
      </c>
    </row>
    <row r="5" spans="2:20" ht="58" x14ac:dyDescent="0.35">
      <c r="C5" s="39" t="s">
        <v>93</v>
      </c>
      <c r="D5" s="40"/>
      <c r="E5" s="40"/>
      <c r="H5" s="1" t="s">
        <v>93</v>
      </c>
      <c r="M5" s="41" t="s">
        <v>100</v>
      </c>
      <c r="Q5" s="44" t="s">
        <v>100</v>
      </c>
    </row>
    <row r="6" spans="2:20" ht="55.75" customHeight="1" x14ac:dyDescent="0.35">
      <c r="B6" s="34" t="s">
        <v>25</v>
      </c>
      <c r="C6" s="35" t="s">
        <v>94</v>
      </c>
      <c r="D6" s="35" t="s">
        <v>95</v>
      </c>
      <c r="E6" s="34" t="s">
        <v>97</v>
      </c>
      <c r="G6" s="35" t="s">
        <v>94</v>
      </c>
      <c r="H6" s="35" t="s">
        <v>95</v>
      </c>
      <c r="I6" s="34" t="s">
        <v>98</v>
      </c>
      <c r="K6" s="2" t="s">
        <v>101</v>
      </c>
      <c r="L6" s="34" t="s">
        <v>25</v>
      </c>
      <c r="M6" s="41" t="s">
        <v>106</v>
      </c>
      <c r="O6" s="43" t="s">
        <v>25</v>
      </c>
      <c r="P6" s="43" t="s">
        <v>105</v>
      </c>
      <c r="Q6" s="44" t="s">
        <v>107</v>
      </c>
      <c r="R6" s="43" t="s">
        <v>102</v>
      </c>
    </row>
    <row r="7" spans="2:20" s="20" customFormat="1" ht="15.65" customHeight="1" x14ac:dyDescent="0.35">
      <c r="B7" s="36">
        <v>2020</v>
      </c>
      <c r="C7" s="36">
        <v>7.8</v>
      </c>
      <c r="D7" s="36">
        <f>(C7*1000)</f>
        <v>7800</v>
      </c>
      <c r="E7" s="110" t="s">
        <v>96</v>
      </c>
      <c r="G7" s="36">
        <v>7.62</v>
      </c>
      <c r="H7" s="36">
        <f>(G7*1000)</f>
        <v>7620</v>
      </c>
      <c r="I7" s="110" t="s">
        <v>99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106" t="s">
        <v>103</v>
      </c>
      <c r="T7" s="113"/>
    </row>
    <row r="8" spans="2:20" s="20" customFormat="1" x14ac:dyDescent="0.35">
      <c r="B8" s="36">
        <v>2021</v>
      </c>
      <c r="C8" s="36">
        <v>8.1</v>
      </c>
      <c r="D8" s="36">
        <f>(C8*1000)</f>
        <v>8100</v>
      </c>
      <c r="E8" s="111"/>
      <c r="G8" s="36">
        <v>8.1199999999999992</v>
      </c>
      <c r="H8" s="36">
        <f>(G8*1000)</f>
        <v>8119.9999999999991</v>
      </c>
      <c r="I8" s="111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106"/>
      <c r="T8" s="113"/>
    </row>
    <row r="9" spans="2:20" s="20" customFormat="1" x14ac:dyDescent="0.35">
      <c r="B9" s="36">
        <v>2022</v>
      </c>
      <c r="C9" s="37">
        <v>8</v>
      </c>
      <c r="D9" s="36">
        <f>(C9*1000)</f>
        <v>8000</v>
      </c>
      <c r="E9" s="111"/>
      <c r="G9" s="37">
        <v>8.01</v>
      </c>
      <c r="H9" s="36">
        <f>(G9*1000)</f>
        <v>8010</v>
      </c>
      <c r="I9" s="111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106"/>
      <c r="T9" s="113"/>
    </row>
    <row r="10" spans="2:20" s="20" customFormat="1" x14ac:dyDescent="0.35">
      <c r="B10" s="36">
        <v>2023</v>
      </c>
      <c r="C10" s="36">
        <v>8.1</v>
      </c>
      <c r="D10" s="36">
        <f>(C10*1000)</f>
        <v>8100</v>
      </c>
      <c r="E10" s="111"/>
      <c r="G10" s="36">
        <v>8.1</v>
      </c>
      <c r="H10" s="36">
        <f>(G10*1000)</f>
        <v>8100</v>
      </c>
      <c r="I10" s="111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106"/>
      <c r="T10" s="113"/>
    </row>
    <row r="11" spans="2:20" s="20" customFormat="1" x14ac:dyDescent="0.35">
      <c r="B11" s="36">
        <v>2024</v>
      </c>
      <c r="C11" s="36">
        <v>7.8</v>
      </c>
      <c r="D11" s="36">
        <f>(C11*1000)</f>
        <v>7800</v>
      </c>
      <c r="E11" s="112"/>
      <c r="G11" s="36">
        <v>8</v>
      </c>
      <c r="H11" s="36">
        <f>(G11*1000)</f>
        <v>8000</v>
      </c>
      <c r="I11" s="112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106"/>
      <c r="T11" s="113"/>
    </row>
  </sheetData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26"/>
  <sheetViews>
    <sheetView tabSelected="1" topLeftCell="A3" zoomScale="108" workbookViewId="0">
      <selection activeCell="K34" sqref="K34"/>
    </sheetView>
  </sheetViews>
  <sheetFormatPr defaultRowHeight="14.5" x14ac:dyDescent="0.35"/>
  <cols>
    <col min="4" max="4" width="13.453125" customWidth="1"/>
    <col min="5" max="5" width="21.6328125" customWidth="1"/>
    <col min="6" max="6" width="14.54296875" customWidth="1"/>
    <col min="9" max="9" width="24.453125" customWidth="1"/>
    <col min="10" max="10" width="39.36328125" customWidth="1"/>
  </cols>
  <sheetData>
    <row r="2" spans="3:10" x14ac:dyDescent="0.35">
      <c r="C2" s="96" t="s">
        <v>170</v>
      </c>
      <c r="D2" s="94"/>
      <c r="E2" s="94"/>
    </row>
    <row r="3" spans="3:10" x14ac:dyDescent="0.35">
      <c r="E3" s="95" t="s">
        <v>117</v>
      </c>
      <c r="F3" s="95" t="s">
        <v>116</v>
      </c>
      <c r="I3" t="s">
        <v>170</v>
      </c>
    </row>
    <row r="4" spans="3:10" x14ac:dyDescent="0.35">
      <c r="C4" s="92"/>
      <c r="D4" s="92" t="s">
        <v>111</v>
      </c>
      <c r="E4" s="92" t="s">
        <v>110</v>
      </c>
      <c r="F4" s="92" t="s">
        <v>36</v>
      </c>
      <c r="G4" s="92" t="s">
        <v>115</v>
      </c>
      <c r="H4" s="92"/>
      <c r="I4" s="92" t="s">
        <v>168</v>
      </c>
      <c r="J4" s="92" t="s">
        <v>169</v>
      </c>
    </row>
    <row r="5" spans="3:10" x14ac:dyDescent="0.35">
      <c r="C5" s="3" t="s">
        <v>112</v>
      </c>
      <c r="D5" s="3" t="s">
        <v>17</v>
      </c>
      <c r="E5" s="3" t="s">
        <v>108</v>
      </c>
      <c r="F5" s="3">
        <v>2023</v>
      </c>
      <c r="G5" s="3">
        <v>5000</v>
      </c>
      <c r="H5" s="3"/>
      <c r="I5" s="3"/>
      <c r="J5" s="3"/>
    </row>
    <row r="6" spans="3:10" x14ac:dyDescent="0.35">
      <c r="C6" s="3"/>
      <c r="D6" s="3" t="s">
        <v>17</v>
      </c>
      <c r="E6" s="3" t="s">
        <v>108</v>
      </c>
      <c r="F6" s="3">
        <v>2023</v>
      </c>
      <c r="G6" s="3">
        <v>5500</v>
      </c>
      <c r="H6" s="3"/>
      <c r="I6" s="3" t="s">
        <v>166</v>
      </c>
      <c r="J6" s="3" t="s">
        <v>167</v>
      </c>
    </row>
    <row r="7" spans="3:10" x14ac:dyDescent="0.35">
      <c r="C7" s="3"/>
      <c r="D7" s="3"/>
      <c r="E7" s="3"/>
      <c r="F7" s="3"/>
      <c r="G7" s="3"/>
      <c r="H7" s="3"/>
      <c r="I7" s="3"/>
      <c r="J7" s="3"/>
    </row>
    <row r="8" spans="3:10" x14ac:dyDescent="0.35">
      <c r="C8" s="92"/>
      <c r="D8" s="92"/>
      <c r="E8" s="92"/>
      <c r="F8" s="92"/>
      <c r="G8" s="92"/>
      <c r="H8" s="92"/>
      <c r="I8" s="92"/>
      <c r="J8" s="92"/>
    </row>
    <row r="9" spans="3:10" x14ac:dyDescent="0.35">
      <c r="C9" s="93" t="s">
        <v>113</v>
      </c>
      <c r="D9" s="93" t="s">
        <v>17</v>
      </c>
      <c r="E9" s="93" t="s">
        <v>108</v>
      </c>
      <c r="F9" s="93">
        <v>2023</v>
      </c>
      <c r="G9" s="93">
        <v>6000</v>
      </c>
      <c r="H9" s="93"/>
      <c r="I9" s="93"/>
      <c r="J9" s="3"/>
    </row>
    <row r="10" spans="3:10" x14ac:dyDescent="0.35">
      <c r="C10" s="93"/>
      <c r="D10" s="93" t="s">
        <v>17</v>
      </c>
      <c r="E10" s="93" t="s">
        <v>108</v>
      </c>
      <c r="F10" s="93">
        <v>2024</v>
      </c>
      <c r="G10" s="93">
        <v>7000</v>
      </c>
      <c r="H10" s="93"/>
      <c r="I10" s="93"/>
      <c r="J10" s="3"/>
    </row>
    <row r="11" spans="3:10" x14ac:dyDescent="0.35">
      <c r="C11" s="3"/>
      <c r="D11" s="3"/>
      <c r="E11" s="3"/>
      <c r="F11" s="3"/>
      <c r="G11" s="3"/>
      <c r="H11" s="3"/>
      <c r="I11" s="3"/>
      <c r="J11" s="3"/>
    </row>
    <row r="12" spans="3:10" x14ac:dyDescent="0.35">
      <c r="C12" s="92"/>
      <c r="D12" s="92"/>
      <c r="E12" s="92"/>
      <c r="F12" s="92"/>
      <c r="G12" s="92"/>
      <c r="H12" s="92"/>
      <c r="I12" s="92"/>
      <c r="J12" s="92"/>
    </row>
    <row r="13" spans="3:10" x14ac:dyDescent="0.35">
      <c r="C13" s="3" t="s">
        <v>114</v>
      </c>
      <c r="D13" s="3" t="s">
        <v>17</v>
      </c>
      <c r="E13" s="3" t="s">
        <v>108</v>
      </c>
      <c r="F13" s="3">
        <v>2023</v>
      </c>
      <c r="G13" s="3">
        <v>5000</v>
      </c>
      <c r="H13" s="3"/>
      <c r="I13" s="3"/>
      <c r="J13" s="3"/>
    </row>
    <row r="14" spans="3:10" x14ac:dyDescent="0.35">
      <c r="C14" s="3"/>
      <c r="D14" s="3" t="s">
        <v>17</v>
      </c>
      <c r="E14" s="3" t="s">
        <v>108</v>
      </c>
      <c r="F14" s="3">
        <v>2023</v>
      </c>
      <c r="G14" s="3">
        <v>5500</v>
      </c>
      <c r="H14" s="3"/>
      <c r="I14" s="3" t="s">
        <v>166</v>
      </c>
      <c r="J14" s="3" t="s">
        <v>167</v>
      </c>
    </row>
    <row r="15" spans="3:10" x14ac:dyDescent="0.35">
      <c r="C15" s="3"/>
      <c r="D15" s="3" t="s">
        <v>17</v>
      </c>
      <c r="E15" s="3" t="s">
        <v>108</v>
      </c>
      <c r="F15" s="3">
        <v>2024</v>
      </c>
      <c r="G15" s="3">
        <v>7000</v>
      </c>
      <c r="H15" s="3"/>
      <c r="I15" s="3" t="s">
        <v>118</v>
      </c>
      <c r="J15" s="3"/>
    </row>
    <row r="16" spans="3:10" x14ac:dyDescent="0.35">
      <c r="C16" s="3"/>
      <c r="D16" s="3"/>
      <c r="E16" s="3"/>
      <c r="F16" s="3"/>
      <c r="G16" s="3"/>
      <c r="H16" s="3"/>
      <c r="I16" s="3"/>
      <c r="J16" s="3"/>
    </row>
    <row r="17" spans="3:10" x14ac:dyDescent="0.35">
      <c r="C17" s="92"/>
      <c r="D17" s="92"/>
      <c r="E17" s="92"/>
      <c r="F17" s="92"/>
      <c r="G17" s="92"/>
      <c r="H17" s="92"/>
      <c r="I17" s="92"/>
      <c r="J17" s="92"/>
    </row>
    <row r="18" spans="3:10" x14ac:dyDescent="0.35">
      <c r="C18" s="3" t="s">
        <v>114</v>
      </c>
      <c r="D18" s="3" t="s">
        <v>17</v>
      </c>
      <c r="E18" s="3" t="s">
        <v>108</v>
      </c>
      <c r="F18" s="3">
        <v>2023</v>
      </c>
      <c r="G18" s="3">
        <v>5000</v>
      </c>
      <c r="H18" s="3"/>
      <c r="I18" s="3"/>
      <c r="J18" s="3"/>
    </row>
    <row r="19" spans="3:10" x14ac:dyDescent="0.35">
      <c r="C19" s="3"/>
      <c r="D19" s="3" t="s">
        <v>17</v>
      </c>
      <c r="E19" s="3" t="s">
        <v>108</v>
      </c>
      <c r="F19" s="3">
        <v>2023</v>
      </c>
      <c r="G19" s="3">
        <v>5500</v>
      </c>
      <c r="H19" s="3"/>
      <c r="I19" s="3" t="s">
        <v>166</v>
      </c>
      <c r="J19" s="3" t="s">
        <v>167</v>
      </c>
    </row>
    <row r="20" spans="3:10" x14ac:dyDescent="0.35">
      <c r="C20" s="3"/>
      <c r="D20" s="3" t="s">
        <v>17</v>
      </c>
      <c r="E20" s="3" t="s">
        <v>108</v>
      </c>
      <c r="F20" s="3">
        <v>2024</v>
      </c>
      <c r="G20" s="3">
        <v>7000</v>
      </c>
      <c r="H20" s="3"/>
      <c r="I20" s="3"/>
      <c r="J20" s="3"/>
    </row>
    <row r="21" spans="3:10" x14ac:dyDescent="0.35">
      <c r="C21" s="3"/>
      <c r="D21" s="3" t="s">
        <v>17</v>
      </c>
      <c r="E21" s="3" t="s">
        <v>108</v>
      </c>
      <c r="F21" s="3">
        <v>2024</v>
      </c>
      <c r="G21" s="3">
        <v>7500</v>
      </c>
      <c r="H21" s="3"/>
      <c r="I21" s="3" t="s">
        <v>166</v>
      </c>
      <c r="J21" s="3" t="s">
        <v>167</v>
      </c>
    </row>
    <row r="22" spans="3:10" x14ac:dyDescent="0.35">
      <c r="C22" s="3"/>
      <c r="D22" s="3"/>
      <c r="E22" s="3"/>
      <c r="F22" s="3"/>
      <c r="G22" s="3"/>
      <c r="H22" s="3"/>
      <c r="I22" s="3"/>
      <c r="J22" s="3"/>
    </row>
    <row r="23" spans="3:10" x14ac:dyDescent="0.35">
      <c r="C23" s="97"/>
      <c r="D23" s="97"/>
      <c r="E23" s="97"/>
      <c r="F23" s="97"/>
      <c r="G23" s="97"/>
      <c r="H23" s="97"/>
      <c r="I23" s="97"/>
      <c r="J23" s="97"/>
    </row>
    <row r="26" spans="3:10" x14ac:dyDescent="0.35">
      <c r="C26" s="9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Saloni Melkunde</cp:lastModifiedBy>
  <dcterms:created xsi:type="dcterms:W3CDTF">2024-10-20T13:40:46Z</dcterms:created>
  <dcterms:modified xsi:type="dcterms:W3CDTF">2024-11-29T14:57:01Z</dcterms:modified>
</cp:coreProperties>
</file>