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OneDrive\Desktop\Data Analysis\"/>
    </mc:Choice>
  </mc:AlternateContent>
  <bookViews>
    <workbookView xWindow="0" yWindow="0" windowWidth="20490" windowHeight="7365" activeTab="3"/>
  </bookViews>
  <sheets>
    <sheet name="Vacation plan" sheetId="2" r:id="rId1"/>
    <sheet name="Printer Decision " sheetId="3" r:id="rId2"/>
    <sheet name="TIM AND SUSAN CAR" sheetId="4" r:id="rId3"/>
    <sheet name="Shopping List" sheetId="6" r:id="rId4"/>
  </sheets>
  <externalReferences>
    <externalReference r:id="rId5"/>
    <externalReference r:id="rId6"/>
    <externalReference r:id="rId7"/>
  </externalReferences>
  <definedNames>
    <definedName name="Taxrate" localSheetId="3">'[3]Name Manager'!$H$7</definedName>
    <definedName name="Taxrate">'[1]Name Manager'!$H$7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6" l="1"/>
  <c r="H2" i="6"/>
  <c r="I2" i="6"/>
  <c r="M2" i="6"/>
  <c r="N2" i="6"/>
  <c r="O2" i="6"/>
  <c r="G3" i="6"/>
  <c r="H3" i="6"/>
  <c r="I3" i="6"/>
  <c r="M3" i="6"/>
  <c r="N3" i="6"/>
  <c r="O3" i="6"/>
  <c r="G4" i="6"/>
  <c r="H4" i="6"/>
  <c r="I4" i="6"/>
  <c r="M4" i="6"/>
  <c r="N4" i="6"/>
  <c r="O4" i="6"/>
  <c r="G5" i="6"/>
  <c r="H5" i="6"/>
  <c r="I5" i="6"/>
  <c r="M5" i="6"/>
  <c r="N5" i="6"/>
  <c r="O5" i="6"/>
  <c r="G6" i="6"/>
  <c r="H6" i="6"/>
  <c r="I6" i="6"/>
  <c r="M6" i="6"/>
  <c r="N6" i="6"/>
  <c r="O6" i="6"/>
  <c r="G7" i="6"/>
  <c r="H7" i="6"/>
  <c r="I7" i="6"/>
  <c r="M7" i="6"/>
  <c r="N7" i="6"/>
  <c r="O7" i="6"/>
  <c r="G8" i="6"/>
  <c r="H8" i="6"/>
  <c r="I8" i="6"/>
  <c r="M8" i="6"/>
  <c r="N8" i="6"/>
  <c r="O8" i="6"/>
  <c r="G9" i="6"/>
  <c r="H9" i="6"/>
  <c r="I9" i="6"/>
  <c r="M9" i="6"/>
  <c r="N9" i="6"/>
  <c r="O9" i="6"/>
  <c r="G10" i="6"/>
  <c r="H10" i="6"/>
  <c r="I10" i="6"/>
  <c r="M10" i="6"/>
  <c r="N10" i="6"/>
  <c r="O10" i="6"/>
  <c r="G11" i="6"/>
  <c r="H11" i="6"/>
  <c r="I11" i="6"/>
  <c r="M11" i="6"/>
  <c r="N11" i="6"/>
  <c r="O11" i="6"/>
  <c r="G12" i="6"/>
  <c r="H12" i="6"/>
  <c r="I12" i="6"/>
  <c r="M12" i="6"/>
  <c r="N12" i="6"/>
  <c r="O12" i="6"/>
  <c r="G13" i="6"/>
  <c r="H13" i="6"/>
  <c r="I13" i="6"/>
  <c r="G14" i="6"/>
  <c r="H14" i="6"/>
  <c r="I14" i="6"/>
  <c r="M14" i="6"/>
  <c r="N14" i="6"/>
  <c r="O14" i="6"/>
  <c r="G15" i="6"/>
  <c r="H15" i="6"/>
  <c r="I15" i="6"/>
  <c r="G16" i="6"/>
  <c r="H16" i="6"/>
  <c r="I16" i="6"/>
  <c r="G19" i="6"/>
  <c r="H19" i="6"/>
  <c r="I19" i="6"/>
  <c r="L6" i="4"/>
  <c r="M6" i="4"/>
  <c r="N6" i="4"/>
  <c r="L7" i="4"/>
  <c r="M7" i="4"/>
  <c r="N7" i="4"/>
  <c r="C18" i="4"/>
  <c r="D18" i="4"/>
  <c r="E18" i="4"/>
  <c r="L18" i="4"/>
  <c r="M18" i="4"/>
  <c r="N18" i="4"/>
  <c r="C20" i="4"/>
  <c r="D20" i="4"/>
  <c r="E20" i="4"/>
  <c r="L20" i="4"/>
  <c r="M20" i="4"/>
  <c r="N20" i="4"/>
  <c r="C24" i="4"/>
  <c r="D24" i="4"/>
  <c r="E24" i="4"/>
  <c r="L24" i="4"/>
  <c r="M24" i="4"/>
  <c r="N24" i="4"/>
  <c r="C26" i="4"/>
  <c r="D26" i="4"/>
  <c r="E26" i="4"/>
  <c r="L26" i="4"/>
  <c r="M26" i="4"/>
  <c r="N26" i="4"/>
  <c r="C28" i="4"/>
  <c r="D28" i="4"/>
  <c r="E28" i="4"/>
  <c r="L28" i="4"/>
  <c r="M28" i="4"/>
  <c r="N28" i="4"/>
  <c r="C29" i="4"/>
  <c r="D29" i="4"/>
  <c r="E29" i="4"/>
  <c r="L29" i="4"/>
  <c r="M29" i="4"/>
  <c r="N29" i="4"/>
  <c r="B6" i="3"/>
  <c r="C6" i="3"/>
  <c r="D6" i="3"/>
  <c r="K6" i="3"/>
  <c r="L6" i="3"/>
  <c r="M6" i="3"/>
  <c r="B11" i="3"/>
  <c r="K11" i="3"/>
  <c r="B14" i="3"/>
  <c r="C14" i="3"/>
  <c r="D14" i="3"/>
  <c r="K14" i="3"/>
  <c r="L14" i="3"/>
  <c r="M14" i="3"/>
  <c r="B16" i="3"/>
  <c r="C16" i="3"/>
  <c r="D16" i="3"/>
  <c r="K16" i="3"/>
  <c r="L16" i="3"/>
  <c r="M16" i="3"/>
  <c r="B18" i="3"/>
  <c r="C18" i="3"/>
  <c r="D18" i="3"/>
  <c r="K18" i="3"/>
  <c r="L18" i="3"/>
  <c r="M18" i="3"/>
  <c r="B20" i="3"/>
  <c r="C20" i="3"/>
  <c r="D20" i="3"/>
  <c r="K20" i="3"/>
  <c r="L20" i="3"/>
  <c r="M20" i="3"/>
  <c r="C16" i="2"/>
  <c r="D16" i="2"/>
  <c r="E16" i="2"/>
  <c r="C18" i="2"/>
  <c r="D18" i="2"/>
  <c r="E18" i="2"/>
  <c r="C29" i="2"/>
  <c r="D29" i="2"/>
  <c r="E29" i="2"/>
  <c r="C30" i="2"/>
  <c r="D30" i="2"/>
  <c r="E30" i="2"/>
  <c r="C31" i="2"/>
  <c r="D31" i="2"/>
  <c r="E31" i="2"/>
  <c r="C33" i="2"/>
  <c r="D33" i="2"/>
  <c r="E33" i="2"/>
  <c r="C52" i="2"/>
  <c r="D52" i="2"/>
  <c r="E52" i="2"/>
  <c r="C54" i="2"/>
  <c r="D54" i="2"/>
  <c r="E54" i="2"/>
  <c r="C65" i="2"/>
  <c r="D65" i="2"/>
  <c r="E65" i="2"/>
  <c r="C66" i="2"/>
  <c r="D66" i="2"/>
  <c r="E66" i="2"/>
  <c r="C67" i="2"/>
  <c r="D67" i="2"/>
  <c r="E67" i="2"/>
  <c r="C69" i="2"/>
  <c r="D69" i="2"/>
  <c r="E69" i="2"/>
</calcChain>
</file>

<file path=xl/sharedStrings.xml><?xml version="1.0" encoding="utf-8"?>
<sst xmlns="http://schemas.openxmlformats.org/spreadsheetml/2006/main" count="189" uniqueCount="107">
  <si>
    <t>Grand Total on Vacation</t>
  </si>
  <si>
    <t>Car rental total</t>
  </si>
  <si>
    <t>food total</t>
  </si>
  <si>
    <t>Hotel total</t>
  </si>
  <si>
    <t xml:space="preserve">Car rental </t>
  </si>
  <si>
    <t>Car rental days</t>
  </si>
  <si>
    <t>Number of nights</t>
  </si>
  <si>
    <t>Hotel cost per night</t>
  </si>
  <si>
    <t>Feeding days</t>
  </si>
  <si>
    <t>People feeding</t>
  </si>
  <si>
    <t>Food</t>
  </si>
  <si>
    <t>Hotel  and Car rental Expenses</t>
  </si>
  <si>
    <t>Total costs of tickets</t>
  </si>
  <si>
    <t>Number of People in group</t>
  </si>
  <si>
    <t>Sub total of tickets (per person)</t>
  </si>
  <si>
    <t xml:space="preserve">Busch Gardens </t>
  </si>
  <si>
    <t xml:space="preserve">Sea World </t>
  </si>
  <si>
    <t>Cruise</t>
  </si>
  <si>
    <t>Universal Studios</t>
  </si>
  <si>
    <t xml:space="preserve">Disneyland </t>
  </si>
  <si>
    <t>Museum of Broadcast History</t>
  </si>
  <si>
    <t>Science Museum</t>
  </si>
  <si>
    <t>Chicago Museum of Art</t>
  </si>
  <si>
    <t>Natural History</t>
  </si>
  <si>
    <t>Air Fare</t>
  </si>
  <si>
    <t>Per person expenses</t>
  </si>
  <si>
    <t>Caribbean Cruise</t>
  </si>
  <si>
    <t>Orlando theme parks</t>
  </si>
  <si>
    <t>Chicago Museum</t>
  </si>
  <si>
    <t>Tim</t>
  </si>
  <si>
    <t>Susan</t>
  </si>
  <si>
    <t>Grand total amount spent on printer</t>
  </si>
  <si>
    <t>Zero</t>
  </si>
  <si>
    <t>Heavy Package</t>
  </si>
  <si>
    <t>Epsilon</t>
  </si>
  <si>
    <t>Total cost in years of printing</t>
  </si>
  <si>
    <t xml:space="preserve">Years </t>
  </si>
  <si>
    <t>Total printing cost per year</t>
  </si>
  <si>
    <t>Total pages in a year</t>
  </si>
  <si>
    <t>Cost of printing per page</t>
  </si>
  <si>
    <t>Total Pages in a year</t>
  </si>
  <si>
    <t>Weeks in a Year</t>
  </si>
  <si>
    <t>Days  in a week</t>
  </si>
  <si>
    <t>Expected pages per day</t>
  </si>
  <si>
    <t xml:space="preserve">Cost per page </t>
  </si>
  <si>
    <t>Pages each set of cartridges can print</t>
  </si>
  <si>
    <t>Cost of each set of cartridges</t>
  </si>
  <si>
    <t>Purchase Price</t>
  </si>
  <si>
    <t>Heavy package</t>
  </si>
  <si>
    <t xml:space="preserve">Susan </t>
  </si>
  <si>
    <t>Avg/Cost per year</t>
  </si>
  <si>
    <t>Total lifetime cost</t>
  </si>
  <si>
    <t>Annual Costs X Years of the car</t>
  </si>
  <si>
    <t>Total life of the care years</t>
  </si>
  <si>
    <t>Susan's goal for maximum miles</t>
  </si>
  <si>
    <t>Miles to drive each year</t>
  </si>
  <si>
    <t>Total Annual cost (Ins+Lic+Gas)</t>
  </si>
  <si>
    <t>Total annual gas purchase</t>
  </si>
  <si>
    <t>Price per gal of gas</t>
  </si>
  <si>
    <t>MPG(Mile per gallon)</t>
  </si>
  <si>
    <t xml:space="preserve">Miles per year driven </t>
  </si>
  <si>
    <t>Gas calculation</t>
  </si>
  <si>
    <t>Gas</t>
  </si>
  <si>
    <t>License</t>
  </si>
  <si>
    <t>Insurance</t>
  </si>
  <si>
    <t>Yearly cost</t>
  </si>
  <si>
    <t>Total Initial purchase</t>
  </si>
  <si>
    <t>Extra price</t>
  </si>
  <si>
    <t xml:space="preserve">Extra interest </t>
  </si>
  <si>
    <t>Taxes</t>
  </si>
  <si>
    <t>Purchase cost</t>
  </si>
  <si>
    <t>Intial cost</t>
  </si>
  <si>
    <t>Escalade</t>
  </si>
  <si>
    <t xml:space="preserve">Mustang </t>
  </si>
  <si>
    <t xml:space="preserve">Spark </t>
  </si>
  <si>
    <t>Waltmart</t>
  </si>
  <si>
    <t xml:space="preserve">Dollar Trap </t>
  </si>
  <si>
    <t>Office Repo</t>
  </si>
  <si>
    <t xml:space="preserve">Susan Shopping list </t>
  </si>
  <si>
    <t>Tim’s Shopping List</t>
  </si>
  <si>
    <t xml:space="preserve">Ball Point Pen </t>
  </si>
  <si>
    <t>5 Ball Point Pens</t>
  </si>
  <si>
    <t>TI-35 Calculator</t>
  </si>
  <si>
    <t>1 TI-35 Calculator</t>
  </si>
  <si>
    <t>100 page notebook ... $1.80</t>
  </si>
  <si>
    <t>4 100 page notebooks</t>
  </si>
  <si>
    <t xml:space="preserve">8 oz Glue </t>
  </si>
  <si>
    <t>2 bottles of 8 oz Glue</t>
  </si>
  <si>
    <t xml:space="preserve">Clear tape </t>
  </si>
  <si>
    <t>2 rolls of clear tape</t>
  </si>
  <si>
    <t xml:space="preserve">Eraser </t>
  </si>
  <si>
    <t>2 Erasers</t>
  </si>
  <si>
    <t xml:space="preserve">10 No. 2 Pencils </t>
  </si>
  <si>
    <t>10 No. 2 Pencils</t>
  </si>
  <si>
    <t>2 inch binder</t>
  </si>
  <si>
    <t>1 2 inch binders</t>
  </si>
  <si>
    <t xml:space="preserve">USB Stick 5gb </t>
  </si>
  <si>
    <t>1 USB Stick 5gb</t>
  </si>
  <si>
    <t>8 Color Markers</t>
  </si>
  <si>
    <t>1 box of 8 Color Mark-ers</t>
  </si>
  <si>
    <t xml:space="preserve">Stapler </t>
  </si>
  <si>
    <t>2 Bottle Liquid Paper</t>
  </si>
  <si>
    <t>Planner Book</t>
  </si>
  <si>
    <t xml:space="preserve">Protractor </t>
  </si>
  <si>
    <t xml:space="preserve">Compass </t>
  </si>
  <si>
    <t xml:space="preserve">Liquid Paper 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</si>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</sst>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-[$$-409]* #,##0_ ;_-[$$-409]* \-#,##0\ ;_-[$$-409]* &quot;-&quot;??_ ;_-@_ "/>
    <numFmt numFmtId="165" formatCode="_-&quot;£&quot;* #,##0_-;\-&quot;£&quot;* #,##0_-;_-&quot;£&quot;* &quot;-&quot;??_-;_-@_-"/>
    <numFmt numFmtId="166" formatCode="_-[$$-409]* #,##0.00_ ;_-[$$-409]* \-#,##0.00\ ;_-[$$-409]* &quot;-&quot;??_ ;_-@_ "/>
    <numFmt numFmtId="167" formatCode="_-[$$-409]* #,##0_ ;_-[$$-409]* \-#,##0\ ;_-[$$-409]* &quot;-&quot;?_ ;_-@_ "/>
    <numFmt numFmtId="168" formatCode="_-[$$-409]* #,##0.0_ ;_-[$$-409]* \-#,##0.0\ ;_-[$$-409]* &quot;-&quot;??_ ;_-@_ "/>
    <numFmt numFmtId="169" formatCode="_-* #,##0_-;\-* #,##0_-;_-* &quot;-&quot;??_-;_-@_-"/>
    <numFmt numFmtId="170" formatCode="_-* #,##0.000_-;\-* #,##0.000_-;_-* &quot;-&quot;??_-;_-@_-"/>
    <numFmt numFmtId="171" formatCode="_-[$$-409]* #,##0.0_ ;_-[$$-409]* \-#,##0.0\ ;_-[$$-409]* &quot;-&quot;?_ ;_-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5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1">
    <xf numFmtId="0" fontId="0" fillId="0" borderId="0" xfId="0"/>
    <xf numFmtId="164" fontId="0" fillId="0" borderId="0" xfId="0" applyNumberFormat="1"/>
    <xf numFmtId="0" fontId="0" fillId="2" borderId="0" xfId="0" applyFill="1"/>
    <xf numFmtId="165" fontId="0" fillId="3" borderId="0" xfId="2" applyNumberFormat="1" applyFont="1" applyFill="1"/>
    <xf numFmtId="164" fontId="0" fillId="4" borderId="0" xfId="0" applyNumberFormat="1" applyFill="1"/>
    <xf numFmtId="164" fontId="0" fillId="5" borderId="0" xfId="0" applyNumberFormat="1" applyFill="1"/>
    <xf numFmtId="166" fontId="0" fillId="2" borderId="0" xfId="0" applyNumberFormat="1" applyFill="1"/>
    <xf numFmtId="164" fontId="0" fillId="2" borderId="0" xfId="0" applyNumberFormat="1" applyFill="1"/>
    <xf numFmtId="0" fontId="0" fillId="2" borderId="0" xfId="0" applyNumberFormat="1" applyFill="1"/>
    <xf numFmtId="0" fontId="4" fillId="2" borderId="0" xfId="0" applyFont="1" applyFill="1"/>
    <xf numFmtId="0" fontId="5" fillId="6" borderId="0" xfId="0" applyFont="1" applyFill="1"/>
    <xf numFmtId="0" fontId="0" fillId="6" borderId="0" xfId="0" applyFill="1"/>
    <xf numFmtId="0" fontId="6" fillId="6" borderId="0" xfId="0" applyFont="1" applyFill="1"/>
    <xf numFmtId="164" fontId="3" fillId="7" borderId="0" xfId="0" applyNumberFormat="1" applyFont="1" applyFill="1"/>
    <xf numFmtId="0" fontId="3" fillId="7" borderId="0" xfId="0" applyFont="1" applyFill="1"/>
    <xf numFmtId="0" fontId="2" fillId="7" borderId="0" xfId="0" applyFont="1" applyFill="1"/>
    <xf numFmtId="167" fontId="7" fillId="6" borderId="0" xfId="0" applyNumberFormat="1" applyFont="1" applyFill="1"/>
    <xf numFmtId="0" fontId="7" fillId="6" borderId="0" xfId="0" applyFont="1" applyFill="1"/>
    <xf numFmtId="0" fontId="0" fillId="4" borderId="0" xfId="0" applyFill="1"/>
    <xf numFmtId="168" fontId="0" fillId="4" borderId="0" xfId="2" applyNumberFormat="1" applyFont="1" applyFill="1"/>
    <xf numFmtId="166" fontId="0" fillId="0" borderId="0" xfId="2" applyNumberFormat="1" applyFont="1"/>
    <xf numFmtId="169" fontId="0" fillId="3" borderId="0" xfId="1" applyNumberFormat="1" applyFont="1" applyFill="1"/>
    <xf numFmtId="0" fontId="0" fillId="3" borderId="0" xfId="0" applyFill="1"/>
    <xf numFmtId="166" fontId="0" fillId="3" borderId="0" xfId="1" applyNumberFormat="1" applyFont="1" applyFill="1"/>
    <xf numFmtId="0" fontId="0" fillId="8" borderId="0" xfId="0" applyFill="1"/>
    <xf numFmtId="169" fontId="0" fillId="8" borderId="0" xfId="1" applyNumberFormat="1" applyFont="1" applyFill="1"/>
    <xf numFmtId="169" fontId="0" fillId="2" borderId="0" xfId="1" applyNumberFormat="1" applyFont="1" applyFill="1"/>
    <xf numFmtId="164" fontId="0" fillId="2" borderId="0" xfId="2" applyNumberFormat="1" applyFont="1" applyFill="1"/>
    <xf numFmtId="164" fontId="0" fillId="9" borderId="0" xfId="2" applyNumberFormat="1" applyFont="1" applyFill="1"/>
    <xf numFmtId="0" fontId="0" fillId="9" borderId="0" xfId="0" applyFill="1"/>
    <xf numFmtId="166" fontId="0" fillId="0" borderId="0" xfId="0" applyNumberFormat="1"/>
    <xf numFmtId="169" fontId="0" fillId="0" borderId="0" xfId="0" applyNumberFormat="1"/>
    <xf numFmtId="170" fontId="0" fillId="0" borderId="0" xfId="0" applyNumberFormat="1"/>
    <xf numFmtId="3" fontId="0" fillId="0" borderId="0" xfId="0" applyNumberFormat="1"/>
    <xf numFmtId="169" fontId="0" fillId="0" borderId="0" xfId="1" applyNumberFormat="1" applyFont="1"/>
    <xf numFmtId="171" fontId="0" fillId="0" borderId="0" xfId="0" applyNumberFormat="1"/>
    <xf numFmtId="0" fontId="0" fillId="10" borderId="0" xfId="0" applyFill="1"/>
    <xf numFmtId="0" fontId="0" fillId="0" borderId="0" xfId="0" applyNumberFormat="1"/>
    <xf numFmtId="9" fontId="0" fillId="0" borderId="0" xfId="0" applyNumberFormat="1"/>
    <xf numFmtId="0" fontId="8" fillId="0" borderId="0" xfId="0" applyFont="1"/>
    <xf numFmtId="0" fontId="6" fillId="0" borderId="0" xfId="0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Susan </a:t>
            </a:r>
          </a:p>
          <a:p>
            <a:pPr>
              <a:defRPr/>
            </a:pPr>
            <a:r>
              <a:rPr lang="en-GB"/>
              <a:t>Vacation Chart</a:t>
            </a:r>
          </a:p>
          <a:p>
            <a:pPr>
              <a:defRPr/>
            </a:pPr>
            <a:endParaRPr lang="en-GB"/>
          </a:p>
        </c:rich>
      </c:tx>
      <c:layout>
        <c:manualLayout>
          <c:xMode val="edge"/>
          <c:yMode val="edge"/>
          <c:x val="0.32893744531933511"/>
          <c:y val="1.761666155366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'Vacation plan'!$C$1:$E$1</c:f>
              <c:strCache>
                <c:ptCount val="3"/>
                <c:pt idx="0">
                  <c:v>Chicago Museum</c:v>
                </c:pt>
                <c:pt idx="1">
                  <c:v>Orlando theme parks</c:v>
                </c:pt>
                <c:pt idx="2">
                  <c:v>Caribbean Cruise</c:v>
                </c:pt>
              </c:strCache>
            </c:strRef>
          </c:cat>
          <c:val>
            <c:numRef>
              <c:f>'Vacation plan'!$C$33:$E$33</c:f>
              <c:numCache>
                <c:formatCode>_-[$$-409]* #,##0_ ;_-[$$-409]* \-#,##0\ ;_-[$$-409]* "-"??_ ;_-@_ </c:formatCode>
                <c:ptCount val="3"/>
                <c:pt idx="0">
                  <c:v>1854</c:v>
                </c:pt>
                <c:pt idx="1">
                  <c:v>1853</c:v>
                </c:pt>
                <c:pt idx="2">
                  <c:v>1810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0580880"/>
        <c:axId val="240096856"/>
      </c:barChart>
      <c:catAx>
        <c:axId val="24058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096856"/>
        <c:crosses val="autoZero"/>
        <c:auto val="1"/>
        <c:lblAlgn val="ctr"/>
        <c:lblOffset val="100"/>
        <c:noMultiLvlLbl val="0"/>
      </c:catAx>
      <c:valAx>
        <c:axId val="240096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580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Tim</a:t>
            </a:r>
            <a:r>
              <a:rPr lang="en-GB" baseline="0"/>
              <a:t> Vacation Chart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'Vacation plan'!$C$1:$E$1</c:f>
              <c:strCache>
                <c:ptCount val="3"/>
                <c:pt idx="0">
                  <c:v>Chicago Museum</c:v>
                </c:pt>
                <c:pt idx="1">
                  <c:v>Orlando theme parks</c:v>
                </c:pt>
                <c:pt idx="2">
                  <c:v>Caribbean Cruise</c:v>
                </c:pt>
              </c:strCache>
            </c:strRef>
          </c:cat>
          <c:val>
            <c:numRef>
              <c:f>'Vacation plan'!$C$69:$E$69</c:f>
              <c:numCache>
                <c:formatCode>_-[$$-409]* #,##0_ ;_-[$$-409]* \-#,##0\ ;_-[$$-409]* "-"??_ ;_-@_ </c:formatCode>
                <c:ptCount val="3"/>
                <c:pt idx="0">
                  <c:v>3148</c:v>
                </c:pt>
                <c:pt idx="1">
                  <c:v>3381</c:v>
                </c:pt>
                <c:pt idx="2">
                  <c:v>3620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0102536"/>
        <c:axId val="240600488"/>
      </c:barChart>
      <c:catAx>
        <c:axId val="240102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600488"/>
        <c:crosses val="autoZero"/>
        <c:auto val="1"/>
        <c:lblAlgn val="ctr"/>
        <c:lblOffset val="100"/>
        <c:noMultiLvlLbl val="0"/>
      </c:catAx>
      <c:valAx>
        <c:axId val="240600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102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Susan </a:t>
            </a:r>
          </a:p>
          <a:p>
            <a:pPr>
              <a:defRPr/>
            </a:pPr>
            <a:r>
              <a:rPr lang="en-GB"/>
              <a:t>Vacation Chart</a:t>
            </a:r>
          </a:p>
          <a:p>
            <a:pPr>
              <a:defRPr/>
            </a:pPr>
            <a:endParaRPr lang="en-GB"/>
          </a:p>
        </c:rich>
      </c:tx>
      <c:layout>
        <c:manualLayout>
          <c:xMode val="edge"/>
          <c:yMode val="edge"/>
          <c:x val="0.32893744531933511"/>
          <c:y val="1.761666155366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'Vacation plan'!$C$1:$E$1</c:f>
              <c:strCache>
                <c:ptCount val="3"/>
                <c:pt idx="0">
                  <c:v>Chicago Museum</c:v>
                </c:pt>
                <c:pt idx="1">
                  <c:v>Orlando theme parks</c:v>
                </c:pt>
                <c:pt idx="2">
                  <c:v>Caribbean Cruise</c:v>
                </c:pt>
              </c:strCache>
            </c:strRef>
          </c:cat>
          <c:val>
            <c:numRef>
              <c:f>'Vacation plan'!$C$33:$E$33</c:f>
              <c:numCache>
                <c:formatCode>_-[$$-409]* #,##0_ ;_-[$$-409]* \-#,##0\ ;_-[$$-409]* "-"??_ ;_-@_ </c:formatCode>
                <c:ptCount val="3"/>
                <c:pt idx="0">
                  <c:v>1854</c:v>
                </c:pt>
                <c:pt idx="1">
                  <c:v>1853</c:v>
                </c:pt>
                <c:pt idx="2">
                  <c:v>1810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9283312"/>
        <c:axId val="239284096"/>
      </c:barChart>
      <c:catAx>
        <c:axId val="23928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284096"/>
        <c:crosses val="autoZero"/>
        <c:auto val="1"/>
        <c:lblAlgn val="ctr"/>
        <c:lblOffset val="100"/>
        <c:noMultiLvlLbl val="0"/>
      </c:catAx>
      <c:valAx>
        <c:axId val="23928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283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Tim</a:t>
            </a:r>
            <a:r>
              <a:rPr lang="en-GB" baseline="0"/>
              <a:t> Vacation Chart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'Vacation plan'!$C$1:$E$1</c:f>
              <c:strCache>
                <c:ptCount val="3"/>
                <c:pt idx="0">
                  <c:v>Chicago Museum</c:v>
                </c:pt>
                <c:pt idx="1">
                  <c:v>Orlando theme parks</c:v>
                </c:pt>
                <c:pt idx="2">
                  <c:v>Caribbean Cruise</c:v>
                </c:pt>
              </c:strCache>
            </c:strRef>
          </c:cat>
          <c:val>
            <c:numRef>
              <c:f>'Vacation plan'!$C$69:$E$69</c:f>
              <c:numCache>
                <c:formatCode>_-[$$-409]* #,##0_ ;_-[$$-409]* \-#,##0\ ;_-[$$-409]* "-"??_ ;_-@_ </c:formatCode>
                <c:ptCount val="3"/>
                <c:pt idx="0">
                  <c:v>3148</c:v>
                </c:pt>
                <c:pt idx="1">
                  <c:v>3381</c:v>
                </c:pt>
                <c:pt idx="2">
                  <c:v>3620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9284880"/>
        <c:axId val="239279392"/>
      </c:barChart>
      <c:catAx>
        <c:axId val="23928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279392"/>
        <c:crosses val="autoZero"/>
        <c:auto val="1"/>
        <c:lblAlgn val="ctr"/>
        <c:lblOffset val="100"/>
        <c:noMultiLvlLbl val="0"/>
      </c:catAx>
      <c:valAx>
        <c:axId val="23927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28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Susan Printer decision</a:t>
            </a:r>
            <a:r>
              <a:rPr lang="en-GB" baseline="0"/>
              <a:t> chart 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'Printer Decision '!$B$19:$D$19</c:f>
              <c:strCache>
                <c:ptCount val="3"/>
                <c:pt idx="0">
                  <c:v>Epsilon</c:v>
                </c:pt>
                <c:pt idx="1">
                  <c:v>Heavy Package</c:v>
                </c:pt>
                <c:pt idx="2">
                  <c:v>Zero</c:v>
                </c:pt>
              </c:strCache>
            </c:strRef>
          </c:cat>
          <c:val>
            <c:numRef>
              <c:f>'Printer Decision '!$B$20:$D$20</c:f>
              <c:numCache>
                <c:formatCode>_-[$$-409]* #,##0_ ;_-[$$-409]* \-#,##0\ ;_-[$$-409]* "-"??_ ;_-@_ </c:formatCode>
                <c:ptCount val="3"/>
                <c:pt idx="0">
                  <c:v>1529</c:v>
                </c:pt>
                <c:pt idx="1">
                  <c:v>824</c:v>
                </c:pt>
                <c:pt idx="2">
                  <c:v>774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41104512"/>
        <c:axId val="241106080"/>
      </c:barChart>
      <c:catAx>
        <c:axId val="241104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106080"/>
        <c:crosses val="autoZero"/>
        <c:auto val="1"/>
        <c:lblAlgn val="ctr"/>
        <c:lblOffset val="100"/>
        <c:noMultiLvlLbl val="0"/>
      </c:catAx>
      <c:valAx>
        <c:axId val="241106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104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Tim Printer Decision chart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'Printer Decision '!$K$19:$M$19</c:f>
              <c:strCache>
                <c:ptCount val="3"/>
                <c:pt idx="0">
                  <c:v>Epsilon</c:v>
                </c:pt>
                <c:pt idx="1">
                  <c:v>Heavy Package</c:v>
                </c:pt>
                <c:pt idx="2">
                  <c:v>Zero</c:v>
                </c:pt>
              </c:strCache>
            </c:strRef>
          </c:cat>
          <c:val>
            <c:numRef>
              <c:f>'Printer Decision '!$K$20:$M$20</c:f>
              <c:numCache>
                <c:formatCode>_-[$$-409]* #,##0_ ;_-[$$-409]* \-#,##0\ ;_-[$$-409]* "-"??_ ;_-@_ </c:formatCode>
                <c:ptCount val="3"/>
                <c:pt idx="0">
                  <c:v>50029</c:v>
                </c:pt>
                <c:pt idx="1">
                  <c:v>22649</c:v>
                </c:pt>
                <c:pt idx="2">
                  <c:v>8049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1101768"/>
        <c:axId val="241104904"/>
      </c:barChart>
      <c:catAx>
        <c:axId val="241101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104904"/>
        <c:crosses val="autoZero"/>
        <c:auto val="1"/>
        <c:lblAlgn val="ctr"/>
        <c:lblOffset val="100"/>
        <c:noMultiLvlLbl val="0"/>
      </c:catAx>
      <c:valAx>
        <c:axId val="241104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101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44247594050743"/>
          <c:y val="0.10648148148148148"/>
          <c:w val="0.72596719160104994"/>
          <c:h val="0.7861191309419656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'TIM AND SUSAN CAR'!$C$1:$E$1</c:f>
              <c:strCache>
                <c:ptCount val="3"/>
                <c:pt idx="0">
                  <c:v>Spark </c:v>
                </c:pt>
                <c:pt idx="1">
                  <c:v>Mustang </c:v>
                </c:pt>
                <c:pt idx="2">
                  <c:v>Escalade</c:v>
                </c:pt>
              </c:strCache>
            </c:strRef>
          </c:cat>
          <c:val>
            <c:numRef>
              <c:f>'TIM AND SUSAN CAR'!$C$29:$E$29</c:f>
              <c:numCache>
                <c:formatCode>_-[$$-409]* #,##0.00_ ;_-[$$-409]* \-#,##0.00\ ;_-[$$-409]* "-"??_ ;_-@_ </c:formatCode>
                <c:ptCount val="3"/>
                <c:pt idx="0">
                  <c:v>7035.4285714285706</c:v>
                </c:pt>
                <c:pt idx="1">
                  <c:v>13176.210526315788</c:v>
                </c:pt>
                <c:pt idx="2">
                  <c:v>20077.529411764706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41106864"/>
        <c:axId val="241107256"/>
      </c:barChart>
      <c:catAx>
        <c:axId val="241106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107256"/>
        <c:crosses val="autoZero"/>
        <c:auto val="1"/>
        <c:lblAlgn val="ctr"/>
        <c:lblOffset val="100"/>
        <c:noMultiLvlLbl val="0"/>
      </c:catAx>
      <c:valAx>
        <c:axId val="2411072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106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TIM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'TIM AND SUSAN CAR'!$L$1:$N$1</c:f>
              <c:strCache>
                <c:ptCount val="3"/>
                <c:pt idx="0">
                  <c:v>Spark </c:v>
                </c:pt>
                <c:pt idx="1">
                  <c:v>Mustang </c:v>
                </c:pt>
                <c:pt idx="2">
                  <c:v>Escalade</c:v>
                </c:pt>
              </c:strCache>
            </c:strRef>
          </c:cat>
          <c:val>
            <c:numRef>
              <c:f>'TIM AND SUSAN CAR'!$L$29:$N$29</c:f>
              <c:numCache>
                <c:formatCode>_-[$$-409]* #,##0.00_ ;_-[$$-409]* \-#,##0.00\ ;_-[$$-409]* "-"??_ ;_-@_ </c:formatCode>
                <c:ptCount val="3"/>
                <c:pt idx="0">
                  <c:v>7731.737840942209</c:v>
                </c:pt>
                <c:pt idx="1">
                  <c:v>14664.797118200517</c:v>
                </c:pt>
                <c:pt idx="2">
                  <c:v>23534.47079059633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41107648"/>
        <c:axId val="241101376"/>
      </c:barChart>
      <c:catAx>
        <c:axId val="241107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101376"/>
        <c:crosses val="autoZero"/>
        <c:auto val="1"/>
        <c:lblAlgn val="ctr"/>
        <c:lblOffset val="100"/>
        <c:noMultiLvlLbl val="0"/>
      </c:catAx>
      <c:valAx>
        <c:axId val="2411013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10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Store</a:t>
            </a:r>
            <a:r>
              <a:rPr lang="en-GB" baseline="0"/>
              <a:t> Price chart</a:t>
            </a:r>
          </a:p>
          <a:p>
            <a:pPr>
              <a:defRPr/>
            </a:pP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'Shopping List'!$G$1:$I$1</c:f>
              <c:strCache>
                <c:ptCount val="3"/>
                <c:pt idx="0">
                  <c:v>Waltmart</c:v>
                </c:pt>
                <c:pt idx="1">
                  <c:v>Dollar Trap </c:v>
                </c:pt>
                <c:pt idx="2">
                  <c:v>Office Repo</c:v>
                </c:pt>
              </c:strCache>
            </c:strRef>
          </c:cat>
          <c:val>
            <c:numRef>
              <c:f>'Shopping List'!$G$19:$I$19</c:f>
              <c:numCache>
                <c:formatCode>_-[$$-409]* #,##0.00_ ;_-[$$-409]* \-#,##0.00\ ;_-[$$-409]* "-"??_ ;_-@_ </c:formatCode>
                <c:ptCount val="3"/>
                <c:pt idx="0">
                  <c:v>88.8</c:v>
                </c:pt>
                <c:pt idx="1">
                  <c:v>92.85</c:v>
                </c:pt>
                <c:pt idx="2">
                  <c:v>126.6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97618976"/>
        <c:axId val="297618584"/>
      </c:barChart>
      <c:catAx>
        <c:axId val="297618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618584"/>
        <c:crosses val="autoZero"/>
        <c:auto val="0"/>
        <c:lblAlgn val="ctr"/>
        <c:lblOffset val="100"/>
        <c:noMultiLvlLbl val="0"/>
      </c:catAx>
      <c:valAx>
        <c:axId val="297618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618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Tim</a:t>
            </a:r>
            <a:r>
              <a:rPr lang="en-GB" baseline="0"/>
              <a:t> Store choice chart</a:t>
            </a:r>
          </a:p>
          <a:p>
            <a:pPr>
              <a:defRPr/>
            </a:pPr>
            <a:endParaRPr lang="en-GB" baseline="0"/>
          </a:p>
          <a:p>
            <a:pPr>
              <a:defRPr/>
            </a:pP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'Shopping List'!$M$1:$O$1</c:f>
              <c:strCache>
                <c:ptCount val="3"/>
                <c:pt idx="0">
                  <c:v>Waltmart</c:v>
                </c:pt>
                <c:pt idx="1">
                  <c:v>Dollar Trap </c:v>
                </c:pt>
                <c:pt idx="2">
                  <c:v>Office Repo</c:v>
                </c:pt>
              </c:strCache>
            </c:strRef>
          </c:cat>
          <c:val>
            <c:numRef>
              <c:f>'Shopping List'!$M$14:$O$14</c:f>
              <c:numCache>
                <c:formatCode>_-[$$-409]* #,##0.00_ ;_-[$$-409]* \-#,##0.00\ ;_-[$$-409]* "-"??_ ;_-@_ </c:formatCode>
                <c:ptCount val="3"/>
                <c:pt idx="0">
                  <c:v>73.7</c:v>
                </c:pt>
                <c:pt idx="1">
                  <c:v>71.499999999999986</c:v>
                </c:pt>
                <c:pt idx="2">
                  <c:v>108.45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91294304"/>
        <c:axId val="425477768"/>
      </c:barChart>
      <c:catAx>
        <c:axId val="291294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477768"/>
        <c:crosses val="autoZero"/>
        <c:auto val="1"/>
        <c:lblAlgn val="ctr"/>
        <c:lblOffset val="100"/>
        <c:noMultiLvlLbl val="0"/>
      </c:catAx>
      <c:valAx>
        <c:axId val="425477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29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jpe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17</xdr:row>
      <xdr:rowOff>129988</xdr:rowOff>
    </xdr:from>
    <xdr:to>
      <xdr:col>12</xdr:col>
      <xdr:colOff>431426</xdr:colOff>
      <xdr:row>33</xdr:row>
      <xdr:rowOff>15688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84043</xdr:colOff>
      <xdr:row>43</xdr:row>
      <xdr:rowOff>29135</xdr:rowOff>
    </xdr:from>
    <xdr:to>
      <xdr:col>12</xdr:col>
      <xdr:colOff>420219</xdr:colOff>
      <xdr:row>57</xdr:row>
      <xdr:rowOff>105335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95250</xdr:colOff>
      <xdr:row>17</xdr:row>
      <xdr:rowOff>129988</xdr:rowOff>
    </xdr:from>
    <xdr:to>
      <xdr:col>12</xdr:col>
      <xdr:colOff>431426</xdr:colOff>
      <xdr:row>33</xdr:row>
      <xdr:rowOff>15688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84043</xdr:colOff>
      <xdr:row>43</xdr:row>
      <xdr:rowOff>29135</xdr:rowOff>
    </xdr:from>
    <xdr:to>
      <xdr:col>12</xdr:col>
      <xdr:colOff>420219</xdr:colOff>
      <xdr:row>57</xdr:row>
      <xdr:rowOff>105335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13</xdr:col>
      <xdr:colOff>0</xdr:colOff>
      <xdr:row>0</xdr:row>
      <xdr:rowOff>0</xdr:rowOff>
    </xdr:from>
    <xdr:ext cx="7772400" cy="10058400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0"/>
          <a:ext cx="7772400" cy="100584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20</xdr:row>
      <xdr:rowOff>147637</xdr:rowOff>
    </xdr:from>
    <xdr:to>
      <xdr:col>4</xdr:col>
      <xdr:colOff>85725</xdr:colOff>
      <xdr:row>35</xdr:row>
      <xdr:rowOff>33337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585787</xdr:colOff>
      <xdr:row>21</xdr:row>
      <xdr:rowOff>61912</xdr:rowOff>
    </xdr:from>
    <xdr:to>
      <xdr:col>13</xdr:col>
      <xdr:colOff>14287</xdr:colOff>
      <xdr:row>35</xdr:row>
      <xdr:rowOff>138112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14</xdr:col>
      <xdr:colOff>0</xdr:colOff>
      <xdr:row>0</xdr:row>
      <xdr:rowOff>0</xdr:rowOff>
    </xdr:from>
    <xdr:ext cx="7807778" cy="1005840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4400" y="0"/>
          <a:ext cx="7807778" cy="100584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29</xdr:row>
      <xdr:rowOff>128587</xdr:rowOff>
    </xdr:from>
    <xdr:to>
      <xdr:col>5</xdr:col>
      <xdr:colOff>38100</xdr:colOff>
      <xdr:row>44</xdr:row>
      <xdr:rowOff>14287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9525</xdr:colOff>
      <xdr:row>29</xdr:row>
      <xdr:rowOff>80962</xdr:rowOff>
    </xdr:from>
    <xdr:to>
      <xdr:col>13</xdr:col>
      <xdr:colOff>609600</xdr:colOff>
      <xdr:row>43</xdr:row>
      <xdr:rowOff>157162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15</xdr:col>
      <xdr:colOff>0</xdr:colOff>
      <xdr:row>0</xdr:row>
      <xdr:rowOff>0</xdr:rowOff>
    </xdr:from>
    <xdr:ext cx="7772400" cy="1005840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0"/>
          <a:ext cx="7772400" cy="100584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981075</xdr:colOff>
      <xdr:row>20</xdr:row>
      <xdr:rowOff>4762</xdr:rowOff>
    </xdr:from>
    <xdr:to>
      <xdr:col>6</xdr:col>
      <xdr:colOff>238125</xdr:colOff>
      <xdr:row>34</xdr:row>
      <xdr:rowOff>80962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590550</xdr:colOff>
      <xdr:row>14</xdr:row>
      <xdr:rowOff>185737</xdr:rowOff>
    </xdr:from>
    <xdr:to>
      <xdr:col>16</xdr:col>
      <xdr:colOff>685800</xdr:colOff>
      <xdr:row>29</xdr:row>
      <xdr:rowOff>71437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%20analysi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Data%20analysis%20cla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cation plan"/>
      <sheetName val="Printer Decision "/>
      <sheetName val="TIM AND SUSAN CAR"/>
      <sheetName val="Summary"/>
      <sheetName val="Formulas"/>
      <sheetName val="Name Manager"/>
      <sheetName val="Common Functions"/>
      <sheetName val="Lookup function"/>
      <sheetName val="Charts"/>
      <sheetName val="Data Management "/>
      <sheetName val="Payment"/>
      <sheetName val="Sheet2"/>
      <sheetName val="Gradescore"/>
      <sheetName val="Sheet1"/>
      <sheetName val="Sales"/>
      <sheetName val="Sales(pivot table)"/>
      <sheetName val="Car Inventory"/>
      <sheetName val="Car inventory(pivot table)"/>
      <sheetName val="Loan Interest"/>
      <sheetName val="Shopping List"/>
      <sheetName val="Human Society Pets Adoption"/>
      <sheetName val="TIM AND SUSAN PRINTER "/>
    </sheetNames>
    <sheetDataSet>
      <sheetData sheetId="0"/>
      <sheetData sheetId="1"/>
      <sheetData sheetId="2"/>
      <sheetData sheetId="3"/>
      <sheetData sheetId="4"/>
      <sheetData sheetId="5">
        <row r="7">
          <cell r="H7">
            <v>0.2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H1" t="str">
            <v>Waltmart</v>
          </cell>
        </row>
      </sheetData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pping List"/>
      <sheetName val="Sheet1"/>
    </sheetNames>
    <sheetDataSet>
      <sheetData sheetId="0">
        <row r="1">
          <cell r="H1" t="str">
            <v>Waltmart</v>
          </cell>
          <cell r="I1" t="str">
            <v xml:space="preserve">Dollar Trap </v>
          </cell>
          <cell r="J1" t="str">
            <v>Office Repo</v>
          </cell>
          <cell r="N1" t="str">
            <v>Waltmart</v>
          </cell>
          <cell r="O1" t="str">
            <v xml:space="preserve">Dollar Trap </v>
          </cell>
          <cell r="P1" t="str">
            <v>Office Repo</v>
          </cell>
        </row>
        <row r="14">
          <cell r="N14">
            <v>73.7</v>
          </cell>
          <cell r="O14">
            <v>71.499999999999986</v>
          </cell>
          <cell r="P14">
            <v>108.45</v>
          </cell>
        </row>
        <row r="19">
          <cell r="H19">
            <v>88.8</v>
          </cell>
          <cell r="I19">
            <v>92.85</v>
          </cell>
          <cell r="J19">
            <v>126.6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Formulas"/>
      <sheetName val="Name Manager"/>
      <sheetName val="Common Functions"/>
      <sheetName val="Lookup function"/>
      <sheetName val="Charts"/>
      <sheetName val="Data Management "/>
      <sheetName val="Payment"/>
      <sheetName val="Gradescore"/>
      <sheetName val="Sheet1"/>
      <sheetName val="Sales"/>
      <sheetName val="Sales(pivot table)"/>
      <sheetName val="Car Inventory"/>
      <sheetName val="Car inventory(pivot table)"/>
      <sheetName val="Loab Interest"/>
      <sheetName val="Pet expense in one year"/>
      <sheetName val="Vacation plan"/>
      <sheetName val="Printer Decision "/>
      <sheetName val="TIM AND SUSAN"/>
      <sheetName val="TIM AND SUSAN 2"/>
      <sheetName val="Shopping List"/>
    </sheetNames>
    <sheetDataSet>
      <sheetData sheetId="0" refreshError="1"/>
      <sheetData sheetId="1" refreshError="1"/>
      <sheetData sheetId="2">
        <row r="7">
          <cell r="H7">
            <v>0.2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topLeftCell="F1" zoomScale="85" zoomScaleNormal="85" workbookViewId="0">
      <pane ySplit="1" topLeftCell="A2" activePane="bottomLeft" state="frozen"/>
      <selection activeCell="N1" sqref="N1"/>
      <selection pane="bottomLeft" activeCell="N1" sqref="N1"/>
    </sheetView>
  </sheetViews>
  <sheetFormatPr defaultRowHeight="15" x14ac:dyDescent="0.25"/>
  <cols>
    <col min="1" max="1" width="29.42578125" bestFit="1" customWidth="1"/>
    <col min="3" max="3" width="18.42578125" bestFit="1" customWidth="1"/>
    <col min="4" max="4" width="22.7109375" bestFit="1" customWidth="1"/>
    <col min="5" max="5" width="18.140625" bestFit="1" customWidth="1"/>
  </cols>
  <sheetData>
    <row r="1" spans="1:5" ht="21" x14ac:dyDescent="0.35">
      <c r="A1" s="12" t="s">
        <v>30</v>
      </c>
      <c r="B1" s="11"/>
      <c r="C1" s="10" t="s">
        <v>28</v>
      </c>
      <c r="D1" s="10" t="s">
        <v>27</v>
      </c>
      <c r="E1" s="10" t="s">
        <v>26</v>
      </c>
    </row>
    <row r="4" spans="1:5" x14ac:dyDescent="0.25">
      <c r="A4" s="9" t="s">
        <v>25</v>
      </c>
      <c r="B4" s="2"/>
      <c r="C4" s="2"/>
      <c r="D4" s="2"/>
      <c r="E4" s="2"/>
    </row>
    <row r="5" spans="1:5" x14ac:dyDescent="0.25">
      <c r="A5" s="2" t="s">
        <v>24</v>
      </c>
      <c r="B5" s="2"/>
      <c r="C5" s="7">
        <v>280</v>
      </c>
      <c r="D5" s="7">
        <v>100</v>
      </c>
      <c r="E5" s="7">
        <v>350</v>
      </c>
    </row>
    <row r="6" spans="1:5" x14ac:dyDescent="0.25">
      <c r="A6" s="2" t="s">
        <v>23</v>
      </c>
      <c r="B6" s="2"/>
      <c r="C6" s="7">
        <v>18</v>
      </c>
      <c r="D6" s="7">
        <v>0</v>
      </c>
      <c r="E6" s="7">
        <v>0</v>
      </c>
    </row>
    <row r="7" spans="1:5" x14ac:dyDescent="0.25">
      <c r="A7" s="2" t="s">
        <v>22</v>
      </c>
      <c r="B7" s="2"/>
      <c r="C7" s="7">
        <v>25</v>
      </c>
      <c r="D7" s="7">
        <v>0</v>
      </c>
      <c r="E7" s="7">
        <v>0</v>
      </c>
    </row>
    <row r="8" spans="1:5" x14ac:dyDescent="0.25">
      <c r="A8" s="2" t="s">
        <v>21</v>
      </c>
      <c r="B8" s="2"/>
      <c r="C8" s="7">
        <v>15</v>
      </c>
      <c r="D8" s="7">
        <v>0</v>
      </c>
      <c r="E8" s="7">
        <v>0</v>
      </c>
    </row>
    <row r="9" spans="1:5" x14ac:dyDescent="0.25">
      <c r="A9" s="2" t="s">
        <v>20</v>
      </c>
      <c r="B9" s="2"/>
      <c r="C9" s="7">
        <v>9</v>
      </c>
      <c r="D9" s="7">
        <v>0</v>
      </c>
      <c r="E9" s="7">
        <v>0</v>
      </c>
    </row>
    <row r="10" spans="1:5" x14ac:dyDescent="0.25">
      <c r="A10" s="2" t="s">
        <v>19</v>
      </c>
      <c r="B10" s="2"/>
      <c r="C10" s="7">
        <v>0</v>
      </c>
      <c r="D10" s="7">
        <v>99</v>
      </c>
      <c r="E10" s="7">
        <v>0</v>
      </c>
    </row>
    <row r="11" spans="1:5" x14ac:dyDescent="0.25">
      <c r="A11" s="2" t="s">
        <v>18</v>
      </c>
      <c r="B11" s="2"/>
      <c r="C11" s="7">
        <v>0</v>
      </c>
      <c r="D11" s="7">
        <v>95</v>
      </c>
      <c r="E11" s="7">
        <v>0</v>
      </c>
    </row>
    <row r="12" spans="1:5" x14ac:dyDescent="0.25">
      <c r="A12" s="2" t="s">
        <v>17</v>
      </c>
      <c r="B12" s="2"/>
      <c r="C12" s="7">
        <v>0</v>
      </c>
      <c r="D12" s="7">
        <v>0</v>
      </c>
      <c r="E12" s="7">
        <v>555</v>
      </c>
    </row>
    <row r="13" spans="1:5" x14ac:dyDescent="0.25">
      <c r="A13" s="2" t="s">
        <v>16</v>
      </c>
      <c r="B13" s="2"/>
      <c r="C13" s="7">
        <v>0</v>
      </c>
      <c r="D13" s="7">
        <v>85</v>
      </c>
      <c r="E13" s="7">
        <v>0</v>
      </c>
    </row>
    <row r="14" spans="1:5" x14ac:dyDescent="0.25">
      <c r="A14" s="2" t="s">
        <v>15</v>
      </c>
      <c r="B14" s="2"/>
      <c r="C14" s="7">
        <v>0</v>
      </c>
      <c r="D14" s="7">
        <v>85</v>
      </c>
      <c r="E14" s="7">
        <v>0</v>
      </c>
    </row>
    <row r="15" spans="1:5" x14ac:dyDescent="0.25">
      <c r="C15" s="1"/>
      <c r="D15" s="1"/>
      <c r="E15" s="1"/>
    </row>
    <row r="16" spans="1:5" x14ac:dyDescent="0.25">
      <c r="A16" s="2" t="s">
        <v>14</v>
      </c>
      <c r="B16" s="2"/>
      <c r="C16" s="7">
        <f>SUM(C5:C14)</f>
        <v>347</v>
      </c>
      <c r="D16" s="7">
        <f>SUM(D5:D14)</f>
        <v>464</v>
      </c>
      <c r="E16" s="7">
        <f>SUM(E5:E14)</f>
        <v>905</v>
      </c>
    </row>
    <row r="17" spans="1:5" x14ac:dyDescent="0.25">
      <c r="A17" s="2" t="s">
        <v>13</v>
      </c>
      <c r="B17" s="2"/>
      <c r="C17" s="8">
        <v>2</v>
      </c>
      <c r="D17" s="8">
        <v>2</v>
      </c>
      <c r="E17" s="8">
        <v>2</v>
      </c>
    </row>
    <row r="18" spans="1:5" x14ac:dyDescent="0.25">
      <c r="A18" s="2" t="s">
        <v>12</v>
      </c>
      <c r="B18" s="2"/>
      <c r="C18" s="7">
        <f>C16*C17</f>
        <v>694</v>
      </c>
      <c r="D18" s="7">
        <f>D16*D17</f>
        <v>928</v>
      </c>
      <c r="E18" s="7">
        <f>E16*E17</f>
        <v>1810</v>
      </c>
    </row>
    <row r="21" spans="1:5" x14ac:dyDescent="0.25">
      <c r="A21" s="9" t="s">
        <v>11</v>
      </c>
      <c r="B21" s="2"/>
      <c r="C21" s="2"/>
      <c r="D21" s="2"/>
      <c r="E21" s="2"/>
    </row>
    <row r="22" spans="1:5" x14ac:dyDescent="0.25">
      <c r="A22" s="2" t="s">
        <v>10</v>
      </c>
      <c r="B22" s="2"/>
      <c r="C22" s="7">
        <v>50</v>
      </c>
      <c r="D22" s="7">
        <v>50</v>
      </c>
      <c r="E22" s="6">
        <v>0</v>
      </c>
    </row>
    <row r="23" spans="1:5" x14ac:dyDescent="0.25">
      <c r="A23" s="2" t="s">
        <v>9</v>
      </c>
      <c r="B23" s="2"/>
      <c r="C23" s="8">
        <v>2</v>
      </c>
      <c r="D23" s="8">
        <v>2</v>
      </c>
      <c r="E23" s="8">
        <v>0</v>
      </c>
    </row>
    <row r="24" spans="1:5" x14ac:dyDescent="0.25">
      <c r="A24" s="2" t="s">
        <v>8</v>
      </c>
      <c r="B24" s="2"/>
      <c r="C24" s="2">
        <v>4</v>
      </c>
      <c r="D24" s="2">
        <v>4</v>
      </c>
      <c r="E24" s="2">
        <v>0</v>
      </c>
    </row>
    <row r="25" spans="1:5" x14ac:dyDescent="0.25">
      <c r="A25" s="2" t="s">
        <v>7</v>
      </c>
      <c r="B25" s="2"/>
      <c r="C25" s="7">
        <v>120</v>
      </c>
      <c r="D25" s="7">
        <v>105</v>
      </c>
      <c r="E25" s="6">
        <v>0</v>
      </c>
    </row>
    <row r="26" spans="1:5" x14ac:dyDescent="0.25">
      <c r="A26" s="2" t="s">
        <v>6</v>
      </c>
      <c r="B26" s="2"/>
      <c r="C26" s="2">
        <v>5</v>
      </c>
      <c r="D26" s="8">
        <v>5</v>
      </c>
      <c r="E26" s="2">
        <v>0</v>
      </c>
    </row>
    <row r="27" spans="1:5" x14ac:dyDescent="0.25">
      <c r="A27" s="2" t="s">
        <v>5</v>
      </c>
      <c r="B27" s="2"/>
      <c r="C27" s="2">
        <v>4</v>
      </c>
      <c r="D27" s="2">
        <v>0</v>
      </c>
      <c r="E27" s="2">
        <v>0</v>
      </c>
    </row>
    <row r="28" spans="1:5" x14ac:dyDescent="0.25">
      <c r="A28" s="2" t="s">
        <v>4</v>
      </c>
      <c r="B28" s="2"/>
      <c r="C28" s="7">
        <v>40</v>
      </c>
      <c r="D28" s="6">
        <v>0</v>
      </c>
      <c r="E28" s="6">
        <v>0</v>
      </c>
    </row>
    <row r="29" spans="1:5" x14ac:dyDescent="0.25">
      <c r="A29" s="2" t="s">
        <v>3</v>
      </c>
      <c r="B29" s="2"/>
      <c r="C29" s="5">
        <f>C25*C26</f>
        <v>600</v>
      </c>
      <c r="D29" s="5">
        <f>D25*D26</f>
        <v>525</v>
      </c>
      <c r="E29" s="5">
        <f>E25*E26</f>
        <v>0</v>
      </c>
    </row>
    <row r="30" spans="1:5" x14ac:dyDescent="0.25">
      <c r="A30" s="2" t="s">
        <v>2</v>
      </c>
      <c r="B30" s="2"/>
      <c r="C30" s="4">
        <f>C22*C24*C23</f>
        <v>400</v>
      </c>
      <c r="D30" s="4">
        <f>D22*D24*D23</f>
        <v>400</v>
      </c>
      <c r="E30" s="4">
        <f>E22*E24*E23</f>
        <v>0</v>
      </c>
    </row>
    <row r="31" spans="1:5" x14ac:dyDescent="0.25">
      <c r="A31" s="2" t="s">
        <v>1</v>
      </c>
      <c r="B31" s="2"/>
      <c r="C31" s="3">
        <f>C28*C27</f>
        <v>160</v>
      </c>
      <c r="D31" s="3">
        <f>D28*D27</f>
        <v>0</v>
      </c>
      <c r="E31" s="3">
        <f>E28*E27</f>
        <v>0</v>
      </c>
    </row>
    <row r="33" spans="1:5" x14ac:dyDescent="0.25">
      <c r="A33" s="2" t="s">
        <v>0</v>
      </c>
      <c r="C33" s="1">
        <f>C18+C29+C30+C31</f>
        <v>1854</v>
      </c>
      <c r="D33" s="1">
        <f>D18+D29+D30+D31</f>
        <v>1853</v>
      </c>
      <c r="E33" s="1">
        <f>E18+E29+E30+E31</f>
        <v>1810</v>
      </c>
    </row>
    <row r="37" spans="1:5" ht="21" x14ac:dyDescent="0.35">
      <c r="A37" s="12" t="s">
        <v>29</v>
      </c>
      <c r="B37" s="11"/>
      <c r="C37" s="10" t="s">
        <v>28</v>
      </c>
      <c r="D37" s="10" t="s">
        <v>27</v>
      </c>
      <c r="E37" s="10" t="s">
        <v>26</v>
      </c>
    </row>
    <row r="40" spans="1:5" x14ac:dyDescent="0.25">
      <c r="A40" s="9" t="s">
        <v>25</v>
      </c>
      <c r="B40" s="2"/>
      <c r="C40" s="2"/>
      <c r="D40" s="2"/>
      <c r="E40" s="2"/>
    </row>
    <row r="41" spans="1:5" x14ac:dyDescent="0.25">
      <c r="A41" s="2" t="s">
        <v>24</v>
      </c>
      <c r="B41" s="2"/>
      <c r="C41" s="7">
        <v>280</v>
      </c>
      <c r="D41" s="7">
        <v>100</v>
      </c>
      <c r="E41" s="7">
        <v>350</v>
      </c>
    </row>
    <row r="42" spans="1:5" x14ac:dyDescent="0.25">
      <c r="A42" s="2" t="s">
        <v>23</v>
      </c>
      <c r="B42" s="2"/>
      <c r="C42" s="7">
        <v>18</v>
      </c>
      <c r="D42" s="7">
        <v>0</v>
      </c>
      <c r="E42" s="7">
        <v>0</v>
      </c>
    </row>
    <row r="43" spans="1:5" x14ac:dyDescent="0.25">
      <c r="A43" s="2" t="s">
        <v>22</v>
      </c>
      <c r="B43" s="2"/>
      <c r="C43" s="7">
        <v>25</v>
      </c>
      <c r="D43" s="7">
        <v>0</v>
      </c>
      <c r="E43" s="7">
        <v>0</v>
      </c>
    </row>
    <row r="44" spans="1:5" x14ac:dyDescent="0.25">
      <c r="A44" s="2" t="s">
        <v>21</v>
      </c>
      <c r="B44" s="2"/>
      <c r="C44" s="7">
        <v>15</v>
      </c>
      <c r="D44" s="7">
        <v>0</v>
      </c>
      <c r="E44" s="7">
        <v>0</v>
      </c>
    </row>
    <row r="45" spans="1:5" x14ac:dyDescent="0.25">
      <c r="A45" s="2" t="s">
        <v>20</v>
      </c>
      <c r="B45" s="2"/>
      <c r="C45" s="7">
        <v>9</v>
      </c>
      <c r="D45" s="7">
        <v>0</v>
      </c>
      <c r="E45" s="7">
        <v>0</v>
      </c>
    </row>
    <row r="46" spans="1:5" x14ac:dyDescent="0.25">
      <c r="A46" s="2" t="s">
        <v>19</v>
      </c>
      <c r="B46" s="2"/>
      <c r="C46" s="7">
        <v>0</v>
      </c>
      <c r="D46" s="7">
        <v>99</v>
      </c>
      <c r="E46" s="7">
        <v>0</v>
      </c>
    </row>
    <row r="47" spans="1:5" x14ac:dyDescent="0.25">
      <c r="A47" s="2" t="s">
        <v>18</v>
      </c>
      <c r="B47" s="2"/>
      <c r="C47" s="7">
        <v>0</v>
      </c>
      <c r="D47" s="7">
        <v>95</v>
      </c>
      <c r="E47" s="7">
        <v>0</v>
      </c>
    </row>
    <row r="48" spans="1:5" x14ac:dyDescent="0.25">
      <c r="A48" s="2" t="s">
        <v>17</v>
      </c>
      <c r="B48" s="2"/>
      <c r="C48" s="7">
        <v>0</v>
      </c>
      <c r="D48" s="7">
        <v>0</v>
      </c>
      <c r="E48" s="7">
        <v>555</v>
      </c>
    </row>
    <row r="49" spans="1:5" x14ac:dyDescent="0.25">
      <c r="A49" s="2" t="s">
        <v>16</v>
      </c>
      <c r="B49" s="2"/>
      <c r="C49" s="7">
        <v>0</v>
      </c>
      <c r="D49" s="7">
        <v>85</v>
      </c>
      <c r="E49" s="7">
        <v>0</v>
      </c>
    </row>
    <row r="50" spans="1:5" x14ac:dyDescent="0.25">
      <c r="A50" s="2" t="s">
        <v>15</v>
      </c>
      <c r="B50" s="2"/>
      <c r="C50" s="7">
        <v>0</v>
      </c>
      <c r="D50" s="7">
        <v>85</v>
      </c>
      <c r="E50" s="7">
        <v>0</v>
      </c>
    </row>
    <row r="51" spans="1:5" x14ac:dyDescent="0.25">
      <c r="C51" s="1"/>
      <c r="D51" s="1"/>
      <c r="E51" s="1"/>
    </row>
    <row r="52" spans="1:5" x14ac:dyDescent="0.25">
      <c r="A52" s="2" t="s">
        <v>14</v>
      </c>
      <c r="B52" s="2"/>
      <c r="C52" s="7">
        <f>SUM(C41:C50)</f>
        <v>347</v>
      </c>
      <c r="D52" s="7">
        <f>SUM(D41:D50)</f>
        <v>464</v>
      </c>
      <c r="E52" s="7">
        <f>SUM(E41:E50)</f>
        <v>905</v>
      </c>
    </row>
    <row r="53" spans="1:5" x14ac:dyDescent="0.25">
      <c r="A53" s="2" t="s">
        <v>13</v>
      </c>
      <c r="B53" s="2"/>
      <c r="C53" s="8">
        <v>4</v>
      </c>
      <c r="D53" s="8">
        <v>4</v>
      </c>
      <c r="E53" s="8">
        <v>4</v>
      </c>
    </row>
    <row r="54" spans="1:5" x14ac:dyDescent="0.25">
      <c r="A54" s="2" t="s">
        <v>12</v>
      </c>
      <c r="B54" s="2"/>
      <c r="C54" s="7">
        <f>C52*C53</f>
        <v>1388</v>
      </c>
      <c r="D54" s="7">
        <f>D52*D53</f>
        <v>1856</v>
      </c>
      <c r="E54" s="7">
        <f>E52*E53</f>
        <v>3620</v>
      </c>
    </row>
    <row r="57" spans="1:5" x14ac:dyDescent="0.25">
      <c r="A57" s="9" t="s">
        <v>11</v>
      </c>
      <c r="B57" s="2"/>
      <c r="C57" s="2"/>
      <c r="D57" s="2"/>
      <c r="E57" s="2"/>
    </row>
    <row r="58" spans="1:5" x14ac:dyDescent="0.25">
      <c r="A58" s="2" t="s">
        <v>10</v>
      </c>
      <c r="B58" s="2"/>
      <c r="C58" s="7">
        <v>50</v>
      </c>
      <c r="D58" s="7">
        <v>50</v>
      </c>
      <c r="E58" s="6">
        <v>0</v>
      </c>
    </row>
    <row r="59" spans="1:5" x14ac:dyDescent="0.25">
      <c r="A59" s="2" t="s">
        <v>9</v>
      </c>
      <c r="B59" s="2"/>
      <c r="C59" s="8">
        <v>4</v>
      </c>
      <c r="D59" s="8">
        <v>4</v>
      </c>
      <c r="E59" s="8">
        <v>0</v>
      </c>
    </row>
    <row r="60" spans="1:5" x14ac:dyDescent="0.25">
      <c r="A60" s="2" t="s">
        <v>8</v>
      </c>
      <c r="B60" s="2"/>
      <c r="C60" s="2">
        <v>5</v>
      </c>
      <c r="D60" s="2">
        <v>5</v>
      </c>
      <c r="E60" s="2">
        <v>0</v>
      </c>
    </row>
    <row r="61" spans="1:5" x14ac:dyDescent="0.25">
      <c r="A61" s="2" t="s">
        <v>7</v>
      </c>
      <c r="B61" s="2"/>
      <c r="C61" s="7">
        <v>120</v>
      </c>
      <c r="D61" s="7">
        <v>105</v>
      </c>
      <c r="E61" s="6">
        <v>0</v>
      </c>
    </row>
    <row r="62" spans="1:5" x14ac:dyDescent="0.25">
      <c r="A62" s="2" t="s">
        <v>6</v>
      </c>
      <c r="B62" s="2"/>
      <c r="C62" s="2">
        <v>5</v>
      </c>
      <c r="D62" s="8">
        <v>5</v>
      </c>
      <c r="E62" s="2">
        <v>0</v>
      </c>
    </row>
    <row r="63" spans="1:5" x14ac:dyDescent="0.25">
      <c r="A63" s="2" t="s">
        <v>5</v>
      </c>
      <c r="B63" s="2"/>
      <c r="C63" s="2">
        <v>4</v>
      </c>
      <c r="D63" s="2">
        <v>0</v>
      </c>
      <c r="E63" s="2">
        <v>0</v>
      </c>
    </row>
    <row r="64" spans="1:5" x14ac:dyDescent="0.25">
      <c r="A64" s="2" t="s">
        <v>4</v>
      </c>
      <c r="B64" s="2"/>
      <c r="C64" s="7">
        <v>40</v>
      </c>
      <c r="D64" s="6">
        <v>0</v>
      </c>
      <c r="E64" s="6">
        <v>0</v>
      </c>
    </row>
    <row r="65" spans="1:5" x14ac:dyDescent="0.25">
      <c r="A65" s="2" t="s">
        <v>3</v>
      </c>
      <c r="B65" s="2"/>
      <c r="C65" s="5">
        <f>C61*C62</f>
        <v>600</v>
      </c>
      <c r="D65" s="5">
        <f>D61*D62</f>
        <v>525</v>
      </c>
      <c r="E65" s="5">
        <f>E61*E62</f>
        <v>0</v>
      </c>
    </row>
    <row r="66" spans="1:5" x14ac:dyDescent="0.25">
      <c r="A66" s="2" t="s">
        <v>2</v>
      </c>
      <c r="B66" s="2"/>
      <c r="C66" s="4">
        <f>C58*C60*C59</f>
        <v>1000</v>
      </c>
      <c r="D66" s="4">
        <f>D58*D60*D59</f>
        <v>1000</v>
      </c>
      <c r="E66" s="4">
        <f>E58*E60*E59</f>
        <v>0</v>
      </c>
    </row>
    <row r="67" spans="1:5" x14ac:dyDescent="0.25">
      <c r="A67" s="2" t="s">
        <v>1</v>
      </c>
      <c r="B67" s="2"/>
      <c r="C67" s="3">
        <f>C64*C63</f>
        <v>160</v>
      </c>
      <c r="D67" s="3">
        <f>D64*D63</f>
        <v>0</v>
      </c>
      <c r="E67" s="3">
        <f>E64*E63</f>
        <v>0</v>
      </c>
    </row>
    <row r="69" spans="1:5" x14ac:dyDescent="0.25">
      <c r="A69" s="2" t="s">
        <v>0</v>
      </c>
      <c r="C69" s="1">
        <f>C54+C65+C66+C67</f>
        <v>3148</v>
      </c>
      <c r="D69" s="1">
        <f>D54+D65+D66+D67</f>
        <v>3381</v>
      </c>
      <c r="E69" s="1">
        <f>E54+E65+E66+E67</f>
        <v>3620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topLeftCell="B1" workbookViewId="0">
      <selection activeCell="N1" sqref="N1"/>
    </sheetView>
  </sheetViews>
  <sheetFormatPr defaultRowHeight="15" x14ac:dyDescent="0.25"/>
  <cols>
    <col min="1" max="1" width="34.28515625" bestFit="1" customWidth="1"/>
    <col min="2" max="2" width="7.7109375" bestFit="1" customWidth="1"/>
    <col min="3" max="3" width="14.140625" bestFit="1" customWidth="1"/>
    <col min="4" max="4" width="8" bestFit="1" customWidth="1"/>
    <col min="10" max="10" width="34.28515625" bestFit="1" customWidth="1"/>
    <col min="11" max="11" width="10.28515625" bestFit="1" customWidth="1"/>
    <col min="12" max="12" width="14.140625" bestFit="1" customWidth="1"/>
    <col min="13" max="13" width="9.28515625" bestFit="1" customWidth="1"/>
  </cols>
  <sheetData>
    <row r="1" spans="1:13" x14ac:dyDescent="0.25">
      <c r="A1" t="s">
        <v>49</v>
      </c>
      <c r="B1" t="s">
        <v>34</v>
      </c>
      <c r="C1" t="s">
        <v>48</v>
      </c>
      <c r="D1" t="s">
        <v>32</v>
      </c>
      <c r="J1" t="s">
        <v>29</v>
      </c>
      <c r="K1" t="s">
        <v>34</v>
      </c>
      <c r="L1" t="s">
        <v>48</v>
      </c>
      <c r="M1" t="s">
        <v>32</v>
      </c>
    </row>
    <row r="2" spans="1:13" x14ac:dyDescent="0.25">
      <c r="A2" s="29" t="s">
        <v>47</v>
      </c>
      <c r="B2" s="28">
        <v>29</v>
      </c>
      <c r="C2" s="28">
        <v>149</v>
      </c>
      <c r="D2" s="28">
        <v>549</v>
      </c>
      <c r="J2" s="29" t="s">
        <v>47</v>
      </c>
      <c r="K2" s="28">
        <v>29</v>
      </c>
      <c r="L2" s="28">
        <v>149</v>
      </c>
      <c r="M2" s="28">
        <v>549</v>
      </c>
    </row>
    <row r="4" spans="1:13" x14ac:dyDescent="0.25">
      <c r="A4" s="2" t="s">
        <v>46</v>
      </c>
      <c r="B4" s="27">
        <v>40</v>
      </c>
      <c r="C4" s="27">
        <v>90</v>
      </c>
      <c r="D4" s="27">
        <v>370</v>
      </c>
      <c r="J4" s="2" t="s">
        <v>46</v>
      </c>
      <c r="K4" s="27">
        <v>40</v>
      </c>
      <c r="L4" s="27">
        <v>90</v>
      </c>
      <c r="M4" s="27">
        <v>370</v>
      </c>
    </row>
    <row r="5" spans="1:13" x14ac:dyDescent="0.25">
      <c r="A5" s="2" t="s">
        <v>45</v>
      </c>
      <c r="B5" s="26">
        <v>200</v>
      </c>
      <c r="C5" s="26">
        <v>1000</v>
      </c>
      <c r="D5" s="26">
        <v>11000</v>
      </c>
      <c r="J5" s="2" t="s">
        <v>45</v>
      </c>
      <c r="K5" s="26">
        <v>200</v>
      </c>
      <c r="L5" s="26">
        <v>1000</v>
      </c>
      <c r="M5" s="26">
        <v>11000</v>
      </c>
    </row>
    <row r="6" spans="1:13" x14ac:dyDescent="0.25">
      <c r="A6" s="2" t="s">
        <v>44</v>
      </c>
      <c r="B6" s="6">
        <f>B4/B5</f>
        <v>0.2</v>
      </c>
      <c r="C6" s="6">
        <f>C4/C5</f>
        <v>0.09</v>
      </c>
      <c r="D6" s="6">
        <f>D4/D5</f>
        <v>3.3636363636363638E-2</v>
      </c>
      <c r="J6" s="2" t="s">
        <v>44</v>
      </c>
      <c r="K6" s="6">
        <f>K4/K5</f>
        <v>0.2</v>
      </c>
      <c r="L6" s="6">
        <f>L4/L5</f>
        <v>0.09</v>
      </c>
      <c r="M6" s="6">
        <f>M4/M5</f>
        <v>3.3636363636363638E-2</v>
      </c>
    </row>
    <row r="8" spans="1:13" x14ac:dyDescent="0.25">
      <c r="A8" s="24" t="s">
        <v>43</v>
      </c>
      <c r="B8" s="24">
        <v>15</v>
      </c>
      <c r="C8" s="24"/>
      <c r="D8" s="24"/>
      <c r="J8" s="24" t="s">
        <v>43</v>
      </c>
      <c r="K8" s="24">
        <v>500</v>
      </c>
      <c r="L8" s="24"/>
      <c r="M8" s="24"/>
    </row>
    <row r="9" spans="1:13" x14ac:dyDescent="0.25">
      <c r="A9" s="24" t="s">
        <v>42</v>
      </c>
      <c r="B9" s="24">
        <v>5</v>
      </c>
      <c r="C9" s="24"/>
      <c r="D9" s="24"/>
      <c r="J9" s="24" t="s">
        <v>42</v>
      </c>
      <c r="K9" s="24">
        <v>5</v>
      </c>
      <c r="L9" s="24"/>
      <c r="M9" s="24"/>
    </row>
    <row r="10" spans="1:13" x14ac:dyDescent="0.25">
      <c r="A10" s="24" t="s">
        <v>41</v>
      </c>
      <c r="B10" s="24">
        <v>50</v>
      </c>
      <c r="C10" s="24"/>
      <c r="D10" s="24"/>
      <c r="J10" s="24" t="s">
        <v>41</v>
      </c>
      <c r="K10" s="24">
        <v>50</v>
      </c>
      <c r="L10" s="24"/>
      <c r="M10" s="24"/>
    </row>
    <row r="11" spans="1:13" x14ac:dyDescent="0.25">
      <c r="A11" s="24" t="s">
        <v>40</v>
      </c>
      <c r="B11" s="25">
        <f>B8*B9*B10</f>
        <v>3750</v>
      </c>
      <c r="C11" s="24"/>
      <c r="D11" s="24"/>
      <c r="J11" s="24" t="s">
        <v>40</v>
      </c>
      <c r="K11" s="25">
        <f>K8*K9*K10</f>
        <v>125000</v>
      </c>
      <c r="L11" s="24"/>
      <c r="M11" s="24"/>
    </row>
    <row r="13" spans="1:13" x14ac:dyDescent="0.25">
      <c r="A13" s="22" t="s">
        <v>39</v>
      </c>
      <c r="B13" s="23">
        <v>0.2</v>
      </c>
      <c r="C13" s="23">
        <v>0.09</v>
      </c>
      <c r="D13" s="23">
        <v>0.03</v>
      </c>
      <c r="J13" s="22" t="s">
        <v>39</v>
      </c>
      <c r="K13" s="23">
        <v>0.2</v>
      </c>
      <c r="L13" s="23">
        <v>0.09</v>
      </c>
      <c r="M13" s="23">
        <v>0.03</v>
      </c>
    </row>
    <row r="14" spans="1:13" x14ac:dyDescent="0.25">
      <c r="A14" s="22" t="s">
        <v>38</v>
      </c>
      <c r="B14" s="21">
        <f>$B$8*$B$9*$B$10</f>
        <v>3750</v>
      </c>
      <c r="C14" s="21">
        <f>$B$8*$B$9*$B$10</f>
        <v>3750</v>
      </c>
      <c r="D14" s="21">
        <f>$B$8*$B$9*$B$10</f>
        <v>3750</v>
      </c>
      <c r="J14" s="22" t="s">
        <v>38</v>
      </c>
      <c r="K14" s="21">
        <f>$K$8*$K$9*$K$10</f>
        <v>125000</v>
      </c>
      <c r="L14" s="21">
        <f>$K$8*$K$9*$K$10</f>
        <v>125000</v>
      </c>
      <c r="M14" s="21">
        <f>$K$8*$K$9*$K$10</f>
        <v>125000</v>
      </c>
    </row>
    <row r="16" spans="1:13" x14ac:dyDescent="0.25">
      <c r="A16" s="18" t="s">
        <v>37</v>
      </c>
      <c r="B16" s="19">
        <f>B13*B14</f>
        <v>750</v>
      </c>
      <c r="C16" s="19">
        <f>C13*C14</f>
        <v>337.5</v>
      </c>
      <c r="D16" s="19">
        <f>D13*D14</f>
        <v>112.5</v>
      </c>
      <c r="E16" s="20"/>
      <c r="J16" s="18" t="s">
        <v>37</v>
      </c>
      <c r="K16" s="19">
        <f>K13*K14</f>
        <v>25000</v>
      </c>
      <c r="L16" s="19">
        <f>L13*L14</f>
        <v>11250</v>
      </c>
      <c r="M16" s="19">
        <f>M13*M14</f>
        <v>3750</v>
      </c>
    </row>
    <row r="17" spans="1:13" x14ac:dyDescent="0.25">
      <c r="A17" s="18" t="s">
        <v>36</v>
      </c>
      <c r="B17" s="18">
        <v>2</v>
      </c>
      <c r="C17" s="18">
        <v>2</v>
      </c>
      <c r="D17" s="18">
        <v>2</v>
      </c>
      <c r="J17" s="18" t="s">
        <v>36</v>
      </c>
      <c r="K17" s="18">
        <v>2</v>
      </c>
      <c r="L17" s="18">
        <v>2</v>
      </c>
      <c r="M17" s="18">
        <v>2</v>
      </c>
    </row>
    <row r="18" spans="1:13" x14ac:dyDescent="0.25">
      <c r="A18" s="17" t="s">
        <v>35</v>
      </c>
      <c r="B18" s="16">
        <f>B16*B17</f>
        <v>1500</v>
      </c>
      <c r="C18" s="16">
        <f>C16*C17</f>
        <v>675</v>
      </c>
      <c r="D18" s="16">
        <f>D16*D17</f>
        <v>225</v>
      </c>
      <c r="J18" s="17" t="s">
        <v>35</v>
      </c>
      <c r="K18" s="16">
        <f>K16*K17</f>
        <v>50000</v>
      </c>
      <c r="L18" s="16">
        <f>L16*L17</f>
        <v>22500</v>
      </c>
      <c r="M18" s="16">
        <f>M16*M17</f>
        <v>7500</v>
      </c>
    </row>
    <row r="19" spans="1:13" x14ac:dyDescent="0.25">
      <c r="B19" s="15" t="s">
        <v>34</v>
      </c>
      <c r="C19" s="15" t="s">
        <v>33</v>
      </c>
      <c r="D19" s="15" t="s">
        <v>32</v>
      </c>
      <c r="K19" s="15" t="s">
        <v>34</v>
      </c>
      <c r="L19" s="15" t="s">
        <v>33</v>
      </c>
      <c r="M19" s="15" t="s">
        <v>32</v>
      </c>
    </row>
    <row r="20" spans="1:13" x14ac:dyDescent="0.25">
      <c r="A20" s="14" t="s">
        <v>31</v>
      </c>
      <c r="B20" s="13">
        <f>B2+B18</f>
        <v>1529</v>
      </c>
      <c r="C20" s="13">
        <f>C2+C18</f>
        <v>824</v>
      </c>
      <c r="D20" s="13">
        <f>D2+D18</f>
        <v>774</v>
      </c>
      <c r="J20" s="14" t="s">
        <v>31</v>
      </c>
      <c r="K20" s="13">
        <f>K2+K18</f>
        <v>50029</v>
      </c>
      <c r="L20" s="13">
        <f>L2+L18</f>
        <v>22649</v>
      </c>
      <c r="M20" s="13">
        <f>M2+M18</f>
        <v>8049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zoomScale="85" zoomScaleNormal="85" workbookViewId="0">
      <selection activeCell="M17" sqref="M17"/>
    </sheetView>
  </sheetViews>
  <sheetFormatPr defaultRowHeight="15" x14ac:dyDescent="0.25"/>
  <cols>
    <col min="1" max="1" width="29.85546875" bestFit="1" customWidth="1"/>
    <col min="2" max="2" width="2" bestFit="1" customWidth="1"/>
    <col min="3" max="3" width="10.28515625" bestFit="1" customWidth="1"/>
    <col min="4" max="5" width="11.28515625" bestFit="1" customWidth="1"/>
    <col min="7" max="7" width="10.28515625" bestFit="1" customWidth="1"/>
    <col min="8" max="8" width="14" bestFit="1" customWidth="1"/>
    <col min="10" max="10" width="29.85546875" bestFit="1" customWidth="1"/>
    <col min="12" max="12" width="10.28515625" bestFit="1" customWidth="1"/>
    <col min="13" max="14" width="11.28515625" bestFit="1" customWidth="1"/>
  </cols>
  <sheetData>
    <row r="1" spans="1:14" ht="21" x14ac:dyDescent="0.35">
      <c r="A1" s="40" t="s">
        <v>30</v>
      </c>
      <c r="C1" s="39" t="s">
        <v>74</v>
      </c>
      <c r="D1" s="39" t="s">
        <v>73</v>
      </c>
      <c r="E1" s="39" t="s">
        <v>72</v>
      </c>
      <c r="J1" s="40" t="s">
        <v>29</v>
      </c>
      <c r="L1" s="39" t="s">
        <v>74</v>
      </c>
      <c r="M1" s="39" t="s">
        <v>73</v>
      </c>
      <c r="N1" s="39" t="s">
        <v>72</v>
      </c>
    </row>
    <row r="2" spans="1:14" x14ac:dyDescent="0.25">
      <c r="A2" s="36" t="s">
        <v>71</v>
      </c>
      <c r="J2" s="36" t="s">
        <v>71</v>
      </c>
    </row>
    <row r="3" spans="1:14" x14ac:dyDescent="0.25">
      <c r="A3" t="s">
        <v>70</v>
      </c>
      <c r="C3" s="1">
        <v>14500</v>
      </c>
      <c r="D3" s="1">
        <v>31000</v>
      </c>
      <c r="E3" s="1">
        <v>72000</v>
      </c>
      <c r="J3" t="s">
        <v>70</v>
      </c>
      <c r="L3" s="1">
        <v>14500</v>
      </c>
      <c r="M3" s="1">
        <v>31000</v>
      </c>
      <c r="N3" s="1">
        <v>72000</v>
      </c>
    </row>
    <row r="4" spans="1:14" x14ac:dyDescent="0.25">
      <c r="A4" t="s">
        <v>69</v>
      </c>
      <c r="C4" s="37">
        <v>1450</v>
      </c>
      <c r="D4" s="37">
        <v>3100</v>
      </c>
      <c r="E4" s="37">
        <v>7200</v>
      </c>
      <c r="J4" t="s">
        <v>69</v>
      </c>
      <c r="L4" s="37">
        <v>1450</v>
      </c>
      <c r="M4" s="37">
        <v>3100</v>
      </c>
      <c r="N4" s="37">
        <v>7200</v>
      </c>
    </row>
    <row r="5" spans="1:14" x14ac:dyDescent="0.25">
      <c r="C5" s="37"/>
      <c r="D5" s="37"/>
      <c r="E5" s="37"/>
      <c r="J5" t="s">
        <v>68</v>
      </c>
      <c r="L5" s="38">
        <v>0.4</v>
      </c>
      <c r="M5" s="38">
        <v>0.4</v>
      </c>
      <c r="N5" s="38">
        <v>0.4</v>
      </c>
    </row>
    <row r="6" spans="1:14" x14ac:dyDescent="0.25">
      <c r="J6" t="s">
        <v>67</v>
      </c>
      <c r="L6" s="1">
        <f>L3*L5</f>
        <v>5800</v>
      </c>
      <c r="M6" s="1">
        <f>M3*M5</f>
        <v>12400</v>
      </c>
      <c r="N6" s="1">
        <f>N3*N5</f>
        <v>28800</v>
      </c>
    </row>
    <row r="7" spans="1:14" x14ac:dyDescent="0.25">
      <c r="J7" t="s">
        <v>66</v>
      </c>
      <c r="L7" s="1">
        <f>L3+L4+L6</f>
        <v>21750</v>
      </c>
      <c r="M7" s="1">
        <f>M3+M4+M6</f>
        <v>46500</v>
      </c>
      <c r="N7" s="1">
        <f>N3+N4+N6</f>
        <v>108000</v>
      </c>
    </row>
    <row r="9" spans="1:14" x14ac:dyDescent="0.25">
      <c r="A9" s="36" t="s">
        <v>65</v>
      </c>
      <c r="J9" s="36" t="s">
        <v>65</v>
      </c>
    </row>
    <row r="10" spans="1:14" x14ac:dyDescent="0.25">
      <c r="A10" t="s">
        <v>64</v>
      </c>
      <c r="C10">
        <v>1500</v>
      </c>
      <c r="D10">
        <v>2500</v>
      </c>
      <c r="E10">
        <v>3100</v>
      </c>
      <c r="J10" t="s">
        <v>64</v>
      </c>
      <c r="L10">
        <v>1500</v>
      </c>
      <c r="M10">
        <v>2500</v>
      </c>
      <c r="N10">
        <v>3100</v>
      </c>
    </row>
    <row r="11" spans="1:14" x14ac:dyDescent="0.25">
      <c r="A11" t="s">
        <v>63</v>
      </c>
      <c r="C11">
        <v>210</v>
      </c>
      <c r="D11">
        <v>300</v>
      </c>
      <c r="E11">
        <v>450</v>
      </c>
      <c r="J11" t="s">
        <v>63</v>
      </c>
      <c r="L11">
        <v>210</v>
      </c>
      <c r="M11">
        <v>300</v>
      </c>
      <c r="N11">
        <v>450</v>
      </c>
    </row>
    <row r="12" spans="1:14" x14ac:dyDescent="0.25">
      <c r="A12" t="s">
        <v>62</v>
      </c>
      <c r="C12" s="37"/>
      <c r="D12" s="37"/>
      <c r="E12" s="37"/>
      <c r="J12" t="s">
        <v>62</v>
      </c>
      <c r="L12" s="37"/>
      <c r="M12" s="37"/>
      <c r="N12" s="37"/>
    </row>
    <row r="14" spans="1:14" x14ac:dyDescent="0.25">
      <c r="A14" s="36" t="s">
        <v>61</v>
      </c>
      <c r="J14" s="36" t="s">
        <v>61</v>
      </c>
    </row>
    <row r="15" spans="1:14" x14ac:dyDescent="0.25">
      <c r="A15" t="s">
        <v>60</v>
      </c>
      <c r="C15" s="33">
        <v>30000</v>
      </c>
      <c r="D15" s="33">
        <v>30000</v>
      </c>
      <c r="E15" s="33">
        <v>30000</v>
      </c>
      <c r="J15" t="s">
        <v>60</v>
      </c>
      <c r="L15" s="33">
        <v>30000</v>
      </c>
      <c r="M15" s="33">
        <v>30000</v>
      </c>
      <c r="N15" s="33">
        <v>30000</v>
      </c>
    </row>
    <row r="16" spans="1:14" x14ac:dyDescent="0.25">
      <c r="A16" t="s">
        <v>59</v>
      </c>
      <c r="C16">
        <v>35</v>
      </c>
      <c r="D16">
        <v>19</v>
      </c>
      <c r="E16">
        <v>17</v>
      </c>
      <c r="G16" s="33"/>
      <c r="H16" s="30"/>
      <c r="J16" t="s">
        <v>59</v>
      </c>
      <c r="L16">
        <v>35</v>
      </c>
      <c r="M16">
        <v>19</v>
      </c>
      <c r="N16">
        <v>17</v>
      </c>
    </row>
    <row r="17" spans="1:14" x14ac:dyDescent="0.25">
      <c r="A17" t="s">
        <v>58</v>
      </c>
      <c r="C17" s="20">
        <v>3.98</v>
      </c>
      <c r="D17" s="20">
        <v>3.98</v>
      </c>
      <c r="E17" s="20">
        <v>3.98</v>
      </c>
      <c r="J17" t="s">
        <v>58</v>
      </c>
      <c r="L17" s="20">
        <v>3.98</v>
      </c>
      <c r="M17" s="20">
        <v>3.98</v>
      </c>
      <c r="N17" s="20">
        <v>3.98</v>
      </c>
    </row>
    <row r="18" spans="1:14" x14ac:dyDescent="0.25">
      <c r="A18" t="s">
        <v>57</v>
      </c>
      <c r="C18" s="30">
        <f>C15/C16*C17</f>
        <v>3411.4285714285711</v>
      </c>
      <c r="D18" s="30">
        <f>D15/D16*D17</f>
        <v>6284.21052631579</v>
      </c>
      <c r="E18" s="30">
        <f>E15/E16*E17</f>
        <v>7023.5294117647063</v>
      </c>
      <c r="G18" s="35"/>
      <c r="J18" t="s">
        <v>57</v>
      </c>
      <c r="L18" s="30">
        <f>L15/L16*L17</f>
        <v>3411.4285714285711</v>
      </c>
      <c r="M18" s="30">
        <f>M15/M16*M17</f>
        <v>6284.21052631579</v>
      </c>
      <c r="N18" s="30">
        <f>N15/N16*N17</f>
        <v>7023.5294117647063</v>
      </c>
    </row>
    <row r="20" spans="1:14" x14ac:dyDescent="0.25">
      <c r="A20" t="s">
        <v>56</v>
      </c>
      <c r="C20" s="30">
        <f>C10+C11+C18</f>
        <v>5121.4285714285706</v>
      </c>
      <c r="D20" s="30">
        <f>D10+D11+D18</f>
        <v>9084.21052631579</v>
      </c>
      <c r="E20" s="30">
        <f>E10+E11+E18</f>
        <v>10573.529411764706</v>
      </c>
      <c r="J20" t="s">
        <v>56</v>
      </c>
      <c r="L20" s="30">
        <f>L10+L11+L18</f>
        <v>5121.4285714285706</v>
      </c>
      <c r="M20" s="30">
        <f>M10+M11+M18</f>
        <v>9084.21052631579</v>
      </c>
      <c r="N20" s="30">
        <f>N10+N11+N18</f>
        <v>10573.529411764706</v>
      </c>
    </row>
    <row r="22" spans="1:14" x14ac:dyDescent="0.25">
      <c r="A22" t="s">
        <v>55</v>
      </c>
      <c r="C22" s="34">
        <v>30000</v>
      </c>
      <c r="D22" s="34">
        <v>30000</v>
      </c>
      <c r="E22" s="34">
        <v>30000</v>
      </c>
      <c r="J22" t="s">
        <v>55</v>
      </c>
      <c r="L22" s="34">
        <v>30000</v>
      </c>
      <c r="M22" s="34">
        <v>30000</v>
      </c>
      <c r="N22" s="34">
        <v>30000</v>
      </c>
    </row>
    <row r="23" spans="1:14" x14ac:dyDescent="0.25">
      <c r="A23" t="s">
        <v>54</v>
      </c>
      <c r="C23" s="33">
        <v>250000</v>
      </c>
      <c r="D23" s="33">
        <v>250000</v>
      </c>
      <c r="E23" s="33">
        <v>250000</v>
      </c>
      <c r="J23" t="s">
        <v>54</v>
      </c>
      <c r="L23" s="33">
        <v>250000</v>
      </c>
      <c r="M23" s="33">
        <v>250000</v>
      </c>
      <c r="N23" s="33">
        <v>250000</v>
      </c>
    </row>
    <row r="24" spans="1:14" x14ac:dyDescent="0.25">
      <c r="A24" t="s">
        <v>53</v>
      </c>
      <c r="C24" s="32">
        <f>C23/C22</f>
        <v>8.3333333333333339</v>
      </c>
      <c r="D24" s="32">
        <f>D23/D22</f>
        <v>8.3333333333333339</v>
      </c>
      <c r="E24" s="32">
        <f>E23/E22</f>
        <v>8.3333333333333339</v>
      </c>
      <c r="J24" t="s">
        <v>53</v>
      </c>
      <c r="L24" s="32">
        <f>L23/L22</f>
        <v>8.3333333333333339</v>
      </c>
      <c r="M24" s="32">
        <f>M23/M22</f>
        <v>8.3333333333333339</v>
      </c>
      <c r="N24" s="32">
        <f>N23/N22</f>
        <v>8.3333333333333339</v>
      </c>
    </row>
    <row r="26" spans="1:14" x14ac:dyDescent="0.25">
      <c r="A26" t="s">
        <v>52</v>
      </c>
      <c r="C26" s="1">
        <f>C20*C24</f>
        <v>42678.571428571428</v>
      </c>
      <c r="D26" s="1">
        <f>D20*D24</f>
        <v>75701.754385964916</v>
      </c>
      <c r="E26" s="1">
        <f>E20*E24</f>
        <v>88112.745098039231</v>
      </c>
      <c r="G26" s="31"/>
      <c r="J26" t="s">
        <v>52</v>
      </c>
      <c r="L26" s="1">
        <f>L20*L24</f>
        <v>42678.571428571428</v>
      </c>
      <c r="M26" s="1">
        <f>M20*M24</f>
        <v>75701.754385964916</v>
      </c>
      <c r="N26" s="1">
        <f>N20*N24</f>
        <v>88112.745098039231</v>
      </c>
    </row>
    <row r="28" spans="1:14" x14ac:dyDescent="0.25">
      <c r="A28" t="s">
        <v>51</v>
      </c>
      <c r="C28" s="1">
        <f>C3+C4+C26</f>
        <v>58628.571428571428</v>
      </c>
      <c r="D28" s="1">
        <f>D3+D4+D26</f>
        <v>109801.75438596492</v>
      </c>
      <c r="E28" s="1">
        <f>E3+E4+E26</f>
        <v>167312.74509803922</v>
      </c>
      <c r="J28" t="s">
        <v>51</v>
      </c>
      <c r="L28" s="1">
        <f>L7+L26</f>
        <v>64428.571428571428</v>
      </c>
      <c r="M28" s="1">
        <f>M7+M26</f>
        <v>122201.75438596492</v>
      </c>
      <c r="N28" s="1">
        <f>N7+N26</f>
        <v>196112.74509803922</v>
      </c>
    </row>
    <row r="29" spans="1:14" x14ac:dyDescent="0.25">
      <c r="A29" t="s">
        <v>50</v>
      </c>
      <c r="C29" s="30">
        <f>C28/C24</f>
        <v>7035.4285714285706</v>
      </c>
      <c r="D29" s="30">
        <f>D28/D24</f>
        <v>13176.210526315788</v>
      </c>
      <c r="E29" s="30">
        <f>E28/E24</f>
        <v>20077.529411764706</v>
      </c>
      <c r="J29" t="s">
        <v>50</v>
      </c>
      <c r="L29" s="30">
        <f>L28/8.333</f>
        <v>7731.737840942209</v>
      </c>
      <c r="M29" s="30">
        <f>M28/8.333</f>
        <v>14664.797118200517</v>
      </c>
      <c r="N29" s="30">
        <f>N28/8.333</f>
        <v>23534.47079059633</v>
      </c>
    </row>
    <row r="32" spans="1:14" x14ac:dyDescent="0.25">
      <c r="H32" s="30"/>
    </row>
    <row r="33" spans="2:8" x14ac:dyDescent="0.25">
      <c r="H33" s="30"/>
    </row>
    <row r="37" spans="2:8" x14ac:dyDescent="0.25">
      <c r="B37">
        <v>1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tabSelected="1" topLeftCell="B1" workbookViewId="0">
      <selection activeCell="K26" sqref="K26"/>
    </sheetView>
  </sheetViews>
  <sheetFormatPr defaultRowHeight="15" x14ac:dyDescent="0.25"/>
  <cols>
    <col min="1" max="1" width="25.28515625" bestFit="1" customWidth="1"/>
    <col min="2" max="2" width="4" bestFit="1" customWidth="1"/>
    <col min="3" max="3" width="9.28515625" bestFit="1" customWidth="1"/>
    <col min="4" max="4" width="11" bestFit="1" customWidth="1"/>
    <col min="5" max="5" width="11.42578125" bestFit="1" customWidth="1"/>
    <col min="6" max="6" width="18.7109375" bestFit="1" customWidth="1"/>
    <col min="7" max="7" width="10" bestFit="1" customWidth="1"/>
    <col min="8" max="8" width="11" bestFit="1" customWidth="1"/>
    <col min="9" max="9" width="11.42578125" bestFit="1" customWidth="1"/>
    <col min="10" max="10" width="11.42578125" customWidth="1"/>
    <col min="11" max="11" width="23.28515625" bestFit="1" customWidth="1"/>
    <col min="12" max="12" width="3" bestFit="1" customWidth="1"/>
    <col min="13" max="13" width="10" bestFit="1" customWidth="1"/>
    <col min="14" max="14" width="11" bestFit="1" customWidth="1"/>
    <col min="15" max="15" width="11.42578125" bestFit="1" customWidth="1"/>
    <col min="17" max="17" width="23.28515625" bestFit="1" customWidth="1"/>
  </cols>
  <sheetData>
    <row r="1" spans="1:15" x14ac:dyDescent="0.25">
      <c r="C1" t="s">
        <v>75</v>
      </c>
      <c r="D1" t="s">
        <v>76</v>
      </c>
      <c r="E1" t="s">
        <v>77</v>
      </c>
      <c r="F1" t="s">
        <v>78</v>
      </c>
      <c r="G1" t="s">
        <v>75</v>
      </c>
      <c r="H1" t="s">
        <v>76</v>
      </c>
      <c r="I1" t="s">
        <v>77</v>
      </c>
      <c r="K1" t="s">
        <v>79</v>
      </c>
      <c r="M1" t="s">
        <v>75</v>
      </c>
      <c r="N1" t="s">
        <v>76</v>
      </c>
      <c r="O1" t="s">
        <v>77</v>
      </c>
    </row>
    <row r="2" spans="1:15" x14ac:dyDescent="0.25">
      <c r="A2" t="s">
        <v>80</v>
      </c>
      <c r="C2" s="30">
        <v>0.5</v>
      </c>
      <c r="D2" s="30">
        <v>0.4</v>
      </c>
      <c r="E2" s="30">
        <v>1.4</v>
      </c>
      <c r="F2">
        <v>3</v>
      </c>
      <c r="G2" s="30">
        <f>$F2*C2</f>
        <v>1.5</v>
      </c>
      <c r="H2" s="30">
        <f>$F2*D2</f>
        <v>1.2000000000000002</v>
      </c>
      <c r="I2" s="30">
        <f>$F2*E2</f>
        <v>4.1999999999999993</v>
      </c>
      <c r="J2" s="30"/>
      <c r="K2" t="s">
        <v>81</v>
      </c>
      <c r="L2">
        <v>5</v>
      </c>
      <c r="M2" s="30">
        <f>$L2*C2</f>
        <v>2.5</v>
      </c>
      <c r="N2" s="30">
        <f>$L2*D2</f>
        <v>2</v>
      </c>
      <c r="O2" s="30">
        <f>$L2*E2</f>
        <v>7</v>
      </c>
    </row>
    <row r="3" spans="1:15" x14ac:dyDescent="0.25">
      <c r="A3" t="s">
        <v>82</v>
      </c>
      <c r="C3" s="30">
        <v>28</v>
      </c>
      <c r="D3" s="30">
        <v>33</v>
      </c>
      <c r="E3" s="30">
        <v>31</v>
      </c>
      <c r="F3">
        <v>1</v>
      </c>
      <c r="G3" s="30">
        <f>$F3*C3</f>
        <v>28</v>
      </c>
      <c r="H3" s="30">
        <f>$F3*D3</f>
        <v>33</v>
      </c>
      <c r="I3" s="30">
        <f>$F3*E3</f>
        <v>31</v>
      </c>
      <c r="J3" s="30"/>
      <c r="K3" t="s">
        <v>83</v>
      </c>
      <c r="L3">
        <v>1</v>
      </c>
      <c r="M3" s="30">
        <f>$L3*C3</f>
        <v>28</v>
      </c>
      <c r="N3" s="30">
        <f>$L3*D3</f>
        <v>33</v>
      </c>
      <c r="O3" s="30">
        <f>$L3*E3</f>
        <v>31</v>
      </c>
    </row>
    <row r="4" spans="1:15" x14ac:dyDescent="0.25">
      <c r="A4" t="s">
        <v>84</v>
      </c>
      <c r="C4" s="30">
        <v>1.8</v>
      </c>
      <c r="D4" s="30">
        <v>1</v>
      </c>
      <c r="E4" s="30">
        <v>2</v>
      </c>
      <c r="F4">
        <v>7</v>
      </c>
      <c r="G4" s="30">
        <f>$F4*C4</f>
        <v>12.6</v>
      </c>
      <c r="H4" s="30">
        <f>$F4*D4</f>
        <v>7</v>
      </c>
      <c r="I4" s="30">
        <f>$F4*E4</f>
        <v>14</v>
      </c>
      <c r="J4" s="30"/>
      <c r="K4" t="s">
        <v>85</v>
      </c>
      <c r="L4">
        <v>4</v>
      </c>
      <c r="M4" s="30">
        <f>$L4*C4</f>
        <v>7.2</v>
      </c>
      <c r="N4" s="30">
        <f>$L4*D4</f>
        <v>4</v>
      </c>
      <c r="O4" s="30">
        <f>$L4*E4</f>
        <v>8</v>
      </c>
    </row>
    <row r="5" spans="1:15" x14ac:dyDescent="0.25">
      <c r="A5" t="s">
        <v>86</v>
      </c>
      <c r="C5" s="30">
        <v>1</v>
      </c>
      <c r="D5" s="30">
        <v>0.8</v>
      </c>
      <c r="E5" s="30">
        <v>1.5</v>
      </c>
      <c r="F5">
        <v>1</v>
      </c>
      <c r="G5" s="30">
        <f>$F5*C5</f>
        <v>1</v>
      </c>
      <c r="H5" s="30">
        <f>$F5*D5</f>
        <v>0.8</v>
      </c>
      <c r="I5" s="30">
        <f>$F5*E5</f>
        <v>1.5</v>
      </c>
      <c r="J5" s="30"/>
      <c r="K5" t="s">
        <v>87</v>
      </c>
      <c r="L5">
        <v>2</v>
      </c>
      <c r="M5" s="30">
        <f>$L5*C5</f>
        <v>2</v>
      </c>
      <c r="N5" s="30">
        <f>$L5*D5</f>
        <v>1.6</v>
      </c>
      <c r="O5" s="30">
        <f>$L5*E5</f>
        <v>3</v>
      </c>
    </row>
    <row r="6" spans="1:15" x14ac:dyDescent="0.25">
      <c r="A6" t="s">
        <v>88</v>
      </c>
      <c r="C6" s="30">
        <v>2</v>
      </c>
      <c r="D6" s="30">
        <v>1.4</v>
      </c>
      <c r="E6" s="30">
        <v>2.4</v>
      </c>
      <c r="F6">
        <v>2</v>
      </c>
      <c r="G6" s="30">
        <f>$F6*C6</f>
        <v>4</v>
      </c>
      <c r="H6" s="30">
        <f>$F6*D6</f>
        <v>2.8</v>
      </c>
      <c r="I6" s="30">
        <f>$F6*E6</f>
        <v>4.8</v>
      </c>
      <c r="J6" s="30"/>
      <c r="K6" t="s">
        <v>89</v>
      </c>
      <c r="L6">
        <v>2</v>
      </c>
      <c r="M6" s="30">
        <f>$L6*C6</f>
        <v>4</v>
      </c>
      <c r="N6" s="30">
        <f>$L6*D6</f>
        <v>2.8</v>
      </c>
      <c r="O6" s="30">
        <f>$L6*E6</f>
        <v>4.8</v>
      </c>
    </row>
    <row r="7" spans="1:15" x14ac:dyDescent="0.25">
      <c r="A7" t="s">
        <v>90</v>
      </c>
      <c r="C7" s="30">
        <v>0.9</v>
      </c>
      <c r="D7" s="30">
        <v>0.2</v>
      </c>
      <c r="E7" s="30">
        <v>0.8</v>
      </c>
      <c r="F7">
        <v>2</v>
      </c>
      <c r="G7" s="30">
        <f>$F7*C7</f>
        <v>1.8</v>
      </c>
      <c r="H7" s="30">
        <f>$F7*D7</f>
        <v>0.4</v>
      </c>
      <c r="I7" s="30">
        <f>$F7*E7</f>
        <v>1.6</v>
      </c>
      <c r="J7" s="30"/>
      <c r="K7" t="s">
        <v>91</v>
      </c>
      <c r="L7">
        <v>2</v>
      </c>
      <c r="M7" s="30">
        <f>$L7*C7</f>
        <v>1.8</v>
      </c>
      <c r="N7" s="30">
        <f>$L7*D7</f>
        <v>0.4</v>
      </c>
      <c r="O7" s="30">
        <f>$L7*E7</f>
        <v>1.6</v>
      </c>
    </row>
    <row r="8" spans="1:15" x14ac:dyDescent="0.25">
      <c r="A8" t="s">
        <v>92</v>
      </c>
      <c r="C8" s="30">
        <v>0.9</v>
      </c>
      <c r="D8" s="30">
        <v>0.59</v>
      </c>
      <c r="E8" s="30">
        <v>2.59</v>
      </c>
      <c r="F8">
        <v>10</v>
      </c>
      <c r="G8" s="30">
        <f>$F8*C8</f>
        <v>9</v>
      </c>
      <c r="H8" s="30">
        <f>$F8*D8</f>
        <v>5.8999999999999995</v>
      </c>
      <c r="I8" s="30">
        <f>$F8*E8</f>
        <v>25.9</v>
      </c>
      <c r="J8" s="30"/>
      <c r="K8" t="s">
        <v>93</v>
      </c>
      <c r="L8">
        <v>10</v>
      </c>
      <c r="M8" s="30">
        <f>$L8*C8</f>
        <v>9</v>
      </c>
      <c r="N8" s="30">
        <f>$L8*D8</f>
        <v>5.8999999999999995</v>
      </c>
      <c r="O8" s="30">
        <f>$L8*E8</f>
        <v>25.9</v>
      </c>
    </row>
    <row r="9" spans="1:15" x14ac:dyDescent="0.25">
      <c r="A9" t="s">
        <v>94</v>
      </c>
      <c r="C9" s="30">
        <v>1.2</v>
      </c>
      <c r="D9" s="30">
        <v>3.25</v>
      </c>
      <c r="E9" s="30">
        <v>2.15</v>
      </c>
      <c r="F9">
        <v>4</v>
      </c>
      <c r="G9" s="30">
        <f>$F9*C9</f>
        <v>4.8</v>
      </c>
      <c r="H9" s="30">
        <f>$F9*D9</f>
        <v>13</v>
      </c>
      <c r="I9" s="30">
        <f>$F9*E9</f>
        <v>8.6</v>
      </c>
      <c r="J9" s="30"/>
      <c r="K9" t="s">
        <v>95</v>
      </c>
      <c r="L9">
        <v>1</v>
      </c>
      <c r="M9" s="30">
        <f>$L9*C9</f>
        <v>1.2</v>
      </c>
      <c r="N9" s="30">
        <f>$L9*D9</f>
        <v>3.25</v>
      </c>
      <c r="O9" s="30">
        <f>$L9*E9</f>
        <v>2.15</v>
      </c>
    </row>
    <row r="10" spans="1:15" x14ac:dyDescent="0.25">
      <c r="A10" t="s">
        <v>96</v>
      </c>
      <c r="C10" s="30">
        <v>9.5</v>
      </c>
      <c r="D10" s="30">
        <v>14</v>
      </c>
      <c r="E10" s="30">
        <v>13</v>
      </c>
      <c r="F10">
        <v>1</v>
      </c>
      <c r="G10" s="30">
        <f>$F10*C10</f>
        <v>9.5</v>
      </c>
      <c r="H10" s="30">
        <f>$F10*D10</f>
        <v>14</v>
      </c>
      <c r="I10" s="30">
        <f>$F10*E10</f>
        <v>13</v>
      </c>
      <c r="J10" s="30"/>
      <c r="K10" t="s">
        <v>97</v>
      </c>
      <c r="L10">
        <v>1</v>
      </c>
      <c r="M10" s="30">
        <f>$L10*C10</f>
        <v>9.5</v>
      </c>
      <c r="N10" s="30">
        <f>$L10*D10</f>
        <v>14</v>
      </c>
      <c r="O10" s="30">
        <f>$L10*E10</f>
        <v>13</v>
      </c>
    </row>
    <row r="11" spans="1:15" x14ac:dyDescent="0.25">
      <c r="A11" t="s">
        <v>98</v>
      </c>
      <c r="C11" s="30">
        <v>4.5</v>
      </c>
      <c r="D11" s="30">
        <v>2.5499999999999998</v>
      </c>
      <c r="E11" s="30">
        <v>6</v>
      </c>
      <c r="F11">
        <v>1</v>
      </c>
      <c r="G11" s="30">
        <f>$F11*C11</f>
        <v>4.5</v>
      </c>
      <c r="H11" s="30">
        <f>$F11*D11</f>
        <v>2.5499999999999998</v>
      </c>
      <c r="I11" s="30">
        <f>$F11*E11</f>
        <v>6</v>
      </c>
      <c r="J11" s="30"/>
      <c r="K11" t="s">
        <v>99</v>
      </c>
      <c r="L11">
        <v>1</v>
      </c>
      <c r="M11" s="30">
        <f>$L11*C11</f>
        <v>4.5</v>
      </c>
      <c r="N11" s="30">
        <f>$L11*D11</f>
        <v>2.5499999999999998</v>
      </c>
      <c r="O11" s="30">
        <f>$L11*E11</f>
        <v>6</v>
      </c>
    </row>
    <row r="12" spans="1:15" x14ac:dyDescent="0.25">
      <c r="A12" t="s">
        <v>100</v>
      </c>
      <c r="C12" s="30">
        <v>4.2</v>
      </c>
      <c r="D12" s="30">
        <v>2.2000000000000002</v>
      </c>
      <c r="E12" s="30">
        <v>3</v>
      </c>
      <c r="F12">
        <v>1</v>
      </c>
      <c r="G12" s="30">
        <f>$F12*C12</f>
        <v>4.2</v>
      </c>
      <c r="H12" s="30">
        <f>$F12*D12</f>
        <v>2.2000000000000002</v>
      </c>
      <c r="I12" s="30">
        <f>$F12*E12</f>
        <v>3</v>
      </c>
      <c r="J12" s="30"/>
      <c r="K12" t="s">
        <v>101</v>
      </c>
      <c r="L12">
        <v>2</v>
      </c>
      <c r="M12" s="30">
        <f>$L$12*C16</f>
        <v>4</v>
      </c>
      <c r="N12" s="30">
        <f>$L$12*D16</f>
        <v>2</v>
      </c>
      <c r="O12" s="30">
        <f>$L$12*E16</f>
        <v>6</v>
      </c>
    </row>
    <row r="13" spans="1:15" x14ac:dyDescent="0.25">
      <c r="A13" t="s">
        <v>102</v>
      </c>
      <c r="C13" s="30">
        <v>3.9</v>
      </c>
      <c r="D13" s="30">
        <v>5</v>
      </c>
      <c r="E13" s="30">
        <v>8</v>
      </c>
      <c r="F13">
        <v>1</v>
      </c>
      <c r="G13" s="30">
        <f>$F13*C13</f>
        <v>3.9</v>
      </c>
      <c r="H13" s="30">
        <f>$F13*D13</f>
        <v>5</v>
      </c>
      <c r="I13" s="30">
        <f>$F13*E13</f>
        <v>8</v>
      </c>
      <c r="J13" s="30"/>
    </row>
    <row r="14" spans="1:15" x14ac:dyDescent="0.25">
      <c r="A14" t="s">
        <v>103</v>
      </c>
      <c r="C14" s="30">
        <v>1</v>
      </c>
      <c r="D14" s="30">
        <v>2</v>
      </c>
      <c r="E14" s="30">
        <v>1</v>
      </c>
      <c r="F14">
        <v>1</v>
      </c>
      <c r="G14" s="30">
        <f>$F14*C14</f>
        <v>1</v>
      </c>
      <c r="H14" s="30">
        <f>$F14*D14</f>
        <v>2</v>
      </c>
      <c r="I14" s="30">
        <f>$F14*E14</f>
        <v>1</v>
      </c>
      <c r="J14" s="30"/>
      <c r="M14" s="30">
        <f>SUM(M2:M12)</f>
        <v>73.7</v>
      </c>
      <c r="N14" s="30">
        <f>SUM(N2:N12)</f>
        <v>71.499999999999986</v>
      </c>
      <c r="O14" s="30">
        <f>SUM(O2:O12)</f>
        <v>108.45</v>
      </c>
    </row>
    <row r="15" spans="1:15" x14ac:dyDescent="0.25">
      <c r="A15" t="s">
        <v>104</v>
      </c>
      <c r="C15" s="30">
        <v>1</v>
      </c>
      <c r="D15" s="30">
        <v>2</v>
      </c>
      <c r="E15" s="30">
        <v>1</v>
      </c>
      <c r="F15">
        <v>1</v>
      </c>
      <c r="G15" s="30">
        <f>$F15*C15</f>
        <v>1</v>
      </c>
      <c r="H15" s="30">
        <f>$F15*D15</f>
        <v>2</v>
      </c>
      <c r="I15" s="30">
        <f>$F15*E15</f>
        <v>1</v>
      </c>
      <c r="J15" s="30"/>
    </row>
    <row r="16" spans="1:15" x14ac:dyDescent="0.25">
      <c r="A16" t="s">
        <v>105</v>
      </c>
      <c r="C16" s="30">
        <v>2</v>
      </c>
      <c r="D16" s="30">
        <v>1</v>
      </c>
      <c r="E16" s="30">
        <v>3</v>
      </c>
      <c r="F16">
        <v>1</v>
      </c>
      <c r="G16" s="30">
        <f>$F16*C16</f>
        <v>2</v>
      </c>
      <c r="H16" s="30">
        <f>$F16*D16</f>
        <v>1</v>
      </c>
      <c r="I16" s="30">
        <f>$F16*E16</f>
        <v>3</v>
      </c>
      <c r="J16" s="30"/>
    </row>
    <row r="19" spans="1:10" x14ac:dyDescent="0.25">
      <c r="A19" t="s">
        <v>106</v>
      </c>
      <c r="G19" s="30">
        <f>SUM(G2:G16)</f>
        <v>88.8</v>
      </c>
      <c r="H19" s="30">
        <f>SUM(H2:H16)</f>
        <v>92.85</v>
      </c>
      <c r="I19" s="30">
        <f>SUM(I2:I16)</f>
        <v>126.6</v>
      </c>
      <c r="J19" s="30"/>
    </row>
  </sheetData>
  <conditionalFormatting sqref="G19:J19">
    <cfRule type="iconSet" priority="2">
      <iconSet iconSet="4Rating">
        <cfvo type="percent" val="0"/>
        <cfvo type="percent" val="25"/>
        <cfvo type="percent" val="50"/>
        <cfvo type="percent" val="75"/>
      </iconSet>
    </cfRule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M14:O14">
    <cfRule type="iconSet" priority="1">
      <iconSet iconSet="4Rating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Vacation plan</vt:lpstr>
      <vt:lpstr>Printer Decision </vt:lpstr>
      <vt:lpstr>TIM AND SUSAN CAR</vt:lpstr>
      <vt:lpstr>Shopping 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2026-09-24T10:49:30Z</dcterms:created>
  <dcterms:modified xsi:type="dcterms:W3CDTF">2026-09-24T11:47:51Z</dcterms:modified>
</cp:coreProperties>
</file>