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queryTables/queryTable2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ivotTables/pivotTable5.xml" ContentType="application/vnd.openxmlformats-officedocument.spreadsheetml.pivotTable+xml"/>
  <Override PartName="/xl/comments2.xml" ContentType="application/vnd.openxmlformats-officedocument.spreadsheetml.comments+xml"/>
  <Override PartName="/xl/queryTables/queryTable5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90" windowHeight="7455" tabRatio="816" firstSheet="4" activeTab="4"/>
  </bookViews>
  <sheets>
    <sheet name="Hoja2" sheetId="3" state="hidden" r:id="rId1"/>
    <sheet name="Hoja3" sheetId="5" state="hidden" r:id="rId2"/>
    <sheet name="Programa de producción" sheetId="8" state="hidden" r:id="rId3"/>
    <sheet name="PROMEDIO" sheetId="6" state="hidden" r:id="rId4"/>
    <sheet name="Programa de producción Base" sheetId="10" r:id="rId5"/>
    <sheet name="Cantidades minimas a producir" sheetId="9" state="hidden" r:id="rId6"/>
    <sheet name="Inv MP en CH" sheetId="12" state="hidden" r:id="rId7"/>
    <sheet name="MAR" sheetId="11" state="hidden" r:id="rId8"/>
    <sheet name="Hoja1" sheetId="13" state="hidden" r:id="rId9"/>
    <sheet name="Hoja4" sheetId="14" state="hidden" r:id="rId10"/>
    <sheet name="disponible" sheetId="15" state="hidden" r:id="rId11"/>
    <sheet name="Hoja5" sheetId="16" state="hidden" r:id="rId12"/>
    <sheet name="Formulación" sheetId="17" r:id="rId13"/>
    <sheet name="Consumo produccion" sheetId="18" r:id="rId14"/>
    <sheet name="Faltante Producción" sheetId="19" r:id="rId15"/>
    <sheet name="Consumo Faltante Produccion" sheetId="20" r:id="rId16"/>
    <sheet name="Inventario y Balance" sheetId="21" r:id="rId17"/>
    <sheet name="Cantidades a pedir" sheetId="23" r:id="rId18"/>
    <sheet name="Inventario" sheetId="22" r:id="rId19"/>
  </sheets>
  <externalReferences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xlnm._FilterDatabase" localSheetId="10" hidden="1">disponible!$A$1:$I$465</definedName>
    <definedName name="_xlnm._FilterDatabase" localSheetId="8" hidden="1">Hoja1!$A$4:$BM$4</definedName>
    <definedName name="_xlnm._FilterDatabase" localSheetId="1" hidden="1">Hoja3!$A$4:$BW$158</definedName>
    <definedName name="_xlnm._FilterDatabase" localSheetId="11" hidden="1">Hoja5!$A$3:$BL$140</definedName>
    <definedName name="_xlnm._FilterDatabase" localSheetId="6" hidden="1">'Inv MP en CH'!$A$4:$BM$13</definedName>
    <definedName name="_xlnm._FilterDatabase" localSheetId="7" hidden="1">MAR!$B$9:$M$88</definedName>
    <definedName name="_xlnm._FilterDatabase" localSheetId="3" hidden="1">PROMEDIO!$A$8:$P$130</definedName>
    <definedName name="_xlnm.Print_Area" localSheetId="7">MAR!$C$1:$M$164</definedName>
    <definedName name="_xlnm.Print_Area" localSheetId="4">'Programa de producción Base'!$A$1:$L$52</definedName>
    <definedName name="_xlnm.Print_Area" localSheetId="3">PROMEDIO!$F$8:$F$84</definedName>
    <definedName name="inventarios_CH_a_20_de_marzo__2" localSheetId="1">Hoja3!$A$2:$BM$153</definedName>
    <definedName name="inventarios_CH_a_21_de_Marzo" localSheetId="6">'Inv MP en CH'!$A$2:$BM$8</definedName>
    <definedName name="inventarios_CH_a_21_de_Marzo__2" localSheetId="8">Hoja1!$A$2:$BM$153</definedName>
    <definedName name="Inventarios_diex_a_20_de_Marzo__2" localSheetId="0">Hoja2!$A$2:$BP$141</definedName>
    <definedName name="inventarios_diex_a_22_de_Marzo" localSheetId="11">Hoja5!$A$1:$BL$140</definedName>
    <definedName name="_xlnm.Print_Titles" localSheetId="7">MAR!$1:$4</definedName>
  </definedNames>
  <calcPr calcId="145621" concurrentCalc="0"/>
  <pivotCaches>
    <pivotCache cacheId="0" r:id="rId26"/>
    <pivotCache cacheId="1" r:id="rId27"/>
    <pivotCache cacheId="2" r:id="rId28"/>
    <pivotCache cacheId="3" r:id="rId29"/>
    <pivotCache cacheId="8" r:id="rId30"/>
  </pivotCaches>
</workbook>
</file>

<file path=xl/calcChain.xml><?xml version="1.0" encoding="utf-8"?>
<calcChain xmlns="http://schemas.openxmlformats.org/spreadsheetml/2006/main">
  <c r="N5" i="21" l="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4" i="21"/>
  <c r="D77" i="18"/>
  <c r="D78" i="18"/>
  <c r="D79" i="18"/>
  <c r="D80" i="18"/>
  <c r="D81" i="18"/>
  <c r="D76" i="18"/>
  <c r="D72" i="18"/>
  <c r="D73" i="18"/>
  <c r="D74" i="18"/>
  <c r="D75" i="18"/>
  <c r="D71" i="18"/>
  <c r="D67" i="18"/>
  <c r="D68" i="18"/>
  <c r="D69" i="18"/>
  <c r="D70" i="18"/>
  <c r="D66" i="18"/>
  <c r="J20" i="10"/>
  <c r="D62" i="18"/>
  <c r="D63" i="18"/>
  <c r="D64" i="18"/>
  <c r="D65" i="18"/>
  <c r="D61" i="18"/>
  <c r="D56" i="18"/>
  <c r="D57" i="18"/>
  <c r="D58" i="18"/>
  <c r="D59" i="18"/>
  <c r="D60" i="18"/>
  <c r="D55" i="18"/>
  <c r="D50" i="18"/>
  <c r="D51" i="18"/>
  <c r="D52" i="18"/>
  <c r="D53" i="18"/>
  <c r="D54" i="18"/>
  <c r="D49" i="18"/>
  <c r="J21" i="10"/>
  <c r="J17" i="10"/>
  <c r="D47" i="18"/>
  <c r="D48" i="18"/>
  <c r="D46" i="18"/>
  <c r="D44" i="18"/>
  <c r="D45" i="18"/>
  <c r="D43" i="18"/>
  <c r="D42" i="18"/>
  <c r="D41" i="18"/>
  <c r="D34" i="18"/>
  <c r="D35" i="18"/>
  <c r="D36" i="18"/>
  <c r="D37" i="18"/>
  <c r="D38" i="18"/>
  <c r="D39" i="18"/>
  <c r="D40" i="18"/>
  <c r="D33" i="18"/>
  <c r="D28" i="18"/>
  <c r="D29" i="18"/>
  <c r="D30" i="18"/>
  <c r="D31" i="18"/>
  <c r="D32" i="18"/>
  <c r="D27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" i="18"/>
  <c r="D52" i="10"/>
  <c r="E52" i="10"/>
  <c r="F52" i="10"/>
  <c r="H52" i="10"/>
  <c r="G52" i="10"/>
  <c r="J52" i="10"/>
  <c r="D1" i="18"/>
  <c r="E1" i="18"/>
  <c r="J8" i="10"/>
  <c r="J7" i="19"/>
  <c r="C52" i="19"/>
  <c r="D52" i="19"/>
  <c r="E52" i="19"/>
  <c r="F52" i="19"/>
  <c r="G52" i="19"/>
  <c r="H52" i="19"/>
  <c r="I52" i="19"/>
  <c r="J52" i="19"/>
  <c r="J45" i="19"/>
  <c r="J37" i="19"/>
  <c r="J36" i="19"/>
  <c r="J33" i="19"/>
  <c r="J29" i="19"/>
  <c r="J26" i="19"/>
  <c r="J25" i="19"/>
  <c r="J24" i="19"/>
  <c r="J23" i="19"/>
  <c r="J22" i="19"/>
  <c r="J21" i="19"/>
  <c r="J19" i="19"/>
  <c r="J18" i="19"/>
  <c r="J16" i="19"/>
  <c r="J15" i="19"/>
  <c r="J14" i="19"/>
  <c r="J13" i="19"/>
  <c r="J12" i="19"/>
  <c r="J11" i="19"/>
  <c r="J10" i="19"/>
  <c r="J9" i="19"/>
  <c r="J8" i="19"/>
  <c r="J45" i="10"/>
  <c r="J36" i="10"/>
  <c r="J37" i="10"/>
  <c r="J33" i="10"/>
  <c r="J29" i="10"/>
  <c r="J19" i="10"/>
  <c r="J18" i="10"/>
  <c r="J7" i="10"/>
  <c r="J9" i="10"/>
  <c r="J10" i="10"/>
  <c r="J11" i="10"/>
  <c r="J12" i="10"/>
  <c r="J13" i="10"/>
  <c r="J14" i="10"/>
  <c r="J15" i="10"/>
  <c r="J16" i="10"/>
  <c r="J22" i="10"/>
  <c r="J23" i="10"/>
  <c r="J24" i="10"/>
  <c r="J25" i="10"/>
  <c r="J26" i="10"/>
  <c r="C52" i="10"/>
  <c r="I52" i="10"/>
  <c r="W585" i="15"/>
  <c r="W586" i="15"/>
  <c r="V468" i="15"/>
  <c r="W468" i="15"/>
  <c r="V469" i="15"/>
  <c r="W469" i="15"/>
  <c r="V470" i="15"/>
  <c r="W470" i="15"/>
  <c r="V471" i="15"/>
  <c r="W471" i="15"/>
  <c r="V472" i="15"/>
  <c r="W472" i="15"/>
  <c r="V473" i="15"/>
  <c r="W473" i="15"/>
  <c r="V474" i="15"/>
  <c r="W474" i="15"/>
  <c r="V475" i="15"/>
  <c r="W475" i="15"/>
  <c r="V476" i="15"/>
  <c r="W476" i="15"/>
  <c r="V477" i="15"/>
  <c r="W477" i="15"/>
  <c r="V478" i="15"/>
  <c r="W478" i="15"/>
  <c r="V479" i="15"/>
  <c r="W479" i="15"/>
  <c r="V480" i="15"/>
  <c r="W480" i="15"/>
  <c r="V481" i="15"/>
  <c r="W481" i="15"/>
  <c r="V482" i="15"/>
  <c r="W482" i="15"/>
  <c r="V483" i="15"/>
  <c r="W483" i="15"/>
  <c r="V484" i="15"/>
  <c r="W484" i="15"/>
  <c r="V485" i="15"/>
  <c r="W485" i="15"/>
  <c r="V486" i="15"/>
  <c r="W486" i="15"/>
  <c r="V487" i="15"/>
  <c r="W487" i="15"/>
  <c r="V488" i="15"/>
  <c r="W488" i="15"/>
  <c r="V489" i="15"/>
  <c r="W489" i="15"/>
  <c r="V490" i="15"/>
  <c r="W490" i="15"/>
  <c r="V491" i="15"/>
  <c r="W491" i="15"/>
  <c r="V492" i="15"/>
  <c r="W492" i="15"/>
  <c r="V493" i="15"/>
  <c r="W493" i="15"/>
  <c r="V494" i="15"/>
  <c r="W494" i="15"/>
  <c r="V495" i="15"/>
  <c r="W495" i="15"/>
  <c r="V496" i="15"/>
  <c r="W496" i="15"/>
  <c r="V497" i="15"/>
  <c r="W497" i="15"/>
  <c r="V498" i="15"/>
  <c r="W498" i="15"/>
  <c r="V499" i="15"/>
  <c r="W499" i="15"/>
  <c r="V500" i="15"/>
  <c r="W500" i="15"/>
  <c r="V501" i="15"/>
  <c r="W501" i="15"/>
  <c r="V502" i="15"/>
  <c r="W502" i="15"/>
  <c r="V503" i="15"/>
  <c r="W503" i="15"/>
  <c r="V504" i="15"/>
  <c r="W504" i="15"/>
  <c r="V505" i="15"/>
  <c r="W505" i="15"/>
  <c r="V506" i="15"/>
  <c r="W506" i="15"/>
  <c r="V507" i="15"/>
  <c r="W507" i="15"/>
  <c r="V508" i="15"/>
  <c r="W508" i="15"/>
  <c r="V509" i="15"/>
  <c r="W509" i="15"/>
  <c r="V510" i="15"/>
  <c r="W510" i="15"/>
  <c r="V511" i="15"/>
  <c r="W511" i="15"/>
  <c r="V512" i="15"/>
  <c r="W512" i="15"/>
  <c r="V513" i="15"/>
  <c r="W513" i="15"/>
  <c r="V514" i="15"/>
  <c r="W514" i="15"/>
  <c r="V515" i="15"/>
  <c r="W515" i="15"/>
  <c r="V516" i="15"/>
  <c r="W516" i="15"/>
  <c r="V517" i="15"/>
  <c r="W517" i="15"/>
  <c r="V518" i="15"/>
  <c r="W518" i="15"/>
  <c r="V519" i="15"/>
  <c r="W519" i="15"/>
  <c r="V520" i="15"/>
  <c r="W520" i="15"/>
  <c r="V521" i="15"/>
  <c r="W521" i="15"/>
  <c r="V522" i="15"/>
  <c r="W522" i="15"/>
  <c r="V523" i="15"/>
  <c r="W523" i="15"/>
  <c r="V524" i="15"/>
  <c r="W524" i="15"/>
  <c r="V525" i="15"/>
  <c r="W525" i="15"/>
  <c r="V526" i="15"/>
  <c r="W526" i="15"/>
  <c r="V527" i="15"/>
  <c r="W527" i="15"/>
  <c r="V528" i="15"/>
  <c r="W528" i="15"/>
  <c r="V529" i="15"/>
  <c r="W529" i="15"/>
  <c r="V530" i="15"/>
  <c r="W530" i="15"/>
  <c r="V531" i="15"/>
  <c r="W531" i="15"/>
  <c r="V532" i="15"/>
  <c r="W532" i="15"/>
  <c r="V533" i="15"/>
  <c r="W533" i="15"/>
  <c r="V534" i="15"/>
  <c r="W534" i="15"/>
  <c r="V535" i="15"/>
  <c r="W535" i="15"/>
  <c r="V536" i="15"/>
  <c r="W536" i="15"/>
  <c r="V537" i="15"/>
  <c r="W537" i="15"/>
  <c r="V538" i="15"/>
  <c r="W538" i="15"/>
  <c r="V539" i="15"/>
  <c r="W539" i="15"/>
  <c r="V540" i="15"/>
  <c r="W540" i="15"/>
  <c r="V541" i="15"/>
  <c r="W541" i="15"/>
  <c r="V542" i="15"/>
  <c r="W542" i="15"/>
  <c r="V543" i="15"/>
  <c r="W543" i="15"/>
  <c r="V544" i="15"/>
  <c r="W544" i="15"/>
  <c r="V545" i="15"/>
  <c r="W545" i="15"/>
  <c r="V546" i="15"/>
  <c r="W546" i="15"/>
  <c r="V547" i="15"/>
  <c r="W547" i="15"/>
  <c r="V548" i="15"/>
  <c r="W548" i="15"/>
  <c r="V549" i="15"/>
  <c r="W549" i="15"/>
  <c r="V550" i="15"/>
  <c r="W550" i="15"/>
  <c r="V551" i="15"/>
  <c r="W551" i="15"/>
  <c r="V552" i="15"/>
  <c r="W552" i="15"/>
  <c r="V553" i="15"/>
  <c r="W553" i="15"/>
  <c r="V554" i="15"/>
  <c r="W554" i="15"/>
  <c r="V555" i="15"/>
  <c r="W555" i="15"/>
  <c r="V556" i="15"/>
  <c r="W556" i="15"/>
  <c r="V557" i="15"/>
  <c r="W557" i="15"/>
  <c r="V558" i="15"/>
  <c r="W558" i="15"/>
  <c r="V559" i="15"/>
  <c r="W559" i="15"/>
  <c r="V560" i="15"/>
  <c r="W560" i="15"/>
  <c r="V561" i="15"/>
  <c r="W561" i="15"/>
  <c r="V562" i="15"/>
  <c r="W562" i="15"/>
  <c r="V563" i="15"/>
  <c r="W563" i="15"/>
  <c r="V564" i="15"/>
  <c r="W564" i="15"/>
  <c r="V565" i="15"/>
  <c r="W565" i="15"/>
  <c r="V566" i="15"/>
  <c r="W566" i="15"/>
  <c r="V567" i="15"/>
  <c r="W567" i="15"/>
  <c r="V568" i="15"/>
  <c r="W568" i="15"/>
  <c r="V569" i="15"/>
  <c r="W569" i="15"/>
  <c r="V570" i="15"/>
  <c r="W570" i="15"/>
  <c r="V571" i="15"/>
  <c r="W571" i="15"/>
  <c r="V572" i="15"/>
  <c r="W572" i="15"/>
  <c r="V573" i="15"/>
  <c r="W573" i="15"/>
  <c r="V574" i="15"/>
  <c r="W574" i="15"/>
  <c r="V575" i="15"/>
  <c r="W575" i="15"/>
  <c r="V576" i="15"/>
  <c r="W576" i="15"/>
  <c r="V577" i="15"/>
  <c r="W577" i="15"/>
  <c r="V578" i="15"/>
  <c r="W578" i="15"/>
  <c r="V579" i="15"/>
  <c r="W579" i="15"/>
  <c r="V580" i="15"/>
  <c r="W580" i="15"/>
  <c r="V581" i="15"/>
  <c r="W581" i="15"/>
  <c r="V582" i="15"/>
  <c r="W582" i="15"/>
  <c r="V583" i="15"/>
  <c r="W583" i="15"/>
  <c r="V584" i="15"/>
  <c r="W584" i="15"/>
  <c r="G10" i="6"/>
  <c r="I10" i="6"/>
  <c r="J10" i="6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0" i="13"/>
  <c r="O151" i="13"/>
  <c r="O152" i="13"/>
  <c r="O153" i="13"/>
  <c r="O154" i="13"/>
  <c r="O155" i="13"/>
  <c r="O156" i="13"/>
  <c r="O157" i="13"/>
  <c r="O158" i="13"/>
  <c r="O5" i="13"/>
  <c r="O5" i="12"/>
  <c r="O6" i="12"/>
  <c r="O7" i="12"/>
  <c r="O8" i="12"/>
  <c r="O9" i="12"/>
  <c r="O10" i="12"/>
  <c r="O11" i="12"/>
  <c r="O12" i="12"/>
  <c r="O13" i="12"/>
  <c r="H88" i="11"/>
  <c r="E88" i="11"/>
  <c r="D88" i="11"/>
  <c r="H87" i="11"/>
  <c r="E87" i="11"/>
  <c r="D87" i="11"/>
  <c r="H86" i="11"/>
  <c r="E86" i="11"/>
  <c r="D86" i="11"/>
  <c r="H85" i="11"/>
  <c r="E85" i="11"/>
  <c r="D85" i="11"/>
  <c r="H84" i="11"/>
  <c r="E84" i="11"/>
  <c r="D84" i="11"/>
  <c r="H83" i="11"/>
  <c r="E83" i="11"/>
  <c r="D83" i="11"/>
  <c r="H82" i="11"/>
  <c r="E82" i="11"/>
  <c r="D82" i="11"/>
  <c r="H81" i="11"/>
  <c r="E81" i="11"/>
  <c r="D81" i="11"/>
  <c r="H80" i="11"/>
  <c r="E80" i="11"/>
  <c r="D80" i="11"/>
  <c r="I79" i="11"/>
  <c r="M78" i="11"/>
  <c r="H78" i="11"/>
  <c r="I78" i="11"/>
  <c r="L78" i="11"/>
  <c r="K78" i="11"/>
  <c r="M77" i="11"/>
  <c r="H77" i="11"/>
  <c r="I77" i="11"/>
  <c r="L77" i="11"/>
  <c r="K77" i="11"/>
  <c r="M76" i="11"/>
  <c r="H76" i="11"/>
  <c r="I76" i="11"/>
  <c r="K76" i="11"/>
  <c r="M75" i="11"/>
  <c r="H75" i="11"/>
  <c r="I75" i="11"/>
  <c r="L75" i="11"/>
  <c r="K75" i="11"/>
  <c r="M74" i="11"/>
  <c r="H74" i="11"/>
  <c r="I74" i="11"/>
  <c r="K74" i="11"/>
  <c r="I73" i="11"/>
  <c r="K73" i="11"/>
  <c r="L73" i="11"/>
  <c r="M72" i="11"/>
  <c r="H72" i="11"/>
  <c r="I72" i="11"/>
  <c r="K72" i="11"/>
  <c r="M71" i="11"/>
  <c r="H71" i="11"/>
  <c r="I71" i="11"/>
  <c r="L71" i="11"/>
  <c r="K71" i="11"/>
  <c r="M70" i="11"/>
  <c r="H70" i="11"/>
  <c r="I70" i="11"/>
  <c r="K70" i="11"/>
  <c r="M69" i="11"/>
  <c r="H69" i="11"/>
  <c r="I69" i="11"/>
  <c r="L69" i="11"/>
  <c r="K69" i="11"/>
  <c r="M68" i="11"/>
  <c r="H68" i="11"/>
  <c r="I68" i="11"/>
  <c r="K68" i="11"/>
  <c r="M67" i="11"/>
  <c r="H67" i="11"/>
  <c r="I67" i="11"/>
  <c r="L67" i="11"/>
  <c r="K67" i="11"/>
  <c r="M66" i="11"/>
  <c r="H66" i="11"/>
  <c r="I66" i="11"/>
  <c r="K66" i="11"/>
  <c r="M65" i="11"/>
  <c r="H65" i="11"/>
  <c r="I65" i="11"/>
  <c r="L65" i="11"/>
  <c r="K65" i="11"/>
  <c r="K64" i="11"/>
  <c r="I64" i="11"/>
  <c r="I63" i="11"/>
  <c r="L63" i="11"/>
  <c r="K63" i="11"/>
  <c r="I62" i="11"/>
  <c r="K62" i="11"/>
  <c r="L62" i="11"/>
  <c r="I61" i="11"/>
  <c r="K61" i="11"/>
  <c r="L61" i="11"/>
  <c r="I60" i="11"/>
  <c r="L60" i="11"/>
  <c r="K60" i="11"/>
  <c r="I59" i="11"/>
  <c r="L59" i="11"/>
  <c r="K59" i="11"/>
  <c r="I58" i="11"/>
  <c r="K58" i="11"/>
  <c r="L58" i="11"/>
  <c r="I57" i="11"/>
  <c r="K57" i="11"/>
  <c r="L57" i="11"/>
  <c r="I56" i="11"/>
  <c r="L56" i="11"/>
  <c r="K56" i="11"/>
  <c r="I55" i="11"/>
  <c r="L55" i="11"/>
  <c r="K55" i="11"/>
  <c r="I54" i="11"/>
  <c r="K54" i="11"/>
  <c r="L54" i="11"/>
  <c r="I53" i="11"/>
  <c r="K53" i="11"/>
  <c r="L53" i="11"/>
  <c r="H52" i="11"/>
  <c r="I52" i="11"/>
  <c r="K52" i="11"/>
  <c r="E52" i="11"/>
  <c r="D52" i="11"/>
  <c r="H51" i="11"/>
  <c r="I51" i="11"/>
  <c r="K51" i="11"/>
  <c r="E51" i="11"/>
  <c r="D51" i="11"/>
  <c r="H50" i="11"/>
  <c r="I50" i="11"/>
  <c r="K50" i="11"/>
  <c r="E50" i="11"/>
  <c r="D50" i="11"/>
  <c r="H49" i="11"/>
  <c r="I49" i="11"/>
  <c r="K49" i="11"/>
  <c r="E49" i="11"/>
  <c r="D49" i="11"/>
  <c r="H48" i="11"/>
  <c r="I48" i="11"/>
  <c r="K48" i="11"/>
  <c r="E48" i="11"/>
  <c r="D48" i="11"/>
  <c r="H47" i="11"/>
  <c r="I47" i="11"/>
  <c r="K47" i="11"/>
  <c r="E47" i="11"/>
  <c r="D47" i="11"/>
  <c r="H46" i="11"/>
  <c r="I46" i="11"/>
  <c r="K46" i="11"/>
  <c r="E46" i="11"/>
  <c r="D46" i="11"/>
  <c r="M45" i="11"/>
  <c r="H45" i="11"/>
  <c r="I45" i="11"/>
  <c r="L45" i="11"/>
  <c r="K45" i="11"/>
  <c r="M44" i="11"/>
  <c r="H44" i="11"/>
  <c r="I44" i="11"/>
  <c r="L44" i="11"/>
  <c r="K44" i="11"/>
  <c r="M43" i="11"/>
  <c r="H43" i="11"/>
  <c r="I43" i="11"/>
  <c r="L43" i="11"/>
  <c r="K43" i="11"/>
  <c r="M42" i="11"/>
  <c r="H42" i="11"/>
  <c r="I42" i="11"/>
  <c r="K42" i="11"/>
  <c r="M41" i="11"/>
  <c r="H41" i="11"/>
  <c r="I41" i="11"/>
  <c r="L41" i="11"/>
  <c r="K41" i="11"/>
  <c r="M40" i="11"/>
  <c r="H40" i="11"/>
  <c r="I40" i="11"/>
  <c r="L40" i="11"/>
  <c r="K40" i="11"/>
  <c r="M39" i="11"/>
  <c r="H39" i="11"/>
  <c r="I39" i="11"/>
  <c r="L39" i="11"/>
  <c r="K39" i="11"/>
  <c r="M38" i="11"/>
  <c r="H38" i="11"/>
  <c r="I38" i="11"/>
  <c r="K38" i="11"/>
  <c r="M37" i="11"/>
  <c r="H37" i="11"/>
  <c r="I37" i="11"/>
  <c r="L37" i="11"/>
  <c r="K37" i="11"/>
  <c r="M36" i="11"/>
  <c r="H36" i="11"/>
  <c r="I36" i="11"/>
  <c r="L36" i="11"/>
  <c r="K36" i="11"/>
  <c r="M35" i="11"/>
  <c r="H35" i="11"/>
  <c r="I35" i="11"/>
  <c r="L35" i="11"/>
  <c r="K35" i="11"/>
  <c r="M34" i="11"/>
  <c r="H34" i="11"/>
  <c r="I34" i="11"/>
  <c r="K34" i="11"/>
  <c r="M33" i="11"/>
  <c r="H33" i="11"/>
  <c r="I33" i="11"/>
  <c r="K33" i="11"/>
  <c r="M32" i="11"/>
  <c r="H32" i="11"/>
  <c r="I32" i="11"/>
  <c r="L32" i="11"/>
  <c r="K32" i="11"/>
  <c r="M31" i="11"/>
  <c r="H31" i="11"/>
  <c r="I31" i="11"/>
  <c r="L31" i="11"/>
  <c r="K31" i="11"/>
  <c r="I30" i="11"/>
  <c r="K30" i="11"/>
  <c r="L30" i="11"/>
  <c r="M29" i="11"/>
  <c r="H29" i="11"/>
  <c r="I29" i="11"/>
  <c r="K29" i="11"/>
  <c r="I28" i="11"/>
  <c r="L28" i="11"/>
  <c r="K28" i="11"/>
  <c r="I27" i="11"/>
  <c r="K27" i="11"/>
  <c r="L27" i="11"/>
  <c r="M26" i="11"/>
  <c r="H26" i="11"/>
  <c r="I26" i="11"/>
  <c r="K26" i="11"/>
  <c r="M25" i="11"/>
  <c r="H25" i="11"/>
  <c r="I25" i="11"/>
  <c r="K25" i="11"/>
  <c r="M24" i="11"/>
  <c r="H24" i="11"/>
  <c r="I24" i="11"/>
  <c r="L24" i="11"/>
  <c r="K24" i="11"/>
  <c r="M23" i="11"/>
  <c r="H23" i="11"/>
  <c r="I23" i="11"/>
  <c r="L23" i="11"/>
  <c r="K23" i="11"/>
  <c r="M22" i="11"/>
  <c r="H22" i="11"/>
  <c r="I22" i="11"/>
  <c r="K22" i="11"/>
  <c r="K21" i="11"/>
  <c r="I21" i="11"/>
  <c r="I20" i="11"/>
  <c r="K20" i="11"/>
  <c r="L20" i="11"/>
  <c r="I19" i="11"/>
  <c r="K19" i="11"/>
  <c r="L19" i="11"/>
  <c r="I18" i="11"/>
  <c r="L18" i="11"/>
  <c r="K18" i="11"/>
  <c r="I17" i="11"/>
  <c r="L17" i="11"/>
  <c r="K17" i="11"/>
  <c r="I16" i="11"/>
  <c r="K16" i="11"/>
  <c r="L16" i="11"/>
  <c r="I15" i="11"/>
  <c r="K15" i="11"/>
  <c r="L15" i="11"/>
  <c r="I14" i="11"/>
  <c r="L14" i="11"/>
  <c r="K14" i="11"/>
  <c r="I13" i="11"/>
  <c r="L13" i="11"/>
  <c r="K13" i="11"/>
  <c r="M12" i="11"/>
  <c r="H12" i="11"/>
  <c r="I12" i="11"/>
  <c r="L12" i="11"/>
  <c r="K12" i="11"/>
  <c r="M11" i="11"/>
  <c r="H11" i="11"/>
  <c r="I11" i="11"/>
  <c r="K11" i="11"/>
  <c r="M10" i="11"/>
  <c r="H10" i="11"/>
  <c r="I10" i="11"/>
  <c r="K10" i="11"/>
  <c r="G48" i="6"/>
  <c r="I48" i="6"/>
  <c r="J48" i="6"/>
  <c r="G12" i="6"/>
  <c r="I12" i="6"/>
  <c r="J12" i="6"/>
  <c r="H13" i="6"/>
  <c r="I13" i="6"/>
  <c r="J13" i="6"/>
  <c r="G14" i="6"/>
  <c r="I14" i="6"/>
  <c r="J14" i="6"/>
  <c r="G15" i="6"/>
  <c r="I15" i="6"/>
  <c r="J15" i="6"/>
  <c r="G16" i="6"/>
  <c r="I16" i="6"/>
  <c r="J16" i="6"/>
  <c r="G18" i="6"/>
  <c r="I18" i="6"/>
  <c r="J18" i="6"/>
  <c r="G19" i="6"/>
  <c r="I19" i="6"/>
  <c r="J19" i="6"/>
  <c r="H20" i="6"/>
  <c r="I20" i="6"/>
  <c r="J20" i="6"/>
  <c r="H21" i="6"/>
  <c r="H22" i="6"/>
  <c r="I22" i="6"/>
  <c r="J22" i="6"/>
  <c r="H23" i="6"/>
  <c r="I23" i="6"/>
  <c r="J23" i="6"/>
  <c r="H24" i="6"/>
  <c r="I24" i="6"/>
  <c r="J24" i="6"/>
  <c r="G25" i="6"/>
  <c r="I25" i="6"/>
  <c r="J25" i="6"/>
  <c r="G26" i="6"/>
  <c r="I26" i="6"/>
  <c r="J26" i="6"/>
  <c r="G29" i="6"/>
  <c r="I29" i="6"/>
  <c r="J29" i="6"/>
  <c r="H30" i="6"/>
  <c r="I30" i="6"/>
  <c r="J30" i="6"/>
  <c r="H31" i="6"/>
  <c r="I31" i="6"/>
  <c r="J31" i="6"/>
  <c r="G32" i="6"/>
  <c r="H32" i="6"/>
  <c r="G33" i="6"/>
  <c r="I33" i="6"/>
  <c r="J33" i="6"/>
  <c r="G34" i="6"/>
  <c r="I34" i="6"/>
  <c r="J34" i="6"/>
  <c r="H37" i="6"/>
  <c r="I37" i="6"/>
  <c r="J37" i="6"/>
  <c r="H38" i="6"/>
  <c r="I38" i="6"/>
  <c r="J38" i="6"/>
  <c r="H39" i="6"/>
  <c r="I39" i="6"/>
  <c r="J39" i="6"/>
  <c r="H40" i="6"/>
  <c r="I40" i="6"/>
  <c r="J40" i="6"/>
  <c r="G41" i="6"/>
  <c r="I41" i="6"/>
  <c r="J41" i="6"/>
  <c r="H43" i="6"/>
  <c r="I43" i="6"/>
  <c r="J43" i="6"/>
  <c r="G45" i="6"/>
  <c r="I45" i="6"/>
  <c r="J45" i="6"/>
  <c r="G46" i="6"/>
  <c r="I46" i="6"/>
  <c r="J46" i="6"/>
  <c r="G49" i="6"/>
  <c r="I49" i="6"/>
  <c r="J49" i="6"/>
  <c r="H50" i="6"/>
  <c r="I50" i="6"/>
  <c r="J50" i="6"/>
  <c r="G51" i="6"/>
  <c r="I51" i="6"/>
  <c r="J51" i="6"/>
  <c r="G54" i="6"/>
  <c r="I54" i="6"/>
  <c r="J54" i="6"/>
  <c r="G55" i="6"/>
  <c r="H55" i="6"/>
  <c r="H56" i="6"/>
  <c r="G58" i="6"/>
  <c r="I58" i="6"/>
  <c r="J58" i="6"/>
  <c r="G59" i="6"/>
  <c r="I59" i="6"/>
  <c r="J59" i="6"/>
  <c r="G61" i="6"/>
  <c r="I61" i="6"/>
  <c r="J61" i="6"/>
  <c r="G62" i="6"/>
  <c r="I62" i="6"/>
  <c r="J62" i="6"/>
  <c r="H64" i="6"/>
  <c r="I64" i="6"/>
  <c r="J64" i="6"/>
  <c r="H65" i="6"/>
  <c r="I65" i="6"/>
  <c r="J65" i="6"/>
  <c r="G66" i="6"/>
  <c r="I66" i="6"/>
  <c r="J66" i="6"/>
  <c r="G67" i="6"/>
  <c r="I67" i="6"/>
  <c r="J67" i="6"/>
  <c r="H68" i="6"/>
  <c r="I68" i="6"/>
  <c r="J68" i="6"/>
  <c r="H69" i="6"/>
  <c r="I69" i="6"/>
  <c r="J69" i="6"/>
  <c r="H70" i="6"/>
  <c r="I70" i="6"/>
  <c r="J70" i="6"/>
  <c r="H71" i="6"/>
  <c r="I71" i="6"/>
  <c r="J71" i="6"/>
  <c r="H72" i="6"/>
  <c r="I72" i="6"/>
  <c r="J72" i="6"/>
  <c r="G74" i="6"/>
  <c r="I74" i="6"/>
  <c r="J74" i="6"/>
  <c r="H76" i="6"/>
  <c r="I76" i="6"/>
  <c r="J76" i="6"/>
  <c r="G80" i="6"/>
  <c r="H80" i="6"/>
  <c r="G81" i="6"/>
  <c r="I81" i="6"/>
  <c r="J81" i="6"/>
  <c r="G82" i="6"/>
  <c r="I82" i="6"/>
  <c r="J82" i="6"/>
  <c r="G83" i="6"/>
  <c r="I83" i="6"/>
  <c r="J83" i="6"/>
  <c r="H85" i="6"/>
  <c r="I85" i="6"/>
  <c r="J85" i="6"/>
  <c r="G94" i="6"/>
  <c r="I94" i="6"/>
  <c r="J94" i="6"/>
  <c r="H99" i="6"/>
  <c r="I99" i="6"/>
  <c r="J99" i="6"/>
  <c r="H102" i="6"/>
  <c r="I102" i="6"/>
  <c r="J102" i="6"/>
  <c r="G104" i="6"/>
  <c r="I104" i="6"/>
  <c r="J104" i="6"/>
  <c r="G9" i="6"/>
  <c r="I9" i="6"/>
  <c r="J9" i="6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5" i="5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5" i="3"/>
  <c r="B6" i="3"/>
  <c r="D6" i="3"/>
  <c r="C6" i="3"/>
  <c r="B7" i="3"/>
  <c r="C7" i="3"/>
  <c r="D7" i="3"/>
  <c r="B8" i="3"/>
  <c r="C8" i="3"/>
  <c r="D8" i="3"/>
  <c r="B9" i="3"/>
  <c r="D9" i="3"/>
  <c r="C9" i="3"/>
  <c r="B10" i="3"/>
  <c r="D10" i="3"/>
  <c r="C10" i="3"/>
  <c r="B11" i="3"/>
  <c r="C11" i="3"/>
  <c r="D11" i="3"/>
  <c r="B12" i="3"/>
  <c r="C12" i="3"/>
  <c r="D12" i="3"/>
  <c r="B13" i="3"/>
  <c r="D13" i="3"/>
  <c r="C13" i="3"/>
  <c r="B14" i="3"/>
  <c r="D14" i="3"/>
  <c r="C14" i="3"/>
  <c r="B15" i="3"/>
  <c r="C15" i="3"/>
  <c r="D15" i="3"/>
  <c r="B16" i="3"/>
  <c r="C16" i="3"/>
  <c r="D16" i="3"/>
  <c r="B17" i="3"/>
  <c r="D17" i="3"/>
  <c r="C17" i="3"/>
  <c r="B18" i="3"/>
  <c r="D18" i="3"/>
  <c r="C18" i="3"/>
  <c r="B19" i="3"/>
  <c r="C19" i="3"/>
  <c r="D19" i="3"/>
  <c r="B20" i="3"/>
  <c r="C20" i="3"/>
  <c r="D20" i="3"/>
  <c r="B21" i="3"/>
  <c r="D21" i="3"/>
  <c r="C21" i="3"/>
  <c r="B22" i="3"/>
  <c r="D22" i="3"/>
  <c r="C22" i="3"/>
  <c r="B23" i="3"/>
  <c r="C23" i="3"/>
  <c r="D23" i="3"/>
  <c r="B24" i="3"/>
  <c r="C24" i="3"/>
  <c r="D24" i="3"/>
  <c r="B25" i="3"/>
  <c r="D25" i="3"/>
  <c r="C25" i="3"/>
  <c r="B26" i="3"/>
  <c r="D26" i="3"/>
  <c r="C26" i="3"/>
  <c r="B27" i="3"/>
  <c r="C27" i="3"/>
  <c r="D27" i="3"/>
  <c r="B28" i="3"/>
  <c r="C28" i="3"/>
  <c r="D28" i="3"/>
  <c r="B29" i="3"/>
  <c r="D29" i="3"/>
  <c r="C29" i="3"/>
  <c r="B30" i="3"/>
  <c r="D30" i="3"/>
  <c r="C30" i="3"/>
  <c r="B31" i="3"/>
  <c r="C31" i="3"/>
  <c r="D31" i="3"/>
  <c r="B32" i="3"/>
  <c r="C32" i="3"/>
  <c r="D32" i="3"/>
  <c r="B33" i="3"/>
  <c r="D33" i="3"/>
  <c r="C33" i="3"/>
  <c r="B34" i="3"/>
  <c r="D34" i="3"/>
  <c r="C34" i="3"/>
  <c r="B35" i="3"/>
  <c r="C35" i="3"/>
  <c r="D35" i="3"/>
  <c r="B36" i="3"/>
  <c r="C36" i="3"/>
  <c r="D36" i="3"/>
  <c r="B37" i="3"/>
  <c r="D37" i="3"/>
  <c r="C37" i="3"/>
  <c r="B38" i="3"/>
  <c r="D38" i="3"/>
  <c r="C38" i="3"/>
  <c r="B39" i="3"/>
  <c r="C39" i="3"/>
  <c r="D39" i="3"/>
  <c r="B40" i="3"/>
  <c r="C40" i="3"/>
  <c r="D40" i="3"/>
  <c r="B41" i="3"/>
  <c r="D41" i="3"/>
  <c r="C41" i="3"/>
  <c r="B42" i="3"/>
  <c r="D42" i="3"/>
  <c r="C42" i="3"/>
  <c r="B43" i="3"/>
  <c r="C43" i="3"/>
  <c r="D43" i="3"/>
  <c r="B44" i="3"/>
  <c r="C44" i="3"/>
  <c r="D44" i="3"/>
  <c r="B45" i="3"/>
  <c r="D45" i="3"/>
  <c r="C45" i="3"/>
  <c r="B46" i="3"/>
  <c r="D46" i="3"/>
  <c r="C46" i="3"/>
  <c r="B47" i="3"/>
  <c r="C47" i="3"/>
  <c r="D47" i="3"/>
  <c r="B48" i="3"/>
  <c r="C48" i="3"/>
  <c r="D48" i="3"/>
  <c r="B49" i="3"/>
  <c r="D49" i="3"/>
  <c r="C49" i="3"/>
  <c r="B50" i="3"/>
  <c r="D50" i="3"/>
  <c r="C50" i="3"/>
  <c r="B51" i="3"/>
  <c r="C51" i="3"/>
  <c r="D51" i="3"/>
  <c r="B52" i="3"/>
  <c r="C52" i="3"/>
  <c r="D52" i="3"/>
  <c r="B53" i="3"/>
  <c r="D53" i="3"/>
  <c r="C53" i="3"/>
  <c r="B54" i="3"/>
  <c r="D54" i="3"/>
  <c r="C54" i="3"/>
  <c r="B55" i="3"/>
  <c r="C55" i="3"/>
  <c r="D55" i="3"/>
  <c r="B56" i="3"/>
  <c r="C56" i="3"/>
  <c r="D56" i="3"/>
  <c r="B57" i="3"/>
  <c r="D57" i="3"/>
  <c r="C57" i="3"/>
  <c r="B58" i="3"/>
  <c r="D58" i="3"/>
  <c r="C58" i="3"/>
  <c r="B59" i="3"/>
  <c r="C59" i="3"/>
  <c r="D59" i="3"/>
  <c r="B60" i="3"/>
  <c r="C60" i="3"/>
  <c r="D60" i="3"/>
  <c r="B61" i="3"/>
  <c r="D61" i="3"/>
  <c r="C61" i="3"/>
  <c r="B62" i="3"/>
  <c r="D62" i="3"/>
  <c r="C62" i="3"/>
  <c r="B63" i="3"/>
  <c r="C63" i="3"/>
  <c r="D63" i="3"/>
  <c r="B64" i="3"/>
  <c r="C64" i="3"/>
  <c r="D64" i="3"/>
  <c r="B65" i="3"/>
  <c r="D65" i="3"/>
  <c r="C65" i="3"/>
  <c r="B66" i="3"/>
  <c r="D66" i="3"/>
  <c r="C66" i="3"/>
  <c r="B67" i="3"/>
  <c r="C67" i="3"/>
  <c r="D67" i="3"/>
  <c r="B68" i="3"/>
  <c r="C68" i="3"/>
  <c r="D68" i="3"/>
  <c r="B69" i="3"/>
  <c r="D69" i="3"/>
  <c r="C69" i="3"/>
  <c r="B70" i="3"/>
  <c r="D70" i="3"/>
  <c r="C70" i="3"/>
  <c r="B71" i="3"/>
  <c r="C71" i="3"/>
  <c r="D71" i="3"/>
  <c r="B72" i="3"/>
  <c r="C72" i="3"/>
  <c r="D72" i="3"/>
  <c r="B73" i="3"/>
  <c r="D73" i="3"/>
  <c r="C73" i="3"/>
  <c r="B74" i="3"/>
  <c r="D74" i="3"/>
  <c r="C74" i="3"/>
  <c r="B75" i="3"/>
  <c r="C75" i="3"/>
  <c r="D75" i="3"/>
  <c r="B76" i="3"/>
  <c r="C76" i="3"/>
  <c r="D76" i="3"/>
  <c r="B77" i="3"/>
  <c r="D77" i="3"/>
  <c r="C77" i="3"/>
  <c r="B78" i="3"/>
  <c r="D78" i="3"/>
  <c r="C78" i="3"/>
  <c r="B79" i="3"/>
  <c r="C79" i="3"/>
  <c r="D79" i="3"/>
  <c r="B80" i="3"/>
  <c r="C80" i="3"/>
  <c r="D80" i="3"/>
  <c r="B81" i="3"/>
  <c r="D81" i="3"/>
  <c r="C81" i="3"/>
  <c r="B82" i="3"/>
  <c r="D82" i="3"/>
  <c r="C82" i="3"/>
  <c r="B83" i="3"/>
  <c r="C83" i="3"/>
  <c r="D83" i="3"/>
  <c r="B84" i="3"/>
  <c r="C84" i="3"/>
  <c r="D84" i="3"/>
  <c r="B85" i="3"/>
  <c r="D85" i="3"/>
  <c r="C85" i="3"/>
  <c r="B86" i="3"/>
  <c r="D86" i="3"/>
  <c r="C86" i="3"/>
  <c r="B87" i="3"/>
  <c r="C87" i="3"/>
  <c r="D87" i="3"/>
  <c r="B88" i="3"/>
  <c r="C88" i="3"/>
  <c r="D88" i="3"/>
  <c r="B89" i="3"/>
  <c r="D89" i="3"/>
  <c r="C89" i="3"/>
  <c r="B90" i="3"/>
  <c r="D90" i="3"/>
  <c r="C90" i="3"/>
  <c r="B91" i="3"/>
  <c r="C91" i="3"/>
  <c r="D91" i="3"/>
  <c r="B92" i="3"/>
  <c r="C92" i="3"/>
  <c r="D92" i="3"/>
  <c r="B93" i="3"/>
  <c r="D93" i="3"/>
  <c r="C93" i="3"/>
  <c r="B94" i="3"/>
  <c r="D94" i="3"/>
  <c r="C94" i="3"/>
  <c r="B95" i="3"/>
  <c r="C95" i="3"/>
  <c r="D95" i="3"/>
  <c r="B96" i="3"/>
  <c r="C96" i="3"/>
  <c r="D96" i="3"/>
  <c r="B97" i="3"/>
  <c r="D97" i="3"/>
  <c r="C97" i="3"/>
  <c r="B98" i="3"/>
  <c r="D98" i="3"/>
  <c r="C98" i="3"/>
  <c r="B99" i="3"/>
  <c r="C99" i="3"/>
  <c r="D99" i="3"/>
  <c r="B100" i="3"/>
  <c r="C100" i="3"/>
  <c r="D100" i="3"/>
  <c r="B101" i="3"/>
  <c r="D101" i="3"/>
  <c r="C101" i="3"/>
  <c r="B102" i="3"/>
  <c r="D102" i="3"/>
  <c r="C102" i="3"/>
  <c r="B103" i="3"/>
  <c r="C103" i="3"/>
  <c r="D103" i="3"/>
  <c r="B104" i="3"/>
  <c r="C104" i="3"/>
  <c r="D104" i="3"/>
  <c r="B105" i="3"/>
  <c r="D105" i="3"/>
  <c r="C105" i="3"/>
  <c r="B106" i="3"/>
  <c r="D106" i="3"/>
  <c r="C106" i="3"/>
  <c r="B107" i="3"/>
  <c r="C107" i="3"/>
  <c r="D107" i="3"/>
  <c r="B108" i="3"/>
  <c r="C108" i="3"/>
  <c r="D108" i="3"/>
  <c r="B109" i="3"/>
  <c r="D109" i="3"/>
  <c r="C109" i="3"/>
  <c r="B110" i="3"/>
  <c r="D110" i="3"/>
  <c r="C110" i="3"/>
  <c r="B111" i="3"/>
  <c r="C111" i="3"/>
  <c r="D111" i="3"/>
  <c r="B112" i="3"/>
  <c r="C112" i="3"/>
  <c r="D112" i="3"/>
  <c r="B113" i="3"/>
  <c r="D113" i="3"/>
  <c r="C113" i="3"/>
  <c r="B114" i="3"/>
  <c r="D114" i="3"/>
  <c r="C114" i="3"/>
  <c r="B115" i="3"/>
  <c r="C115" i="3"/>
  <c r="D115" i="3"/>
  <c r="B116" i="3"/>
  <c r="C116" i="3"/>
  <c r="D116" i="3"/>
  <c r="B117" i="3"/>
  <c r="D117" i="3"/>
  <c r="C117" i="3"/>
  <c r="B118" i="3"/>
  <c r="D118" i="3"/>
  <c r="C118" i="3"/>
  <c r="B119" i="3"/>
  <c r="C119" i="3"/>
  <c r="D119" i="3"/>
  <c r="B120" i="3"/>
  <c r="C120" i="3"/>
  <c r="D120" i="3"/>
  <c r="B121" i="3"/>
  <c r="D121" i="3"/>
  <c r="C121" i="3"/>
  <c r="B122" i="3"/>
  <c r="D122" i="3"/>
  <c r="C122" i="3"/>
  <c r="B123" i="3"/>
  <c r="C123" i="3"/>
  <c r="D123" i="3"/>
  <c r="B124" i="3"/>
  <c r="C124" i="3"/>
  <c r="D124" i="3"/>
  <c r="B125" i="3"/>
  <c r="D125" i="3"/>
  <c r="C125" i="3"/>
  <c r="B126" i="3"/>
  <c r="D126" i="3"/>
  <c r="C126" i="3"/>
  <c r="B127" i="3"/>
  <c r="C127" i="3"/>
  <c r="D127" i="3"/>
  <c r="B128" i="3"/>
  <c r="C128" i="3"/>
  <c r="D128" i="3"/>
  <c r="D5" i="3"/>
  <c r="C5" i="3"/>
  <c r="B5" i="3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H105" i="6"/>
  <c r="J103" i="6"/>
  <c r="J101" i="6"/>
  <c r="J100" i="6"/>
  <c r="J98" i="6"/>
  <c r="J97" i="6"/>
  <c r="J96" i="6"/>
  <c r="J95" i="6"/>
  <c r="J93" i="6"/>
  <c r="J92" i="6"/>
  <c r="J91" i="6"/>
  <c r="J90" i="6"/>
  <c r="J89" i="6"/>
  <c r="J88" i="6"/>
  <c r="J87" i="6"/>
  <c r="J86" i="6"/>
  <c r="J84" i="6"/>
  <c r="J79" i="6"/>
  <c r="J78" i="6"/>
  <c r="J77" i="6"/>
  <c r="J75" i="6"/>
  <c r="J73" i="6"/>
  <c r="J63" i="6"/>
  <c r="J60" i="6"/>
  <c r="J57" i="6"/>
  <c r="F56" i="6"/>
  <c r="J53" i="6"/>
  <c r="J52" i="6"/>
  <c r="J47" i="6"/>
  <c r="J44" i="6"/>
  <c r="J42" i="6"/>
  <c r="J36" i="6"/>
  <c r="J35" i="6"/>
  <c r="H35" i="6"/>
  <c r="G30" i="6"/>
  <c r="J28" i="6"/>
  <c r="I27" i="6"/>
  <c r="J27" i="6"/>
  <c r="I17" i="6"/>
  <c r="J17" i="6"/>
  <c r="I11" i="6"/>
  <c r="J11" i="6"/>
  <c r="L11" i="11"/>
  <c r="L22" i="11"/>
  <c r="L26" i="11"/>
  <c r="L34" i="11"/>
  <c r="L38" i="11"/>
  <c r="L42" i="11"/>
  <c r="L68" i="11"/>
  <c r="L72" i="11"/>
  <c r="L76" i="11"/>
  <c r="L10" i="11"/>
  <c r="L25" i="11"/>
  <c r="L29" i="11"/>
  <c r="L33" i="11"/>
  <c r="L66" i="11"/>
  <c r="L70" i="11"/>
  <c r="L74" i="11"/>
  <c r="I56" i="6"/>
  <c r="J56" i="6"/>
  <c r="L52" i="11"/>
  <c r="L48" i="11"/>
  <c r="L51" i="11"/>
  <c r="L46" i="11"/>
  <c r="L47" i="11"/>
  <c r="I32" i="6"/>
  <c r="J32" i="6"/>
  <c r="H130" i="6"/>
  <c r="I21" i="6"/>
  <c r="J21" i="6"/>
  <c r="L50" i="11"/>
  <c r="I80" i="6"/>
  <c r="J80" i="6"/>
  <c r="L49" i="11"/>
  <c r="I55" i="6"/>
  <c r="J55" i="6"/>
  <c r="G130" i="6"/>
</calcChain>
</file>

<file path=xl/comments1.xml><?xml version="1.0" encoding="utf-8"?>
<comments xmlns="http://schemas.openxmlformats.org/spreadsheetml/2006/main">
  <authors>
    <author>Rafael Ernesto Becerra Rojas</author>
  </authors>
  <commentList>
    <comment ref="F56" authorId="0">
      <text>
        <r>
          <rPr>
            <b/>
            <sz val="9"/>
            <color indexed="81"/>
            <rFont val="Tahoma"/>
            <family val="2"/>
          </rPr>
          <t>sume los promedio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Luz Delia Acosta</author>
  </authors>
  <commentList>
    <comment ref="H521" authorId="0">
      <text>
        <r>
          <rPr>
            <b/>
            <sz val="8"/>
            <color indexed="81"/>
            <rFont val="Tahoma"/>
            <family val="2"/>
          </rPr>
          <t>Luz Delia Acosta:</t>
        </r>
        <r>
          <rPr>
            <sz val="8"/>
            <color indexed="81"/>
            <rFont val="Tahoma"/>
            <family val="2"/>
          </rPr>
          <t xml:space="preserve">
ayer 39
</t>
        </r>
      </text>
    </comment>
    <comment ref="R521" authorId="0">
      <text>
        <r>
          <rPr>
            <b/>
            <sz val="8"/>
            <color indexed="81"/>
            <rFont val="Tahoma"/>
            <family val="2"/>
          </rPr>
          <t>Luz Delia Acosta:</t>
        </r>
        <r>
          <rPr>
            <sz val="8"/>
            <color indexed="81"/>
            <rFont val="Tahoma"/>
            <family val="2"/>
          </rPr>
          <t xml:space="preserve">
ayer 39
</t>
        </r>
      </text>
    </comment>
  </commentList>
</comments>
</file>

<file path=xl/connections.xml><?xml version="1.0" encoding="utf-8"?>
<connections xmlns="http://schemas.openxmlformats.org/spreadsheetml/2006/main">
  <connection id="1" name="inventarios CH a 20 de marzo (2)" type="6" refreshedVersion="4" background="1" saveData="1">
    <textPr sourceFile="E:\Documentos\1. DEMANDA\4. Inventarios de Producto terminado\1. CHEVRON\inventarios CH a 20 de marzo (2).txt" decimal="," thousands=".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ventarios CH a 21 de Marzo" type="6" refreshedVersion="4" background="1" saveData="1">
    <textPr sourceFile="E:\Documentos\1. DEMANDA\4. Inventarios de Producto terminado\1. CHEVRON\inventarios CH a 21 de Marzo.txt" decimal="," thousands=".">
      <textFields count="3">
        <textField/>
        <textField/>
        <textField/>
      </textFields>
    </textPr>
  </connection>
  <connection id="3" name="inventarios CH a 21 de Marzo (2)" type="6" refreshedVersion="4" background="1" saveData="1">
    <textPr sourceFile="E:\Documentos\1. DEMANDA\4. Inventarios de Producto terminado\1. CHEVRON\inventarios CH a 21 de Marzo (2).txt" decimal="," thousands=".">
      <textFields count="3">
        <textField/>
        <textField/>
        <textField/>
      </textFields>
    </textPr>
  </connection>
  <connection id="4" name="Inventarios diex a 20 de Marzo (2)" type="6" refreshedVersion="4" background="1" saveData="1">
    <textPr sourceFile="E:\Documentos\1. DEMANDA\4. Inventarios de Producto terminado\2. DIEX\Archivos planos\Marzo\Inventarios diex a 20 de Marzo (2).txt" decimal="," thousands=".">
      <textFields>
        <textField/>
      </textFields>
    </textPr>
  </connection>
  <connection id="5" name="inventarios diex a 22 de Marzo" type="6" refreshedVersion="4" background="1" saveData="1">
    <textPr sourceFile="E:\Documentos\1. DEMANDA\4. Inventarios de Producto terminado\2. DIEX\Archivos planos\Marzo\inventarios diex a 22 de Marzo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<sst xmlns="http://schemas.openxmlformats.org/spreadsheetml/2006/main" count="11589" uniqueCount="1702">
  <si>
    <t>CÓDIGO NUEVO</t>
  </si>
  <si>
    <t>CODIGO VIEJO</t>
  </si>
  <si>
    <t>DESCRIPCION</t>
  </si>
  <si>
    <t>PRESENTACIÓN</t>
  </si>
  <si>
    <t>BRIO SUPREME MAX 10W40 SN - CUARTO</t>
  </si>
  <si>
    <t>CUARTO</t>
  </si>
  <si>
    <t>BRIO SUPREME MAX 10W40 SN - GALON</t>
  </si>
  <si>
    <t>GALON</t>
  </si>
  <si>
    <t>BALDE</t>
  </si>
  <si>
    <t>BRIO SUPREME MAX 10W40 TAMBOR</t>
  </si>
  <si>
    <t xml:space="preserve">TAMBOR </t>
  </si>
  <si>
    <t>AGS-12/4</t>
  </si>
  <si>
    <t>BRIO SUPREME 20W50 SL - CUARTO</t>
  </si>
  <si>
    <t>AGS-6/1</t>
  </si>
  <si>
    <t>BRIO SUPREME 20W50 SL - GALON</t>
  </si>
  <si>
    <t>AGS-1/55</t>
  </si>
  <si>
    <t>BRIO SUPREME 20W50 SL TAMBOR</t>
  </si>
  <si>
    <t>BRIO SUPREME GAS 20W50 SL - CUARTO</t>
  </si>
  <si>
    <t>BRIO SUPREME GAS 20W-50 SL - GALON</t>
  </si>
  <si>
    <t>AGS20SL-1/55</t>
  </si>
  <si>
    <t>BRIO SUPREME GAS 20W-50 SL- TAMBOR</t>
  </si>
  <si>
    <t>BRIO SUPREME ALTO RODAJE 25W60 SJ CUARTO</t>
  </si>
  <si>
    <t>BRIO SUPREME ALTO RODAJE 25W60 SJ GALON</t>
  </si>
  <si>
    <t>BRIO SUPREME ALTO RODAJE 25W60 SJ TAMBOR</t>
  </si>
  <si>
    <t>AGE-12/4</t>
  </si>
  <si>
    <t>BRIO EXTREME 50 SF - CUARTO</t>
  </si>
  <si>
    <t>AGE-6/1</t>
  </si>
  <si>
    <t>BRIO EXTREME 50 SF - GALON</t>
  </si>
  <si>
    <t>AGE-1/5</t>
  </si>
  <si>
    <t>BRIO EXTREME 50 SF - BALDE</t>
  </si>
  <si>
    <t>AGE-1/55</t>
  </si>
  <si>
    <t>BRIO EXTREME 50 SF - TAMBOR</t>
  </si>
  <si>
    <t>BRIO SPECTRA MAX 15W40 CJ-4 - GALON</t>
  </si>
  <si>
    <t>BRIO SPECTRA MAX 15W40 CJ-4 - BALDE</t>
  </si>
  <si>
    <t>BRIO SPECTRA MAX 15W40 CJ-4 - TAMBOR</t>
  </si>
  <si>
    <t>BRIO SPECTRA PREM 15W40 CI-4 PLUS GALON</t>
  </si>
  <si>
    <t>BRIO SPECTRA PREM 15W40 CI-4 PLUS BALDE</t>
  </si>
  <si>
    <t>BRIO SPECTRA PREMIUM 15W40 PLUS TAMBOR</t>
  </si>
  <si>
    <t>ADP-12/4</t>
  </si>
  <si>
    <t>BRIO SPECTRA PLUS 15W40 CI-4 - CUARTO</t>
  </si>
  <si>
    <t>ADP-6/1</t>
  </si>
  <si>
    <t>BRIO SPECTRA PLUS 15W40 CI-4 - GALON</t>
  </si>
  <si>
    <t>ADP-1/5</t>
  </si>
  <si>
    <t>BRIO SPECTRA PLUS 15W40 CI-4 - BALDE</t>
  </si>
  <si>
    <t>ADP-1/55</t>
  </si>
  <si>
    <t>BRIO SPECTRA PLUS 15W40 CI-4 - TAMBOR</t>
  </si>
  <si>
    <t>ADT40-1/5</t>
  </si>
  <si>
    <t>BRIO TRUCK 40 CF-2/SF - BALDE</t>
  </si>
  <si>
    <t>BRIO TRUCK 40 CF-2/SF - TAMBOR</t>
  </si>
  <si>
    <t>ADT-12/4</t>
  </si>
  <si>
    <t>BRIO TRUCK 50 CF-2/SF - CUARTO</t>
  </si>
  <si>
    <t>ADT-6/1</t>
  </si>
  <si>
    <t>BRIO TRUCK 50 CF-2/SF - GALON</t>
  </si>
  <si>
    <t>ADT-1/5</t>
  </si>
  <si>
    <t>BRIO TRUCK 50 CF-2/SF - BALDE</t>
  </si>
  <si>
    <t>ADT-1/55</t>
  </si>
  <si>
    <t>BRIO TRUCK 50 CF-2/SF - TAMBOR</t>
  </si>
  <si>
    <t>BRIO 4T MOTO PLUS 10W40 JASO MA-2 CUARTO</t>
  </si>
  <si>
    <t>BRIO 4T MOTO PLUS 10W40 JASO MA-2 TAMBOR</t>
  </si>
  <si>
    <t>AM4T-12/4</t>
  </si>
  <si>
    <t>BRIO 4T 20W50 JASO MA - CUARTO</t>
  </si>
  <si>
    <t>BRIO 2T PLUS JASO FD  - CUARTO</t>
  </si>
  <si>
    <t>BRIO 2T PLUS JASO FD  - PINTA</t>
  </si>
  <si>
    <t>PINTA</t>
  </si>
  <si>
    <t>BRIO 2T PLUS JASO FD  - TAMBOR</t>
  </si>
  <si>
    <t>AM2T-12/4</t>
  </si>
  <si>
    <t>BRIO 2T JASO FB - CUARTO</t>
  </si>
  <si>
    <t>AM2T-24/8</t>
  </si>
  <si>
    <t>BRIO 2T JASO FB - PINTA</t>
  </si>
  <si>
    <t>AM2T-1/55</t>
  </si>
  <si>
    <t>BRIO 2T JASO FB - TAMBOR</t>
  </si>
  <si>
    <t>BRIO OUTBOARD 4T 10W40 CUARTO</t>
  </si>
  <si>
    <t>BRIO OUTBOARD 4T 10W40 BALDE</t>
  </si>
  <si>
    <t>BRIO OUTBOARD 4T 10W40 TAMBOR</t>
  </si>
  <si>
    <t>AMF2T-12/4</t>
  </si>
  <si>
    <t>BRIO 2T AQUA TC-W3  - CUARTO</t>
  </si>
  <si>
    <t>BRIO 2T AQUA TC-W3  - PINTA</t>
  </si>
  <si>
    <t>BRIO 2T AQUA TC-W3  - BALDE</t>
  </si>
  <si>
    <t>x</t>
  </si>
  <si>
    <t>BRIO 2T AQUA TC-W3  TAMBOR</t>
  </si>
  <si>
    <t>BRIO HIGH GEAR 75W85 GL-4 -CUARTO</t>
  </si>
  <si>
    <t>BRIO HIGH GEAR 75W85 GL-4 - BALDE</t>
  </si>
  <si>
    <t>BRIO HIGH GEAR 75W85 GL-4 - TAMBOR</t>
  </si>
  <si>
    <t>BRIO HIGH GEAR 75W90 GL-5 - CUARTO</t>
  </si>
  <si>
    <t>BRIO HIGH GEAR 75W90 GL-5 - BALDE</t>
  </si>
  <si>
    <t>BRIO HIGH GEAR 75W90 GL-5 - TAMBOR</t>
  </si>
  <si>
    <t>AT80-12/4</t>
  </si>
  <si>
    <t>BRIO HIGH GEAR 80W90 GL-5 - CUARTO</t>
  </si>
  <si>
    <t>AT80-6/1</t>
  </si>
  <si>
    <t>BRIO HIGH GEAR 80W90 GL-5 - GALON</t>
  </si>
  <si>
    <t>AT80-1/5</t>
  </si>
  <si>
    <t>BRIO HIGH GEAR 80W90 GL-5 - BALDE</t>
  </si>
  <si>
    <t>AT80-1/55</t>
  </si>
  <si>
    <t>BRIO HIGH GEAR 80W90 GL-5 - TAMBOR</t>
  </si>
  <si>
    <t>AT85-12/4</t>
  </si>
  <si>
    <t>BRIO HIGH GEAR 85W140 GL-5 - CUARTO</t>
  </si>
  <si>
    <t>AT85-6/1</t>
  </si>
  <si>
    <t xml:space="preserve">BRIO HIGH GEAR 85W140 GL-5 - GALON </t>
  </si>
  <si>
    <t>AT85-1/5</t>
  </si>
  <si>
    <t>BRIO HIGH GEAR 85W140 GL-5 - BALDE</t>
  </si>
  <si>
    <t>AT85-1/55</t>
  </si>
  <si>
    <t>BRIO HIGH GEAR 85W140 GL-5 - TAMBOR</t>
  </si>
  <si>
    <t>ATF-12/4</t>
  </si>
  <si>
    <t>BRIO ATF DEXRON IID - CUARTO</t>
  </si>
  <si>
    <t>ATF-1/55</t>
  </si>
  <si>
    <t>BRIO ATF DEXRON IID - TAMBOR</t>
  </si>
  <si>
    <t>BRIO ATF PLUS DEXRON III - CUARTO</t>
  </si>
  <si>
    <t>BRIO ATF PLUS DEXRON III - TAMBOR</t>
  </si>
  <si>
    <t>BRIO POWER ISO VG 32 - BALDE</t>
  </si>
  <si>
    <t>BRIO POWER ISO VG 32 - TAMBOR</t>
  </si>
  <si>
    <t>BRIO POWER ISO VG 46 - BALDE</t>
  </si>
  <si>
    <t>ASP-1/55</t>
  </si>
  <si>
    <t>BRIO POWER ISO VG 46 - TAMBOR</t>
  </si>
  <si>
    <t>ASH-12/4</t>
  </si>
  <si>
    <t>BRIO POWER ISO VG 68 - CUARTO</t>
  </si>
  <si>
    <t>ASH-6/1</t>
  </si>
  <si>
    <t>BRIO POWER ISO VG 68 - GALON</t>
  </si>
  <si>
    <t>ASH-1/5</t>
  </si>
  <si>
    <t>BRIO POWER ISO VG 68 - BALDE</t>
  </si>
  <si>
    <t>ASH-1/55</t>
  </si>
  <si>
    <t>BRIO POWER ISO VG 68 - TAMBOR</t>
  </si>
  <si>
    <t>BRIO POWER ISO VG 100 - BALDE</t>
  </si>
  <si>
    <t>BRIO POWER ISO VG 100 - TAMBOR</t>
  </si>
  <si>
    <t>BRIO HYDRAULIC AW ISO 32 - BALDE</t>
  </si>
  <si>
    <t>BRIO HYDRAULIC AW ISO 32 - TAMBOR</t>
  </si>
  <si>
    <t>BRIO HYDRAULIC AW ISO 46 - BALDE</t>
  </si>
  <si>
    <t>BRIO HYDRAULIC AW ISO 46 - TAMBOR</t>
  </si>
  <si>
    <t>BRIO HYDRAULIC AW ISO 68 - BALDE</t>
  </si>
  <si>
    <t>BRIO HYDRAULIC AW ISO 68 - TAMBOR</t>
  </si>
  <si>
    <t>BRIO HYDRAULIC AW ISO 100 - BALDE</t>
  </si>
  <si>
    <t>BRIO HYDRAULIC AW ISO 100 - TAMBOR</t>
  </si>
  <si>
    <t>BRIO DTH PLUS - BALDE</t>
  </si>
  <si>
    <t>BRIO DTH PLUS - TAMBOR</t>
  </si>
  <si>
    <t>BRIO HYDRAULIC 10W CUARTO</t>
  </si>
  <si>
    <t>BRIO HYDRAULIC 10W GALON</t>
  </si>
  <si>
    <t>BRIO HYDRAULIC 10W - BALDE</t>
  </si>
  <si>
    <t>BRIO HYDRAULIC 10W - TAMBOR</t>
  </si>
  <si>
    <t>BRIO GEAR EP ISO 150 - BALDE</t>
  </si>
  <si>
    <t>BRIO GEAR EP ISO 150 - TAMBOR</t>
  </si>
  <si>
    <t>BRIO GEAR EP ISO 220 - BALDE</t>
  </si>
  <si>
    <t>BRIO GEAR EP ISO 220 - TAMBOR</t>
  </si>
  <si>
    <t>BRIO GEAR EP ISO 320 - BALDE</t>
  </si>
  <si>
    <t>BRIO GEAR EP ISO 320 - TAMBOR</t>
  </si>
  <si>
    <t>BRIO GEAR EP ISO 460 - BALDE</t>
  </si>
  <si>
    <t>BRIO GEAR EP ISO 460 - TAMBOR</t>
  </si>
  <si>
    <t>BRIO THERM 20 - BALDE</t>
  </si>
  <si>
    <t>BRIO THERM 20 - TAMBOR</t>
  </si>
  <si>
    <t>BRIO THERM 30  - BALDE</t>
  </si>
  <si>
    <t>BRIO THERM 30 - TAMBOR</t>
  </si>
  <si>
    <t>BRIO THERM 42  - BALDE</t>
  </si>
  <si>
    <t>BRIO THERM 42 - TAMBOR</t>
  </si>
  <si>
    <t>BRIO TURBINE ISO 32  - BALDE</t>
  </si>
  <si>
    <t>BRIO TURBINE ISO 32 - TAMBOR</t>
  </si>
  <si>
    <t>BRIO TURBINE ISO 46  - BALDE</t>
  </si>
  <si>
    <t>BRIO TURBINE ISO 46 - TAMBOR</t>
  </si>
  <si>
    <t>BRIO TURBINE ISO 68  - BALDE</t>
  </si>
  <si>
    <t>BRIO TURBINE ISO 68 - TAMBOR</t>
  </si>
  <si>
    <t>BRIO TURBINE ISO 100  - BALDE</t>
  </si>
  <si>
    <t>BRIO TURBINE ISO 100 - TAMBOR</t>
  </si>
  <si>
    <t>BRIO R&amp;O ISO 150  - BALDE</t>
  </si>
  <si>
    <t>BRIO R&amp;O ISO 150 - TAMBOR</t>
  </si>
  <si>
    <t>BRIO R&amp;O ISO 220  - BALDE</t>
  </si>
  <si>
    <t>BRIO R&amp;O ISO 220 - TAMBOR</t>
  </si>
  <si>
    <t>BRIO R&amp;O ISO 320  - BALDE</t>
  </si>
  <si>
    <t>BRIO R&amp;O ISO 320 - TAMBOR</t>
  </si>
  <si>
    <t>BRIO R&amp;O ISO 460  - BALDE</t>
  </si>
  <si>
    <t>BRIO R&amp;O ISO 460 - TAMBOR</t>
  </si>
  <si>
    <t>BRIO 4T 20W50 JASO MA - TAMBOR</t>
  </si>
  <si>
    <t>INFORME DE INVENTARIO VS PROMEDIO DE VENTAS</t>
  </si>
  <si>
    <t>#</t>
  </si>
  <si>
    <t>Ventas Promedio mes a Enero (unidades)</t>
  </si>
  <si>
    <t>VENTAS FEBRERO CODIGO NUEVO</t>
  </si>
  <si>
    <t>VENTAS FEBRERO CODIGO VIEJO</t>
  </si>
  <si>
    <t>PROMEDIO A FEBRERO</t>
  </si>
  <si>
    <t>promedio de venta  Febrero</t>
  </si>
  <si>
    <t>Auxiliar de Inventarios</t>
  </si>
  <si>
    <t>tmIdProducto</t>
  </si>
  <si>
    <t>DescripProd</t>
  </si>
  <si>
    <t>tmIdCia</t>
  </si>
  <si>
    <t>Compania</t>
  </si>
  <si>
    <t>tmIdBodega</t>
  </si>
  <si>
    <t>Bodega</t>
  </si>
  <si>
    <t>tmNumLote</t>
  </si>
  <si>
    <t>tmSaldoAnt</t>
  </si>
  <si>
    <t>tmCostoAnt</t>
  </si>
  <si>
    <t>tmEntradas</t>
  </si>
  <si>
    <t>tmCostoEnt</t>
  </si>
  <si>
    <t>tmSalidas</t>
  </si>
  <si>
    <t>tmCostoSal</t>
  </si>
  <si>
    <t>NuevoSaldo</t>
  </si>
  <si>
    <t>CostoTotal</t>
  </si>
  <si>
    <t>CostoPromActual</t>
  </si>
  <si>
    <t>CostoTotalPromedio</t>
  </si>
  <si>
    <t>TipoRef</t>
  </si>
  <si>
    <t>FecUltcom</t>
  </si>
  <si>
    <t>FecUltVta</t>
  </si>
  <si>
    <t>Seriales</t>
  </si>
  <si>
    <t>Lotes</t>
  </si>
  <si>
    <t>Combo</t>
  </si>
  <si>
    <t>Tanques</t>
  </si>
  <si>
    <t>tmCdTanque</t>
  </si>
  <si>
    <t>CdUnid</t>
  </si>
  <si>
    <t>UnidadPres</t>
  </si>
  <si>
    <t>CdUndMed</t>
  </si>
  <si>
    <t>UnidadMed</t>
  </si>
  <si>
    <t>CdSubgrupo</t>
  </si>
  <si>
    <t>Subgrupo</t>
  </si>
  <si>
    <t>CdGrupo</t>
  </si>
  <si>
    <t>Grupo</t>
  </si>
  <si>
    <t>CdLinea</t>
  </si>
  <si>
    <t>Linea</t>
  </si>
  <si>
    <t>CdMarca</t>
  </si>
  <si>
    <t>Marca</t>
  </si>
  <si>
    <t>Tamano</t>
  </si>
  <si>
    <t>Color</t>
  </si>
  <si>
    <t>Referencia</t>
  </si>
  <si>
    <t>ProdUltCosto</t>
  </si>
  <si>
    <t>ProdCostoProm</t>
  </si>
  <si>
    <t>IdTarIva</t>
  </si>
  <si>
    <t>Tarifa</t>
  </si>
  <si>
    <t>Simbolo</t>
  </si>
  <si>
    <t>IvaInc</t>
  </si>
  <si>
    <t>Precio1</t>
  </si>
  <si>
    <t>Precio2</t>
  </si>
  <si>
    <t>Precio3</t>
  </si>
  <si>
    <t>Precio4</t>
  </si>
  <si>
    <t>Precio5</t>
  </si>
  <si>
    <t>IdProv</t>
  </si>
  <si>
    <t>NomProveedor</t>
  </si>
  <si>
    <t>DescripLong</t>
  </si>
  <si>
    <t>DescripAbrv</t>
  </si>
  <si>
    <t>ExtciaMin</t>
  </si>
  <si>
    <t>ExtciaMax</t>
  </si>
  <si>
    <t>ExtciaAct</t>
  </si>
  <si>
    <t>Factor1</t>
  </si>
  <si>
    <t>Factor2</t>
  </si>
  <si>
    <t>Factor3</t>
  </si>
  <si>
    <t>Factor4</t>
  </si>
  <si>
    <t>Factor5</t>
  </si>
  <si>
    <t>ProdInactivo</t>
  </si>
  <si>
    <t>25W60 API CF-4 / SF - 1/15 MINITAMBOR</t>
  </si>
  <si>
    <t>PREDETERMINADO</t>
  </si>
  <si>
    <t>PRODUCTO</t>
  </si>
  <si>
    <t>MINITAMBOR</t>
  </si>
  <si>
    <t>gal</t>
  </si>
  <si>
    <t>galones</t>
  </si>
  <si>
    <t>MINITAMBOR 15 GL DIESEL</t>
  </si>
  <si>
    <t>LUBRICANTES PARA MOTORES DIESEL</t>
  </si>
  <si>
    <t>LUBRICANTES AUTOMOTRICES</t>
  </si>
  <si>
    <t>25W60 CF4 *1/15</t>
  </si>
  <si>
    <t>%</t>
  </si>
  <si>
    <t>PLASTICOS Y CAUCHOS S.A. PLACA</t>
  </si>
  <si>
    <t>25W60 CF-4 1/15 TB</t>
  </si>
  <si>
    <t>25W60 API CF-4 / SF - 1/55</t>
  </si>
  <si>
    <t>TAMBOR</t>
  </si>
  <si>
    <t>TAMBOR 55 GL DIESEL</t>
  </si>
  <si>
    <t>25W60 CF4 *1/55</t>
  </si>
  <si>
    <t>25W60 CF-4 1/55 TB</t>
  </si>
  <si>
    <t xml:space="preserve">2T AQUA TC W III 50:1 - 1/5 </t>
  </si>
  <si>
    <t>GARRAFA</t>
  </si>
  <si>
    <t>GARRAFA 5 GL 2T Y 4T</t>
  </si>
  <si>
    <t>LUBRICANTES PARA MOTORES 2T Y 4T</t>
  </si>
  <si>
    <t>AQUA*1/5</t>
  </si>
  <si>
    <t>2T AQUA 1/5 GARRAFA</t>
  </si>
  <si>
    <t>2T AQUA TC-W3 1/5</t>
  </si>
  <si>
    <t>BALDE 5 GLS CH</t>
  </si>
  <si>
    <t>LUBRICANTES PARA MOTORES FUERA DE BORDA</t>
  </si>
  <si>
    <t>CHEVRON PETROLEUM COMPANY</t>
  </si>
  <si>
    <t>2T AQUA TC-W3 12/1</t>
  </si>
  <si>
    <t>CAJA 12*900</t>
  </si>
  <si>
    <t>CAJA X 12 CUARTOS CH</t>
  </si>
  <si>
    <t>2T AQUA TC-W3 24/1</t>
  </si>
  <si>
    <t>CAJA 24*250</t>
  </si>
  <si>
    <t>CAJA X 24 PINTAS CH</t>
  </si>
  <si>
    <t>2T JASO FB API TC - 12/4</t>
  </si>
  <si>
    <t>CAJA X 12</t>
  </si>
  <si>
    <t>CAJA X 12 CUARTOS 2T Y 4T</t>
  </si>
  <si>
    <t>2T FB*12/4</t>
  </si>
  <si>
    <t>2T JASO FB 12/4 CUARTOS</t>
  </si>
  <si>
    <t xml:space="preserve">2T JASO FD SEMISINTÉTICO - 1/15 </t>
  </si>
  <si>
    <t>MINITAMBOR 15 GL 2T Y 4T</t>
  </si>
  <si>
    <t>2T FD*1/15</t>
  </si>
  <si>
    <t>CONSULTORIA Y ANALISIS TECNICOS S.A  CYAT S.A.</t>
  </si>
  <si>
    <t xml:space="preserve">2T JASO FD 1/15 MTB </t>
  </si>
  <si>
    <t>2T PLUS JASO FD 12/1</t>
  </si>
  <si>
    <t>CAJA X 12 CUARTOS 2T Y 4T CH</t>
  </si>
  <si>
    <t>2T PLUS JASO FD 24/1</t>
  </si>
  <si>
    <t>CAJA X 24 PINTAS 2T Y 4T 241 CH</t>
  </si>
  <si>
    <t>4T 20W50 JASO MA API SG - 12/4</t>
  </si>
  <si>
    <t>4T SG*12/4</t>
  </si>
  <si>
    <t>4T JASO SG 12/4 CUARTOS</t>
  </si>
  <si>
    <t>AM4T-1/55</t>
  </si>
  <si>
    <t>4T 20W50 JASO MA API SL - 1/55</t>
  </si>
  <si>
    <t>TAMBOR 55 GL 2T Y 4T</t>
  </si>
  <si>
    <t>4T SL*1/55</t>
  </si>
  <si>
    <t>4T JASO  SL 1/55 TB</t>
  </si>
  <si>
    <t xml:space="preserve">4T 20W50 JASO MA-2 API SL -1/15 </t>
  </si>
  <si>
    <t>4T SL*1/15</t>
  </si>
  <si>
    <t>4T JASO  SL 1/15 MTB</t>
  </si>
  <si>
    <t>4T MOTO + 10W40 MA2 12/1</t>
  </si>
  <si>
    <t>ADITIVO GASOLINA</t>
  </si>
  <si>
    <t>cm3</t>
  </si>
  <si>
    <t>centimetros cubicos</t>
  </si>
  <si>
    <t>CAJA 24*250 ADITIVO</t>
  </si>
  <si>
    <t>ADITIVOS PARA DIESEL Y GASOLINA</t>
  </si>
  <si>
    <t>ESPECIALIDADES</t>
  </si>
  <si>
    <t>AD_GASOLINA</t>
  </si>
  <si>
    <t>LUDECOL S.A.</t>
  </si>
  <si>
    <t>H2O-24/550</t>
  </si>
  <si>
    <t>AGUA PARA BATERIAS - 24/550</t>
  </si>
  <si>
    <t>CAJA 24*550 AGUA</t>
  </si>
  <si>
    <t>AGUA BATERIA</t>
  </si>
  <si>
    <t>H2O*24/550</t>
  </si>
  <si>
    <t>QOOL ENGINE S.A.S</t>
  </si>
  <si>
    <t>AGUA BATERIA*24/550</t>
  </si>
  <si>
    <t>ATF DEXROM II D  - 12/4</t>
  </si>
  <si>
    <t>CAJA X 12 CUARTOS TRANSMISIONES</t>
  </si>
  <si>
    <t>LUBRICANTES PARA TRANSMISIONES Y ENGRANAJES AUTOMOTRICES</t>
  </si>
  <si>
    <t>ATF*12/4</t>
  </si>
  <si>
    <t>CARIA GROUP CO</t>
  </si>
  <si>
    <t>ATF DEXROM II 12/4 CUARTOS</t>
  </si>
  <si>
    <t>ATF PLUS DEXRON III 12/1</t>
  </si>
  <si>
    <t>CAJA X 12 CUARTOS TRANSMISIONES AUTOMATICAS CH</t>
  </si>
  <si>
    <t>LUBRICANTES PARA TRANSMISIONES AUTOMATICAS</t>
  </si>
  <si>
    <t xml:space="preserve">BLUE  GRASE - 180 KG </t>
  </si>
  <si>
    <t>KG</t>
  </si>
  <si>
    <t>Kilogramos</t>
  </si>
  <si>
    <t>TAMBOR 180 KG CHASÍS</t>
  </si>
  <si>
    <t>GRASAS PARA CHASÍS / CALCIO</t>
  </si>
  <si>
    <t>GRASAS AUTOMOTRICES</t>
  </si>
  <si>
    <t>BLUE*180</t>
  </si>
  <si>
    <t>C.I. PROQUIMSA LTDA</t>
  </si>
  <si>
    <t>BLUE 180 KG TB</t>
  </si>
  <si>
    <t>BRIO 20W - 50 SM GRANEL</t>
  </si>
  <si>
    <t>Unidad</t>
  </si>
  <si>
    <t>und</t>
  </si>
  <si>
    <t>GRANEL GASOLINA</t>
  </si>
  <si>
    <t>LUBRICANTES PARA MOTORES GASOLINA Y GAS</t>
  </si>
  <si>
    <t>BIOMAX BIOCOMBUSTIBLES S.A.</t>
  </si>
  <si>
    <t>BRIO 2T JASO FB 1/55</t>
  </si>
  <si>
    <t>TAMBOR 55 GL 2T Y 4T CH</t>
  </si>
  <si>
    <t>BRIO 2T JASO FB 12/1</t>
  </si>
  <si>
    <t>BRIO 2T JASO FB 24/1</t>
  </si>
  <si>
    <t>BRIO DTH MINITAMBOR 15 GLN</t>
  </si>
  <si>
    <t>m3</t>
  </si>
  <si>
    <t>metros cubicos</t>
  </si>
  <si>
    <t>MINITAMBOR 15 GL INDUSTRIA</t>
  </si>
  <si>
    <t>LUBRICANTES INDUSTRIA EN GENERAL</t>
  </si>
  <si>
    <t>LUBRICANTES INDUSTRIALES</t>
  </si>
  <si>
    <t>BRIO ELECTRIVOLT BALDE</t>
  </si>
  <si>
    <t>GARRAFA 5 GL INDUSTRIA</t>
  </si>
  <si>
    <t>BRIO ENGRANAJES DESCUBIERTOS CUÑETE</t>
  </si>
  <si>
    <t>BRIO GEAR 4/60 BALDE</t>
  </si>
  <si>
    <t>BRIO GEAR EP ISO 220 - 1/5</t>
  </si>
  <si>
    <t>GARRAFA 5 GL TRANSM. INDUSTRIALES</t>
  </si>
  <si>
    <t>LUBRICANTES TRANSMISIONES INDUSTRIALES</t>
  </si>
  <si>
    <t>GEAR 220*1/5</t>
  </si>
  <si>
    <t>LUBRIMEX DE COLOMBIA S.A.</t>
  </si>
  <si>
    <t>GEAR EP 220 1/5 GARRAFA</t>
  </si>
  <si>
    <t>BRIO GEAR EP ISO 220 - 1/55</t>
  </si>
  <si>
    <t>TAMBOR 55 GL INDUSTRIALES</t>
  </si>
  <si>
    <t>GEAR 220*1/55</t>
  </si>
  <si>
    <t>GEAR EP 220 1/55 TB</t>
  </si>
  <si>
    <t>BRIO GEAR EP ISO 320 - 1/55</t>
  </si>
  <si>
    <t>GEAR 320*1/55</t>
  </si>
  <si>
    <t>GEAR EP 320 1/55 TB</t>
  </si>
  <si>
    <t>BRIO GEAR EP ISO 320 1/5</t>
  </si>
  <si>
    <t>LUBRICANTES PARA ENGRANAJES INDUSTRIALES</t>
  </si>
  <si>
    <t>BRIO GEAR EP ISO 680 - 1/55</t>
  </si>
  <si>
    <t>GEAR 680*1/55</t>
  </si>
  <si>
    <t>GEAR EP 680 1/55 TB</t>
  </si>
  <si>
    <t>BRIO HIDRAULICO 10W - 1/55</t>
  </si>
  <si>
    <t>HIDRAULICO 10W*1/55</t>
  </si>
  <si>
    <t>HIDRAULICO 10W 1/55</t>
  </si>
  <si>
    <t>BRIO MULTISYN BALDE</t>
  </si>
  <si>
    <t>BRIO POWER ISO 68 12/1</t>
  </si>
  <si>
    <t>BALDE 5 GL HIDRÁULICOS CH</t>
  </si>
  <si>
    <t>LUBRICANTES FLUIDOS HIDRAÚLICOS</t>
  </si>
  <si>
    <t>BRIO PROCESO ISO 22 - 1/55</t>
  </si>
  <si>
    <t>TAMBOR 55 GL INDUSTRIA</t>
  </si>
  <si>
    <t>PROCESOS 22*1/55</t>
  </si>
  <si>
    <t>PROCESO 22 1/55 TB</t>
  </si>
  <si>
    <t>BRIO SOLUBLE - 1/55</t>
  </si>
  <si>
    <t>SOLUBLE *1/55</t>
  </si>
  <si>
    <t>BRIOGAS S.A.</t>
  </si>
  <si>
    <t>SOLUBLE  1/55 TB0</t>
  </si>
  <si>
    <t>BRIO SOLUBLE GARRAFA 1/5</t>
  </si>
  <si>
    <t>BRIO SYN BALDE</t>
  </si>
  <si>
    <t>BRIO TEMPLE BALDE</t>
  </si>
  <si>
    <t>TER-1/55</t>
  </si>
  <si>
    <t>BRIO TERMICO 22 - 1/55</t>
  </si>
  <si>
    <t>HD150-1/55</t>
  </si>
  <si>
    <t>Brio Hidráulico R&amp;O ISO 150</t>
  </si>
  <si>
    <t>GARRAFA 5 GL HIDRÁULICOS</t>
  </si>
  <si>
    <t>R&amp;O 150</t>
  </si>
  <si>
    <t>HIDRA R&amp;O 150</t>
  </si>
  <si>
    <t xml:space="preserve">COPAS 3 - 180 KG </t>
  </si>
  <si>
    <t>COPAS3*180</t>
  </si>
  <si>
    <t>COPAS 3 180 KG TB</t>
  </si>
  <si>
    <t>DTH PLUS 1/5</t>
  </si>
  <si>
    <t>DTH PLUS 1/55</t>
  </si>
  <si>
    <t>TAMBOR 55 GL HIDRÁULICOS CH</t>
  </si>
  <si>
    <t>EXTREME SAE 50 API SF / CC - 1/5</t>
  </si>
  <si>
    <t>GARRAFA 5 GL GASOLINA</t>
  </si>
  <si>
    <t>SAE 50 SF*1/5</t>
  </si>
  <si>
    <t>EXTREME SAE 50 1/5 GARRAFA</t>
  </si>
  <si>
    <t>EXTREME SAE 50 API SF / CC - 1/55</t>
  </si>
  <si>
    <t>TAMBOR 55 GL GASOLINA</t>
  </si>
  <si>
    <t>SAE 50 SF*1/55</t>
  </si>
  <si>
    <t>EXTREME SAE 50 1/55 TB</t>
  </si>
  <si>
    <t>EXTREME SAE 50 API SF / CC - 12/4</t>
  </si>
  <si>
    <t>CAJA X 12 CUARTOS GASOLINA</t>
  </si>
  <si>
    <t>SAE 50 SF*12/4</t>
  </si>
  <si>
    <t>EXTREME SAE 50 12/4 CUARTOS</t>
  </si>
  <si>
    <t>EXTREME SAE 50 API SF / CC- 6/1</t>
  </si>
  <si>
    <t>CAJA X 6</t>
  </si>
  <si>
    <t>CAJA X 6 GALONES GASOLINA</t>
  </si>
  <si>
    <t>SAE 50 SF*6/1</t>
  </si>
  <si>
    <t>EXTREME SAE 50 6/1 GALONES</t>
  </si>
  <si>
    <t>GFP16K</t>
  </si>
  <si>
    <t>FORZA 2 EP-2 PLUSS - 16 KG</t>
  </si>
  <si>
    <t>BALDE 16 KG EP</t>
  </si>
  <si>
    <t xml:space="preserve">GRASAS MULTIPROPÓSITO EP / LITIO </t>
  </si>
  <si>
    <t>EP-2*16</t>
  </si>
  <si>
    <t>FORZA EP-2 16 KG BALDE</t>
  </si>
  <si>
    <t>GFP180K</t>
  </si>
  <si>
    <t>FORZA 2 EP-2 PLUSS - 180 KG</t>
  </si>
  <si>
    <t>TAMBOR 180 KG EP</t>
  </si>
  <si>
    <t>EP-2*180</t>
  </si>
  <si>
    <t>FORZA EP-2 180 KG TB</t>
  </si>
  <si>
    <t>GFP 48/330</t>
  </si>
  <si>
    <t xml:space="preserve">FORZA 2 EP-2 PLUSS - 48/330 </t>
  </si>
  <si>
    <t>CAJA 48X330</t>
  </si>
  <si>
    <t>g</t>
  </si>
  <si>
    <t>gramos</t>
  </si>
  <si>
    <t>CAJA 48x330 GR EP</t>
  </si>
  <si>
    <t>EP-2* 48/330</t>
  </si>
  <si>
    <t>FORZA EP-2 48/330GR CAJA</t>
  </si>
  <si>
    <t>GFP 8/2</t>
  </si>
  <si>
    <t xml:space="preserve">FORZA 2 EP-2 PLUSS - 8/2 </t>
  </si>
  <si>
    <t>CAJA 8X2</t>
  </si>
  <si>
    <t>CAJA 8x2 KG EP</t>
  </si>
  <si>
    <t>EP-2*8/2</t>
  </si>
  <si>
    <t>FORZA EP-2 8/2 KG CAJA</t>
  </si>
  <si>
    <t>GALON SUPREME 20W50</t>
  </si>
  <si>
    <t>ENVASESY EMPAQUES</t>
  </si>
  <si>
    <t>ENVASES Y EMPAQUES</t>
  </si>
  <si>
    <t>MATERIA PRIMA LUBRICANTES</t>
  </si>
  <si>
    <t>PLASTICOS RAINBOW SAS</t>
  </si>
  <si>
    <t>Galon supreme 20W50</t>
  </si>
  <si>
    <t>HIGH GEAR 75W-85 GL-4 - 12/1</t>
  </si>
  <si>
    <t>CAJA X 12 CUARTOS TRANSMISIONES CH</t>
  </si>
  <si>
    <t>HIGH GEAR 75W85 GL-4 1/5</t>
  </si>
  <si>
    <t>GARRAFA 5 GL TRANSMISIONES CH</t>
  </si>
  <si>
    <t>HIGH GEAR 75W90 GL-5 1/5</t>
  </si>
  <si>
    <t>HIGH GEAR 75W90 GL-5 12/1</t>
  </si>
  <si>
    <t>HIGH GEAR 80W-90 GL-5 - 12/4</t>
  </si>
  <si>
    <t>80W90*12/4</t>
  </si>
  <si>
    <t>HIGH GEAR 80W90 12/4 CUARTOS</t>
  </si>
  <si>
    <t>HIGH GEAR 80W-90 GL-5 - 6/1</t>
  </si>
  <si>
    <t>CAJA X 6 GALONES TRANSMISIONES</t>
  </si>
  <si>
    <t>80W90*6/1</t>
  </si>
  <si>
    <t>HIGH GEAR 80W90 6/1 GALONES</t>
  </si>
  <si>
    <t>HIGH GEAR 80W90 GL-5 1/5</t>
  </si>
  <si>
    <t>HIGH GEAR 80W90 GL-5 1/55</t>
  </si>
  <si>
    <t>TAMBOR 55 GL TRANSMISIONES CH</t>
  </si>
  <si>
    <t>HIGH GEAR 85W-140 GL-5 - 1/5</t>
  </si>
  <si>
    <t>GARRAFA 5 GL TRANSMISIONES</t>
  </si>
  <si>
    <t>85W140*1/5</t>
  </si>
  <si>
    <t>HIGH GEAR 85W140 1/5 GARRAFA</t>
  </si>
  <si>
    <t>HIGH GEAR 85W-140 GL-5 - 1/55</t>
  </si>
  <si>
    <t>TAMBOR 55 GL TRANSMISIONES</t>
  </si>
  <si>
    <t>85W140*1/55</t>
  </si>
  <si>
    <t>HIGH GEAR 85W140 1/55 TB</t>
  </si>
  <si>
    <t>HIGH GEAR 85W-140 GL-5 - 12/4</t>
  </si>
  <si>
    <t>85W140*12/4</t>
  </si>
  <si>
    <t>HIGH GEAR 85W140 12/4 CUARTOS</t>
  </si>
  <si>
    <t>HIGH GEAR 85W-140 GL-5 - 6/1</t>
  </si>
  <si>
    <t>85W140*6/1</t>
  </si>
  <si>
    <t>HIGH GEAR 85W140 6/1 GALONES</t>
  </si>
  <si>
    <t>HIGH GEAR 85W140 GL-5 1/5</t>
  </si>
  <si>
    <t>HIGH GEAR 85W140 GL-5 1/55</t>
  </si>
  <si>
    <t>INFINEUM D1640 TB 200 KL.</t>
  </si>
  <si>
    <t>kg</t>
  </si>
  <si>
    <t>ADITIVO</t>
  </si>
  <si>
    <t>ADITIVOS LUBRICANTES</t>
  </si>
  <si>
    <t>DISAN COLOMBIA S.A.</t>
  </si>
  <si>
    <t>INFINEUM D1640</t>
  </si>
  <si>
    <t>INFINEUM SV261 TB 170 KL.</t>
  </si>
  <si>
    <t>INFINEUM SV261</t>
  </si>
  <si>
    <t>INFINEUM T4575 TB 187 KL.</t>
  </si>
  <si>
    <t>INFINEUM T4575</t>
  </si>
  <si>
    <t>LF-12/900</t>
  </si>
  <si>
    <t>LIQUIDO PARA FRENOS DOT 3 - 12/900</t>
  </si>
  <si>
    <t>CAJA 12*900 FRENOS</t>
  </si>
  <si>
    <t>LIQUIDO PARA FRENOS</t>
  </si>
  <si>
    <t>DOT 3*12/900</t>
  </si>
  <si>
    <t>LIQUIDO FRENOS DOT 3*12/900</t>
  </si>
  <si>
    <t>LF-24/240</t>
  </si>
  <si>
    <t>LIQUIDO PARA FRENOS DOT 3 - 24/240</t>
  </si>
  <si>
    <t>CAJA 24*240 FRENOS</t>
  </si>
  <si>
    <t>DOT 3*24/240</t>
  </si>
  <si>
    <t>LIQUIDO FRENOS DOT 3*24/240</t>
  </si>
  <si>
    <t>DOT 4*12/900</t>
  </si>
  <si>
    <t>LIQUIDO PARA FRENOS DOT 4 - 12/900</t>
  </si>
  <si>
    <t>LIQUIDO FRENOS DOT 4*12/900</t>
  </si>
  <si>
    <t>DOT 4*24/240</t>
  </si>
  <si>
    <t>LIQUIDO PARA FRENOS DOT 4 -24/240</t>
  </si>
  <si>
    <t>LIQUIDO FRENOS DOT 4*24/240</t>
  </si>
  <si>
    <t>OUTBOARD 4T 10W40 12/1</t>
  </si>
  <si>
    <t>POWER ISO 32 - 1/5</t>
  </si>
  <si>
    <t>POWER 32*1/5</t>
  </si>
  <si>
    <t>PRODUCTORES DE LUBRICANTES S.A.</t>
  </si>
  <si>
    <t>POWER ISO 32 1/5 GARRAFA</t>
  </si>
  <si>
    <t xml:space="preserve">POWER ISO 32 - 1/55 </t>
  </si>
  <si>
    <t>TAMBOR 55 GL HIDRÁULICOS</t>
  </si>
  <si>
    <t>POWER 32*1/55</t>
  </si>
  <si>
    <t>POWER ISO 32 1/55 TB</t>
  </si>
  <si>
    <t xml:space="preserve">POWER ISO VG 100 - 1/5 </t>
  </si>
  <si>
    <t>POWER 100*1/5</t>
  </si>
  <si>
    <t>POWER ISO VG 100 1/5 GARRAFA</t>
  </si>
  <si>
    <t>POWER ISO VG 68 - 1/5</t>
  </si>
  <si>
    <t>POWER 68*1/5</t>
  </si>
  <si>
    <t>POWER ISO VG 68 1/5 GARRAFA</t>
  </si>
  <si>
    <t>POWER ISO VG 68 - 12/4</t>
  </si>
  <si>
    <t>CAJA X 12 CUARTOS HIDRAULICOS</t>
  </si>
  <si>
    <t>POWER 68*12/4</t>
  </si>
  <si>
    <t>POWER ISO VG 68 12/4 CUARTOS</t>
  </si>
  <si>
    <t>POWER ISO VG 68 - 6/1</t>
  </si>
  <si>
    <t>CAJA POR 6 GLNS HIDRAULICOS</t>
  </si>
  <si>
    <t>POWER 68*1/6</t>
  </si>
  <si>
    <t>POWER ISO VG 68 1/6 GALÓN</t>
  </si>
  <si>
    <t>POWER ISO VG 68 1/5</t>
  </si>
  <si>
    <t>POWER ISO VG 68 1/55</t>
  </si>
  <si>
    <t>POWER ISO VG 68 6/1</t>
  </si>
  <si>
    <t>CAJA POR 6 GLNS HIDRAULICOS CH</t>
  </si>
  <si>
    <t>RED CHAS GREASE 3 BALDE 16 KLS</t>
  </si>
  <si>
    <t>BALDE 16 KG CHASÍS</t>
  </si>
  <si>
    <t>GRCh 180K</t>
  </si>
  <si>
    <t>RED CHASS REDGREASE 2 - 180</t>
  </si>
  <si>
    <t>RED*180</t>
  </si>
  <si>
    <t>REDCHASS 180 KG TB</t>
  </si>
  <si>
    <t>GRCh 48/330</t>
  </si>
  <si>
    <t>RED CHASS REDGREASE 2 - 48/330</t>
  </si>
  <si>
    <t>CAJA 48x330 GR CHASÍS</t>
  </si>
  <si>
    <t>RED*48/330</t>
  </si>
  <si>
    <t>REDCHASS 48/330 GR CAJA</t>
  </si>
  <si>
    <t>GRCh 8/2</t>
  </si>
  <si>
    <t xml:space="preserve">RED CHASS REDGREASE 2 - 8/2 </t>
  </si>
  <si>
    <t>CAJA 8x2 KG CHASÍS</t>
  </si>
  <si>
    <t>REED*8/2</t>
  </si>
  <si>
    <t>REDCHASS 8/2 KG CAJA</t>
  </si>
  <si>
    <t>GRCh 16K</t>
  </si>
  <si>
    <t>RED CHASS REDGREASE 2 -16 KG</t>
  </si>
  <si>
    <t>RED*16</t>
  </si>
  <si>
    <t>REDCHASS 16 KG BALDE</t>
  </si>
  <si>
    <t>RC-12/4</t>
  </si>
  <si>
    <t>REFRIGERANTE CORRIENTE - 12/4</t>
  </si>
  <si>
    <t>CAJA X 12 CUARTOS REFRIGERANTE</t>
  </si>
  <si>
    <t>REFRIGERANTES</t>
  </si>
  <si>
    <t>REFCTE*12/4</t>
  </si>
  <si>
    <t>REFRIGERANTE CTE 12/4 CUARTOS</t>
  </si>
  <si>
    <t>RC-6/1</t>
  </si>
  <si>
    <t>REFRIGERANTE CORRIENTE - 6/1</t>
  </si>
  <si>
    <t>CAJA X 6 GALONES REFRIGERANTE</t>
  </si>
  <si>
    <t>REFCTE*6/1</t>
  </si>
  <si>
    <t>REFRIGERANTE CTE 1/6 GALONES</t>
  </si>
  <si>
    <t>REFRIGERANTE LARGA VIDA - 12/4</t>
  </si>
  <si>
    <t>REFLV*12/4</t>
  </si>
  <si>
    <t>REFRIGERANTE LV 12/4 CUARTOS</t>
  </si>
  <si>
    <t>REFRIGERANTE LARGA VIDA - 6/1</t>
  </si>
  <si>
    <t>REFLV*6/1</t>
  </si>
  <si>
    <t>REFRIGERANTE LV 6/1 GALONES</t>
  </si>
  <si>
    <t>GR2 16K</t>
  </si>
  <si>
    <t xml:space="preserve">ROAD RODAMIENTOS 2 - 16 </t>
  </si>
  <si>
    <t>BALDE 16 KG RODAMIENTOS</t>
  </si>
  <si>
    <t>GRASAS RODAMIENTOS / SODIO</t>
  </si>
  <si>
    <t xml:space="preserve">ROAD*16 </t>
  </si>
  <si>
    <t>ROAD 16 KG BALDE</t>
  </si>
  <si>
    <t>GR2 180K</t>
  </si>
  <si>
    <t>ROAD RODAMIENTOS 2 - 180</t>
  </si>
  <si>
    <t>TAMBOR 180 KG RODAMIENTOS</t>
  </si>
  <si>
    <t>ROAD*180</t>
  </si>
  <si>
    <t>ROAD 180 KG TB</t>
  </si>
  <si>
    <t>GR2 48/330</t>
  </si>
  <si>
    <t xml:space="preserve">ROAD RODAMIENTOS 2 - 48/330 </t>
  </si>
  <si>
    <t>CAJA 48x330 GR RODAMIENTOS</t>
  </si>
  <si>
    <t>ROAD*48/330</t>
  </si>
  <si>
    <t>ROAD 48/330 GR CAJA</t>
  </si>
  <si>
    <t>GR2 8/2</t>
  </si>
  <si>
    <t xml:space="preserve">ROAD RODAMIENTOS 2 - 8/2 </t>
  </si>
  <si>
    <t>CAJA 8x2 KG RODAMIENTOS</t>
  </si>
  <si>
    <t>ROAD*8/2</t>
  </si>
  <si>
    <t>ROAD 8/2 KG CAJA</t>
  </si>
  <si>
    <t>SPECTRA MAX 15W40 CJ4 1/5</t>
  </si>
  <si>
    <t>BALDE 5 GL DIESEL CH</t>
  </si>
  <si>
    <t>SPECTRA MAX 15W40 CJ4 1/55</t>
  </si>
  <si>
    <t>TAMBOR 55 GL DIESEL CH</t>
  </si>
  <si>
    <t>SPECTRA MAX 15W40 CJ4 6/1</t>
  </si>
  <si>
    <t>CAJA X 6 GALONES DIESEL CH</t>
  </si>
  <si>
    <t>SPECTRA PLUS 15W40 CI4 1/5</t>
  </si>
  <si>
    <t>SPECTRA PLUS 15W40 CI4 1/55</t>
  </si>
  <si>
    <t>SPECTRA PLUS 15W40 CI-4 6/1</t>
  </si>
  <si>
    <t>SPECTRA PLUS 15W40 CI-4/SL  - 6/1</t>
  </si>
  <si>
    <t>CAJA X 6 GALONES DIESEL</t>
  </si>
  <si>
    <t>15W40 CI-4*6/1</t>
  </si>
  <si>
    <t>SPECTRA PLUS CI-4 6/1 GALONES</t>
  </si>
  <si>
    <t>SPECTRA PLUS 15W40 CI-4/SL - 12/4</t>
  </si>
  <si>
    <t>CAJA X 12 CUARTOS DIESEL</t>
  </si>
  <si>
    <t>15W40 CI-4*12/4</t>
  </si>
  <si>
    <t>SPECTRA PLUS CI-4 12/4 CUARTOS</t>
  </si>
  <si>
    <t>SPECTRA PRE 15W40 CI4+ 1/5</t>
  </si>
  <si>
    <t>SPECTRA PRE 15W40 CI4+ 1/55</t>
  </si>
  <si>
    <t>ADS-1/5</t>
  </si>
  <si>
    <t>SPECTRA SAE 15W40 API CH-4/SJ - 1/5</t>
  </si>
  <si>
    <t>GARRAFA 5 GL DIESEL</t>
  </si>
  <si>
    <t>15W40 CH-4*1/5</t>
  </si>
  <si>
    <t>SPECTRA 15W40 CH-4 1/5 GARRAFA</t>
  </si>
  <si>
    <t>ADS-12/4</t>
  </si>
  <si>
    <t xml:space="preserve">SPECTRA SAE 15W40 API CH-4/SJ - 12/4 </t>
  </si>
  <si>
    <t>15W40 CH-4*12/4</t>
  </si>
  <si>
    <t>SPECTRA 15W40 CH-4 12/4 CUARTOS</t>
  </si>
  <si>
    <t>ADS-6/1</t>
  </si>
  <si>
    <t>SPECTRA SAE 15W40 API CH-4/SJ - 6/1</t>
  </si>
  <si>
    <t>15W40 CH-4*6/1</t>
  </si>
  <si>
    <t>SPECTRA 15W40 CH-4 6/1 GALONES</t>
  </si>
  <si>
    <t>SPECTRA-PREMIUM  SAE 15W-40 API CI-4/SL -1/55</t>
  </si>
  <si>
    <t>15W40 CI-4 BT2*1/55</t>
  </si>
  <si>
    <t>SPECTRA PREMIUM CI-4 1/55 TB</t>
  </si>
  <si>
    <t>SUPREME 20W50 12/1</t>
  </si>
  <si>
    <t>CAJA X 12 CUARTOS GASOLINA CH</t>
  </si>
  <si>
    <t>BRIO SUPREME 20W50 12/1</t>
  </si>
  <si>
    <t>SUPREME 20W50 SL 1/55</t>
  </si>
  <si>
    <t>TAMBOR 55 GL GASOLINA CH</t>
  </si>
  <si>
    <t>SUPREME 20W50 SL 6/1</t>
  </si>
  <si>
    <t>CAJA X 6 GALONES GASOLINA CH</t>
  </si>
  <si>
    <t>SUPREME AR 25W60 SJ 12/1</t>
  </si>
  <si>
    <t>SUPREME AR 25W60 SJ 6/1</t>
  </si>
  <si>
    <t>SUPREME GAS 20W50 SL 12/1</t>
  </si>
  <si>
    <t>SUPREME GAS 20W50 SL 6/1</t>
  </si>
  <si>
    <t>SUPREME MAX 10W40 6/1</t>
  </si>
  <si>
    <t>BRIO SUPREME MAX 10W40 6/1</t>
  </si>
  <si>
    <t>SUPREME MAX 10W40 SN 12/1</t>
  </si>
  <si>
    <t xml:space="preserve">SUPREME SAE 10W-30 API SL - 1/15 </t>
  </si>
  <si>
    <t>MINITAMBOR 15 GL GASOLINA</t>
  </si>
  <si>
    <t>10W30*1/15</t>
  </si>
  <si>
    <t>SUPREME 10W30 SL 1/15 MTB</t>
  </si>
  <si>
    <t>SUPREME SAE 10W-30 API SL - 1/55</t>
  </si>
  <si>
    <t>10W30*1/55</t>
  </si>
  <si>
    <t>SUPREME 10W30 SL 1/55 TB</t>
  </si>
  <si>
    <t>SUPREME SAE 20W-50 API SL / CD - 6/1</t>
  </si>
  <si>
    <t>20W50 SL*6/1</t>
  </si>
  <si>
    <t>SUPREME SL-CD 6/1 GALONES</t>
  </si>
  <si>
    <t>SUPREME SAE 20W-50 API SL GAS - 1/5</t>
  </si>
  <si>
    <t>20W50 GAS*1/5</t>
  </si>
  <si>
    <t>SUPREME SL GAS 1/5 GARRAFA</t>
  </si>
  <si>
    <t xml:space="preserve">SUPREME SAE 20W-50 API SL GAS -1/15 </t>
  </si>
  <si>
    <t>20W50 GAS*1/15</t>
  </si>
  <si>
    <t>SUPREME SL GAS 1/15 MTB</t>
  </si>
  <si>
    <t>SUPREME SAE 20W-50 API SM - 1/55</t>
  </si>
  <si>
    <t>20W50 SM*1/55</t>
  </si>
  <si>
    <t>SUPREME SM 1/55 TB</t>
  </si>
  <si>
    <t>SUPREME SAE 20W-50 API SM - 12/4 CUARTOS</t>
  </si>
  <si>
    <t>TAPA ROJA</t>
  </si>
  <si>
    <t>Tapa Roja</t>
  </si>
  <si>
    <t>TRUCK 50 CF2/CF/SF 1/5</t>
  </si>
  <si>
    <t>TRUCK 50 CF2/CF/SF 12/1</t>
  </si>
  <si>
    <t>CAJA X 12 CUARTOS DIESEL CH</t>
  </si>
  <si>
    <t>TRUCK SAE 40 CF-CF2 / SF - 1/5</t>
  </si>
  <si>
    <t>SAE 40 CF*1/5</t>
  </si>
  <si>
    <t>TRUCK SAE 40 CF 1/5 GARRAFA</t>
  </si>
  <si>
    <t>TRUCK SAE 40 CF-CF2 / SF - 1/55</t>
  </si>
  <si>
    <t>SAE 40 CF*1/55</t>
  </si>
  <si>
    <t>TRUCK SAE 40 CF 1/55 TB</t>
  </si>
  <si>
    <t>TRUCK SAE 50 API CF-CF2 / SF - 1/55</t>
  </si>
  <si>
    <t>SAE 50 CF*1/55</t>
  </si>
  <si>
    <t>TRUCKK SAE 50 CF 1/55 TB</t>
  </si>
  <si>
    <t>TRUCK SAE 50 API CF-CF2 / SF - 6/1</t>
  </si>
  <si>
    <t>SAE 50 CF*6/1</t>
  </si>
  <si>
    <t>TRUCKK SAE 50 CF 6/1 GALONES</t>
  </si>
  <si>
    <t>Fin de Archivo</t>
  </si>
  <si>
    <t>2T AQUA TC-W3 GR</t>
  </si>
  <si>
    <t>GRANEL MOTORES FUERA DE BORDA</t>
  </si>
  <si>
    <t>2T Aqua TC-W3</t>
  </si>
  <si>
    <t>2T JASO FB GR</t>
  </si>
  <si>
    <t>LUBRICANTES MOTORES 2 Y 4 T GRANEL</t>
  </si>
  <si>
    <t>2T Jaso FB GR</t>
  </si>
  <si>
    <t>2T PLUS JASO FD GR</t>
  </si>
  <si>
    <t>2T Plus Jaso FD</t>
  </si>
  <si>
    <t>4T Moto + 10W40 GR</t>
  </si>
  <si>
    <t>4T Moto + 10W40</t>
  </si>
  <si>
    <t>4T MOTO + 10W40 MA2 1/55</t>
  </si>
  <si>
    <t>ANGLAMOL 6085U</t>
  </si>
  <si>
    <t>ATF PLUS DEXRON III 1/55</t>
  </si>
  <si>
    <t>TAMBOR X 55 GLS TRANSMISIONES AUTOMATICAS CH</t>
  </si>
  <si>
    <t>ATF PLUS DEXRON III GR</t>
  </si>
  <si>
    <t>LUBRICANTES TRANSMISIONES Y ENGRANAJES AUT. GR</t>
  </si>
  <si>
    <t>ATF Plus Dexron III</t>
  </si>
  <si>
    <t>Balde Aceite 5 gal Gris</t>
  </si>
  <si>
    <t>CORPORACION DE ACERO CORPACERO S.A.</t>
  </si>
  <si>
    <t>Balde Aceite 5 gal negro</t>
  </si>
  <si>
    <t>BASE CHEVRON 110N GII</t>
  </si>
  <si>
    <t>BASES</t>
  </si>
  <si>
    <t>BASE CHEVRON 150B.STOCK</t>
  </si>
  <si>
    <t>BASE CHEVRON 225N GII</t>
  </si>
  <si>
    <t>BASE CHEVRON 600N GII</t>
  </si>
  <si>
    <t>BRIO OUTBOARD 4T 10W-40 1/5</t>
  </si>
  <si>
    <t>Caja generica Cuartos</t>
  </si>
  <si>
    <t>PAPELES Y CARTONES S.A. PAPELSA</t>
  </si>
  <si>
    <t>Caja generica Galon</t>
  </si>
  <si>
    <t>Caja generica Pintas</t>
  </si>
  <si>
    <t>CUARTO 2T AQUA TC-w3</t>
  </si>
  <si>
    <t>Cuarto 2T Aqua TC-W3</t>
  </si>
  <si>
    <t>CUARTO 2T JASO FB</t>
  </si>
  <si>
    <t>Cuarto 2T Jaso FB</t>
  </si>
  <si>
    <t>CUARTO 2T PLUS FD</t>
  </si>
  <si>
    <t>Cuarto 2T plus FD</t>
  </si>
  <si>
    <t>CUARTO 4T MOTO PLUS</t>
  </si>
  <si>
    <t>Cuarto 4T Moto Plus</t>
  </si>
  <si>
    <t>CUARTO AFT PLUS</t>
  </si>
  <si>
    <t>Cuarto AFT Plus</t>
  </si>
  <si>
    <t>CUARTO H GEAR 75W85</t>
  </si>
  <si>
    <t>Cuarto H Gear 75W85</t>
  </si>
  <si>
    <t>CUARTO H GEAR 75w90</t>
  </si>
  <si>
    <t>Cuarto H Gear 75w90</t>
  </si>
  <si>
    <t>CUARTO OUTBOARD 4T</t>
  </si>
  <si>
    <t>Cuarto Outboard 4T</t>
  </si>
  <si>
    <t>CUARTO POWER ISO 68</t>
  </si>
  <si>
    <t>CUARTO SPECTRA PLUS</t>
  </si>
  <si>
    <t>Cuarto Spectra Plus</t>
  </si>
  <si>
    <t>CUARTO SUPREME 20W50</t>
  </si>
  <si>
    <t>Cuarto supreme 20W50</t>
  </si>
  <si>
    <t>CUARTO SUPREME 25W60</t>
  </si>
  <si>
    <t>Cuarto supreme 25W60</t>
  </si>
  <si>
    <t>CUARTO SUPREME GAS</t>
  </si>
  <si>
    <t>Cuarto supreme Gas</t>
  </si>
  <si>
    <t>CUARTO SUPREME MAX 10W40</t>
  </si>
  <si>
    <t>Cuarto supreme 10W40</t>
  </si>
  <si>
    <t>DTH PLUS GR</t>
  </si>
  <si>
    <t>FLUIDOS HIDRAÚLICOS GR</t>
  </si>
  <si>
    <t>DTH Plus</t>
  </si>
  <si>
    <t>ETIQUETA CTO 2T AQUA</t>
  </si>
  <si>
    <t>GRAN COMUNICACIONES SAS</t>
  </si>
  <si>
    <t>ETIQUETAS CTO 2T AQUA</t>
  </si>
  <si>
    <t>ETIQUETA CTO 2T JASO FB</t>
  </si>
  <si>
    <t>ETIQUETAS CTO 2T JASO FB</t>
  </si>
  <si>
    <t>ETIQUETA CTO 2T PLUS FD</t>
  </si>
  <si>
    <t>ETIQUETAS CTO 2T PLUS FD</t>
  </si>
  <si>
    <t>ETIQUETA CTO ATF DEXRN IID</t>
  </si>
  <si>
    <t>ETIQUETAS CTO ATF DEXRN IID</t>
  </si>
  <si>
    <t>ETIQUETA CTO H GEAR 75W90</t>
  </si>
  <si>
    <t>ETIQUETAS CTO H GEAR 75W90</t>
  </si>
  <si>
    <t>ETIQUETA CTO H GEAR 80W90</t>
  </si>
  <si>
    <t>ETIQUETAS CTO H GEAR 80W90</t>
  </si>
  <si>
    <t>ETIQUETA CTO H GEAR 85W140</t>
  </si>
  <si>
    <t>ETIQUETAS CTO H GEAR 85W140</t>
  </si>
  <si>
    <t>ETIQUETA CTO HYDRAULI 10W</t>
  </si>
  <si>
    <t>ETIQUETAS CTO HYDRAULI 10W</t>
  </si>
  <si>
    <t>ETIQUETA CTO OUTBOARD 4T</t>
  </si>
  <si>
    <t>CTO OUTBOARD 4T</t>
  </si>
  <si>
    <t>ETIQUETA CTO POWER ISO 68</t>
  </si>
  <si>
    <t>ETIQUETAS CTO POWER ISO 68</t>
  </si>
  <si>
    <t>ETIQUETA GAL H GEAR 75W90</t>
  </si>
  <si>
    <t>ETIQUETAS GAL H GEAR 75W90</t>
  </si>
  <si>
    <t>ETIQUETA GAL H GEAR 85W140</t>
  </si>
  <si>
    <t>ETIQUETAS GAL H GEAR 85W140</t>
  </si>
  <si>
    <t>ETIQUETA GAL HYDRAULI 10W</t>
  </si>
  <si>
    <t>ETIQUETAS GAL HYDRAULI 10W</t>
  </si>
  <si>
    <t>ETIQUETA GAL POWER ISO 68</t>
  </si>
  <si>
    <t>ETIQUETAS GAL POWER ISO 68</t>
  </si>
  <si>
    <t>ETIQUETA GENERICA 5 y 55 GAL..</t>
  </si>
  <si>
    <t>ETIQUETA PINTA 2T AQUA</t>
  </si>
  <si>
    <t>ETIQUETA PINTA 2T JASO FB</t>
  </si>
  <si>
    <t>ETIQUETAS PINTA 2T JASO FB</t>
  </si>
  <si>
    <t>ETIQUETA PINTA 2T PLUS FD</t>
  </si>
  <si>
    <t>PINTA 2T PLUS FD</t>
  </si>
  <si>
    <t>ETIQUETAS CTO 4T 20W50</t>
  </si>
  <si>
    <t>ETIQUETAS CTO 4T MOTO PLUS</t>
  </si>
  <si>
    <t>ETIQUETAS CTO EXTREME 50</t>
  </si>
  <si>
    <t>ETIQUETAS CTO H GEAR 75W85</t>
  </si>
  <si>
    <t>ETIQUETAS CTO SPECTRA PLUS</t>
  </si>
  <si>
    <t>ETIQUETAS CTO SUPRE 20W50</t>
  </si>
  <si>
    <t>ETIQUETAS CTO SUPRE 25W60</t>
  </si>
  <si>
    <t>ETIQUETAS CTO SUPRE GAS 20W 50</t>
  </si>
  <si>
    <t>ETIQUETAS CTO SUPREME MAX 10W40</t>
  </si>
  <si>
    <t>ETIQUETAS CTO SUPRE 10W40</t>
  </si>
  <si>
    <t>ETIQUETAS CTO TRUCK 50</t>
  </si>
  <si>
    <t>ETIQUETAS GAL EXTREME 50</t>
  </si>
  <si>
    <t>ETIQUETAS GAL SPECTRA MAX 15W40</t>
  </si>
  <si>
    <t>ETIQUETAS GAL SPECTRA MAX</t>
  </si>
  <si>
    <t>ETIQUETAS GAL SPECTRA PLUS</t>
  </si>
  <si>
    <t>ETIQUETAS GAL SUPRE 25W60</t>
  </si>
  <si>
    <t>ETIQUETAS GAL SUPRE GAS 20W50</t>
  </si>
  <si>
    <t>ETIQUETAS GAL SUPRE GAS</t>
  </si>
  <si>
    <t>ETIQUETAS GAL SUPREME 20W50</t>
  </si>
  <si>
    <t>ETIQUETAS GAL SUPRE 20W50</t>
  </si>
  <si>
    <t>ETIQUETAS GAL SUPREME MAX 10W40</t>
  </si>
  <si>
    <t>ETIQUETAS GAL SUPRE 10W40</t>
  </si>
  <si>
    <t>ETIQUETAS GAL TRUCK 50</t>
  </si>
  <si>
    <t>GALON POWER ISO 68</t>
  </si>
  <si>
    <t>Galon Power Iso 68</t>
  </si>
  <si>
    <t>GALON SPECTRA MAX 15W40</t>
  </si>
  <si>
    <t>Galon spectra Max</t>
  </si>
  <si>
    <t>GALON SPECTRA PLUS</t>
  </si>
  <si>
    <t>Galon Spectra Plus</t>
  </si>
  <si>
    <t>GALON SUPREME MAX 10W40</t>
  </si>
  <si>
    <t>Galon supreme 10W40</t>
  </si>
  <si>
    <t>HIGH GEAR 75W85 GR</t>
  </si>
  <si>
    <t>High Gear 75W85</t>
  </si>
  <si>
    <t>HIGH GEAR 75W90 GR</t>
  </si>
  <si>
    <t>High Gear 75W90</t>
  </si>
  <si>
    <t>HIGH GEAR 85W140 GR</t>
  </si>
  <si>
    <t>High Gear 85W140</t>
  </si>
  <si>
    <t>INFINEUM D2372 TB 176 KL.</t>
  </si>
  <si>
    <t>INFINEUM D2372</t>
  </si>
  <si>
    <t>INFINEUM D3422 TB 193 KL.</t>
  </si>
  <si>
    <t>INFINEUM D3422</t>
  </si>
  <si>
    <t>INFINEUM D3472 TB 194 KL.</t>
  </si>
  <si>
    <t>INFINEUM D3472</t>
  </si>
  <si>
    <t>INFINEUM S1054 (PIB) TB 181 KL.</t>
  </si>
  <si>
    <t>INFINEUM S1054 (PIB)</t>
  </si>
  <si>
    <t>INFINEUM S911 TB 189 KL.</t>
  </si>
  <si>
    <t>INFINEUM S911</t>
  </si>
  <si>
    <t>INFINEUM T442 TB 187 KL.</t>
  </si>
  <si>
    <t>INFINEUM T442</t>
  </si>
  <si>
    <t>INFINEUM V385 TB 184 KL.</t>
  </si>
  <si>
    <t>INFINEUM V385</t>
  </si>
  <si>
    <t>JET A1</t>
  </si>
  <si>
    <t>LUBRIZOL 1045 TB 197 KL.</t>
  </si>
  <si>
    <t>KEMIZOL SAS</t>
  </si>
  <si>
    <t>LUBRIZOL 1045</t>
  </si>
  <si>
    <t>LUBRIZOL 16011L TB 203 KL.</t>
  </si>
  <si>
    <t>LUBRIZOL 16011L.</t>
  </si>
  <si>
    <t>LUBRIZOL 35100 TB 199 KL.</t>
  </si>
  <si>
    <t>LUBRIZOL 35100</t>
  </si>
  <si>
    <t>LUBRIZOL 3601 TB 211 KL.</t>
  </si>
  <si>
    <t>LUBRIZOL 3601</t>
  </si>
  <si>
    <t>LUBRIZOL 4980A TB 198 KL.</t>
  </si>
  <si>
    <t>LUBRIZOL 4980A</t>
  </si>
  <si>
    <t>LUBRIZOL 5703 TB 210 KL.</t>
  </si>
  <si>
    <t>LUBRIZOL 5703</t>
  </si>
  <si>
    <t>LUBRIZOL 6662A TB 188 KL.</t>
  </si>
  <si>
    <t>LUBRIZOL 6662A</t>
  </si>
  <si>
    <t>LUBRIZOL 7077 KILOS A GRANEL.</t>
  </si>
  <si>
    <t>LUBRIZOL 7077 KILOS A GRANEL</t>
  </si>
  <si>
    <t>LUBRIZOL 730 TB 210 KL.</t>
  </si>
  <si>
    <t>LUBRIZOL 730</t>
  </si>
  <si>
    <t>LUBRIZOL 8686 TB 203 KL.</t>
  </si>
  <si>
    <t>LUBRIZOL 8686</t>
  </si>
  <si>
    <t>LUBRIZOL 9990A TB 216 KL.</t>
  </si>
  <si>
    <t>LUBRIZOL 9990A</t>
  </si>
  <si>
    <t>LUBRIZOL PV1021 TB 201 KL.</t>
  </si>
  <si>
    <t>LUBRIZOL PV1021</t>
  </si>
  <si>
    <t>OLOA 22008 TB 180 KL.</t>
  </si>
  <si>
    <t>BRENNTAG COLOMBIA S.A.</t>
  </si>
  <si>
    <t>OLOA 22008</t>
  </si>
  <si>
    <t>OLOA 262 TB 210 KL.</t>
  </si>
  <si>
    <t>OLOA 262</t>
  </si>
  <si>
    <t>OLOA 340R TB 185 KL.</t>
  </si>
  <si>
    <t>OLOA 340R</t>
  </si>
  <si>
    <t>OLOA 9993 TB 182 KL.</t>
  </si>
  <si>
    <t>OLOA 9993</t>
  </si>
  <si>
    <t>OLOA 9999 TB 203 KL.</t>
  </si>
  <si>
    <t>OLOA 9999</t>
  </si>
  <si>
    <t>OUTBOARD 4T 10W40 GR</t>
  </si>
  <si>
    <t>Outboard 4T 10W40</t>
  </si>
  <si>
    <t>PARATONE 68530 TAMBOR 177 KLS.</t>
  </si>
  <si>
    <t>PARATONE 68530 TAMBOR 177 KLS</t>
  </si>
  <si>
    <t>PINTA 2T AQUA TC-W3</t>
  </si>
  <si>
    <t>Pinta 2T Aqua TC-W3</t>
  </si>
  <si>
    <t>PINTA 2T JASO FB</t>
  </si>
  <si>
    <t>Pinta 2T Jaso FB</t>
  </si>
  <si>
    <t>PINTA 2T PLUS</t>
  </si>
  <si>
    <t>Pinta 2T plus FD</t>
  </si>
  <si>
    <t>POWER ISO 68 GR</t>
  </si>
  <si>
    <t>Power ISO 68 GR</t>
  </si>
  <si>
    <t>SERVICIO DE MAQUILA BALDES</t>
  </si>
  <si>
    <t>GALONES</t>
  </si>
  <si>
    <t>SERVICIO DE MAQUILA</t>
  </si>
  <si>
    <t>SPECTRA MAX 15W40 CJ-4 GR</t>
  </si>
  <si>
    <t>LUBRICANTES DIESEL GRANEL</t>
  </si>
  <si>
    <t>SPECTRA PLUS 15W40 CI4 GR</t>
  </si>
  <si>
    <t>SPECTRA PRE 15W40 CI-4 GR</t>
  </si>
  <si>
    <t>SUPREME 20W50 GR</t>
  </si>
  <si>
    <t>LUBRICANTES GASOLINA Y GAS GRANEL</t>
  </si>
  <si>
    <t>Supreme 20W50</t>
  </si>
  <si>
    <t>SUPREME 25W60 GR</t>
  </si>
  <si>
    <t>Supreme 25W60</t>
  </si>
  <si>
    <t>SUPREME GAS 20W50 GR</t>
  </si>
  <si>
    <t>Supreme Gas 20W50 GR</t>
  </si>
  <si>
    <t>SUPREME MAX 10W40 GR</t>
  </si>
  <si>
    <t>Supreme Max 10W40</t>
  </si>
  <si>
    <t>Tambores Aceite 55 gl</t>
  </si>
  <si>
    <t>GREIF COLOMBIA S.A. 2</t>
  </si>
  <si>
    <t>TAPA AMARILLA</t>
  </si>
  <si>
    <t>Tapa Amarilla</t>
  </si>
  <si>
    <t>TAPA AZUL</t>
  </si>
  <si>
    <t>Tapa Azul</t>
  </si>
  <si>
    <t>Tapa Azul Marino</t>
  </si>
  <si>
    <t>TAPA NEGRA</t>
  </si>
  <si>
    <t>Tapa Negra</t>
  </si>
  <si>
    <t>TRUCK 50 CF2/CF/SF 6/1</t>
  </si>
  <si>
    <t>TRUCK 50 GR</t>
  </si>
  <si>
    <t>Truck 50</t>
  </si>
  <si>
    <t>y</t>
  </si>
  <si>
    <t>z</t>
  </si>
  <si>
    <t>volumen</t>
  </si>
  <si>
    <t>Etiquetas de fila</t>
  </si>
  <si>
    <t>(en blanco)</t>
  </si>
  <si>
    <t>Total general</t>
  </si>
  <si>
    <t>Suma de NuevoSaldo</t>
  </si>
  <si>
    <t>Suma de volumen</t>
  </si>
  <si>
    <t>(Varios elementos)</t>
  </si>
  <si>
    <t>Meses de Stock 1</t>
  </si>
  <si>
    <t>MEZCLA</t>
  </si>
  <si>
    <t>BRIO SPECTRA MAX 15W40 CJ</t>
  </si>
  <si>
    <t>BRIO SPECTRA PREM 15W40 CI-4</t>
  </si>
  <si>
    <t>BRIO SPECTRA PLUS 15W40 CI-4</t>
  </si>
  <si>
    <t>Valores</t>
  </si>
  <si>
    <t>Total Suma de Producción sugerida abril volumen</t>
  </si>
  <si>
    <t>Suma de Producción sugerida abril volumen</t>
  </si>
  <si>
    <t>cajas de pintas</t>
  </si>
  <si>
    <t>caja  de cuartos</t>
  </si>
  <si>
    <t>cajas de galon</t>
  </si>
  <si>
    <t>balde 5 galones</t>
  </si>
  <si>
    <t>tambor 55 galones</t>
  </si>
  <si>
    <t>Total PRODUCCION</t>
  </si>
  <si>
    <t>PRODUCCION</t>
  </si>
  <si>
    <t>Prioridad</t>
  </si>
  <si>
    <t>TOTAL =</t>
  </si>
  <si>
    <t>PLASTICOS RAINBOW S.A.S.</t>
  </si>
  <si>
    <t>REPORTE INVENTARIO DE INSUMOS</t>
  </si>
  <si>
    <t>FECHA :</t>
  </si>
  <si>
    <t>PRESENTACION 1/8AG</t>
  </si>
  <si>
    <t>meses</t>
  </si>
  <si>
    <t>Código producto</t>
  </si>
  <si>
    <t>Código</t>
  </si>
  <si>
    <t>Etiqueta</t>
  </si>
  <si>
    <t>Contra-etiqueta</t>
  </si>
  <si>
    <t>factor</t>
  </si>
  <si>
    <t>inventario a 19 de marzo</t>
  </si>
  <si>
    <t>inventario en unidades de PT</t>
  </si>
  <si>
    <t>Faltante de produccion</t>
  </si>
  <si>
    <t>Faltante de produccion en unidades</t>
  </si>
  <si>
    <t>Alarma etiquetas</t>
  </si>
  <si>
    <t>Inventario en dias</t>
  </si>
  <si>
    <t>2T PLUS FD</t>
  </si>
  <si>
    <t>2T JASO FB</t>
  </si>
  <si>
    <t>2T AQUA TC-W3</t>
  </si>
  <si>
    <t>TOTALES</t>
  </si>
  <si>
    <t xml:space="preserve">    </t>
  </si>
  <si>
    <t>PRESENTACION 1/4AG</t>
  </si>
  <si>
    <t>SUPREME MAX 10W40</t>
  </si>
  <si>
    <t>SUPREME 20W50</t>
  </si>
  <si>
    <t>SUPREME GAS</t>
  </si>
  <si>
    <t>SUPREME 25W60</t>
  </si>
  <si>
    <t>EXTREME 50</t>
  </si>
  <si>
    <t>no se produce</t>
  </si>
  <si>
    <t>SPECTRA MAX</t>
  </si>
  <si>
    <t>SPECTRA PREM</t>
  </si>
  <si>
    <t>SPECTRA PLUS</t>
  </si>
  <si>
    <t>TRUCK 40</t>
  </si>
  <si>
    <t>TRUCK 50</t>
  </si>
  <si>
    <t>4T MOTO PLUS</t>
  </si>
  <si>
    <t>4T 20W50</t>
  </si>
  <si>
    <t>OUTBOARD 4T</t>
  </si>
  <si>
    <t>H GEAR 75W85</t>
  </si>
  <si>
    <t>H GEAR 75W90</t>
  </si>
  <si>
    <t>H GEAR 80W90</t>
  </si>
  <si>
    <t>H GEAR 85W140</t>
  </si>
  <si>
    <t>ATF DEXRON IID</t>
  </si>
  <si>
    <t>ATF PLUS</t>
  </si>
  <si>
    <t>POWER ISO 68</t>
  </si>
  <si>
    <t>HYDRAULIC 10W</t>
  </si>
  <si>
    <t>PRESENTACION 1AG</t>
  </si>
  <si>
    <t>SUPREME 10W40</t>
  </si>
  <si>
    <t>Nota: Se tienen 4800 envases etiqueteados de 2T Jaso FB 1/8AG; 4800 envases de Supreme 20W50 1/4AG, 2400 envases de 2T Jaso FB 1/4AG. Los productos resaltados estan con poca existencia.</t>
  </si>
  <si>
    <t xml:space="preserve">          </t>
  </si>
  <si>
    <t>no existestock</t>
  </si>
  <si>
    <t>Ubica</t>
  </si>
  <si>
    <t>Codigo</t>
  </si>
  <si>
    <t>Descripcion</t>
  </si>
  <si>
    <t>Cant</t>
  </si>
  <si>
    <t>UNAL</t>
  </si>
  <si>
    <t>SKU</t>
  </si>
  <si>
    <t>Lote</t>
  </si>
  <si>
    <t>F Vence</t>
  </si>
  <si>
    <t>Nombre Area</t>
  </si>
  <si>
    <t>A0143</t>
  </si>
  <si>
    <t>REFRIGERANTE CTE - 6/1</t>
  </si>
  <si>
    <t>CAJA</t>
  </si>
  <si>
    <t>LOC SALDOS</t>
  </si>
  <si>
    <t>A0633</t>
  </si>
  <si>
    <t>LOC CAJAS</t>
  </si>
  <si>
    <t>A0634</t>
  </si>
  <si>
    <t>A0643</t>
  </si>
  <si>
    <t>A0644</t>
  </si>
  <si>
    <t>A0733</t>
  </si>
  <si>
    <t>A0734</t>
  </si>
  <si>
    <t>A0741</t>
  </si>
  <si>
    <t>A0742</t>
  </si>
  <si>
    <t>C0111</t>
  </si>
  <si>
    <t>TRUCK SAE 50 - 1/55</t>
  </si>
  <si>
    <t>C0112</t>
  </si>
  <si>
    <t>E12010</t>
  </si>
  <si>
    <t>C0113</t>
  </si>
  <si>
    <t>C0114</t>
  </si>
  <si>
    <t>C0121</t>
  </si>
  <si>
    <t>ROAD RODAMIENTOS 2 BALDE 16 KLS</t>
  </si>
  <si>
    <t>025011G</t>
  </si>
  <si>
    <t>C0122</t>
  </si>
  <si>
    <t>ADTSAE40 -1/5</t>
  </si>
  <si>
    <t>TRUCK SAE 40 - 1/5</t>
  </si>
  <si>
    <t>A12038</t>
  </si>
  <si>
    <t>C11044</t>
  </si>
  <si>
    <t>C0123</t>
  </si>
  <si>
    <t>EXTREME SAE 50 - 6/1</t>
  </si>
  <si>
    <t>BRIO GAS 20W-50 API SL *15 GL</t>
  </si>
  <si>
    <t>BRIO GAS 20W50 API SL *5 GALONES</t>
  </si>
  <si>
    <t>C0124</t>
  </si>
  <si>
    <t>SPECTRA SAE 15W40 - 1/5</t>
  </si>
  <si>
    <t>BRIO 20 W 50 JASO SL MINITAMBOR</t>
  </si>
  <si>
    <t>D-409</t>
  </si>
  <si>
    <t>C0131</t>
  </si>
  <si>
    <t>C0132</t>
  </si>
  <si>
    <t>C0133</t>
  </si>
  <si>
    <t>C0134</t>
  </si>
  <si>
    <t>C0141</t>
  </si>
  <si>
    <t>4T 20W 50 API SG JASO MA 12/4</t>
  </si>
  <si>
    <t>F12019</t>
  </si>
  <si>
    <t>C0142</t>
  </si>
  <si>
    <t>E12014</t>
  </si>
  <si>
    <t>C0143</t>
  </si>
  <si>
    <t>C0144</t>
  </si>
  <si>
    <t>C0212</t>
  </si>
  <si>
    <t>BRIO BLUE GREASE TAMBOR 180 KL</t>
  </si>
  <si>
    <t>11713G</t>
  </si>
  <si>
    <t>C0213</t>
  </si>
  <si>
    <t>RED CHASS REDGREASE 2 TAMBOR 180</t>
  </si>
  <si>
    <t>09713G</t>
  </si>
  <si>
    <t>C0214</t>
  </si>
  <si>
    <t>ADT40-1/55</t>
  </si>
  <si>
    <t>TRUCK SAE 40 - 1/55</t>
  </si>
  <si>
    <t>C0221</t>
  </si>
  <si>
    <t>GEAR EP ISO 320 X 5 GALONES</t>
  </si>
  <si>
    <t>C0222</t>
  </si>
  <si>
    <t>SUPREME SAE 10W30 SL -MINITAMBOR</t>
  </si>
  <si>
    <t>ADITIVO GASOLINA (EXCENTO)</t>
  </si>
  <si>
    <t>ADITIVO DIESEL (EXCENTO)</t>
  </si>
  <si>
    <t>C0223</t>
  </si>
  <si>
    <t>BRIO SUPREME AR 25W60 SJ 12/1</t>
  </si>
  <si>
    <t>C0224</t>
  </si>
  <si>
    <t>C0232</t>
  </si>
  <si>
    <t>REFRIGERANTE CTE - 12/4</t>
  </si>
  <si>
    <t>C0234</t>
  </si>
  <si>
    <t>C0241</t>
  </si>
  <si>
    <t>FORZA 2 EP-2  BALDE 16 KLS</t>
  </si>
  <si>
    <t>12013G</t>
  </si>
  <si>
    <t>C0242</t>
  </si>
  <si>
    <t>ROAD RODAMIENTOS 2 CAJA 48/330</t>
  </si>
  <si>
    <t>00713G</t>
  </si>
  <si>
    <t>C0244</t>
  </si>
  <si>
    <t>E12021</t>
  </si>
  <si>
    <t>C0311</t>
  </si>
  <si>
    <t>ROAD RODAMIENTOS 2 TAMBOR 180 KLS</t>
  </si>
  <si>
    <t>41310G</t>
  </si>
  <si>
    <t>C0312</t>
  </si>
  <si>
    <t>POWER  AW ISO 32 - 1/55</t>
  </si>
  <si>
    <t>NA</t>
  </si>
  <si>
    <t>C0313</t>
  </si>
  <si>
    <t>BRIO DTH PLUS 1/55</t>
  </si>
  <si>
    <t>C0314</t>
  </si>
  <si>
    <t>C0321</t>
  </si>
  <si>
    <t>BRIO TRUCK 50 GALÓN (6/1)</t>
  </si>
  <si>
    <t>C0323</t>
  </si>
  <si>
    <t>C0324</t>
  </si>
  <si>
    <t>ROAD RODAMIENTOS 2 CAJA 8/2</t>
  </si>
  <si>
    <t>09613G</t>
  </si>
  <si>
    <t>C0331</t>
  </si>
  <si>
    <t>SPECTRA PLUS 15W40 CI-4/SL 12/4</t>
  </si>
  <si>
    <t>E12027</t>
  </si>
  <si>
    <t>C0332</t>
  </si>
  <si>
    <t>C0341</t>
  </si>
  <si>
    <t>EXTREME SAE 50 - 12/4</t>
  </si>
  <si>
    <t>C0342</t>
  </si>
  <si>
    <t>B12022</t>
  </si>
  <si>
    <t>C0344</t>
  </si>
  <si>
    <t>C0411</t>
  </si>
  <si>
    <t>EXTREME SAE 50 - 1/55</t>
  </si>
  <si>
    <t>C0412</t>
  </si>
  <si>
    <t>C0413</t>
  </si>
  <si>
    <t>4T 20W 50 API SG JASO MA 1/55</t>
  </si>
  <si>
    <t>C0414</t>
  </si>
  <si>
    <t>C0421</t>
  </si>
  <si>
    <t>BRIO POWER ISO VG 68 1/5</t>
  </si>
  <si>
    <t>C0424</t>
  </si>
  <si>
    <t>RED CHASS REDGREASE 2 CAJA 8/2</t>
  </si>
  <si>
    <t>34312G</t>
  </si>
  <si>
    <t>C0432</t>
  </si>
  <si>
    <t>C0434</t>
  </si>
  <si>
    <t>C0441</t>
  </si>
  <si>
    <t>C0442</t>
  </si>
  <si>
    <t>C0443</t>
  </si>
  <si>
    <t>C0444</t>
  </si>
  <si>
    <t>C0451</t>
  </si>
  <si>
    <t>C0453</t>
  </si>
  <si>
    <t>POP</t>
  </si>
  <si>
    <t>MATERIAL POP</t>
  </si>
  <si>
    <t>C0454</t>
  </si>
  <si>
    <t>C0511</t>
  </si>
  <si>
    <t>SPECTRA PLUS 15 W40 CI-4  1/55</t>
  </si>
  <si>
    <t>C0512</t>
  </si>
  <si>
    <t>C0513</t>
  </si>
  <si>
    <t>C0514</t>
  </si>
  <si>
    <t>85W-140 HIGH GEAR - 1/55</t>
  </si>
  <si>
    <t>E12008</t>
  </si>
  <si>
    <t>C0521</t>
  </si>
  <si>
    <t>C0522</t>
  </si>
  <si>
    <t>C0523</t>
  </si>
  <si>
    <t>C0532</t>
  </si>
  <si>
    <t>TRUCK SAE 50 - 6/1</t>
  </si>
  <si>
    <t>C0534</t>
  </si>
  <si>
    <t>C0541</t>
  </si>
  <si>
    <t>C0542</t>
  </si>
  <si>
    <t>C0543</t>
  </si>
  <si>
    <t>C0544</t>
  </si>
  <si>
    <t>C0551</t>
  </si>
  <si>
    <t>EXH</t>
  </si>
  <si>
    <t>EXHIBIDORES BRIO</t>
  </si>
  <si>
    <t>C0552</t>
  </si>
  <si>
    <t>C0553</t>
  </si>
  <si>
    <t>FORZA 2 EP-2  CAJA 48/330</t>
  </si>
  <si>
    <t>C0554</t>
  </si>
  <si>
    <t>C0612</t>
  </si>
  <si>
    <t>44809G</t>
  </si>
  <si>
    <t>C0613</t>
  </si>
  <si>
    <t>C0621</t>
  </si>
  <si>
    <t>SUPREME SAE 20W50 - 6/1</t>
  </si>
  <si>
    <t>G12023</t>
  </si>
  <si>
    <t>C0622</t>
  </si>
  <si>
    <t>C0624</t>
  </si>
  <si>
    <t>RED CHASS REDGREASE 2 CAJA 48/330</t>
  </si>
  <si>
    <t>61612G</t>
  </si>
  <si>
    <t>C0631</t>
  </si>
  <si>
    <t>B11057</t>
  </si>
  <si>
    <t>C0632</t>
  </si>
  <si>
    <t>C0641</t>
  </si>
  <si>
    <t>85W-140 HIGH GEAR - 12/4</t>
  </si>
  <si>
    <t>C0642</t>
  </si>
  <si>
    <t>C12042</t>
  </si>
  <si>
    <t>D12029</t>
  </si>
  <si>
    <t>C0651</t>
  </si>
  <si>
    <t>C0652</t>
  </si>
  <si>
    <t>C0653</t>
  </si>
  <si>
    <t>C0654</t>
  </si>
  <si>
    <t>C0711</t>
  </si>
  <si>
    <t>C0712</t>
  </si>
  <si>
    <t>C0714</t>
  </si>
  <si>
    <t>BRIO SUPREME 20W-50 1/55</t>
  </si>
  <si>
    <t>C0724</t>
  </si>
  <si>
    <t>C0731</t>
  </si>
  <si>
    <t>C0732</t>
  </si>
  <si>
    <t>C0744</t>
  </si>
  <si>
    <t>G12012</t>
  </si>
  <si>
    <t>C0812</t>
  </si>
  <si>
    <t>BRIO 25W - 60 TAMBOR</t>
  </si>
  <si>
    <t>C0813</t>
  </si>
  <si>
    <t>B11062</t>
  </si>
  <si>
    <t>C0814</t>
  </si>
  <si>
    <t>SUPREME SAE 10W30 -1/55</t>
  </si>
  <si>
    <t>D385</t>
  </si>
  <si>
    <t>C0822</t>
  </si>
  <si>
    <t>BRIO H. GEAR 80W90</t>
  </si>
  <si>
    <t>C0823</t>
  </si>
  <si>
    <t>C0824</t>
  </si>
  <si>
    <t>C0831</t>
  </si>
  <si>
    <t>BRIO POWER ISO VG 68 6/1</t>
  </si>
  <si>
    <t>C0832</t>
  </si>
  <si>
    <t>C0833</t>
  </si>
  <si>
    <t>C0834</t>
  </si>
  <si>
    <t>C0841</t>
  </si>
  <si>
    <t>LARGA VIDA REFRIGERANTE 6/1</t>
  </si>
  <si>
    <t>C0842</t>
  </si>
  <si>
    <t>C0844</t>
  </si>
  <si>
    <t>LARGA VIDA REFRIGERANTE 12/4</t>
  </si>
  <si>
    <t>C0911</t>
  </si>
  <si>
    <t>C0912</t>
  </si>
  <si>
    <t>C0913</t>
  </si>
  <si>
    <t>G3111G</t>
  </si>
  <si>
    <t>C0921</t>
  </si>
  <si>
    <t>C0922</t>
  </si>
  <si>
    <t>C0923</t>
  </si>
  <si>
    <t>C0924</t>
  </si>
  <si>
    <t>C0931</t>
  </si>
  <si>
    <t>C0932</t>
  </si>
  <si>
    <t>C0934</t>
  </si>
  <si>
    <t>C0941</t>
  </si>
  <si>
    <t>SPECTRA SAE 15W40 - 6/1</t>
  </si>
  <si>
    <t>C0942</t>
  </si>
  <si>
    <t>C1032</t>
  </si>
  <si>
    <t>C1033</t>
  </si>
  <si>
    <t>C1034</t>
  </si>
  <si>
    <t>C1112</t>
  </si>
  <si>
    <t>BRIO HIGH GEAR 80W-90 1/55</t>
  </si>
  <si>
    <t>C1113</t>
  </si>
  <si>
    <t>C1121</t>
  </si>
  <si>
    <t>POWER ISO VG 100-1/5 GARRAFA</t>
  </si>
  <si>
    <t>A12027</t>
  </si>
  <si>
    <t>C1122</t>
  </si>
  <si>
    <t>C1123</t>
  </si>
  <si>
    <t>C1124</t>
  </si>
  <si>
    <t>C1131</t>
  </si>
  <si>
    <t>C1132</t>
  </si>
  <si>
    <t>C1133</t>
  </si>
  <si>
    <t>C1134</t>
  </si>
  <si>
    <t>C1141</t>
  </si>
  <si>
    <t>C1142</t>
  </si>
  <si>
    <t>C1143</t>
  </si>
  <si>
    <t>C1144</t>
  </si>
  <si>
    <t>C1151</t>
  </si>
  <si>
    <t>BRIO 2T AQUA TC-W3 12/1</t>
  </si>
  <si>
    <t>C1152</t>
  </si>
  <si>
    <t>C1214</t>
  </si>
  <si>
    <t>C1221</t>
  </si>
  <si>
    <t>06313G</t>
  </si>
  <si>
    <t>C1222</t>
  </si>
  <si>
    <t>03213G</t>
  </si>
  <si>
    <t>C1223</t>
  </si>
  <si>
    <t>C1224</t>
  </si>
  <si>
    <t>63612G</t>
  </si>
  <si>
    <t>C1231</t>
  </si>
  <si>
    <t>C1232</t>
  </si>
  <si>
    <t>C1234</t>
  </si>
  <si>
    <t>C1242</t>
  </si>
  <si>
    <t>HIGH GEAR 80W-90 - 6/1</t>
  </si>
  <si>
    <t>C1243</t>
  </si>
  <si>
    <t>C1244</t>
  </si>
  <si>
    <t>C1311</t>
  </si>
  <si>
    <t>C1312</t>
  </si>
  <si>
    <t>C1313</t>
  </si>
  <si>
    <t>C1321</t>
  </si>
  <si>
    <t>BRIO HIGH GEAR 75W90, 1/5</t>
  </si>
  <si>
    <t>C1322</t>
  </si>
  <si>
    <t>BRIO DTH MINITAMBOR * 1/15</t>
  </si>
  <si>
    <t>D-424</t>
  </si>
  <si>
    <t>C1323</t>
  </si>
  <si>
    <t>C1324</t>
  </si>
  <si>
    <t>C1331</t>
  </si>
  <si>
    <t>SPECTRA MAX 15W40 CJ4- 1/5</t>
  </si>
  <si>
    <t>C1332</t>
  </si>
  <si>
    <t>C1334</t>
  </si>
  <si>
    <t>C1343</t>
  </si>
  <si>
    <t>C1344</t>
  </si>
  <si>
    <t>C1411</t>
  </si>
  <si>
    <t>FORZA 2 EP-2  TAMBOR 180 KLS</t>
  </si>
  <si>
    <t>C1412</t>
  </si>
  <si>
    <t>C1414</t>
  </si>
  <si>
    <t>C1421</t>
  </si>
  <si>
    <t>C1422</t>
  </si>
  <si>
    <t>C1423</t>
  </si>
  <si>
    <t>B12027</t>
  </si>
  <si>
    <t>C1424</t>
  </si>
  <si>
    <t>C1431</t>
  </si>
  <si>
    <t>C1432</t>
  </si>
  <si>
    <t>C1433</t>
  </si>
  <si>
    <t>C1434</t>
  </si>
  <si>
    <t>C1441</t>
  </si>
  <si>
    <t>C1442</t>
  </si>
  <si>
    <t>FORZA 2 EP-2  CAJA 8/2</t>
  </si>
  <si>
    <t>C1444</t>
  </si>
  <si>
    <t>C1511</t>
  </si>
  <si>
    <t>SPECTRA MAX 15W40 CJ4-1/55</t>
  </si>
  <si>
    <t>C1512</t>
  </si>
  <si>
    <t>C1513</t>
  </si>
  <si>
    <t>C1514</t>
  </si>
  <si>
    <t>C1523</t>
  </si>
  <si>
    <t>LIQUIDO PARA FRENOS DOT 4*24/240</t>
  </si>
  <si>
    <t>C1534</t>
  </si>
  <si>
    <t>C1541</t>
  </si>
  <si>
    <t>4T MOTO+10W40 MA2 12/1</t>
  </si>
  <si>
    <t>C1542</t>
  </si>
  <si>
    <t>C1612</t>
  </si>
  <si>
    <t>GRASA BRIO COPAS 3 - 180 KG</t>
  </si>
  <si>
    <t>51012G</t>
  </si>
  <si>
    <t>C1621</t>
  </si>
  <si>
    <t>C1622</t>
  </si>
  <si>
    <t>C1623</t>
  </si>
  <si>
    <t>C1624</t>
  </si>
  <si>
    <t>C1631</t>
  </si>
  <si>
    <t>BRIO SUPREME 20W50 6/1</t>
  </si>
  <si>
    <t>C1632</t>
  </si>
  <si>
    <t>C1633</t>
  </si>
  <si>
    <t>HIGH GEAR 80W-90 - 12/4</t>
  </si>
  <si>
    <t>E12001</t>
  </si>
  <si>
    <t>C1634</t>
  </si>
  <si>
    <t>C1641</t>
  </si>
  <si>
    <t>C1643</t>
  </si>
  <si>
    <t>C1644</t>
  </si>
  <si>
    <t>C1711</t>
  </si>
  <si>
    <t>C1712</t>
  </si>
  <si>
    <t>BRIO GEAR EP ISO 220*55 GALONES</t>
  </si>
  <si>
    <t>C1714</t>
  </si>
  <si>
    <t>BRIO 20W - 50 SM TAMBOR</t>
  </si>
  <si>
    <t>C1721</t>
  </si>
  <si>
    <t>C1723</t>
  </si>
  <si>
    <t>B12012</t>
  </si>
  <si>
    <t>C1724</t>
  </si>
  <si>
    <t>25W60 API CF-4 / SF - 1/15</t>
  </si>
  <si>
    <t>I11017</t>
  </si>
  <si>
    <t>C1733</t>
  </si>
  <si>
    <t>BRIO POWER ISO 68 -12/1</t>
  </si>
  <si>
    <t>C1734</t>
  </si>
  <si>
    <t>C1741</t>
  </si>
  <si>
    <t>CLIENTES ESPE</t>
  </si>
  <si>
    <t>C1742</t>
  </si>
  <si>
    <t>C1744</t>
  </si>
  <si>
    <t>C1811</t>
  </si>
  <si>
    <t>BRIO LUBRICANTE DE PROCESO ISO 22</t>
  </si>
  <si>
    <t>C1812</t>
  </si>
  <si>
    <t>C1813</t>
  </si>
  <si>
    <t>C1814</t>
  </si>
  <si>
    <t>C1821</t>
  </si>
  <si>
    <t>C1822</t>
  </si>
  <si>
    <t>UNID</t>
  </si>
  <si>
    <t>C1823</t>
  </si>
  <si>
    <t>C1824</t>
  </si>
  <si>
    <t>C1832</t>
  </si>
  <si>
    <t>C1833</t>
  </si>
  <si>
    <t>C1834</t>
  </si>
  <si>
    <t>C1841</t>
  </si>
  <si>
    <t>C1842</t>
  </si>
  <si>
    <t>POWER AW ISO 32 - 1/5</t>
  </si>
  <si>
    <t>D-421</t>
  </si>
  <si>
    <t>C1932</t>
  </si>
  <si>
    <t>D0111</t>
  </si>
  <si>
    <t>D0112</t>
  </si>
  <si>
    <t>D0113</t>
  </si>
  <si>
    <t>D0121</t>
  </si>
  <si>
    <t>BRIO DTH PLU 1/5</t>
  </si>
  <si>
    <t>D0122</t>
  </si>
  <si>
    <t>D0123</t>
  </si>
  <si>
    <t>D0124</t>
  </si>
  <si>
    <t>D0131</t>
  </si>
  <si>
    <t>SUPREME MAX 10W40 SN 6/1</t>
  </si>
  <si>
    <t>D0132</t>
  </si>
  <si>
    <t>D0133</t>
  </si>
  <si>
    <t>D0134</t>
  </si>
  <si>
    <t>D0141</t>
  </si>
  <si>
    <t>D0142</t>
  </si>
  <si>
    <t>D0143</t>
  </si>
  <si>
    <t>D0144</t>
  </si>
  <si>
    <t>D0211</t>
  </si>
  <si>
    <t>D0212</t>
  </si>
  <si>
    <t>D12032</t>
  </si>
  <si>
    <t>D0213</t>
  </si>
  <si>
    <t>BRIO HIDRAULICO 10W -1/55</t>
  </si>
  <si>
    <t>D0214</t>
  </si>
  <si>
    <t>D0221</t>
  </si>
  <si>
    <t>D0222</t>
  </si>
  <si>
    <t>D0224</t>
  </si>
  <si>
    <t>D0231</t>
  </si>
  <si>
    <t>D0232</t>
  </si>
  <si>
    <t>D0311</t>
  </si>
  <si>
    <t>BRIO POWER ISO 68 1/55</t>
  </si>
  <si>
    <t>D0312</t>
  </si>
  <si>
    <t>D0313</t>
  </si>
  <si>
    <t>D0314</t>
  </si>
  <si>
    <t>D0322</t>
  </si>
  <si>
    <t>85W-140 HIGH GEAR - 6/1</t>
  </si>
  <si>
    <t>B12016</t>
  </si>
  <si>
    <t>D0323</t>
  </si>
  <si>
    <t>D0324</t>
  </si>
  <si>
    <t>D0331</t>
  </si>
  <si>
    <t>BRIO TRUCK 50 BALDE (1/5)</t>
  </si>
  <si>
    <t>D0332</t>
  </si>
  <si>
    <t>D0333</t>
  </si>
  <si>
    <t>D0334</t>
  </si>
  <si>
    <t>D0341</t>
  </si>
  <si>
    <t>D0342</t>
  </si>
  <si>
    <t>D0343</t>
  </si>
  <si>
    <t>D0344</t>
  </si>
  <si>
    <t>D0411</t>
  </si>
  <si>
    <t>D0412</t>
  </si>
  <si>
    <t>D0413</t>
  </si>
  <si>
    <t>D0414</t>
  </si>
  <si>
    <t>D0421</t>
  </si>
  <si>
    <t>D0422</t>
  </si>
  <si>
    <t>D0423</t>
  </si>
  <si>
    <t>D0424</t>
  </si>
  <si>
    <t>D0431</t>
  </si>
  <si>
    <t>D0432</t>
  </si>
  <si>
    <t>D0433</t>
  </si>
  <si>
    <t>D0434</t>
  </si>
  <si>
    <t>D0441</t>
  </si>
  <si>
    <t>D0442</t>
  </si>
  <si>
    <t>D0443</t>
  </si>
  <si>
    <t>D0444</t>
  </si>
  <si>
    <t>D0511</t>
  </si>
  <si>
    <t>D0513</t>
  </si>
  <si>
    <t>D0514</t>
  </si>
  <si>
    <t>D0523</t>
  </si>
  <si>
    <t>D0531</t>
  </si>
  <si>
    <t>D0532</t>
  </si>
  <si>
    <t>D0534</t>
  </si>
  <si>
    <t>D0541</t>
  </si>
  <si>
    <t>D0542</t>
  </si>
  <si>
    <t>D0543</t>
  </si>
  <si>
    <t>D0544</t>
  </si>
  <si>
    <t>D0611</t>
  </si>
  <si>
    <t>D0613</t>
  </si>
  <si>
    <t>D0621</t>
  </si>
  <si>
    <t>D0622</t>
  </si>
  <si>
    <t>D0623</t>
  </si>
  <si>
    <t>EXTREME SAE 50 - 1/5</t>
  </si>
  <si>
    <t>D0624</t>
  </si>
  <si>
    <t>D0631</t>
  </si>
  <si>
    <t>D0632</t>
  </si>
  <si>
    <t>D0633</t>
  </si>
  <si>
    <t>D0634</t>
  </si>
  <si>
    <t>D0643</t>
  </si>
  <si>
    <t>D0644</t>
  </si>
  <si>
    <t>D0711</t>
  </si>
  <si>
    <t>ACEITE BRIO SOLUBLE  1/55</t>
  </si>
  <si>
    <t>D0714</t>
  </si>
  <si>
    <t>D0723</t>
  </si>
  <si>
    <t>D0724</t>
  </si>
  <si>
    <t>D0733</t>
  </si>
  <si>
    <t>D0734</t>
  </si>
  <si>
    <t>D0744</t>
  </si>
  <si>
    <t>D0811</t>
  </si>
  <si>
    <t>D0812</t>
  </si>
  <si>
    <t>D0813</t>
  </si>
  <si>
    <t>D0814</t>
  </si>
  <si>
    <t>D0822</t>
  </si>
  <si>
    <t>B12044</t>
  </si>
  <si>
    <t>D0823</t>
  </si>
  <si>
    <t>D0824</t>
  </si>
  <si>
    <t>D0831</t>
  </si>
  <si>
    <t>D0832</t>
  </si>
  <si>
    <t>D0833</t>
  </si>
  <si>
    <t>D0834</t>
  </si>
  <si>
    <t>D0841</t>
  </si>
  <si>
    <t>GRASA RED CHASS NO 3 * 16K</t>
  </si>
  <si>
    <t>D0842</t>
  </si>
  <si>
    <t>D0843</t>
  </si>
  <si>
    <t>24012G</t>
  </si>
  <si>
    <t>D0844</t>
  </si>
  <si>
    <t>48911G</t>
  </si>
  <si>
    <t>D0911</t>
  </si>
  <si>
    <t>D0913</t>
  </si>
  <si>
    <t>D12030</t>
  </si>
  <si>
    <t>D0914</t>
  </si>
  <si>
    <t>D0921</t>
  </si>
  <si>
    <t>D12028</t>
  </si>
  <si>
    <t>D0922</t>
  </si>
  <si>
    <t>D0923</t>
  </si>
  <si>
    <t>D0924</t>
  </si>
  <si>
    <t>D0931</t>
  </si>
  <si>
    <t>SPECTRA PRE 15W40 CI4- 1/5</t>
  </si>
  <si>
    <t>D0932</t>
  </si>
  <si>
    <t>D0934</t>
  </si>
  <si>
    <t>LIQUIDOS PARA FRENOS - 24/240 DOT3</t>
  </si>
  <si>
    <t>D0942</t>
  </si>
  <si>
    <t>D0943</t>
  </si>
  <si>
    <t>D0944</t>
  </si>
  <si>
    <t>D1021</t>
  </si>
  <si>
    <t>BRIO 2T AQUA TC-W3 1/5</t>
  </si>
  <si>
    <t>D1022</t>
  </si>
  <si>
    <t>D1023</t>
  </si>
  <si>
    <t>D1031</t>
  </si>
  <si>
    <t>D1032</t>
  </si>
  <si>
    <t>D1043</t>
  </si>
  <si>
    <t>G12009</t>
  </si>
  <si>
    <t>D1044</t>
  </si>
  <si>
    <t>D1111</t>
  </si>
  <si>
    <t>04913G</t>
  </si>
  <si>
    <t>D1112</t>
  </si>
  <si>
    <t>D1121</t>
  </si>
  <si>
    <t>D1122</t>
  </si>
  <si>
    <t>D1123</t>
  </si>
  <si>
    <t>D1124</t>
  </si>
  <si>
    <t>D1131</t>
  </si>
  <si>
    <t>RED CHASS REDGREASE 2 BALDE 16 KLS</t>
  </si>
  <si>
    <t>07213G</t>
  </si>
  <si>
    <t>D1132</t>
  </si>
  <si>
    <t>D1133</t>
  </si>
  <si>
    <t>D1134</t>
  </si>
  <si>
    <t>D1141</t>
  </si>
  <si>
    <t>D1142</t>
  </si>
  <si>
    <t>D1143</t>
  </si>
  <si>
    <t>D1144</t>
  </si>
  <si>
    <t>D1151</t>
  </si>
  <si>
    <t>BRIO OUTBOARD 4T 10W40 12/1</t>
  </si>
  <si>
    <t>D1152</t>
  </si>
  <si>
    <t>D1153</t>
  </si>
  <si>
    <t>D1154</t>
  </si>
  <si>
    <t>D1211</t>
  </si>
  <si>
    <t>D1212</t>
  </si>
  <si>
    <t>D1213</t>
  </si>
  <si>
    <t>D1214</t>
  </si>
  <si>
    <t>D1221</t>
  </si>
  <si>
    <t>07219G</t>
  </si>
  <si>
    <t>D1222</t>
  </si>
  <si>
    <t>D1223</t>
  </si>
  <si>
    <t>D1224</t>
  </si>
  <si>
    <t>D1231</t>
  </si>
  <si>
    <t>D1232</t>
  </si>
  <si>
    <t>D1233</t>
  </si>
  <si>
    <t>D1234</t>
  </si>
  <si>
    <t>D1242</t>
  </si>
  <si>
    <t>D1243</t>
  </si>
  <si>
    <t>D1244</t>
  </si>
  <si>
    <t>D1251</t>
  </si>
  <si>
    <t>D1252</t>
  </si>
  <si>
    <t>D1311</t>
  </si>
  <si>
    <t>36511G</t>
  </si>
  <si>
    <t>D1313</t>
  </si>
  <si>
    <t>D1314</t>
  </si>
  <si>
    <t>D1321</t>
  </si>
  <si>
    <t>BRIO HIGH GEAR 75W85 , 1/5</t>
  </si>
  <si>
    <t>D1322</t>
  </si>
  <si>
    <t>D1323</t>
  </si>
  <si>
    <t>BRIO 2T JASO FD *15 GALONES</t>
  </si>
  <si>
    <t>D-422</t>
  </si>
  <si>
    <t>D1324</t>
  </si>
  <si>
    <t>D1331</t>
  </si>
  <si>
    <t>D1332</t>
  </si>
  <si>
    <t>03613G</t>
  </si>
  <si>
    <t>D1333</t>
  </si>
  <si>
    <t>D1334</t>
  </si>
  <si>
    <t>D1341</t>
  </si>
  <si>
    <t>BRIO SUPREME AR 24W60, 6/1</t>
  </si>
  <si>
    <t>D1342</t>
  </si>
  <si>
    <t>D1343</t>
  </si>
  <si>
    <t>D1344</t>
  </si>
  <si>
    <t>D1414</t>
  </si>
  <si>
    <t>BRIO HIDRAULICO R&amp;O 150</t>
  </si>
  <si>
    <t>D1421</t>
  </si>
  <si>
    <t>D1422</t>
  </si>
  <si>
    <t>D1431</t>
  </si>
  <si>
    <t>BRIO 2T AQUA TC-W3 24/1</t>
  </si>
  <si>
    <t>D1432</t>
  </si>
  <si>
    <t>D1433</t>
  </si>
  <si>
    <t>D1434</t>
  </si>
  <si>
    <t>D1442</t>
  </si>
  <si>
    <t>BRIO HIGH GEAR 75W85 12/1</t>
  </si>
  <si>
    <t>D1444</t>
  </si>
  <si>
    <t>BRIO HIGH GEAR 75W90 12/1</t>
  </si>
  <si>
    <t>D1511</t>
  </si>
  <si>
    <t>J10034</t>
  </si>
  <si>
    <t>D1512</t>
  </si>
  <si>
    <t>D1514</t>
  </si>
  <si>
    <t>D1521</t>
  </si>
  <si>
    <t>D1522</t>
  </si>
  <si>
    <t>D1523</t>
  </si>
  <si>
    <t>D1524</t>
  </si>
  <si>
    <t>D1531</t>
  </si>
  <si>
    <t>D1532</t>
  </si>
  <si>
    <t>D1534</t>
  </si>
  <si>
    <t>LIQUIDO PARA FRENOS DOT 4*12/900</t>
  </si>
  <si>
    <t>D1544</t>
  </si>
  <si>
    <t>D1621</t>
  </si>
  <si>
    <t>AGUA PARA BATERIAS - 24/550 ML</t>
  </si>
  <si>
    <t>D1622</t>
  </si>
  <si>
    <t>D1624</t>
  </si>
  <si>
    <t>D1634</t>
  </si>
  <si>
    <t>D1641</t>
  </si>
  <si>
    <t>D1642</t>
  </si>
  <si>
    <t>D12033</t>
  </si>
  <si>
    <t>D1713</t>
  </si>
  <si>
    <t>D1714</t>
  </si>
  <si>
    <t>D1723</t>
  </si>
  <si>
    <t>D1731</t>
  </si>
  <si>
    <t>LIQUIDOS PARA FRENOS - 12/900 DOT3</t>
  </si>
  <si>
    <t>D1734</t>
  </si>
  <si>
    <t>D1741</t>
  </si>
  <si>
    <t>D1742</t>
  </si>
  <si>
    <t>D1811</t>
  </si>
  <si>
    <t>D1813</t>
  </si>
  <si>
    <t>D1814</t>
  </si>
  <si>
    <t>SPECTRA PLUS PREMIUM CI4 TAMBOR</t>
  </si>
  <si>
    <t>D1822</t>
  </si>
  <si>
    <t>A12026</t>
  </si>
  <si>
    <t>D1823</t>
  </si>
  <si>
    <t>D1824</t>
  </si>
  <si>
    <t>D1831</t>
  </si>
  <si>
    <t>ATF DEXROM II D 12/4</t>
  </si>
  <si>
    <t>C120-35</t>
  </si>
  <si>
    <t>D1832</t>
  </si>
  <si>
    <t>D1834</t>
  </si>
  <si>
    <t>D1841</t>
  </si>
  <si>
    <t>D1842</t>
  </si>
  <si>
    <t>D1844</t>
  </si>
  <si>
    <t>D1923</t>
  </si>
  <si>
    <t>D1924</t>
  </si>
  <si>
    <t>Rótulos de fila</t>
  </si>
  <si>
    <t>Suma de Cant</t>
  </si>
  <si>
    <t>????</t>
  </si>
  <si>
    <t>**</t>
  </si>
  <si>
    <t>se acabo</t>
  </si>
  <si>
    <t>BRIO RENOLIN - 1/55</t>
  </si>
  <si>
    <t>RENOLIN*1/55</t>
  </si>
  <si>
    <t>RENOLIN - 1/55 TB</t>
  </si>
  <si>
    <t>POWER ISO VG 100-1/55</t>
  </si>
  <si>
    <t>POWER 100*1/55</t>
  </si>
  <si>
    <t>POWER ISO VG 100 1/55 TB</t>
  </si>
  <si>
    <t xml:space="preserve"> </t>
  </si>
  <si>
    <t>12 CTOS</t>
  </si>
  <si>
    <t>3 GALS</t>
  </si>
  <si>
    <t xml:space="preserve">BALDE   </t>
  </si>
  <si>
    <t>5 GALS</t>
  </si>
  <si>
    <t xml:space="preserve">TAMBOR  </t>
  </si>
  <si>
    <t>55 GALS</t>
  </si>
  <si>
    <t xml:space="preserve">IBC   </t>
  </si>
  <si>
    <t>250 GALS</t>
  </si>
  <si>
    <t>24 PTAS</t>
  </si>
  <si>
    <t>MiniTambor</t>
  </si>
  <si>
    <t>15 GALS</t>
  </si>
  <si>
    <t>NOTA</t>
  </si>
  <si>
    <t>Operaciones Lubricantes</t>
  </si>
  <si>
    <t>Versión: 1</t>
  </si>
  <si>
    <t>TOTAL 
GALS</t>
  </si>
  <si>
    <t>CÓDIGO DE LA MEZCLA</t>
  </si>
  <si>
    <t>Programa de Producción (Unidades)</t>
  </si>
  <si>
    <t>Código: COL_FT_105_</t>
  </si>
  <si>
    <t>UNO ULTRA 20W-50, API SN</t>
  </si>
  <si>
    <t>UNO ULTRA 10W-30, API SN, GF-5</t>
  </si>
  <si>
    <t>UNO ULTRA GAS 20W-50, API SL</t>
  </si>
  <si>
    <t>UNO ULTRA 50, API SF</t>
  </si>
  <si>
    <t>UNO ULTRA 40, API SL</t>
  </si>
  <si>
    <t>UNO FORZA 15W-40, API CI-4/SL</t>
  </si>
  <si>
    <t>UNO FORZA 25W-60, API API CF/SJ</t>
  </si>
  <si>
    <t>UNO FORZA 40, API CF-2</t>
  </si>
  <si>
    <t>UNO FORZA 50, API CF-2</t>
  </si>
  <si>
    <t>UNO FORZA MAX 15W-40, API CK-4</t>
  </si>
  <si>
    <t>UNO IMPULSE OUTBOARD 4T, FC-W</t>
  </si>
  <si>
    <t>UNO IMPULSE AQUA 2T, TC-W3</t>
  </si>
  <si>
    <t>UNO IMPULSE 4T 10W-30, MA-2</t>
  </si>
  <si>
    <t>UNO IMPULSE 4T 20W-50, MA-2</t>
  </si>
  <si>
    <t>UNO IMPULSE 2T, JASO FB</t>
  </si>
  <si>
    <t>UNO IMPULSE MAX 2T, JASO FD</t>
  </si>
  <si>
    <t>UNO SYNCHRON 75W-90, API GL-5</t>
  </si>
  <si>
    <t>UNO SYNCHRON 80W-90, API GL-5</t>
  </si>
  <si>
    <t>UNO SYNCHRON 85W-140, API GL-5</t>
  </si>
  <si>
    <t>UNO TRANSMISSION 10W, TO-4</t>
  </si>
  <si>
    <t>UNO TRANSMISSION 30, TO-4</t>
  </si>
  <si>
    <t>UNO TRANSMISSION 50, TO-4</t>
  </si>
  <si>
    <t>UNO HTF</t>
  </si>
  <si>
    <t>UNO SYNCHRON ATF, DEXRON III</t>
  </si>
  <si>
    <t>UNO HYDRAULIC AW 32</t>
  </si>
  <si>
    <t>UNO HYDRAULIC AW 46</t>
  </si>
  <si>
    <t>UNO HYDRAULIC AW 68</t>
  </si>
  <si>
    <t>UNO HYDRAULIC AW 100</t>
  </si>
  <si>
    <t>UNO HYDRAULIC 10W, TO-2</t>
  </si>
  <si>
    <t>UNO HYDRAULIC HVI 68</t>
  </si>
  <si>
    <t>UNO GEAR EP 150</t>
  </si>
  <si>
    <t>UNO GEAR EP 220</t>
  </si>
  <si>
    <t>UNO GEAR EP 320</t>
  </si>
  <si>
    <t>UNO GEAR EP 460</t>
  </si>
  <si>
    <t>UNO GEAR EP 680</t>
  </si>
  <si>
    <t>UNO THO 32</t>
  </si>
  <si>
    <t>UNO THO 46</t>
  </si>
  <si>
    <t>UNO THO 68</t>
  </si>
  <si>
    <t>UNO THO 150</t>
  </si>
  <si>
    <t>UNO THO 220</t>
  </si>
  <si>
    <t>UNO HEAT TRANSFER 22</t>
  </si>
  <si>
    <t>UNO HEAT TRANSFER 32</t>
  </si>
  <si>
    <t>UNO HEAT TRANSFER 68</t>
  </si>
  <si>
    <t>UNO GAS ENGINE 40</t>
  </si>
  <si>
    <t>MES DE: OCTUBRE 2018</t>
  </si>
  <si>
    <t>OLOA 55501 TB 189 KG</t>
  </si>
  <si>
    <t>PARATONE 8011 D</t>
  </si>
  <si>
    <t>VISCOPLEX 1-425</t>
  </si>
  <si>
    <t>PARATONE 68330 TB 163 KG</t>
  </si>
  <si>
    <t>LUBRIZOL 16010 TB 211 KG</t>
  </si>
  <si>
    <t>LUBRIZOL 8696L 189 KG</t>
  </si>
  <si>
    <t>LUBRIZOL 7077 D</t>
  </si>
  <si>
    <t>LUBRIZOL 6662A TB 188 KG</t>
  </si>
  <si>
    <t>LUBRIZOL 8686 TB 203 KG</t>
  </si>
  <si>
    <t>BASE CHEVRON 150 BS</t>
  </si>
  <si>
    <t>INFINEUM D1640 TB 200 KG</t>
  </si>
  <si>
    <t>VALIDACIÓN</t>
  </si>
  <si>
    <t xml:space="preserve">Mezcla </t>
  </si>
  <si>
    <t>Componente</t>
  </si>
  <si>
    <t>Descripción</t>
  </si>
  <si>
    <t>CANTIDAD</t>
  </si>
  <si>
    <t>RED B DYE</t>
  </si>
  <si>
    <t>LUBRIZOL CV 2301 201 KG</t>
  </si>
  <si>
    <t>LUBRIZOL 730 TB 210 KG</t>
  </si>
  <si>
    <t>GREEN DYE</t>
  </si>
  <si>
    <t>LUBRIZOL CV 7101 211 KG</t>
  </si>
  <si>
    <t>INFINEUM D3503L 196 KG</t>
  </si>
  <si>
    <t>INFINEUM SV265 168 KG</t>
  </si>
  <si>
    <t>SOLVENTE JET A1</t>
  </si>
  <si>
    <t>INFINEUM S911 TB 189 KG</t>
  </si>
  <si>
    <t>INFINEUM S1054 (PIB) TB 181 KG</t>
  </si>
  <si>
    <t>LUBRIZOL 35100 TB 199 KG</t>
  </si>
  <si>
    <t>OLOA 340R TB 185 KG</t>
  </si>
  <si>
    <t>BLUE DYE</t>
  </si>
  <si>
    <t>Suma de CANTIDAD</t>
  </si>
  <si>
    <t>Producción-faltante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</si>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</sst>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-* #,##0_-;\-* #,##0_-;_-* &quot;-&quot;_-;_-@_-"/>
    <numFmt numFmtId="43" formatCode="_-* #,##0.00_-;\-* #,##0.00_-;_-* &quot;-&quot;??_-;_-@_-"/>
    <numFmt numFmtId="164" formatCode="_-* #,##0.00\ _€_-;\-* #,##0.00\ _€_-;_-* &quot;-&quot;??\ _€_-;_-@_-"/>
    <numFmt numFmtId="165" formatCode="_(* #,##0_);_(* \(#,##0\);_(* &quot;-&quot;_);_(@_)"/>
    <numFmt numFmtId="166" formatCode="_(* #,##0.00_);_(* \(#,##0.00\);_(* &quot;-&quot;??_);_(@_)"/>
    <numFmt numFmtId="167" formatCode="_(* #,##0.0_);_(* \(#,##0.0\);_(* &quot;-&quot;??_);_(@_)"/>
    <numFmt numFmtId="168" formatCode="mmmm\ d\,\ yyyy"/>
    <numFmt numFmtId="169" formatCode="_-* #,##0\ _P_t_s_-;\-* #,##0\ _P_t_s_-;_-* &quot;-&quot;\ _P_t_s_-;_-@_-"/>
    <numFmt numFmtId="170" formatCode="_-* #,##0.00\ _P_t_s_-;\-* #,##0.00\ _P_t_s_-;_-* &quot;-&quot;\ _P_t_s_-;_-@_-"/>
    <numFmt numFmtId="171" formatCode="_-* #,##0.0\ _P_t_s_-;\-* #,##0.0\ _P_t_s_-;_-* &quot;-&quot;\ _P_t_s_-;_-@_-"/>
    <numFmt numFmtId="172" formatCode="_-* #,##0.0000_-;\-* #,##0.0000_-;_-* &quot;-&quot;_-;_-@_-"/>
    <numFmt numFmtId="173" formatCode="_-* #,##0.000000_-;\-* #,##0.000000_-;_-* &quot;-&quot;_-;_-@_-"/>
    <numFmt numFmtId="174" formatCode="0.000000"/>
    <numFmt numFmtId="175" formatCode="#,##0.000"/>
    <numFmt numFmtId="176" formatCode="#,##0.00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A7D00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1"/>
      <name val="Calibri"/>
      <family val="2"/>
    </font>
    <font>
      <b/>
      <u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Arial"/>
      <family val="2"/>
    </font>
    <font>
      <b/>
      <sz val="14"/>
      <name val="Comic Sans MS"/>
      <family val="4"/>
    </font>
    <font>
      <b/>
      <sz val="14"/>
      <name val="Arial"/>
      <family val="2"/>
    </font>
    <font>
      <sz val="11"/>
      <name val="Arial"/>
      <family val="2"/>
    </font>
    <font>
      <sz val="11"/>
      <name val="Arial Black"/>
      <family val="2"/>
    </font>
    <font>
      <b/>
      <i/>
      <sz val="12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i/>
      <sz val="13"/>
      <name val="Arial"/>
      <family val="2"/>
    </font>
    <font>
      <i/>
      <sz val="9"/>
      <name val="Arial"/>
      <family val="2"/>
    </font>
    <font>
      <sz val="13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4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166" fontId="1" fillId="0" borderId="0" applyFont="0" applyFill="0" applyBorder="0" applyAlignment="0" applyProtection="0"/>
    <xf numFmtId="0" fontId="3" fillId="0" borderId="0">
      <alignment vertical="top"/>
    </xf>
    <xf numFmtId="164" fontId="3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8" fillId="2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0" fontId="11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13" fillId="5" borderId="4" applyNumberFormat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" fillId="0" borderId="0"/>
    <xf numFmtId="0" fontId="1" fillId="0" borderId="0"/>
    <xf numFmtId="0" fontId="6" fillId="0" borderId="0"/>
    <xf numFmtId="0" fontId="6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12" fillId="0" borderId="3" applyNumberFormat="0" applyFill="0" applyAlignment="0" applyProtection="0"/>
    <xf numFmtId="0" fontId="21" fillId="0" borderId="9" applyNumberFormat="0" applyFill="0" applyAlignment="0" applyProtection="0"/>
    <xf numFmtId="0" fontId="28" fillId="0" borderId="0"/>
    <xf numFmtId="169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6">
    <xf numFmtId="0" fontId="0" fillId="0" borderId="0" xfId="0"/>
    <xf numFmtId="0" fontId="0" fillId="33" borderId="0" xfId="0" applyFill="1" applyBorder="1"/>
    <xf numFmtId="0" fontId="0" fillId="33" borderId="0" xfId="0" applyFill="1"/>
    <xf numFmtId="0" fontId="0" fillId="33" borderId="0" xfId="0" applyFill="1" applyAlignment="1">
      <alignment horizontal="center"/>
    </xf>
    <xf numFmtId="0" fontId="4" fillId="33" borderId="11" xfId="2" applyFont="1" applyFill="1" applyBorder="1" applyAlignment="1">
      <alignment horizontal="center" vertical="center" wrapText="1"/>
    </xf>
    <xf numFmtId="0" fontId="4" fillId="33" borderId="12" xfId="2" applyFont="1" applyFill="1" applyBorder="1" applyAlignment="1">
      <alignment horizontal="center" vertical="center" wrapText="1"/>
    </xf>
    <xf numFmtId="0" fontId="4" fillId="33" borderId="13" xfId="2" applyFont="1" applyFill="1" applyBorder="1" applyAlignment="1">
      <alignment horizontal="center" vertical="center" wrapText="1"/>
    </xf>
    <xf numFmtId="0" fontId="5" fillId="33" borderId="15" xfId="2" applyFont="1" applyFill="1" applyBorder="1" applyAlignment="1">
      <alignment vertical="center" wrapText="1"/>
    </xf>
    <xf numFmtId="0" fontId="5" fillId="33" borderId="16" xfId="2" applyFont="1" applyFill="1" applyBorder="1" applyAlignment="1">
      <alignment vertical="center" wrapText="1"/>
    </xf>
    <xf numFmtId="0" fontId="5" fillId="33" borderId="17" xfId="2" applyFont="1" applyFill="1" applyBorder="1" applyAlignment="1">
      <alignment vertical="center" wrapText="1"/>
    </xf>
    <xf numFmtId="0" fontId="5" fillId="33" borderId="18" xfId="2" applyFont="1" applyFill="1" applyBorder="1" applyAlignment="1">
      <alignment vertical="center" wrapText="1"/>
    </xf>
    <xf numFmtId="0" fontId="5" fillId="33" borderId="21" xfId="2" applyFont="1" applyFill="1" applyBorder="1" applyAlignment="1">
      <alignment vertical="center" wrapText="1"/>
    </xf>
    <xf numFmtId="0" fontId="5" fillId="33" borderId="22" xfId="2" applyFont="1" applyFill="1" applyBorder="1" applyAlignment="1">
      <alignment vertical="center" wrapText="1"/>
    </xf>
    <xf numFmtId="0" fontId="5" fillId="33" borderId="23" xfId="2" applyFont="1" applyFill="1" applyBorder="1" applyAlignment="1">
      <alignment vertical="center" wrapText="1"/>
    </xf>
    <xf numFmtId="0" fontId="5" fillId="33" borderId="24" xfId="2" applyFont="1" applyFill="1" applyBorder="1" applyAlignment="1">
      <alignment vertical="center" wrapText="1"/>
    </xf>
    <xf numFmtId="0" fontId="5" fillId="33" borderId="25" xfId="2" applyFont="1" applyFill="1" applyBorder="1" applyAlignment="1">
      <alignment vertical="center" wrapText="1"/>
    </xf>
    <xf numFmtId="0" fontId="5" fillId="33" borderId="26" xfId="2" applyFont="1" applyFill="1" applyBorder="1" applyAlignment="1">
      <alignment vertical="center" wrapText="1"/>
    </xf>
    <xf numFmtId="0" fontId="5" fillId="33" borderId="27" xfId="2" applyFont="1" applyFill="1" applyBorder="1" applyAlignment="1">
      <alignment vertical="center" wrapText="1"/>
    </xf>
    <xf numFmtId="0" fontId="5" fillId="33" borderId="28" xfId="2" applyFont="1" applyFill="1" applyBorder="1" applyAlignment="1">
      <alignment vertical="center" wrapText="1"/>
    </xf>
    <xf numFmtId="0" fontId="5" fillId="33" borderId="29" xfId="2" applyFont="1" applyFill="1" applyBorder="1" applyAlignment="1">
      <alignment vertical="center" wrapText="1"/>
    </xf>
    <xf numFmtId="0" fontId="5" fillId="33" borderId="32" xfId="2" applyFont="1" applyFill="1" applyBorder="1" applyAlignment="1">
      <alignment vertical="center" wrapText="1"/>
    </xf>
    <xf numFmtId="0" fontId="5" fillId="33" borderId="31" xfId="2" applyFont="1" applyFill="1" applyBorder="1" applyAlignment="1">
      <alignment vertical="center" wrapText="1"/>
    </xf>
    <xf numFmtId="0" fontId="5" fillId="33" borderId="33" xfId="2" applyFont="1" applyFill="1" applyBorder="1" applyAlignment="1">
      <alignment vertical="center" wrapText="1"/>
    </xf>
    <xf numFmtId="0" fontId="5" fillId="33" borderId="19" xfId="2" applyFont="1" applyFill="1" applyBorder="1" applyAlignment="1">
      <alignment vertical="center" wrapText="1"/>
    </xf>
    <xf numFmtId="0" fontId="5" fillId="33" borderId="14" xfId="2" applyFont="1" applyFill="1" applyBorder="1" applyAlignment="1">
      <alignment vertical="center" wrapText="1"/>
    </xf>
    <xf numFmtId="0" fontId="5" fillId="33" borderId="30" xfId="2" applyFont="1" applyFill="1" applyBorder="1" applyAlignment="1">
      <alignment vertical="center" wrapText="1"/>
    </xf>
    <xf numFmtId="0" fontId="5" fillId="33" borderId="35" xfId="2" applyFont="1" applyFill="1" applyBorder="1" applyAlignment="1">
      <alignment vertical="center" wrapText="1"/>
    </xf>
    <xf numFmtId="0" fontId="5" fillId="33" borderId="36" xfId="2" applyFont="1" applyFill="1" applyBorder="1" applyAlignment="1">
      <alignment vertical="center" wrapText="1"/>
    </xf>
    <xf numFmtId="0" fontId="5" fillId="33" borderId="37" xfId="2" applyFont="1" applyFill="1" applyBorder="1" applyAlignment="1">
      <alignment vertical="center" wrapText="1"/>
    </xf>
    <xf numFmtId="0" fontId="5" fillId="33" borderId="38" xfId="2" applyFont="1" applyFill="1" applyBorder="1" applyAlignment="1">
      <alignment vertical="center" wrapText="1"/>
    </xf>
    <xf numFmtId="0" fontId="5" fillId="33" borderId="39" xfId="2" applyFont="1" applyFill="1" applyBorder="1" applyAlignment="1">
      <alignment vertical="center" wrapText="1"/>
    </xf>
    <xf numFmtId="0" fontId="5" fillId="33" borderId="40" xfId="2" applyFont="1" applyFill="1" applyBorder="1" applyAlignment="1">
      <alignment vertical="center" wrapText="1"/>
    </xf>
    <xf numFmtId="0" fontId="5" fillId="33" borderId="41" xfId="2" applyFont="1" applyFill="1" applyBorder="1" applyAlignment="1">
      <alignment vertical="center" wrapText="1"/>
    </xf>
    <xf numFmtId="0" fontId="5" fillId="33" borderId="16" xfId="2" applyFont="1" applyFill="1" applyBorder="1" applyAlignment="1">
      <alignment vertical="top" wrapText="1"/>
    </xf>
    <xf numFmtId="0" fontId="5" fillId="33" borderId="18" xfId="2" applyFont="1" applyFill="1" applyBorder="1" applyAlignment="1">
      <alignment vertical="top" wrapText="1"/>
    </xf>
    <xf numFmtId="0" fontId="5" fillId="33" borderId="26" xfId="2" applyFont="1" applyFill="1" applyBorder="1" applyAlignment="1">
      <alignment vertical="top" wrapText="1"/>
    </xf>
    <xf numFmtId="0" fontId="5" fillId="33" borderId="29" xfId="2" applyFont="1" applyFill="1" applyBorder="1" applyAlignment="1">
      <alignment vertical="top" wrapText="1"/>
    </xf>
    <xf numFmtId="0" fontId="0" fillId="33" borderId="15" xfId="0" applyFill="1" applyBorder="1"/>
    <xf numFmtId="0" fontId="0" fillId="33" borderId="17" xfId="0" applyFill="1" applyBorder="1"/>
    <xf numFmtId="0" fontId="0" fillId="33" borderId="25" xfId="0" applyFill="1" applyBorder="1"/>
    <xf numFmtId="0" fontId="0" fillId="33" borderId="27" xfId="0" applyFill="1" applyBorder="1"/>
    <xf numFmtId="0" fontId="0" fillId="33" borderId="16" xfId="0" applyFill="1" applyBorder="1"/>
    <xf numFmtId="0" fontId="0" fillId="33" borderId="26" xfId="0" applyFill="1" applyBorder="1"/>
    <xf numFmtId="0" fontId="0" fillId="33" borderId="18" xfId="0" applyFill="1" applyBorder="1"/>
    <xf numFmtId="0" fontId="0" fillId="33" borderId="33" xfId="0" applyFill="1" applyBorder="1"/>
    <xf numFmtId="0" fontId="0" fillId="33" borderId="28" xfId="0" applyFill="1" applyBorder="1"/>
    <xf numFmtId="0" fontId="0" fillId="33" borderId="29" xfId="0" applyFill="1" applyBorder="1"/>
    <xf numFmtId="0" fontId="0" fillId="33" borderId="35" xfId="0" applyFill="1" applyBorder="1"/>
    <xf numFmtId="0" fontId="0" fillId="33" borderId="37" xfId="0" applyFill="1" applyBorder="1"/>
    <xf numFmtId="0" fontId="0" fillId="33" borderId="39" xfId="0" applyFill="1" applyBorder="1"/>
    <xf numFmtId="0" fontId="0" fillId="33" borderId="22" xfId="0" applyFill="1" applyBorder="1"/>
    <xf numFmtId="0" fontId="0" fillId="33" borderId="38" xfId="0" applyFill="1" applyBorder="1"/>
    <xf numFmtId="0" fontId="0" fillId="33" borderId="40" xfId="0" applyFill="1" applyBorder="1"/>
    <xf numFmtId="0" fontId="0" fillId="33" borderId="14" xfId="0" applyFill="1" applyBorder="1"/>
    <xf numFmtId="0" fontId="0" fillId="33" borderId="42" xfId="0" applyFill="1" applyBorder="1"/>
    <xf numFmtId="0" fontId="0" fillId="34" borderId="0" xfId="0" applyFill="1"/>
    <xf numFmtId="0" fontId="5" fillId="33" borderId="16" xfId="2" applyFont="1" applyFill="1" applyBorder="1" applyAlignment="1">
      <alignment horizontal="center" vertical="center" wrapText="1"/>
    </xf>
    <xf numFmtId="0" fontId="5" fillId="33" borderId="22" xfId="2" applyFont="1" applyFill="1" applyBorder="1" applyAlignment="1">
      <alignment horizontal="center" vertical="center" wrapText="1"/>
    </xf>
    <xf numFmtId="0" fontId="5" fillId="33" borderId="26" xfId="2" applyFont="1" applyFill="1" applyBorder="1" applyAlignment="1">
      <alignment horizontal="center" vertical="center" wrapText="1"/>
    </xf>
    <xf numFmtId="0" fontId="5" fillId="33" borderId="33" xfId="2" applyFont="1" applyFill="1" applyBorder="1" applyAlignment="1">
      <alignment horizontal="center" vertical="center" wrapText="1"/>
    </xf>
    <xf numFmtId="0" fontId="5" fillId="33" borderId="34" xfId="2" applyFont="1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5" fillId="33" borderId="14" xfId="2" applyFont="1" applyFill="1" applyBorder="1" applyAlignment="1">
      <alignment horizontal="center" vertical="center" wrapText="1"/>
    </xf>
    <xf numFmtId="0" fontId="22" fillId="33" borderId="0" xfId="0" applyFont="1" applyFill="1" applyBorder="1"/>
    <xf numFmtId="0" fontId="0" fillId="33" borderId="20" xfId="0" applyFill="1" applyBorder="1"/>
    <xf numFmtId="0" fontId="0" fillId="33" borderId="47" xfId="0" applyFill="1" applyBorder="1"/>
    <xf numFmtId="0" fontId="0" fillId="33" borderId="48" xfId="0" applyFill="1" applyBorder="1"/>
    <xf numFmtId="0" fontId="5" fillId="33" borderId="48" xfId="2" applyFont="1" applyFill="1" applyBorder="1" applyAlignment="1">
      <alignment horizontal="center" vertical="center" wrapText="1"/>
    </xf>
    <xf numFmtId="0" fontId="5" fillId="33" borderId="49" xfId="2" applyFont="1" applyFill="1" applyBorder="1" applyAlignment="1">
      <alignment vertical="center" wrapText="1"/>
    </xf>
    <xf numFmtId="0" fontId="5" fillId="33" borderId="50" xfId="2" applyFont="1" applyFill="1" applyBorder="1" applyAlignment="1">
      <alignment vertical="center" wrapText="1"/>
    </xf>
    <xf numFmtId="167" fontId="4" fillId="34" borderId="17" xfId="1" applyNumberFormat="1" applyFont="1" applyFill="1" applyBorder="1" applyAlignment="1">
      <alignment horizontal="center" vertical="center" wrapText="1"/>
    </xf>
    <xf numFmtId="0" fontId="5" fillId="33" borderId="46" xfId="2" applyFont="1" applyFill="1" applyBorder="1" applyAlignment="1">
      <alignment vertical="center" wrapText="1"/>
    </xf>
    <xf numFmtId="0" fontId="5" fillId="33" borderId="51" xfId="2" applyFont="1" applyFill="1" applyBorder="1" applyAlignment="1">
      <alignment vertical="center" wrapText="1"/>
    </xf>
    <xf numFmtId="0" fontId="5" fillId="33" borderId="34" xfId="2" applyFont="1" applyFill="1" applyBorder="1" applyAlignment="1">
      <alignment vertical="center" wrapText="1"/>
    </xf>
    <xf numFmtId="0" fontId="5" fillId="33" borderId="19" xfId="2" applyFont="1" applyFill="1" applyBorder="1" applyAlignment="1">
      <alignment horizontal="center" vertical="center" wrapText="1"/>
    </xf>
    <xf numFmtId="0" fontId="5" fillId="33" borderId="17" xfId="2" applyFont="1" applyFill="1" applyBorder="1" applyAlignment="1">
      <alignment horizontal="center" vertical="center" wrapText="1"/>
    </xf>
    <xf numFmtId="0" fontId="5" fillId="33" borderId="23" xfId="2" applyFont="1" applyFill="1" applyBorder="1" applyAlignment="1">
      <alignment horizontal="center" vertical="center" wrapText="1"/>
    </xf>
    <xf numFmtId="0" fontId="5" fillId="33" borderId="30" xfId="2" applyFont="1" applyFill="1" applyBorder="1" applyAlignment="1">
      <alignment horizontal="center" vertical="center" wrapText="1"/>
    </xf>
    <xf numFmtId="0" fontId="5" fillId="33" borderId="27" xfId="2" applyFont="1" applyFill="1" applyBorder="1" applyAlignment="1">
      <alignment horizontal="center" vertical="center" wrapText="1"/>
    </xf>
    <xf numFmtId="0" fontId="5" fillId="33" borderId="52" xfId="2" applyFont="1" applyFill="1" applyBorder="1" applyAlignment="1">
      <alignment vertical="center" wrapText="1"/>
    </xf>
    <xf numFmtId="0" fontId="5" fillId="33" borderId="46" xfId="2" applyFont="1" applyFill="1" applyBorder="1" applyAlignment="1">
      <alignment horizontal="center" vertical="center" wrapText="1"/>
    </xf>
    <xf numFmtId="0" fontId="5" fillId="33" borderId="43" xfId="2" applyFont="1" applyFill="1" applyBorder="1" applyAlignment="1">
      <alignment vertical="center" wrapText="1"/>
    </xf>
    <xf numFmtId="0" fontId="5" fillId="33" borderId="36" xfId="2" applyFont="1" applyFill="1" applyBorder="1" applyAlignment="1">
      <alignment horizontal="right" vertical="center" wrapText="1"/>
    </xf>
    <xf numFmtId="0" fontId="5" fillId="33" borderId="24" xfId="2" applyFont="1" applyFill="1" applyBorder="1" applyAlignment="1">
      <alignment horizontal="left" vertical="center" wrapText="1"/>
    </xf>
    <xf numFmtId="0" fontId="5" fillId="34" borderId="46" xfId="2" applyFont="1" applyFill="1" applyBorder="1" applyAlignment="1">
      <alignment horizontal="center" vertical="center" wrapText="1"/>
    </xf>
    <xf numFmtId="0" fontId="0" fillId="35" borderId="0" xfId="0" applyFill="1"/>
    <xf numFmtId="14" fontId="0" fillId="33" borderId="0" xfId="0" applyNumberFormat="1" applyFill="1"/>
    <xf numFmtId="22" fontId="0" fillId="33" borderId="0" xfId="0" applyNumberFormat="1" applyFill="1"/>
    <xf numFmtId="0" fontId="25" fillId="33" borderId="0" xfId="0" applyFont="1" applyFill="1"/>
    <xf numFmtId="0" fontId="26" fillId="33" borderId="14" xfId="0" applyFont="1" applyFill="1" applyBorder="1" applyAlignment="1">
      <alignment vertical="center" wrapText="1"/>
    </xf>
    <xf numFmtId="0" fontId="25" fillId="33" borderId="0" xfId="0" applyFont="1" applyFill="1" applyBorder="1"/>
    <xf numFmtId="0" fontId="27" fillId="33" borderId="44" xfId="0" applyFont="1" applyFill="1" applyBorder="1" applyAlignment="1">
      <alignment horizontal="center" vertical="center"/>
    </xf>
    <xf numFmtId="0" fontId="4" fillId="36" borderId="10" xfId="2" applyFont="1" applyFill="1" applyBorder="1" applyAlignment="1">
      <alignment horizontal="center" vertical="center" wrapText="1"/>
    </xf>
    <xf numFmtId="0" fontId="4" fillId="36" borderId="53" xfId="2" applyFont="1" applyFill="1" applyBorder="1" applyAlignment="1">
      <alignment horizontal="center" vertical="center" wrapText="1"/>
    </xf>
    <xf numFmtId="0" fontId="4" fillId="0" borderId="44" xfId="2" applyFont="1" applyFill="1" applyBorder="1" applyAlignment="1">
      <alignment horizontal="center" vertical="center" wrapText="1"/>
    </xf>
    <xf numFmtId="0" fontId="4" fillId="37" borderId="44" xfId="2" applyFont="1" applyFill="1" applyBorder="1" applyAlignment="1">
      <alignment horizontal="center" vertical="center" wrapText="1"/>
    </xf>
    <xf numFmtId="0" fontId="5" fillId="36" borderId="16" xfId="2" applyFont="1" applyFill="1" applyBorder="1" applyAlignment="1">
      <alignment horizontal="center" vertical="center" wrapText="1"/>
    </xf>
    <xf numFmtId="0" fontId="5" fillId="0" borderId="16" xfId="2" applyFont="1" applyFill="1" applyBorder="1" applyAlignment="1">
      <alignment horizontal="center" vertical="center" wrapText="1"/>
    </xf>
    <xf numFmtId="0" fontId="5" fillId="37" borderId="16" xfId="2" applyFont="1" applyFill="1" applyBorder="1" applyAlignment="1">
      <alignment horizontal="center" vertical="center" wrapText="1"/>
    </xf>
    <xf numFmtId="0" fontId="5" fillId="36" borderId="22" xfId="2" applyFont="1" applyFill="1" applyBorder="1" applyAlignment="1">
      <alignment horizontal="center" vertical="center" wrapText="1"/>
    </xf>
    <xf numFmtId="0" fontId="5" fillId="37" borderId="22" xfId="2" applyFont="1" applyFill="1" applyBorder="1" applyAlignment="1">
      <alignment horizontal="center" vertical="center" wrapText="1"/>
    </xf>
    <xf numFmtId="0" fontId="5" fillId="36" borderId="26" xfId="2" applyFont="1" applyFill="1" applyBorder="1" applyAlignment="1">
      <alignment horizontal="center" vertical="center" wrapText="1"/>
    </xf>
    <xf numFmtId="0" fontId="5" fillId="37" borderId="26" xfId="2" applyFont="1" applyFill="1" applyBorder="1" applyAlignment="1">
      <alignment horizontal="center" vertical="center" wrapText="1"/>
    </xf>
    <xf numFmtId="0" fontId="5" fillId="36" borderId="34" xfId="2" applyFont="1" applyFill="1" applyBorder="1" applyAlignment="1">
      <alignment horizontal="center" vertical="center" wrapText="1"/>
    </xf>
    <xf numFmtId="0" fontId="5" fillId="37" borderId="34" xfId="2" applyFont="1" applyFill="1" applyBorder="1" applyAlignment="1">
      <alignment horizontal="center" vertical="center" wrapText="1"/>
    </xf>
    <xf numFmtId="0" fontId="5" fillId="36" borderId="33" xfId="2" applyFont="1" applyFill="1" applyBorder="1" applyAlignment="1">
      <alignment horizontal="center" vertical="center" wrapText="1"/>
    </xf>
    <xf numFmtId="0" fontId="5" fillId="37" borderId="33" xfId="2" applyFont="1" applyFill="1" applyBorder="1" applyAlignment="1">
      <alignment horizontal="center" vertical="center" wrapText="1"/>
    </xf>
    <xf numFmtId="0" fontId="5" fillId="36" borderId="17" xfId="2" applyFont="1" applyFill="1" applyBorder="1" applyAlignment="1">
      <alignment horizontal="center" vertical="center" wrapText="1"/>
    </xf>
    <xf numFmtId="0" fontId="5" fillId="37" borderId="17" xfId="2" applyFont="1" applyFill="1" applyBorder="1" applyAlignment="1">
      <alignment horizontal="center" vertical="center" wrapText="1"/>
    </xf>
    <xf numFmtId="0" fontId="5" fillId="36" borderId="23" xfId="2" applyFont="1" applyFill="1" applyBorder="1" applyAlignment="1">
      <alignment horizontal="center" vertical="center" wrapText="1"/>
    </xf>
    <xf numFmtId="0" fontId="5" fillId="37" borderId="23" xfId="2" applyFont="1" applyFill="1" applyBorder="1" applyAlignment="1">
      <alignment horizontal="center" vertical="center" wrapText="1"/>
    </xf>
    <xf numFmtId="0" fontId="5" fillId="36" borderId="27" xfId="2" applyFont="1" applyFill="1" applyBorder="1" applyAlignment="1">
      <alignment horizontal="center" vertical="center" wrapText="1"/>
    </xf>
    <xf numFmtId="0" fontId="5" fillId="37" borderId="27" xfId="2" applyFont="1" applyFill="1" applyBorder="1" applyAlignment="1">
      <alignment horizontal="center" vertical="center" wrapText="1"/>
    </xf>
    <xf numFmtId="0" fontId="5" fillId="36" borderId="19" xfId="2" applyFont="1" applyFill="1" applyBorder="1" applyAlignment="1">
      <alignment horizontal="center" vertical="center" wrapText="1"/>
    </xf>
    <xf numFmtId="0" fontId="5" fillId="37" borderId="19" xfId="2" applyFont="1" applyFill="1" applyBorder="1" applyAlignment="1">
      <alignment horizontal="center" vertical="center" wrapText="1"/>
    </xf>
    <xf numFmtId="0" fontId="5" fillId="36" borderId="14" xfId="2" applyFont="1" applyFill="1" applyBorder="1" applyAlignment="1">
      <alignment horizontal="center" vertical="center" wrapText="1"/>
    </xf>
    <xf numFmtId="0" fontId="5" fillId="37" borderId="14" xfId="2" applyFont="1" applyFill="1" applyBorder="1" applyAlignment="1">
      <alignment horizontal="center" vertical="center" wrapText="1"/>
    </xf>
    <xf numFmtId="0" fontId="5" fillId="36" borderId="46" xfId="2" applyFont="1" applyFill="1" applyBorder="1" applyAlignment="1">
      <alignment horizontal="center" vertical="center" wrapText="1"/>
    </xf>
    <xf numFmtId="0" fontId="5" fillId="37" borderId="46" xfId="2" applyFont="1" applyFill="1" applyBorder="1" applyAlignment="1">
      <alignment horizontal="center" vertical="center" wrapText="1"/>
    </xf>
    <xf numFmtId="0" fontId="5" fillId="36" borderId="30" xfId="2" applyFont="1" applyFill="1" applyBorder="1" applyAlignment="1">
      <alignment horizontal="center" vertical="center" wrapText="1"/>
    </xf>
    <xf numFmtId="0" fontId="5" fillId="37" borderId="30" xfId="2" applyFont="1" applyFill="1" applyBorder="1" applyAlignment="1">
      <alignment horizontal="center" vertical="center" wrapText="1"/>
    </xf>
    <xf numFmtId="0" fontId="0" fillId="36" borderId="16" xfId="0" applyFill="1" applyBorder="1" applyAlignment="1">
      <alignment horizontal="center"/>
    </xf>
    <xf numFmtId="0" fontId="0" fillId="37" borderId="16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0" fillId="36" borderId="26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5" fillId="36" borderId="48" xfId="2" applyFont="1" applyFill="1" applyBorder="1" applyAlignment="1">
      <alignment horizontal="center" vertical="center" wrapText="1"/>
    </xf>
    <xf numFmtId="0" fontId="5" fillId="37" borderId="48" xfId="2" applyFont="1" applyFill="1" applyBorder="1" applyAlignment="1">
      <alignment horizontal="center" vertical="center" wrapText="1"/>
    </xf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0" borderId="14" xfId="0" applyBorder="1"/>
    <xf numFmtId="0" fontId="28" fillId="0" borderId="0" xfId="47" applyFont="1" applyFill="1" applyAlignment="1">
      <alignment vertical="center"/>
    </xf>
    <xf numFmtId="0" fontId="31" fillId="0" borderId="0" xfId="47" applyFont="1" applyFill="1" applyAlignment="1">
      <alignment horizontal="center" vertical="center"/>
    </xf>
    <xf numFmtId="168" fontId="32" fillId="0" borderId="55" xfId="47" applyNumberFormat="1" applyFont="1" applyFill="1" applyBorder="1" applyAlignment="1">
      <alignment horizontal="center" vertical="center"/>
    </xf>
    <xf numFmtId="0" fontId="5" fillId="0" borderId="0" xfId="47" applyFont="1" applyFill="1" applyAlignment="1">
      <alignment horizontal="center" vertical="center"/>
    </xf>
    <xf numFmtId="168" fontId="31" fillId="0" borderId="45" xfId="47" applyNumberFormat="1" applyFont="1" applyFill="1" applyBorder="1" applyAlignment="1">
      <alignment horizontal="center" vertical="center"/>
    </xf>
    <xf numFmtId="0" fontId="33" fillId="0" borderId="0" xfId="47" applyFont="1" applyFill="1" applyAlignment="1">
      <alignment horizontal="center" vertical="center"/>
    </xf>
    <xf numFmtId="0" fontId="5" fillId="0" borderId="14" xfId="47" applyFont="1" applyFill="1" applyBorder="1" applyAlignment="1">
      <alignment horizontal="center" vertical="center"/>
    </xf>
    <xf numFmtId="0" fontId="4" fillId="0" borderId="0" xfId="47" applyFont="1" applyFill="1" applyBorder="1" applyAlignment="1">
      <alignment horizontal="center" vertical="center"/>
    </xf>
    <xf numFmtId="0" fontId="5" fillId="0" borderId="0" xfId="47" applyFont="1" applyFill="1" applyBorder="1" applyAlignment="1">
      <alignment horizontal="center" vertical="center"/>
    </xf>
    <xf numFmtId="0" fontId="28" fillId="0" borderId="14" xfId="47" applyFont="1" applyFill="1" applyBorder="1" applyAlignment="1">
      <alignment vertical="center"/>
    </xf>
    <xf numFmtId="0" fontId="5" fillId="0" borderId="54" xfId="47" applyFont="1" applyFill="1" applyBorder="1" applyAlignment="1">
      <alignment horizontal="center" vertical="center"/>
    </xf>
    <xf numFmtId="0" fontId="5" fillId="0" borderId="14" xfId="47" applyFont="1" applyFill="1" applyBorder="1" applyAlignment="1">
      <alignment horizontal="center" vertical="center" wrapText="1"/>
    </xf>
    <xf numFmtId="0" fontId="5" fillId="0" borderId="0" xfId="47" applyFont="1" applyFill="1" applyBorder="1" applyAlignment="1">
      <alignment horizontal="center" vertical="center" wrapText="1"/>
    </xf>
    <xf numFmtId="0" fontId="28" fillId="33" borderId="14" xfId="47" applyNumberFormat="1" applyFill="1" applyBorder="1" applyAlignment="1">
      <alignment horizontal="center"/>
    </xf>
    <xf numFmtId="0" fontId="34" fillId="39" borderId="54" xfId="47" applyFont="1" applyFill="1" applyBorder="1" applyAlignment="1">
      <alignment horizontal="left" vertical="center"/>
    </xf>
    <xf numFmtId="169" fontId="5" fillId="39" borderId="14" xfId="48" applyNumberFormat="1" applyFont="1" applyFill="1" applyBorder="1" applyAlignment="1">
      <alignment horizontal="center" vertical="center"/>
    </xf>
    <xf numFmtId="169" fontId="5" fillId="39" borderId="0" xfId="48" applyNumberFormat="1" applyFont="1" applyFill="1" applyBorder="1" applyAlignment="1">
      <alignment horizontal="center" vertical="center"/>
    </xf>
    <xf numFmtId="169" fontId="5" fillId="0" borderId="0" xfId="48" applyNumberFormat="1" applyFont="1" applyFill="1" applyBorder="1" applyAlignment="1">
      <alignment horizontal="center" vertical="center"/>
    </xf>
    <xf numFmtId="0" fontId="28" fillId="33" borderId="14" xfId="47" applyNumberFormat="1" applyFill="1" applyBorder="1" applyAlignment="1">
      <alignment horizontal="center" vertical="center"/>
    </xf>
    <xf numFmtId="0" fontId="34" fillId="0" borderId="54" xfId="47" applyFont="1" applyFill="1" applyBorder="1" applyAlignment="1">
      <alignment horizontal="left" vertical="center"/>
    </xf>
    <xf numFmtId="169" fontId="5" fillId="0" borderId="14" xfId="48" applyNumberFormat="1" applyFont="1" applyFill="1" applyBorder="1" applyAlignment="1">
      <alignment horizontal="center" vertical="center"/>
    </xf>
    <xf numFmtId="0" fontId="34" fillId="39" borderId="0" xfId="47" applyFont="1" applyFill="1" applyAlignment="1">
      <alignment vertical="center"/>
    </xf>
    <xf numFmtId="0" fontId="34" fillId="0" borderId="14" xfId="47" applyFont="1" applyFill="1" applyBorder="1" applyAlignment="1">
      <alignment horizontal="left" vertical="center"/>
    </xf>
    <xf numFmtId="170" fontId="5" fillId="0" borderId="0" xfId="48" applyNumberFormat="1" applyFont="1" applyFill="1" applyBorder="1" applyAlignment="1">
      <alignment horizontal="center" vertical="center"/>
    </xf>
    <xf numFmtId="0" fontId="34" fillId="40" borderId="14" xfId="47" applyFont="1" applyFill="1" applyBorder="1" applyAlignment="1">
      <alignment horizontal="left" vertical="center"/>
    </xf>
    <xf numFmtId="169" fontId="5" fillId="34" borderId="14" xfId="48" applyNumberFormat="1" applyFont="1" applyFill="1" applyBorder="1" applyAlignment="1">
      <alignment horizontal="center" vertical="center"/>
    </xf>
    <xf numFmtId="169" fontId="5" fillId="34" borderId="0" xfId="48" applyNumberFormat="1" applyFont="1" applyFill="1" applyBorder="1" applyAlignment="1">
      <alignment horizontal="center" vertical="center"/>
    </xf>
    <xf numFmtId="0" fontId="5" fillId="0" borderId="46" xfId="47" applyFont="1" applyFill="1" applyBorder="1" applyAlignment="1">
      <alignment horizontal="center" vertical="center"/>
    </xf>
    <xf numFmtId="0" fontId="5" fillId="0" borderId="20" xfId="47" applyFont="1" applyFill="1" applyBorder="1" applyAlignment="1">
      <alignment horizontal="center" vertical="center"/>
    </xf>
    <xf numFmtId="49" fontId="28" fillId="33" borderId="14" xfId="47" applyNumberFormat="1" applyFill="1" applyBorder="1" applyAlignment="1">
      <alignment horizontal="center"/>
    </xf>
    <xf numFmtId="0" fontId="34" fillId="0" borderId="14" xfId="47" applyFont="1" applyBorder="1"/>
    <xf numFmtId="0" fontId="34" fillId="39" borderId="14" xfId="47" applyFont="1" applyFill="1" applyBorder="1" applyAlignment="1">
      <alignment vertical="center"/>
    </xf>
    <xf numFmtId="0" fontId="34" fillId="0" borderId="14" xfId="47" applyFont="1" applyFill="1" applyBorder="1" applyAlignment="1">
      <alignment vertical="center"/>
    </xf>
    <xf numFmtId="0" fontId="28" fillId="33" borderId="14" xfId="47" applyFill="1" applyBorder="1" applyAlignment="1">
      <alignment horizontal="center"/>
    </xf>
    <xf numFmtId="3" fontId="35" fillId="39" borderId="14" xfId="47" applyNumberFormat="1" applyFont="1" applyFill="1" applyBorder="1" applyAlignment="1">
      <alignment horizontal="center" vertical="center"/>
    </xf>
    <xf numFmtId="3" fontId="35" fillId="39" borderId="0" xfId="47" applyNumberFormat="1" applyFont="1" applyFill="1" applyBorder="1" applyAlignment="1">
      <alignment horizontal="center" vertical="center"/>
    </xf>
    <xf numFmtId="3" fontId="35" fillId="0" borderId="14" xfId="47" applyNumberFormat="1" applyFont="1" applyFill="1" applyBorder="1" applyAlignment="1">
      <alignment horizontal="center" vertical="center"/>
    </xf>
    <xf numFmtId="3" fontId="35" fillId="0" borderId="0" xfId="47" applyNumberFormat="1" applyFont="1" applyFill="1" applyBorder="1" applyAlignment="1">
      <alignment horizontal="center" vertical="center"/>
    </xf>
    <xf numFmtId="0" fontId="28" fillId="33" borderId="14" xfId="47" applyFill="1" applyBorder="1" applyAlignment="1">
      <alignment horizontal="center" vertical="center"/>
    </xf>
    <xf numFmtId="0" fontId="34" fillId="33" borderId="14" xfId="47" applyFont="1" applyFill="1" applyBorder="1" applyAlignment="1">
      <alignment vertical="center"/>
    </xf>
    <xf numFmtId="169" fontId="5" fillId="33" borderId="14" xfId="48" applyNumberFormat="1" applyFont="1" applyFill="1" applyBorder="1" applyAlignment="1">
      <alignment horizontal="center" vertical="center"/>
    </xf>
    <xf numFmtId="169" fontId="5" fillId="33" borderId="0" xfId="48" applyNumberFormat="1" applyFont="1" applyFill="1" applyBorder="1" applyAlignment="1">
      <alignment horizontal="center" vertical="center"/>
    </xf>
    <xf numFmtId="169" fontId="4" fillId="0" borderId="14" xfId="48" applyNumberFormat="1" applyFont="1" applyFill="1" applyBorder="1" applyAlignment="1">
      <alignment horizontal="center" vertical="center"/>
    </xf>
    <xf numFmtId="169" fontId="4" fillId="0" borderId="0" xfId="48" applyNumberFormat="1" applyFont="1" applyFill="1" applyBorder="1" applyAlignment="1">
      <alignment horizontal="center" vertical="center"/>
    </xf>
    <xf numFmtId="0" fontId="5" fillId="0" borderId="14" xfId="47" applyFont="1" applyFill="1" applyBorder="1" applyAlignment="1">
      <alignment vertical="center"/>
    </xf>
    <xf numFmtId="0" fontId="36" fillId="0" borderId="14" xfId="47" applyFont="1" applyFill="1" applyBorder="1" applyAlignment="1">
      <alignment vertical="center"/>
    </xf>
    <xf numFmtId="0" fontId="37" fillId="33" borderId="14" xfId="47" applyFont="1" applyFill="1" applyBorder="1" applyAlignment="1">
      <alignment vertical="center"/>
    </xf>
    <xf numFmtId="3" fontId="5" fillId="33" borderId="14" xfId="48" applyNumberFormat="1" applyFont="1" applyFill="1" applyBorder="1" applyAlignment="1">
      <alignment horizontal="center" vertical="center"/>
    </xf>
    <xf numFmtId="3" fontId="5" fillId="33" borderId="0" xfId="48" applyNumberFormat="1" applyFont="1" applyFill="1" applyBorder="1" applyAlignment="1">
      <alignment horizontal="center" vertical="center"/>
    </xf>
    <xf numFmtId="3" fontId="5" fillId="0" borderId="0" xfId="48" applyNumberFormat="1" applyFont="1" applyFill="1" applyBorder="1" applyAlignment="1">
      <alignment horizontal="center" vertical="center"/>
    </xf>
    <xf numFmtId="0" fontId="38" fillId="33" borderId="14" xfId="47" applyFont="1" applyFill="1" applyBorder="1" applyAlignment="1">
      <alignment vertical="center"/>
    </xf>
    <xf numFmtId="0" fontId="5" fillId="33" borderId="14" xfId="47" applyFont="1" applyFill="1" applyBorder="1" applyAlignment="1">
      <alignment vertical="center"/>
    </xf>
    <xf numFmtId="0" fontId="34" fillId="33" borderId="14" xfId="47" applyFont="1" applyFill="1" applyBorder="1" applyAlignment="1">
      <alignment horizontal="left" vertical="center"/>
    </xf>
    <xf numFmtId="0" fontId="31" fillId="0" borderId="0" xfId="47" applyFont="1" applyFill="1" applyBorder="1" applyAlignment="1">
      <alignment horizontal="center" vertical="center"/>
    </xf>
    <xf numFmtId="168" fontId="31" fillId="0" borderId="0" xfId="47" applyNumberFormat="1" applyFont="1" applyFill="1" applyBorder="1" applyAlignment="1">
      <alignment horizontal="center" vertical="center"/>
    </xf>
    <xf numFmtId="3" fontId="33" fillId="0" borderId="0" xfId="48" applyNumberFormat="1" applyFont="1" applyFill="1" applyBorder="1" applyAlignment="1">
      <alignment horizontal="center" vertical="center"/>
    </xf>
    <xf numFmtId="0" fontId="28" fillId="33" borderId="0" xfId="47" applyNumberFormat="1" applyFill="1" applyAlignment="1">
      <alignment horizontal="center"/>
    </xf>
    <xf numFmtId="3" fontId="5" fillId="39" borderId="14" xfId="47" applyNumberFormat="1" applyFont="1" applyFill="1" applyBorder="1" applyAlignment="1">
      <alignment horizontal="center" vertical="center"/>
    </xf>
    <xf numFmtId="3" fontId="5" fillId="39" borderId="0" xfId="47" applyNumberFormat="1" applyFont="1" applyFill="1" applyBorder="1" applyAlignment="1">
      <alignment horizontal="center" vertical="center"/>
    </xf>
    <xf numFmtId="3" fontId="5" fillId="0" borderId="14" xfId="47" applyNumberFormat="1" applyFont="1" applyFill="1" applyBorder="1" applyAlignment="1">
      <alignment horizontal="center" vertical="center"/>
    </xf>
    <xf numFmtId="3" fontId="5" fillId="0" borderId="0" xfId="47" applyNumberFormat="1" applyFont="1" applyFill="1" applyBorder="1" applyAlignment="1">
      <alignment horizontal="center" vertical="center"/>
    </xf>
    <xf numFmtId="0" fontId="34" fillId="0" borderId="0" xfId="47" applyFont="1" applyFill="1" applyBorder="1" applyAlignment="1">
      <alignment vertical="center"/>
    </xf>
    <xf numFmtId="3" fontId="28" fillId="0" borderId="0" xfId="47" applyNumberFormat="1" applyFont="1" applyFill="1" applyAlignment="1">
      <alignment vertical="center"/>
    </xf>
    <xf numFmtId="3" fontId="5" fillId="0" borderId="46" xfId="47" applyNumberFormat="1" applyFont="1" applyFill="1" applyBorder="1" applyAlignment="1">
      <alignment horizontal="center" vertical="center"/>
    </xf>
    <xf numFmtId="169" fontId="28" fillId="0" borderId="0" xfId="47" applyNumberFormat="1" applyFont="1" applyFill="1" applyAlignment="1">
      <alignment vertical="center"/>
    </xf>
    <xf numFmtId="0" fontId="34" fillId="33" borderId="0" xfId="47" applyFont="1" applyFill="1" applyBorder="1" applyAlignment="1">
      <alignment vertical="center"/>
    </xf>
    <xf numFmtId="3" fontId="5" fillId="33" borderId="0" xfId="47" applyNumberFormat="1" applyFont="1" applyFill="1" applyBorder="1" applyAlignment="1">
      <alignment horizontal="center" vertical="center"/>
    </xf>
    <xf numFmtId="169" fontId="3" fillId="33" borderId="0" xfId="48" applyFont="1" applyFill="1" applyBorder="1" applyAlignment="1">
      <alignment horizontal="center" vertical="center"/>
    </xf>
    <xf numFmtId="169" fontId="3" fillId="0" borderId="0" xfId="48" applyFont="1" applyFill="1" applyBorder="1" applyAlignment="1">
      <alignment horizontal="center" vertical="center"/>
    </xf>
    <xf numFmtId="0" fontId="5" fillId="0" borderId="0" xfId="47" applyFont="1" applyFill="1" applyAlignment="1">
      <alignment vertical="center"/>
    </xf>
    <xf numFmtId="169" fontId="5" fillId="33" borderId="0" xfId="48" applyFont="1" applyFill="1" applyBorder="1" applyAlignment="1">
      <alignment horizontal="center" vertical="center"/>
    </xf>
    <xf numFmtId="169" fontId="5" fillId="0" borderId="0" xfId="48" applyFont="1" applyFill="1" applyBorder="1" applyAlignment="1">
      <alignment horizontal="center" vertical="center"/>
    </xf>
    <xf numFmtId="0" fontId="34" fillId="33" borderId="0" xfId="47" applyFont="1" applyFill="1" applyBorder="1" applyAlignment="1">
      <alignment horizontal="left" vertical="center"/>
    </xf>
    <xf numFmtId="0" fontId="34" fillId="0" borderId="0" xfId="47" applyFont="1" applyFill="1" applyBorder="1" applyAlignment="1">
      <alignment horizontal="left" vertical="center"/>
    </xf>
    <xf numFmtId="169" fontId="34" fillId="33" borderId="0" xfId="47" applyNumberFormat="1" applyFont="1" applyFill="1" applyBorder="1" applyAlignment="1">
      <alignment horizontal="left" vertical="center"/>
    </xf>
    <xf numFmtId="169" fontId="34" fillId="0" borderId="0" xfId="47" applyNumberFormat="1" applyFont="1" applyFill="1" applyBorder="1" applyAlignment="1">
      <alignment horizontal="left" vertical="center"/>
    </xf>
    <xf numFmtId="0" fontId="40" fillId="33" borderId="0" xfId="47" applyFont="1" applyFill="1" applyBorder="1" applyAlignment="1">
      <alignment horizontal="center"/>
    </xf>
    <xf numFmtId="0" fontId="40" fillId="0" borderId="0" xfId="47" applyFont="1" applyFill="1" applyBorder="1" applyAlignment="1">
      <alignment horizontal="center"/>
    </xf>
    <xf numFmtId="0" fontId="5" fillId="33" borderId="0" xfId="47" applyFont="1" applyFill="1" applyBorder="1" applyAlignment="1">
      <alignment vertical="center"/>
    </xf>
    <xf numFmtId="169" fontId="40" fillId="33" borderId="0" xfId="47" applyNumberFormat="1" applyFont="1" applyFill="1" applyBorder="1" applyAlignment="1">
      <alignment horizontal="center" vertical="center"/>
    </xf>
    <xf numFmtId="169" fontId="40" fillId="0" borderId="0" xfId="47" applyNumberFormat="1" applyFont="1" applyFill="1" applyBorder="1" applyAlignment="1">
      <alignment horizontal="center" vertical="center"/>
    </xf>
    <xf numFmtId="3" fontId="40" fillId="33" borderId="0" xfId="47" applyNumberFormat="1" applyFont="1" applyFill="1" applyBorder="1" applyAlignment="1">
      <alignment horizontal="center" vertical="center"/>
    </xf>
    <xf numFmtId="3" fontId="40" fillId="0" borderId="0" xfId="47" applyNumberFormat="1" applyFont="1" applyFill="1" applyBorder="1" applyAlignment="1">
      <alignment horizontal="center" vertical="center"/>
    </xf>
    <xf numFmtId="0" fontId="5" fillId="33" borderId="0" xfId="47" applyFont="1" applyFill="1" applyBorder="1" applyAlignment="1">
      <alignment horizontal="left" vertical="center"/>
    </xf>
    <xf numFmtId="0" fontId="5" fillId="33" borderId="0" xfId="47" applyFont="1" applyFill="1" applyBorder="1" applyAlignment="1">
      <alignment horizontal="right" vertical="center"/>
    </xf>
    <xf numFmtId="0" fontId="5" fillId="0" borderId="0" xfId="47" applyFont="1" applyFill="1" applyBorder="1" applyAlignment="1">
      <alignment horizontal="right" vertical="center"/>
    </xf>
    <xf numFmtId="171" fontId="28" fillId="33" borderId="0" xfId="47" applyNumberFormat="1" applyFont="1" applyFill="1" applyBorder="1" applyAlignment="1">
      <alignment horizontal="left" vertical="center"/>
    </xf>
    <xf numFmtId="171" fontId="28" fillId="0" borderId="0" xfId="47" applyNumberFormat="1" applyFont="1" applyFill="1" applyBorder="1" applyAlignment="1">
      <alignment horizontal="left" vertical="center"/>
    </xf>
    <xf numFmtId="0" fontId="28" fillId="33" borderId="0" xfId="47" applyFont="1" applyFill="1" applyBorder="1" applyAlignment="1">
      <alignment vertical="center"/>
    </xf>
    <xf numFmtId="0" fontId="28" fillId="0" borderId="0" xfId="47" applyFont="1" applyFill="1" applyBorder="1" applyAlignment="1">
      <alignment vertical="center"/>
    </xf>
    <xf numFmtId="0" fontId="5" fillId="0" borderId="0" xfId="47" applyFont="1" applyFill="1" applyBorder="1" applyAlignment="1">
      <alignment vertical="center"/>
    </xf>
    <xf numFmtId="169" fontId="5" fillId="33" borderId="0" xfId="47" applyNumberFormat="1" applyFont="1" applyFill="1" applyBorder="1" applyAlignment="1">
      <alignment vertical="center"/>
    </xf>
    <xf numFmtId="169" fontId="5" fillId="0" borderId="0" xfId="47" applyNumberFormat="1" applyFont="1" applyFill="1" applyBorder="1" applyAlignment="1">
      <alignment vertical="center"/>
    </xf>
    <xf numFmtId="169" fontId="40" fillId="33" borderId="0" xfId="47" applyNumberFormat="1" applyFont="1" applyFill="1" applyBorder="1" applyAlignment="1">
      <alignment vertical="center"/>
    </xf>
    <xf numFmtId="169" fontId="40" fillId="0" borderId="0" xfId="47" applyNumberFormat="1" applyFont="1" applyFill="1" applyBorder="1" applyAlignment="1">
      <alignment vertical="center"/>
    </xf>
    <xf numFmtId="0" fontId="40" fillId="33" borderId="0" xfId="47" applyFont="1" applyFill="1" applyBorder="1" applyAlignment="1">
      <alignment horizontal="center" vertical="center"/>
    </xf>
    <xf numFmtId="0" fontId="40" fillId="0" borderId="0" xfId="47" applyFont="1" applyFill="1" applyBorder="1" applyAlignment="1">
      <alignment horizontal="center" vertical="center"/>
    </xf>
    <xf numFmtId="169" fontId="28" fillId="33" borderId="0" xfId="47" applyNumberFormat="1" applyFont="1" applyFill="1" applyBorder="1" applyAlignment="1">
      <alignment vertical="center"/>
    </xf>
    <xf numFmtId="169" fontId="28" fillId="0" borderId="0" xfId="47" applyNumberFormat="1" applyFont="1" applyFill="1" applyBorder="1" applyAlignment="1">
      <alignment vertical="center"/>
    </xf>
    <xf numFmtId="0" fontId="28" fillId="0" borderId="0" xfId="47" applyFill="1" applyAlignment="1">
      <alignment vertical="center"/>
    </xf>
    <xf numFmtId="0" fontId="0" fillId="38" borderId="0" xfId="0" applyFill="1"/>
    <xf numFmtId="14" fontId="0" fillId="38" borderId="0" xfId="0" applyNumberFormat="1" applyFill="1"/>
    <xf numFmtId="166" fontId="0" fillId="0" borderId="0" xfId="0" applyNumberFormat="1"/>
    <xf numFmtId="14" fontId="0" fillId="34" borderId="0" xfId="0" applyNumberFormat="1" applyFill="1"/>
    <xf numFmtId="0" fontId="6" fillId="0" borderId="0" xfId="38"/>
    <xf numFmtId="0" fontId="6" fillId="0" borderId="0" xfId="38" applyAlignment="1">
      <alignment horizontal="left"/>
    </xf>
    <xf numFmtId="14" fontId="6" fillId="0" borderId="0" xfId="38" applyNumberFormat="1"/>
    <xf numFmtId="0" fontId="6" fillId="0" borderId="0" xfId="38" applyNumberFormat="1"/>
    <xf numFmtId="0" fontId="17" fillId="0" borderId="0" xfId="38" applyFont="1" applyAlignment="1">
      <alignment horizontal="left"/>
    </xf>
    <xf numFmtId="0" fontId="17" fillId="0" borderId="0" xfId="38" applyFont="1"/>
    <xf numFmtId="0" fontId="17" fillId="0" borderId="0" xfId="38" applyNumberFormat="1" applyFont="1"/>
    <xf numFmtId="3" fontId="0" fillId="0" borderId="14" xfId="0" applyNumberFormat="1" applyFill="1" applyBorder="1"/>
    <xf numFmtId="3" fontId="0" fillId="33" borderId="14" xfId="0" applyNumberFormat="1" applyFill="1" applyBorder="1"/>
    <xf numFmtId="0" fontId="0" fillId="33" borderId="14" xfId="0" applyNumberFormat="1" applyFont="1" applyFill="1" applyBorder="1"/>
    <xf numFmtId="0" fontId="0" fillId="0" borderId="14" xfId="0" applyBorder="1" applyAlignment="1">
      <alignment horizontal="center"/>
    </xf>
    <xf numFmtId="0" fontId="0" fillId="33" borderId="14" xfId="0" applyFont="1" applyFill="1" applyBorder="1" applyAlignment="1">
      <alignment horizontal="center"/>
    </xf>
    <xf numFmtId="0" fontId="0" fillId="33" borderId="14" xfId="0" applyFont="1" applyFill="1" applyBorder="1"/>
    <xf numFmtId="0" fontId="0" fillId="33" borderId="14" xfId="0" applyNumberFormat="1" applyFill="1" applyBorder="1" applyAlignment="1">
      <alignment horizontal="center" vertical="center"/>
    </xf>
    <xf numFmtId="0" fontId="0" fillId="33" borderId="47" xfId="0" applyNumberFormat="1" applyFill="1" applyBorder="1" applyAlignment="1">
      <alignment horizontal="center" vertical="center"/>
    </xf>
    <xf numFmtId="0" fontId="0" fillId="0" borderId="14" xfId="0" applyNumberFormat="1" applyFont="1" applyFill="1" applyBorder="1"/>
    <xf numFmtId="0" fontId="0" fillId="33" borderId="14" xfId="0" applyFill="1" applyBorder="1" applyAlignment="1">
      <alignment horizontal="center"/>
    </xf>
    <xf numFmtId="0" fontId="0" fillId="33" borderId="0" xfId="0" applyFont="1" applyFill="1" applyBorder="1" applyAlignment="1">
      <alignment horizontal="right"/>
    </xf>
    <xf numFmtId="0" fontId="0" fillId="0" borderId="20" xfId="0" applyBorder="1"/>
    <xf numFmtId="0" fontId="2" fillId="42" borderId="14" xfId="0" applyFont="1" applyFill="1" applyBorder="1" applyAlignment="1">
      <alignment horizontal="center"/>
    </xf>
    <xf numFmtId="0" fontId="21" fillId="43" borderId="14" xfId="0" applyFont="1" applyFill="1" applyBorder="1" applyAlignment="1">
      <alignment horizontal="center"/>
    </xf>
    <xf numFmtId="0" fontId="2" fillId="44" borderId="42" xfId="0" applyFont="1" applyFill="1" applyBorder="1"/>
    <xf numFmtId="3" fontId="0" fillId="44" borderId="14" xfId="0" applyNumberFormat="1" applyFill="1" applyBorder="1"/>
    <xf numFmtId="0" fontId="0" fillId="44" borderId="14" xfId="0" applyFill="1" applyBorder="1" applyAlignment="1">
      <alignment horizontal="center"/>
    </xf>
    <xf numFmtId="3" fontId="43" fillId="33" borderId="46" xfId="0" applyNumberFormat="1" applyFont="1" applyFill="1" applyBorder="1" applyAlignment="1">
      <alignment horizontal="center"/>
    </xf>
    <xf numFmtId="3" fontId="43" fillId="33" borderId="14" xfId="0" applyNumberFormat="1" applyFont="1" applyFill="1" applyBorder="1" applyAlignment="1">
      <alignment horizontal="center"/>
    </xf>
    <xf numFmtId="0" fontId="43" fillId="0" borderId="14" xfId="0" applyFont="1" applyBorder="1"/>
    <xf numFmtId="3" fontId="25" fillId="33" borderId="14" xfId="0" applyNumberFormat="1" applyFont="1" applyFill="1" applyBorder="1" applyAlignment="1">
      <alignment horizontal="center"/>
    </xf>
    <xf numFmtId="3" fontId="0" fillId="0" borderId="0" xfId="0" applyNumberFormat="1"/>
    <xf numFmtId="41" fontId="0" fillId="0" borderId="0" xfId="51" applyFont="1"/>
    <xf numFmtId="43" fontId="0" fillId="0" borderId="0" xfId="0" applyNumberFormat="1"/>
    <xf numFmtId="173" fontId="0" fillId="0" borderId="0" xfId="0" applyNumberFormat="1"/>
    <xf numFmtId="0" fontId="0" fillId="0" borderId="14" xfId="0" applyNumberFormat="1" applyFill="1" applyBorder="1" applyAlignment="1">
      <alignment horizontal="center" vertical="center"/>
    </xf>
    <xf numFmtId="172" fontId="0" fillId="0" borderId="0" xfId="0" applyNumberFormat="1" applyFill="1"/>
    <xf numFmtId="0" fontId="0" fillId="45" borderId="0" xfId="0" applyFill="1"/>
    <xf numFmtId="0" fontId="0" fillId="45" borderId="14" xfId="0" applyNumberFormat="1" applyFill="1" applyBorder="1" applyAlignment="1">
      <alignment horizontal="center" vertical="center"/>
    </xf>
    <xf numFmtId="172" fontId="0" fillId="45" borderId="0" xfId="0" applyNumberFormat="1" applyFill="1"/>
    <xf numFmtId="174" fontId="0" fillId="45" borderId="0" xfId="0" applyNumberFormat="1" applyFill="1"/>
    <xf numFmtId="0" fontId="0" fillId="0" borderId="0" xfId="0" applyAlignment="1">
      <alignment horizontal="center"/>
    </xf>
    <xf numFmtId="0" fontId="0" fillId="46" borderId="14" xfId="0" applyFont="1" applyFill="1" applyBorder="1"/>
    <xf numFmtId="0" fontId="0" fillId="46" borderId="14" xfId="0" applyNumberFormat="1" applyFill="1" applyBorder="1" applyAlignment="1">
      <alignment horizontal="center" vertical="center"/>
    </xf>
    <xf numFmtId="3" fontId="0" fillId="46" borderId="14" xfId="0" applyNumberFormat="1" applyFill="1" applyBorder="1"/>
    <xf numFmtId="0" fontId="0" fillId="46" borderId="14" xfId="0" applyNumberFormat="1" applyFont="1" applyFill="1" applyBorder="1"/>
    <xf numFmtId="0" fontId="0" fillId="46" borderId="14" xfId="0" applyFill="1" applyBorder="1"/>
    <xf numFmtId="0" fontId="0" fillId="46" borderId="14" xfId="0" applyFont="1" applyFill="1" applyBorder="1" applyAlignment="1">
      <alignment horizontal="center"/>
    </xf>
    <xf numFmtId="4" fontId="0" fillId="0" borderId="0" xfId="0" applyNumberFormat="1" applyFill="1"/>
    <xf numFmtId="0" fontId="0" fillId="47" borderId="0" xfId="0" applyFill="1"/>
    <xf numFmtId="3" fontId="0" fillId="47" borderId="0" xfId="0" applyNumberFormat="1" applyFill="1"/>
    <xf numFmtId="3" fontId="0" fillId="0" borderId="0" xfId="0" applyNumberFormat="1" applyFill="1"/>
    <xf numFmtId="0" fontId="0" fillId="45" borderId="61" xfId="0" applyNumberFormat="1" applyFill="1" applyBorder="1" applyAlignment="1">
      <alignment horizontal="center" vertical="center"/>
    </xf>
    <xf numFmtId="3" fontId="0" fillId="45" borderId="0" xfId="0" applyNumberFormat="1" applyFill="1"/>
    <xf numFmtId="176" fontId="0" fillId="45" borderId="0" xfId="0" applyNumberFormat="1" applyFill="1"/>
    <xf numFmtId="0" fontId="0" fillId="46" borderId="47" xfId="0" applyNumberFormat="1" applyFill="1" applyBorder="1" applyAlignment="1">
      <alignment horizontal="center" vertical="center"/>
    </xf>
    <xf numFmtId="175" fontId="0" fillId="45" borderId="0" xfId="0" applyNumberFormat="1" applyFill="1"/>
    <xf numFmtId="0" fontId="0" fillId="35" borderId="14" xfId="0" applyNumberFormat="1" applyFill="1" applyBorder="1" applyAlignment="1">
      <alignment horizontal="center" vertical="center"/>
    </xf>
    <xf numFmtId="3" fontId="0" fillId="35" borderId="0" xfId="0" applyNumberFormat="1" applyFill="1"/>
    <xf numFmtId="0" fontId="0" fillId="35" borderId="14" xfId="0" applyFont="1" applyFill="1" applyBorder="1"/>
    <xf numFmtId="3" fontId="0" fillId="35" borderId="14" xfId="0" applyNumberFormat="1" applyFill="1" applyBorder="1"/>
    <xf numFmtId="0" fontId="0" fillId="35" borderId="14" xfId="0" applyNumberFormat="1" applyFont="1" applyFill="1" applyBorder="1"/>
    <xf numFmtId="0" fontId="0" fillId="35" borderId="14" xfId="0" applyFill="1" applyBorder="1"/>
    <xf numFmtId="0" fontId="2" fillId="42" borderId="46" xfId="0" applyFont="1" applyFill="1" applyBorder="1" applyAlignment="1">
      <alignment horizontal="center" vertical="center" wrapText="1"/>
    </xf>
    <xf numFmtId="0" fontId="2" fillId="42" borderId="2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60" xfId="0" applyBorder="1" applyAlignment="1">
      <alignment horizontal="center"/>
    </xf>
    <xf numFmtId="0" fontId="25" fillId="0" borderId="14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21" fillId="43" borderId="46" xfId="0" applyFont="1" applyFill="1" applyBorder="1" applyAlignment="1">
      <alignment horizontal="center" wrapText="1"/>
    </xf>
    <xf numFmtId="0" fontId="21" fillId="43" borderId="20" xfId="0" applyFont="1" applyFill="1" applyBorder="1" applyAlignment="1">
      <alignment horizontal="center" wrapText="1"/>
    </xf>
    <xf numFmtId="0" fontId="21" fillId="43" borderId="46" xfId="0" applyFont="1" applyFill="1" applyBorder="1" applyAlignment="1">
      <alignment horizontal="center" vertical="center"/>
    </xf>
    <xf numFmtId="0" fontId="21" fillId="43" borderId="20" xfId="0" applyFont="1" applyFill="1" applyBorder="1" applyAlignment="1">
      <alignment horizontal="center" vertical="center"/>
    </xf>
    <xf numFmtId="0" fontId="44" fillId="41" borderId="58" xfId="0" applyFont="1" applyFill="1" applyBorder="1" applyAlignment="1" applyProtection="1">
      <alignment horizontal="center" vertical="center" wrapText="1"/>
      <protection locked="0"/>
    </xf>
    <xf numFmtId="0" fontId="44" fillId="41" borderId="0" xfId="0" applyFont="1" applyFill="1" applyBorder="1" applyAlignment="1" applyProtection="1">
      <alignment horizontal="center" vertical="center" wrapText="1"/>
      <protection locked="0"/>
    </xf>
    <xf numFmtId="3" fontId="33" fillId="33" borderId="0" xfId="48" applyNumberFormat="1" applyFont="1" applyFill="1" applyBorder="1" applyAlignment="1">
      <alignment horizontal="center" vertical="center"/>
    </xf>
    <xf numFmtId="0" fontId="29" fillId="0" borderId="0" xfId="47" applyFont="1" applyFill="1" applyAlignment="1">
      <alignment horizontal="center" vertical="center"/>
    </xf>
    <xf numFmtId="0" fontId="30" fillId="0" borderId="0" xfId="47" applyFont="1" applyFill="1" applyAlignment="1">
      <alignment horizontal="center" vertical="center"/>
    </xf>
    <xf numFmtId="0" fontId="5" fillId="0" borderId="14" xfId="47" applyFont="1" applyFill="1" applyBorder="1" applyAlignment="1">
      <alignment horizontal="center" vertical="center"/>
    </xf>
    <xf numFmtId="0" fontId="5" fillId="0" borderId="38" xfId="47" applyFont="1" applyFill="1" applyBorder="1" applyAlignment="1">
      <alignment horizontal="center" vertical="center"/>
    </xf>
    <xf numFmtId="0" fontId="5" fillId="0" borderId="54" xfId="47" applyFont="1" applyFill="1" applyBorder="1" applyAlignment="1">
      <alignment horizontal="center" vertical="center"/>
    </xf>
    <xf numFmtId="0" fontId="39" fillId="39" borderId="0" xfId="47" applyFont="1" applyFill="1" applyBorder="1" applyAlignment="1">
      <alignment horizontal="center" vertical="center" wrapText="1"/>
    </xf>
  </cellXfs>
  <cellStyles count="52">
    <cellStyle name="20% - Énfasis1 2" xfId="4"/>
    <cellStyle name="20% - Énfasis2 2" xfId="5"/>
    <cellStyle name="20% - Énfasis3 2" xfId="6"/>
    <cellStyle name="20% - Énfasis4 2" xfId="7"/>
    <cellStyle name="20% - Énfasis5 2" xfId="8"/>
    <cellStyle name="20% - Énfasis6 2" xfId="9"/>
    <cellStyle name="40% - Énfasis1 2" xfId="10"/>
    <cellStyle name="40% - Énfasis2 2" xfId="11"/>
    <cellStyle name="40% - Énfasis3 2" xfId="12"/>
    <cellStyle name="40% - Énfasis4 2" xfId="13"/>
    <cellStyle name="40% - Énfasis5 2" xfId="14"/>
    <cellStyle name="40% - Énfasis6 2" xfId="15"/>
    <cellStyle name="60% - Énfasis1 2" xfId="16"/>
    <cellStyle name="60% - Énfasis2 2" xfId="17"/>
    <cellStyle name="60% - Énfasis3 2" xfId="18"/>
    <cellStyle name="60% - Énfasis4 2" xfId="19"/>
    <cellStyle name="60% - Énfasis5 2" xfId="20"/>
    <cellStyle name="60% - Énfasis6 2" xfId="21"/>
    <cellStyle name="Buena 2" xfId="22"/>
    <cellStyle name="Cálculo 2" xfId="23"/>
    <cellStyle name="Celda de comprobación 2" xfId="24"/>
    <cellStyle name="Celda vinculada 2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Incorrecto 2" xfId="34"/>
    <cellStyle name="Millares" xfId="1" builtinId="3"/>
    <cellStyle name="Millares [0]" xfId="51" builtinId="6"/>
    <cellStyle name="Millares [0] 2" xfId="49"/>
    <cellStyle name="Millares [0]_INVDIAR" xfId="48"/>
    <cellStyle name="Millares 2" xfId="3"/>
    <cellStyle name="Millares 3" xfId="50"/>
    <cellStyle name="Neutral 2" xfId="35"/>
    <cellStyle name="Normal" xfId="0" builtinId="0"/>
    <cellStyle name="Normal 2" xfId="36"/>
    <cellStyle name="Normal 3" xfId="37"/>
    <cellStyle name="Normal 4" xfId="2"/>
    <cellStyle name="Normal 5" xfId="38"/>
    <cellStyle name="Normal 6" xfId="47"/>
    <cellStyle name="Notas 2" xfId="39"/>
    <cellStyle name="Salida 2" xfId="40"/>
    <cellStyle name="Texto de advertencia 2" xfId="41"/>
    <cellStyle name="Texto explicativo 2" xfId="42"/>
    <cellStyle name="Título 1 2" xfId="43"/>
    <cellStyle name="Título 2 2" xfId="44"/>
    <cellStyle name="Título 3 2" xfId="45"/>
    <cellStyle name="Total 2" xfId="46"/>
  </cellStyles>
  <dxfs count="2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_(* #,##0.00_);_(* \(#,##0.00\);_(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6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5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362591</xdr:colOff>
      <xdr:row>0</xdr:row>
      <xdr:rowOff>0</xdr:rowOff>
    </xdr:from>
    <xdr:to>
      <xdr:col>2</xdr:col>
      <xdr:colOff>829237</xdr:colOff>
      <xdr:row>5</xdr:row>
      <xdr:rowOff>138472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591" y="0"/>
          <a:ext cx="1923971" cy="12528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0</xdr:row>
      <xdr:rowOff>25964</xdr:rowOff>
    </xdr:from>
    <xdr:to>
      <xdr:col>11</xdr:col>
      <xdr:colOff>542925</xdr:colOff>
      <xdr:row>2</xdr:row>
      <xdr:rowOff>211241</xdr:rowOff>
    </xdr:to>
    <xdr:pic>
      <xdr:nvPicPr>
        <xdr:cNvPr id="2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5964"/>
          <a:ext cx="971550" cy="6424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0</xdr:row>
      <xdr:rowOff>25964</xdr:rowOff>
    </xdr:from>
    <xdr:to>
      <xdr:col>11</xdr:col>
      <xdr:colOff>542925</xdr:colOff>
      <xdr:row>3</xdr:row>
      <xdr:rowOff>1691</xdr:rowOff>
    </xdr:to>
    <xdr:pic>
      <xdr:nvPicPr>
        <xdr:cNvPr id="2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5964"/>
          <a:ext cx="971550" cy="6424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tb-s-0002\Documentos\1.%20DEMANDA\2.%20Forecast%20y%20ventas\2.%20Reporte%20de%20ventas\Ajuste%20promedio%20de%20ventas%20a%20Febrer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tb-s-0002\Documentos\1.%20DEMANDA\6.%20Proveedores\1.Maquila%20Chevron\2.%20Etiquetas\Analisis%20de%20etiquetas%20vs%20inevntario%20y%20producc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tb-s-0002\Descargas\ETIQUETA%202.0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tb-s-0002\Descargas\CONTRAETIQUETA%202.0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tb-s-0002\Descargas\ETIQUET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tb-s-0002\Descargas\CONTRAETIQUE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EDIO"/>
      <sheetName val="Reporte de Ventas Febrero"/>
      <sheetName val="Hoja3"/>
    </sheetNames>
    <sheetDataSet>
      <sheetData sheetId="0"/>
      <sheetData sheetId="1">
        <row r="4">
          <cell r="C4">
            <v>121102</v>
          </cell>
          <cell r="D4" t="str">
            <v>REFRIGERANTE LARGA VIDA - 12/4</v>
          </cell>
          <cell r="E4">
            <v>19</v>
          </cell>
        </row>
        <row r="5">
          <cell r="C5">
            <v>121103</v>
          </cell>
          <cell r="D5" t="str">
            <v>REFRIGERANTE LARGA VIDA - 6/1</v>
          </cell>
          <cell r="E5">
            <v>7</v>
          </cell>
        </row>
        <row r="6">
          <cell r="C6">
            <v>156005</v>
          </cell>
          <cell r="D6" t="str">
            <v xml:space="preserve">BLUE  GRASE - 180 KG </v>
          </cell>
          <cell r="E6">
            <v>7</v>
          </cell>
        </row>
        <row r="7">
          <cell r="C7">
            <v>161044</v>
          </cell>
          <cell r="D7" t="str">
            <v>POWER ISO 32 - 1/5</v>
          </cell>
          <cell r="E7">
            <v>8</v>
          </cell>
        </row>
        <row r="8">
          <cell r="C8">
            <v>161101</v>
          </cell>
          <cell r="D8" t="str">
            <v>2T AQUA TC W III 50:1 - 24/8</v>
          </cell>
          <cell r="E8">
            <v>3</v>
          </cell>
        </row>
        <row r="9">
          <cell r="C9">
            <v>161104</v>
          </cell>
          <cell r="D9" t="str">
            <v xml:space="preserve">2T AQUA TC W III 50:1 - 1/5 </v>
          </cell>
          <cell r="E9">
            <v>20</v>
          </cell>
        </row>
        <row r="10">
          <cell r="C10">
            <v>161159</v>
          </cell>
          <cell r="D10" t="str">
            <v>POWER ISO VG 100-1/55</v>
          </cell>
          <cell r="E10">
            <v>1</v>
          </cell>
        </row>
        <row r="11">
          <cell r="C11">
            <v>161171</v>
          </cell>
          <cell r="D11" t="str">
            <v>BRIO HIDRAULICO 10W - 1/55</v>
          </cell>
          <cell r="E11">
            <v>1</v>
          </cell>
        </row>
        <row r="12">
          <cell r="C12">
            <v>161300</v>
          </cell>
          <cell r="D12" t="str">
            <v xml:space="preserve">4T 20W50 JASO MA-2 API SL -1/15 </v>
          </cell>
          <cell r="E12">
            <v>1</v>
          </cell>
        </row>
        <row r="13">
          <cell r="C13">
            <v>161305</v>
          </cell>
          <cell r="D13" t="str">
            <v>25W60 API CF-4 / SF - 1/55</v>
          </cell>
          <cell r="E13">
            <v>2</v>
          </cell>
        </row>
        <row r="14">
          <cell r="C14">
            <v>161335</v>
          </cell>
          <cell r="D14" t="str">
            <v>BRIO RENOLIN - 1/55</v>
          </cell>
          <cell r="E14">
            <v>1</v>
          </cell>
        </row>
        <row r="15">
          <cell r="C15">
            <v>161375</v>
          </cell>
          <cell r="D15" t="str">
            <v>SPECTRA-PREMIUM  SAE 15W-40 API CI-4/SL -1/55</v>
          </cell>
          <cell r="E15">
            <v>1</v>
          </cell>
        </row>
        <row r="16">
          <cell r="C16">
            <v>161520</v>
          </cell>
          <cell r="D16" t="str">
            <v>BRIO DTH MINITAMBOR 15 GLN</v>
          </cell>
          <cell r="E16">
            <v>4</v>
          </cell>
        </row>
        <row r="17">
          <cell r="C17">
            <v>191160</v>
          </cell>
          <cell r="D17" t="str">
            <v>RED CHAS GREASE 3 BALDE 16 KLS</v>
          </cell>
          <cell r="E17">
            <v>0</v>
          </cell>
        </row>
        <row r="18">
          <cell r="C18">
            <v>191335</v>
          </cell>
          <cell r="D18" t="str">
            <v>BRIO GEAR EP ISO 320 - 1/55</v>
          </cell>
          <cell r="E18">
            <v>0</v>
          </cell>
        </row>
        <row r="19">
          <cell r="C19">
            <v>191344</v>
          </cell>
          <cell r="D19" t="str">
            <v>BRIO GEAR EP ISO 220 - 1/5</v>
          </cell>
          <cell r="E19">
            <v>3</v>
          </cell>
        </row>
        <row r="20">
          <cell r="C20">
            <v>191354</v>
          </cell>
          <cell r="D20" t="str">
            <v>BRIO SOLUBLE GARRAFA 1/5</v>
          </cell>
          <cell r="E20">
            <v>1</v>
          </cell>
        </row>
        <row r="21">
          <cell r="C21">
            <v>203010101</v>
          </cell>
          <cell r="D21" t="str">
            <v>SUPREME MAX 10W40 SN 12/1</v>
          </cell>
          <cell r="E21">
            <v>36</v>
          </cell>
        </row>
        <row r="22">
          <cell r="C22">
            <v>203010102</v>
          </cell>
          <cell r="D22" t="str">
            <v>SUPREME MAX 10W40 6/1</v>
          </cell>
          <cell r="E22">
            <v>3</v>
          </cell>
        </row>
        <row r="23">
          <cell r="C23">
            <v>203010201</v>
          </cell>
          <cell r="D23" t="str">
            <v>SUPREME 20W50 12/1</v>
          </cell>
          <cell r="E23">
            <v>258</v>
          </cell>
        </row>
        <row r="24">
          <cell r="C24">
            <v>203010205</v>
          </cell>
          <cell r="D24" t="str">
            <v>SUPREME 20W50 SL 1/55</v>
          </cell>
          <cell r="E24">
            <v>20</v>
          </cell>
        </row>
        <row r="25">
          <cell r="C25">
            <v>203010301</v>
          </cell>
          <cell r="D25" t="str">
            <v>SUPREME GAS 20W50 SL 12/1</v>
          </cell>
          <cell r="E25">
            <v>33</v>
          </cell>
        </row>
        <row r="26">
          <cell r="C26">
            <v>203010302</v>
          </cell>
          <cell r="D26" t="str">
            <v>SUPREME GAS 20W50 SL 6/1</v>
          </cell>
          <cell r="E26">
            <v>4</v>
          </cell>
        </row>
        <row r="27">
          <cell r="C27">
            <v>203010401</v>
          </cell>
          <cell r="D27" t="str">
            <v>SUPREME AR 25W60 SJ 12/1</v>
          </cell>
          <cell r="E27">
            <v>2</v>
          </cell>
        </row>
        <row r="28">
          <cell r="C28">
            <v>203010402</v>
          </cell>
          <cell r="D28" t="str">
            <v>SUPREME AR 25W60 SJ 6/1</v>
          </cell>
          <cell r="E28">
            <v>2</v>
          </cell>
        </row>
        <row r="29">
          <cell r="C29">
            <v>203020102</v>
          </cell>
          <cell r="D29" t="str">
            <v>SPECTRA MAX 15W40 CJ4 6/1</v>
          </cell>
          <cell r="E29">
            <v>21</v>
          </cell>
        </row>
        <row r="30">
          <cell r="C30">
            <v>203020104</v>
          </cell>
          <cell r="D30" t="str">
            <v>SPECTRA MAX 15W40 CJ4 1/5</v>
          </cell>
          <cell r="E30">
            <v>3</v>
          </cell>
        </row>
        <row r="31">
          <cell r="C31">
            <v>203020204</v>
          </cell>
          <cell r="D31" t="str">
            <v>SPECTRA PRE 15W40 CI4+ 1/5</v>
          </cell>
          <cell r="E31">
            <v>12</v>
          </cell>
        </row>
        <row r="32">
          <cell r="C32">
            <v>203020205</v>
          </cell>
          <cell r="D32" t="str">
            <v>SPECTRA PRE 15W40 CI4+ 1/55</v>
          </cell>
          <cell r="E32">
            <v>0</v>
          </cell>
        </row>
        <row r="33">
          <cell r="C33">
            <v>203020302</v>
          </cell>
          <cell r="D33" t="str">
            <v>SPECTRA PLUS 15W40 CI-4 6/1</v>
          </cell>
          <cell r="E33">
            <v>27</v>
          </cell>
        </row>
        <row r="34">
          <cell r="C34">
            <v>203020304</v>
          </cell>
          <cell r="D34" t="str">
            <v>SPECTRA PLUS 15W40 CI4 1/5</v>
          </cell>
          <cell r="E34">
            <v>47</v>
          </cell>
        </row>
        <row r="35">
          <cell r="C35">
            <v>203020305</v>
          </cell>
          <cell r="D35" t="str">
            <v>SPECTRA PLUS 15W40 CI4 1/55</v>
          </cell>
          <cell r="E35">
            <v>30</v>
          </cell>
        </row>
        <row r="36">
          <cell r="C36">
            <v>203030101</v>
          </cell>
          <cell r="D36" t="str">
            <v>4T MOTO + 10W40 MA2 12/1</v>
          </cell>
          <cell r="E36">
            <v>33</v>
          </cell>
        </row>
        <row r="37">
          <cell r="C37">
            <v>203040101</v>
          </cell>
          <cell r="D37" t="str">
            <v>2T PLUS JASO FD 12/1</v>
          </cell>
          <cell r="E37">
            <v>54</v>
          </cell>
        </row>
        <row r="38">
          <cell r="C38">
            <v>203040103</v>
          </cell>
          <cell r="D38" t="str">
            <v>2T PLUS JASO FD 24/1</v>
          </cell>
          <cell r="E38">
            <v>28</v>
          </cell>
        </row>
        <row r="39">
          <cell r="C39">
            <v>203040201</v>
          </cell>
          <cell r="D39" t="str">
            <v>BRIO 2T JASO FB 12/1</v>
          </cell>
          <cell r="E39">
            <v>450</v>
          </cell>
        </row>
        <row r="40">
          <cell r="C40">
            <v>203040203</v>
          </cell>
          <cell r="D40" t="str">
            <v>BRIO 2T JASO FB 24/1</v>
          </cell>
          <cell r="E40">
            <v>410</v>
          </cell>
        </row>
        <row r="41">
          <cell r="C41">
            <v>203050101</v>
          </cell>
          <cell r="D41" t="str">
            <v>OUTBOARD 4T 10W40 12/1</v>
          </cell>
          <cell r="E41">
            <v>1</v>
          </cell>
        </row>
        <row r="42">
          <cell r="C42">
            <v>203050201</v>
          </cell>
          <cell r="D42" t="str">
            <v>2T AQUA TC-W3 12/1</v>
          </cell>
          <cell r="E42">
            <v>22</v>
          </cell>
        </row>
        <row r="43">
          <cell r="C43">
            <v>203050203</v>
          </cell>
          <cell r="D43" t="str">
            <v>2T AQUA TC-W3 24/1</v>
          </cell>
          <cell r="E43">
            <v>5</v>
          </cell>
        </row>
        <row r="44">
          <cell r="C44">
            <v>203060101</v>
          </cell>
          <cell r="D44" t="str">
            <v>HIGH GEAR 75W-85 GL-4 - 12/1</v>
          </cell>
          <cell r="E44">
            <v>2</v>
          </cell>
        </row>
        <row r="45">
          <cell r="C45">
            <v>203060104</v>
          </cell>
          <cell r="D45" t="str">
            <v>HIGH GEAR 75W85 GL-4 1/5</v>
          </cell>
          <cell r="E45">
            <v>2</v>
          </cell>
        </row>
        <row r="46">
          <cell r="C46">
            <v>203060201</v>
          </cell>
          <cell r="D46" t="str">
            <v>HIGH GEAR 75W90 GL-5 12/1</v>
          </cell>
          <cell r="E46">
            <v>2</v>
          </cell>
        </row>
        <row r="47">
          <cell r="C47">
            <v>203060204</v>
          </cell>
          <cell r="D47" t="str">
            <v>HIGH GEAR 75W90 GL-5 1/5</v>
          </cell>
          <cell r="E47">
            <v>1</v>
          </cell>
        </row>
        <row r="48">
          <cell r="C48">
            <v>203060304</v>
          </cell>
          <cell r="D48" t="str">
            <v>HIGH GEAR 80W90 GL-5 1/5</v>
          </cell>
          <cell r="E48">
            <v>9</v>
          </cell>
        </row>
        <row r="49">
          <cell r="C49">
            <v>203060305</v>
          </cell>
          <cell r="D49" t="str">
            <v>HIGH GEAR 80W90 GL-5 1/55</v>
          </cell>
          <cell r="E49">
            <v>5</v>
          </cell>
        </row>
        <row r="50">
          <cell r="C50">
            <v>203070201</v>
          </cell>
          <cell r="D50" t="str">
            <v>ATF PLUS DEXRON III 12/1</v>
          </cell>
          <cell r="E50">
            <v>12</v>
          </cell>
        </row>
        <row r="51">
          <cell r="C51">
            <v>203080301</v>
          </cell>
          <cell r="D51" t="str">
            <v>BRIO POWER ISO 68 12/1</v>
          </cell>
          <cell r="E51">
            <v>34</v>
          </cell>
        </row>
        <row r="52">
          <cell r="C52">
            <v>203080302</v>
          </cell>
          <cell r="D52" t="str">
            <v>POWER ISO VG 68 6/1</v>
          </cell>
          <cell r="E52">
            <v>67</v>
          </cell>
        </row>
        <row r="53">
          <cell r="C53">
            <v>203080304</v>
          </cell>
          <cell r="D53" t="str">
            <v>POWER ISO VG 68 1/5</v>
          </cell>
          <cell r="E53">
            <v>97</v>
          </cell>
        </row>
        <row r="54">
          <cell r="C54">
            <v>203080305</v>
          </cell>
          <cell r="D54" t="str">
            <v>POWER ISO VG 68 1/55</v>
          </cell>
          <cell r="E54">
            <v>1</v>
          </cell>
        </row>
        <row r="55">
          <cell r="C55">
            <v>203080904</v>
          </cell>
          <cell r="D55" t="str">
            <v>DTH PLUS 1/5</v>
          </cell>
          <cell r="E55">
            <v>10</v>
          </cell>
        </row>
        <row r="56">
          <cell r="C56">
            <v>203090304</v>
          </cell>
          <cell r="D56" t="str">
            <v>BRIO GEAR EP ISO 320 1/5</v>
          </cell>
          <cell r="E56">
            <v>6</v>
          </cell>
        </row>
        <row r="57">
          <cell r="C57" t="str">
            <v>ADP-12/4</v>
          </cell>
          <cell r="D57" t="str">
            <v>SPECTRA PLUS 15W40 CI-4/SL - 12/4</v>
          </cell>
          <cell r="E57">
            <v>100</v>
          </cell>
        </row>
        <row r="58">
          <cell r="C58" t="str">
            <v>ADP-6/1</v>
          </cell>
          <cell r="D58" t="str">
            <v>SPECTRA PLUS 15W40 CI-4/SL  - 6/1</v>
          </cell>
          <cell r="E58">
            <v>13</v>
          </cell>
        </row>
        <row r="59">
          <cell r="C59" t="str">
            <v>ADT-1/5</v>
          </cell>
          <cell r="D59" t="str">
            <v>TRUCK SAE 50 API CF-CF2 / SF - 1/5</v>
          </cell>
          <cell r="E59">
            <v>38</v>
          </cell>
        </row>
        <row r="60">
          <cell r="C60" t="str">
            <v>ADT-1/55</v>
          </cell>
          <cell r="D60" t="str">
            <v>TRUCK SAE 50 API CF-CF2 / SF - 1/55</v>
          </cell>
          <cell r="E60">
            <v>3</v>
          </cell>
        </row>
        <row r="61">
          <cell r="C61" t="str">
            <v>ADT-12/4</v>
          </cell>
          <cell r="D61" t="str">
            <v>TRUCK SAE 50 API CF-CF2 / SF - 12/4</v>
          </cell>
          <cell r="E61">
            <v>76</v>
          </cell>
        </row>
        <row r="62">
          <cell r="C62" t="str">
            <v>ADT40-1/5</v>
          </cell>
          <cell r="D62" t="str">
            <v>TRUCK SAE 40 CF-CF2 / SF - 1/5</v>
          </cell>
          <cell r="E62">
            <v>0</v>
          </cell>
        </row>
        <row r="63">
          <cell r="C63" t="str">
            <v>ADT-6/1</v>
          </cell>
          <cell r="D63" t="str">
            <v>TRUCK SAE 50 API CF-CF2 / SF - 6/1</v>
          </cell>
          <cell r="E63">
            <v>31</v>
          </cell>
        </row>
        <row r="64">
          <cell r="C64" t="str">
            <v>AGE-1/5</v>
          </cell>
          <cell r="D64" t="str">
            <v>EXTREME SAE 50 API SF / CC - 1/5</v>
          </cell>
          <cell r="E64">
            <v>10</v>
          </cell>
        </row>
        <row r="65">
          <cell r="C65" t="str">
            <v>AGE-1/55</v>
          </cell>
          <cell r="D65" t="str">
            <v>EXTREME SAE 50 API SF / CC - 1/55</v>
          </cell>
          <cell r="E65">
            <v>5</v>
          </cell>
        </row>
        <row r="66">
          <cell r="C66" t="str">
            <v>AGE-12/4</v>
          </cell>
          <cell r="D66" t="str">
            <v>EXTREME SAE 50 API SF / CC - 12/4</v>
          </cell>
          <cell r="E66">
            <v>274</v>
          </cell>
        </row>
        <row r="67">
          <cell r="C67" t="str">
            <v>AGE-6/1</v>
          </cell>
          <cell r="D67" t="str">
            <v>EXTREME SAE 50 API SF / CC- 6/1</v>
          </cell>
          <cell r="E67">
            <v>19</v>
          </cell>
        </row>
        <row r="68">
          <cell r="C68" t="str">
            <v>AGS10SL-1/15</v>
          </cell>
          <cell r="D68" t="str">
            <v>SUPREME SAE 10W-40 API SL - 1/15 MINITAMBOR</v>
          </cell>
          <cell r="E68">
            <v>1</v>
          </cell>
        </row>
        <row r="69">
          <cell r="C69" t="str">
            <v>AGS-6/1</v>
          </cell>
          <cell r="D69" t="str">
            <v>SUPREME SAE 20W-50 API SL / CD - 6/1</v>
          </cell>
          <cell r="E69">
            <v>31</v>
          </cell>
        </row>
        <row r="70">
          <cell r="C70" t="str">
            <v>AM2T-1/55</v>
          </cell>
          <cell r="D70" t="str">
            <v>2T JASO FB API TC - 1/55</v>
          </cell>
          <cell r="E70">
            <v>1</v>
          </cell>
        </row>
        <row r="71">
          <cell r="C71" t="str">
            <v>AM4T-12/4</v>
          </cell>
          <cell r="D71" t="str">
            <v>4T 20W50 JASO MA API SG - 12/4</v>
          </cell>
          <cell r="E71">
            <v>289</v>
          </cell>
        </row>
        <row r="72">
          <cell r="C72" t="str">
            <v>ASH-12/4</v>
          </cell>
          <cell r="D72" t="str">
            <v>POWER ISO VG 68 - 12/4</v>
          </cell>
          <cell r="E72">
            <v>36</v>
          </cell>
        </row>
        <row r="73">
          <cell r="C73" t="str">
            <v>AT80-12/4</v>
          </cell>
          <cell r="D73" t="str">
            <v>HIGH GEAR 80W-90 GL-5 - 12/4</v>
          </cell>
          <cell r="E73">
            <v>25</v>
          </cell>
        </row>
        <row r="74">
          <cell r="C74" t="str">
            <v>AT80-6/1</v>
          </cell>
          <cell r="D74" t="str">
            <v>HIGH GEAR 80W-90 GL-5 - 6/1</v>
          </cell>
          <cell r="E74">
            <v>16</v>
          </cell>
        </row>
        <row r="75">
          <cell r="C75" t="str">
            <v>AT85-1/5</v>
          </cell>
          <cell r="D75" t="str">
            <v>HIGH GEAR 85W-140 GL-5 - 1/5</v>
          </cell>
          <cell r="E75">
            <v>17</v>
          </cell>
        </row>
        <row r="76">
          <cell r="C76" t="str">
            <v>AT85-1/55</v>
          </cell>
          <cell r="D76" t="str">
            <v>HIGH GEAR 85W-140 GL-5 - 1/55</v>
          </cell>
          <cell r="E76">
            <v>3</v>
          </cell>
        </row>
        <row r="77">
          <cell r="C77" t="str">
            <v>AT85-12/4</v>
          </cell>
          <cell r="D77" t="str">
            <v>HIGH GEAR 85W-140 GL-5 - 12/4</v>
          </cell>
          <cell r="E77">
            <v>24</v>
          </cell>
        </row>
        <row r="78">
          <cell r="C78" t="str">
            <v>AT85-6/1</v>
          </cell>
          <cell r="D78" t="str">
            <v>HIGH GEAR 85W-140 GL-5 - 6/1</v>
          </cell>
          <cell r="E78">
            <v>48</v>
          </cell>
        </row>
        <row r="79">
          <cell r="C79" t="str">
            <v>ATF-12/4</v>
          </cell>
          <cell r="D79" t="str">
            <v>ATF DEXROM II D  - 12/4</v>
          </cell>
          <cell r="E79">
            <v>24</v>
          </cell>
        </row>
        <row r="80">
          <cell r="C80" t="str">
            <v>DOT 4*12/900</v>
          </cell>
          <cell r="D80" t="str">
            <v>LIQUIDO PARA FRENOS DOT 4 - 12/900</v>
          </cell>
          <cell r="E80">
            <v>3</v>
          </cell>
        </row>
        <row r="81">
          <cell r="C81" t="str">
            <v>DOT 4*24/240</v>
          </cell>
          <cell r="D81" t="str">
            <v>LIQUIDO PARA FRENOS DOT 4 -24/240</v>
          </cell>
          <cell r="E81">
            <v>6</v>
          </cell>
        </row>
        <row r="82">
          <cell r="C82" t="str">
            <v>GFP 48/330</v>
          </cell>
          <cell r="D82" t="str">
            <v xml:space="preserve">FORZA 2 EP-2 PLUSS - 48/330 </v>
          </cell>
          <cell r="E82">
            <v>38</v>
          </cell>
        </row>
        <row r="83">
          <cell r="C83" t="str">
            <v>GFP 8/2</v>
          </cell>
          <cell r="D83" t="str">
            <v xml:space="preserve">FORZA 2 EP-2 PLUSS - 8/2 </v>
          </cell>
          <cell r="E83">
            <v>31</v>
          </cell>
        </row>
        <row r="84">
          <cell r="C84" t="str">
            <v>GFP16K</v>
          </cell>
          <cell r="D84" t="str">
            <v>FORZA 2 EP-2 PLUSS - 16 KG</v>
          </cell>
          <cell r="E84">
            <v>37</v>
          </cell>
        </row>
        <row r="85">
          <cell r="C85" t="str">
            <v>GFP180K</v>
          </cell>
          <cell r="D85" t="str">
            <v>FORZA 2 EP-2 PLUSS - 180 KG</v>
          </cell>
          <cell r="E85">
            <v>9</v>
          </cell>
        </row>
        <row r="86">
          <cell r="C86" t="str">
            <v>GR2 16K</v>
          </cell>
          <cell r="D86" t="str">
            <v xml:space="preserve">ROAD RODAMIENTOS 2 - 16 </v>
          </cell>
          <cell r="E86">
            <v>4</v>
          </cell>
        </row>
        <row r="87">
          <cell r="C87" t="str">
            <v>GR2 48/330</v>
          </cell>
          <cell r="D87" t="str">
            <v xml:space="preserve">ROAD RODAMIENTOS 2 - 48/330 </v>
          </cell>
          <cell r="E87">
            <v>10</v>
          </cell>
        </row>
        <row r="88">
          <cell r="C88" t="str">
            <v>GR2 8/2</v>
          </cell>
          <cell r="D88" t="str">
            <v xml:space="preserve">ROAD RODAMIENTOS 2 - 8/2 </v>
          </cell>
          <cell r="E88">
            <v>8</v>
          </cell>
        </row>
        <row r="89">
          <cell r="C89" t="str">
            <v>GRCh 16K</v>
          </cell>
          <cell r="D89" t="str">
            <v>RED CHASS REDGREASE 2 -16 KG</v>
          </cell>
          <cell r="E89">
            <v>21</v>
          </cell>
        </row>
        <row r="90">
          <cell r="C90" t="str">
            <v>GRCh 180K</v>
          </cell>
          <cell r="D90" t="str">
            <v>RED CHASS REDGREASE 2 - 180</v>
          </cell>
          <cell r="E90">
            <v>2</v>
          </cell>
        </row>
        <row r="91">
          <cell r="C91" t="str">
            <v>GRCh 48/330</v>
          </cell>
          <cell r="D91" t="str">
            <v>RED CHASS REDGREASE 2 - 48/330</v>
          </cell>
          <cell r="E91">
            <v>29</v>
          </cell>
        </row>
        <row r="92">
          <cell r="C92" t="str">
            <v>GRCh 8/2</v>
          </cell>
          <cell r="D92" t="str">
            <v xml:space="preserve">RED CHASS REDGREASE 2 - 8/2 </v>
          </cell>
          <cell r="E92">
            <v>17</v>
          </cell>
        </row>
        <row r="93">
          <cell r="C93" t="str">
            <v>H2O-24/550</v>
          </cell>
          <cell r="D93" t="str">
            <v>AGUA PARA BATERIAS - 24/550</v>
          </cell>
          <cell r="E93">
            <v>140</v>
          </cell>
        </row>
        <row r="94">
          <cell r="C94" t="str">
            <v>LF-12/900</v>
          </cell>
          <cell r="D94" t="str">
            <v>LIQUIDO PARA FRENOS DOT 3 - 12/900</v>
          </cell>
          <cell r="E94">
            <v>47</v>
          </cell>
        </row>
        <row r="95">
          <cell r="C95" t="str">
            <v>LF-24/240</v>
          </cell>
          <cell r="D95" t="str">
            <v>LIQUIDO PARA FRENOS DOT 3 - 24/240</v>
          </cell>
          <cell r="E95">
            <v>125</v>
          </cell>
        </row>
        <row r="96">
          <cell r="C96" t="str">
            <v>RC-12/4</v>
          </cell>
          <cell r="D96" t="str">
            <v>REFRIGERANTE CORRIENTE - 12/4</v>
          </cell>
          <cell r="E96">
            <v>220</v>
          </cell>
        </row>
        <row r="97">
          <cell r="C97" t="str">
            <v>RC-6/1</v>
          </cell>
          <cell r="D97" t="str">
            <v>REFRIGERANTE CORRIENTE - 6/1</v>
          </cell>
          <cell r="E97">
            <v>163</v>
          </cell>
        </row>
        <row r="98">
          <cell r="C98" t="str">
            <v>VTE</v>
          </cell>
          <cell r="D98" t="str">
            <v>VENTA DE ENVASES Y EMPAQUES</v>
          </cell>
          <cell r="E98">
            <v>80</v>
          </cell>
        </row>
        <row r="99">
          <cell r="C99" t="str">
            <v>(en blanco)</v>
          </cell>
          <cell r="D99" t="str">
            <v>(en blanco)</v>
          </cell>
        </row>
        <row r="100">
          <cell r="C100" t="str">
            <v>Total general</v>
          </cell>
          <cell r="E100">
            <v>3902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MAESTRA"/>
      <sheetName val="Hoja2"/>
      <sheetName val="Hoja3"/>
      <sheetName val="PROMEDIO"/>
      <sheetName val="MAR"/>
      <sheetName val="Hoja1"/>
    </sheetNames>
    <sheetDataSet>
      <sheetData sheetId="0">
        <row r="8">
          <cell r="B8" t="str">
            <v>CÓDIGO NUEVO</v>
          </cell>
          <cell r="C8" t="str">
            <v>CODIGO VIEJO</v>
          </cell>
          <cell r="D8" t="str">
            <v>DESCRIPCION</v>
          </cell>
          <cell r="E8" t="str">
            <v>PRESENTACIÓN</v>
          </cell>
          <cell r="F8" t="str">
            <v>UNIDADES</v>
          </cell>
          <cell r="G8" t="str">
            <v>VOLUMEN</v>
          </cell>
          <cell r="H8" t="str">
            <v>UNIDADES</v>
          </cell>
          <cell r="I8" t="str">
            <v>VOLUMEN</v>
          </cell>
          <cell r="J8" t="str">
            <v>UNIDADES</v>
          </cell>
          <cell r="K8" t="str">
            <v>VOLUMEN</v>
          </cell>
          <cell r="L8" t="str">
            <v>UNIDADES</v>
          </cell>
          <cell r="M8" t="str">
            <v>VOLUMEN</v>
          </cell>
          <cell r="N8" t="str">
            <v>UNIDADES</v>
          </cell>
          <cell r="O8" t="str">
            <v>VOLUMEN</v>
          </cell>
          <cell r="P8" t="str">
            <v>Factor</v>
          </cell>
          <cell r="Q8" t="str">
            <v>Ventas Promedio mes (unidades)</v>
          </cell>
          <cell r="R8" t="str">
            <v>Ventas Promedio mes (volumen)</v>
          </cell>
          <cell r="S8" t="str">
            <v>Dias inv</v>
          </cell>
          <cell r="T8" t="str">
            <v>Meses de Stock</v>
          </cell>
        </row>
        <row r="9">
          <cell r="B9">
            <v>203010101</v>
          </cell>
          <cell r="C9">
            <v>0</v>
          </cell>
          <cell r="D9" t="str">
            <v>BRIO SUPREME MAX 10W40 SN - CUARTO</v>
          </cell>
          <cell r="E9" t="str">
            <v>CUARTO</v>
          </cell>
          <cell r="F9">
            <v>0</v>
          </cell>
          <cell r="G9">
            <v>0</v>
          </cell>
          <cell r="H9">
            <v>185</v>
          </cell>
          <cell r="I9">
            <v>555</v>
          </cell>
          <cell r="J9">
            <v>185</v>
          </cell>
          <cell r="K9">
            <v>555</v>
          </cell>
          <cell r="L9">
            <v>386</v>
          </cell>
          <cell r="M9">
            <v>1158</v>
          </cell>
          <cell r="N9">
            <v>571</v>
          </cell>
          <cell r="O9">
            <v>1713</v>
          </cell>
          <cell r="P9">
            <v>3</v>
          </cell>
          <cell r="Q9">
            <v>31</v>
          </cell>
          <cell r="R9">
            <v>93</v>
          </cell>
          <cell r="S9">
            <v>552.58064516129036</v>
          </cell>
          <cell r="T9">
            <v>18.41935483870968</v>
          </cell>
        </row>
        <row r="10">
          <cell r="B10">
            <v>203010102</v>
          </cell>
          <cell r="C10">
            <v>0</v>
          </cell>
          <cell r="D10" t="str">
            <v>BRIO SUPREME MAX 10W40 SN - GALON</v>
          </cell>
          <cell r="E10" t="str">
            <v>GALON</v>
          </cell>
          <cell r="F10">
            <v>0</v>
          </cell>
          <cell r="G10">
            <v>0</v>
          </cell>
          <cell r="H10">
            <v>131</v>
          </cell>
          <cell r="I10">
            <v>786</v>
          </cell>
          <cell r="J10">
            <v>131</v>
          </cell>
          <cell r="K10">
            <v>786</v>
          </cell>
          <cell r="L10">
            <v>207</v>
          </cell>
          <cell r="M10">
            <v>1242</v>
          </cell>
          <cell r="N10">
            <v>338</v>
          </cell>
          <cell r="O10">
            <v>2028</v>
          </cell>
          <cell r="P10">
            <v>6</v>
          </cell>
          <cell r="Q10">
            <v>18</v>
          </cell>
          <cell r="R10">
            <v>108</v>
          </cell>
          <cell r="S10">
            <v>563.33333333333337</v>
          </cell>
          <cell r="T10">
            <v>18.777777777777779</v>
          </cell>
        </row>
        <row r="11">
          <cell r="B11">
            <v>203010105</v>
          </cell>
          <cell r="C11">
            <v>0</v>
          </cell>
          <cell r="D11" t="str">
            <v>BRIO SUPREME MAX 10W40 TAMBOR</v>
          </cell>
          <cell r="E11" t="str">
            <v xml:space="preserve">TAMBOR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55</v>
          </cell>
          <cell r="Q11">
            <v>1</v>
          </cell>
          <cell r="R11">
            <v>55</v>
          </cell>
          <cell r="S11">
            <v>0</v>
          </cell>
          <cell r="T11">
            <v>0</v>
          </cell>
        </row>
        <row r="12">
          <cell r="B12">
            <v>203010201</v>
          </cell>
          <cell r="C12" t="str">
            <v>AGS-12/4</v>
          </cell>
          <cell r="D12" t="str">
            <v>BRIO SUPREME 20W50 SL - CUARTO</v>
          </cell>
          <cell r="E12" t="str">
            <v>CUARTO</v>
          </cell>
          <cell r="F12">
            <v>0</v>
          </cell>
          <cell r="G12">
            <v>0</v>
          </cell>
          <cell r="H12">
            <v>614</v>
          </cell>
          <cell r="I12">
            <v>1842</v>
          </cell>
          <cell r="J12">
            <v>614</v>
          </cell>
          <cell r="K12">
            <v>1842</v>
          </cell>
          <cell r="L12">
            <v>6</v>
          </cell>
          <cell r="M12">
            <v>18</v>
          </cell>
          <cell r="N12">
            <v>620</v>
          </cell>
          <cell r="O12">
            <v>1860</v>
          </cell>
          <cell r="P12">
            <v>3</v>
          </cell>
          <cell r="Q12">
            <v>373</v>
          </cell>
          <cell r="R12">
            <v>1119</v>
          </cell>
          <cell r="S12">
            <v>49.865951742627345</v>
          </cell>
          <cell r="T12">
            <v>1.6621983914209115</v>
          </cell>
        </row>
        <row r="13">
          <cell r="B13">
            <v>203010202</v>
          </cell>
          <cell r="C13" t="str">
            <v>AGS-6/1</v>
          </cell>
          <cell r="D13" t="str">
            <v>BRIO SUPREME 20W50 SL - GALON</v>
          </cell>
          <cell r="E13" t="str">
            <v>GALON</v>
          </cell>
          <cell r="F13">
            <v>41</v>
          </cell>
          <cell r="G13">
            <v>246</v>
          </cell>
          <cell r="H13">
            <v>72</v>
          </cell>
          <cell r="I13">
            <v>432</v>
          </cell>
          <cell r="J13">
            <v>113</v>
          </cell>
          <cell r="K13">
            <v>678</v>
          </cell>
          <cell r="L13">
            <v>0</v>
          </cell>
          <cell r="M13">
            <v>0</v>
          </cell>
          <cell r="N13">
            <v>113</v>
          </cell>
          <cell r="O13">
            <v>678</v>
          </cell>
          <cell r="P13">
            <v>6</v>
          </cell>
          <cell r="Q13">
            <v>76</v>
          </cell>
          <cell r="R13">
            <v>456</v>
          </cell>
          <cell r="S13">
            <v>44.60526315789474</v>
          </cell>
          <cell r="T13">
            <v>1.486842105263158</v>
          </cell>
        </row>
        <row r="14">
          <cell r="B14">
            <v>203010205</v>
          </cell>
          <cell r="C14" t="str">
            <v>AGS-1/55</v>
          </cell>
          <cell r="D14" t="str">
            <v>BRIO SUPREME 20W50 SL TAMBOR</v>
          </cell>
          <cell r="E14" t="str">
            <v xml:space="preserve">TAMBOR </v>
          </cell>
          <cell r="F14">
            <v>0</v>
          </cell>
          <cell r="G14">
            <v>0</v>
          </cell>
          <cell r="H14">
            <v>18</v>
          </cell>
          <cell r="I14">
            <v>990</v>
          </cell>
          <cell r="J14">
            <v>18</v>
          </cell>
          <cell r="K14">
            <v>990</v>
          </cell>
          <cell r="L14">
            <v>0</v>
          </cell>
          <cell r="M14">
            <v>0</v>
          </cell>
          <cell r="N14">
            <v>18</v>
          </cell>
          <cell r="O14">
            <v>990</v>
          </cell>
          <cell r="P14">
            <v>55</v>
          </cell>
          <cell r="Q14">
            <v>20</v>
          </cell>
          <cell r="R14">
            <v>1100</v>
          </cell>
          <cell r="S14">
            <v>27</v>
          </cell>
          <cell r="T14">
            <v>0.9</v>
          </cell>
        </row>
        <row r="15">
          <cell r="B15">
            <v>203010301</v>
          </cell>
          <cell r="C15">
            <v>0</v>
          </cell>
          <cell r="D15" t="str">
            <v>BRIO SUPREME GAS 20W50 SL - CUARTO</v>
          </cell>
          <cell r="E15" t="str">
            <v>CUARTO</v>
          </cell>
          <cell r="F15">
            <v>0</v>
          </cell>
          <cell r="G15">
            <v>0</v>
          </cell>
          <cell r="H15">
            <v>52</v>
          </cell>
          <cell r="I15">
            <v>156</v>
          </cell>
          <cell r="J15">
            <v>52</v>
          </cell>
          <cell r="K15">
            <v>156</v>
          </cell>
          <cell r="L15">
            <v>98</v>
          </cell>
          <cell r="M15">
            <v>294</v>
          </cell>
          <cell r="N15">
            <v>150</v>
          </cell>
          <cell r="O15">
            <v>450</v>
          </cell>
          <cell r="P15">
            <v>3</v>
          </cell>
          <cell r="Q15">
            <v>129</v>
          </cell>
          <cell r="R15">
            <v>387</v>
          </cell>
          <cell r="S15">
            <v>34.883720930232556</v>
          </cell>
          <cell r="T15">
            <v>1.1627906976744184</v>
          </cell>
        </row>
        <row r="16">
          <cell r="B16">
            <v>203010302</v>
          </cell>
          <cell r="C16">
            <v>0</v>
          </cell>
          <cell r="D16" t="str">
            <v>BRIO SUPREME GAS 20W-50 SL - GALON</v>
          </cell>
          <cell r="E16" t="str">
            <v>GALON</v>
          </cell>
          <cell r="F16">
            <v>0</v>
          </cell>
          <cell r="G16">
            <v>0</v>
          </cell>
          <cell r="H16">
            <v>110</v>
          </cell>
          <cell r="I16">
            <v>660</v>
          </cell>
          <cell r="J16">
            <v>110</v>
          </cell>
          <cell r="K16">
            <v>660</v>
          </cell>
          <cell r="L16">
            <v>0</v>
          </cell>
          <cell r="M16">
            <v>0</v>
          </cell>
          <cell r="N16">
            <v>110</v>
          </cell>
          <cell r="O16">
            <v>660</v>
          </cell>
          <cell r="P16">
            <v>6</v>
          </cell>
          <cell r="Q16">
            <v>9</v>
          </cell>
          <cell r="R16">
            <v>54</v>
          </cell>
          <cell r="S16">
            <v>366.66666666666669</v>
          </cell>
          <cell r="T16">
            <v>12.222222222222223</v>
          </cell>
        </row>
        <row r="17">
          <cell r="B17">
            <v>203010305</v>
          </cell>
          <cell r="C17" t="str">
            <v>AGS20SL-1/55</v>
          </cell>
          <cell r="D17" t="str">
            <v>BRIO SUPREME GAS 20W-50 SL- TAMBOR</v>
          </cell>
          <cell r="E17" t="str">
            <v xml:space="preserve">TAMBOR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55</v>
          </cell>
          <cell r="Q17">
            <v>1</v>
          </cell>
          <cell r="R17">
            <v>55</v>
          </cell>
          <cell r="S17">
            <v>0</v>
          </cell>
          <cell r="T17">
            <v>0</v>
          </cell>
        </row>
        <row r="18">
          <cell r="B18">
            <v>203010401</v>
          </cell>
          <cell r="C18">
            <v>0</v>
          </cell>
          <cell r="D18" t="str">
            <v>BRIO SUPREME ALTO RODAJE 25W60 SJ CUARTO</v>
          </cell>
          <cell r="E18" t="str">
            <v>CUARTO</v>
          </cell>
          <cell r="F18">
            <v>0</v>
          </cell>
          <cell r="G18">
            <v>0</v>
          </cell>
          <cell r="H18">
            <v>191</v>
          </cell>
          <cell r="I18">
            <v>573</v>
          </cell>
          <cell r="J18">
            <v>191</v>
          </cell>
          <cell r="K18">
            <v>573</v>
          </cell>
          <cell r="L18">
            <v>0</v>
          </cell>
          <cell r="M18">
            <v>0</v>
          </cell>
          <cell r="N18">
            <v>191</v>
          </cell>
          <cell r="O18">
            <v>573</v>
          </cell>
          <cell r="P18">
            <v>3</v>
          </cell>
          <cell r="Q18">
            <v>10</v>
          </cell>
          <cell r="R18">
            <v>30</v>
          </cell>
          <cell r="S18">
            <v>573</v>
          </cell>
          <cell r="T18">
            <v>19.100000000000001</v>
          </cell>
        </row>
        <row r="19">
          <cell r="B19">
            <v>203010402</v>
          </cell>
          <cell r="C19">
            <v>0</v>
          </cell>
          <cell r="D19" t="str">
            <v>BRIO SUPREME ALTO RODAJE 25W60 SJ GALON</v>
          </cell>
          <cell r="E19" t="str">
            <v>GALON</v>
          </cell>
          <cell r="F19">
            <v>0</v>
          </cell>
          <cell r="G19">
            <v>0</v>
          </cell>
          <cell r="H19">
            <v>48</v>
          </cell>
          <cell r="I19">
            <v>288</v>
          </cell>
          <cell r="J19">
            <v>48</v>
          </cell>
          <cell r="K19">
            <v>288</v>
          </cell>
          <cell r="L19">
            <v>50</v>
          </cell>
          <cell r="M19">
            <v>300</v>
          </cell>
          <cell r="N19">
            <v>98</v>
          </cell>
          <cell r="O19">
            <v>588</v>
          </cell>
          <cell r="P19">
            <v>6</v>
          </cell>
          <cell r="Q19">
            <v>2</v>
          </cell>
          <cell r="R19">
            <v>12</v>
          </cell>
          <cell r="S19">
            <v>1470</v>
          </cell>
          <cell r="T19">
            <v>49</v>
          </cell>
        </row>
        <row r="20">
          <cell r="B20">
            <v>203010405</v>
          </cell>
          <cell r="C20">
            <v>161305</v>
          </cell>
          <cell r="D20" t="str">
            <v>BRIO SUPREME ALTO RODAJE 25W60 SJ TAMBOR</v>
          </cell>
          <cell r="E20" t="str">
            <v xml:space="preserve">TAMBOR </v>
          </cell>
          <cell r="F20">
            <v>10</v>
          </cell>
          <cell r="G20">
            <v>550</v>
          </cell>
          <cell r="H20">
            <v>0</v>
          </cell>
          <cell r="I20">
            <v>0</v>
          </cell>
          <cell r="J20">
            <v>10</v>
          </cell>
          <cell r="K20">
            <v>550</v>
          </cell>
          <cell r="L20">
            <v>0</v>
          </cell>
          <cell r="M20">
            <v>0</v>
          </cell>
          <cell r="N20">
            <v>10</v>
          </cell>
          <cell r="O20">
            <v>550</v>
          </cell>
          <cell r="P20">
            <v>55</v>
          </cell>
          <cell r="Q20">
            <v>2</v>
          </cell>
          <cell r="R20">
            <v>110</v>
          </cell>
          <cell r="S20">
            <v>150</v>
          </cell>
          <cell r="T20">
            <v>5</v>
          </cell>
        </row>
        <row r="21">
          <cell r="B21">
            <v>203010501</v>
          </cell>
          <cell r="C21" t="str">
            <v>AGE-12/4</v>
          </cell>
          <cell r="D21" t="str">
            <v>BRIO EXTREME 50 SF - CUARTO</v>
          </cell>
          <cell r="E21" t="str">
            <v>CUARTO</v>
          </cell>
          <cell r="F21">
            <v>1163</v>
          </cell>
          <cell r="G21">
            <v>3489</v>
          </cell>
          <cell r="H21">
            <v>0</v>
          </cell>
          <cell r="I21">
            <v>0</v>
          </cell>
          <cell r="J21">
            <v>1163</v>
          </cell>
          <cell r="K21">
            <v>3489</v>
          </cell>
          <cell r="L21">
            <v>0</v>
          </cell>
          <cell r="M21">
            <v>0</v>
          </cell>
          <cell r="N21">
            <v>1163</v>
          </cell>
          <cell r="O21">
            <v>3489</v>
          </cell>
          <cell r="P21">
            <v>3</v>
          </cell>
          <cell r="Q21">
            <v>349</v>
          </cell>
          <cell r="R21">
            <v>1047</v>
          </cell>
          <cell r="S21">
            <v>99.971346704871067</v>
          </cell>
          <cell r="T21">
            <v>3.3323782234957022</v>
          </cell>
        </row>
        <row r="22">
          <cell r="B22">
            <v>203010502</v>
          </cell>
          <cell r="C22" t="str">
            <v>AGE-6/1</v>
          </cell>
          <cell r="D22" t="str">
            <v>BRIO EXTREME 50 SF - GALON</v>
          </cell>
          <cell r="E22" t="str">
            <v>GALON</v>
          </cell>
          <cell r="F22">
            <v>49</v>
          </cell>
          <cell r="G22">
            <v>294</v>
          </cell>
          <cell r="H22">
            <v>0</v>
          </cell>
          <cell r="I22">
            <v>0</v>
          </cell>
          <cell r="J22">
            <v>49</v>
          </cell>
          <cell r="K22">
            <v>294</v>
          </cell>
          <cell r="L22">
            <v>0</v>
          </cell>
          <cell r="M22">
            <v>0</v>
          </cell>
          <cell r="N22">
            <v>49</v>
          </cell>
          <cell r="O22">
            <v>294</v>
          </cell>
          <cell r="P22">
            <v>6</v>
          </cell>
          <cell r="Q22">
            <v>41</v>
          </cell>
          <cell r="R22">
            <v>246</v>
          </cell>
          <cell r="S22">
            <v>35.853658536585364</v>
          </cell>
          <cell r="T22">
            <v>1.1951219512195121</v>
          </cell>
        </row>
        <row r="23">
          <cell r="B23">
            <v>203010504</v>
          </cell>
          <cell r="C23" t="str">
            <v>AGE-1/5</v>
          </cell>
          <cell r="D23" t="str">
            <v>BRIO EXTREME 50 SF - BALDE</v>
          </cell>
          <cell r="E23" t="str">
            <v>BALDE</v>
          </cell>
          <cell r="F23">
            <v>37</v>
          </cell>
          <cell r="G23">
            <v>185</v>
          </cell>
          <cell r="H23">
            <v>0</v>
          </cell>
          <cell r="I23">
            <v>0</v>
          </cell>
          <cell r="J23">
            <v>37</v>
          </cell>
          <cell r="K23">
            <v>185</v>
          </cell>
          <cell r="L23">
            <v>0</v>
          </cell>
          <cell r="M23">
            <v>0</v>
          </cell>
          <cell r="N23">
            <v>37</v>
          </cell>
          <cell r="O23">
            <v>185</v>
          </cell>
          <cell r="P23">
            <v>5</v>
          </cell>
          <cell r="Q23">
            <v>11</v>
          </cell>
          <cell r="R23">
            <v>55</v>
          </cell>
          <cell r="S23">
            <v>100.90909090909091</v>
          </cell>
          <cell r="T23">
            <v>3.3636363636363638</v>
          </cell>
        </row>
        <row r="24">
          <cell r="B24">
            <v>203010505</v>
          </cell>
          <cell r="C24" t="str">
            <v>AGE-1/55</v>
          </cell>
          <cell r="D24" t="str">
            <v>BRIO EXTREME 50 SF - TAMBOR</v>
          </cell>
          <cell r="E24" t="str">
            <v xml:space="preserve">TAMBOR </v>
          </cell>
          <cell r="F24">
            <v>16</v>
          </cell>
          <cell r="G24">
            <v>880</v>
          </cell>
          <cell r="H24">
            <v>0</v>
          </cell>
          <cell r="I24">
            <v>0</v>
          </cell>
          <cell r="J24">
            <v>16</v>
          </cell>
          <cell r="K24">
            <v>880</v>
          </cell>
          <cell r="L24">
            <v>0</v>
          </cell>
          <cell r="M24">
            <v>0</v>
          </cell>
          <cell r="N24">
            <v>16</v>
          </cell>
          <cell r="O24">
            <v>880</v>
          </cell>
          <cell r="P24">
            <v>55</v>
          </cell>
          <cell r="Q24">
            <v>5</v>
          </cell>
          <cell r="R24">
            <v>275</v>
          </cell>
          <cell r="S24">
            <v>96</v>
          </cell>
          <cell r="T24">
            <v>3.2</v>
          </cell>
        </row>
        <row r="25">
          <cell r="B25">
            <v>203020102</v>
          </cell>
          <cell r="C25">
            <v>0</v>
          </cell>
          <cell r="D25" t="str">
            <v>BRIO SPECTRA MAX 15W40 CJ-4 - GALON</v>
          </cell>
          <cell r="E25" t="str">
            <v>GALON</v>
          </cell>
          <cell r="F25">
            <v>0</v>
          </cell>
          <cell r="G25">
            <v>0</v>
          </cell>
          <cell r="H25">
            <v>43</v>
          </cell>
          <cell r="I25">
            <v>258</v>
          </cell>
          <cell r="J25">
            <v>43</v>
          </cell>
          <cell r="K25">
            <v>258</v>
          </cell>
          <cell r="L25">
            <v>0</v>
          </cell>
          <cell r="M25">
            <v>0</v>
          </cell>
          <cell r="N25">
            <v>43</v>
          </cell>
          <cell r="O25">
            <v>258</v>
          </cell>
          <cell r="P25">
            <v>6</v>
          </cell>
          <cell r="Q25">
            <v>26</v>
          </cell>
          <cell r="R25">
            <v>156</v>
          </cell>
          <cell r="S25">
            <v>49.615384615384613</v>
          </cell>
          <cell r="T25">
            <v>1.6538461538461537</v>
          </cell>
        </row>
        <row r="26">
          <cell r="B26">
            <v>203020104</v>
          </cell>
          <cell r="C26">
            <v>0</v>
          </cell>
          <cell r="D26" t="str">
            <v>BRIO SPECTRA MAX 15W40 CJ-4 - BALDE</v>
          </cell>
          <cell r="E26" t="str">
            <v>BALDE</v>
          </cell>
          <cell r="F26">
            <v>0</v>
          </cell>
          <cell r="G26">
            <v>0</v>
          </cell>
          <cell r="H26">
            <v>127</v>
          </cell>
          <cell r="I26">
            <v>635</v>
          </cell>
          <cell r="J26">
            <v>127</v>
          </cell>
          <cell r="K26">
            <v>635</v>
          </cell>
          <cell r="L26">
            <v>83</v>
          </cell>
          <cell r="M26">
            <v>415</v>
          </cell>
          <cell r="N26">
            <v>210</v>
          </cell>
          <cell r="O26">
            <v>1050</v>
          </cell>
          <cell r="P26">
            <v>5</v>
          </cell>
          <cell r="Q26">
            <v>2</v>
          </cell>
          <cell r="R26">
            <v>10</v>
          </cell>
          <cell r="S26">
            <v>3150</v>
          </cell>
          <cell r="T26">
            <v>105</v>
          </cell>
        </row>
        <row r="27">
          <cell r="B27">
            <v>203020105</v>
          </cell>
          <cell r="C27">
            <v>0</v>
          </cell>
          <cell r="D27" t="str">
            <v>BRIO SPECTRA MAX 15W40 CJ-4 - TAMBOR</v>
          </cell>
          <cell r="E27" t="str">
            <v xml:space="preserve">TAMBOR </v>
          </cell>
          <cell r="F27">
            <v>0</v>
          </cell>
          <cell r="G27">
            <v>0</v>
          </cell>
          <cell r="H27">
            <v>12</v>
          </cell>
          <cell r="I27">
            <v>660</v>
          </cell>
          <cell r="J27">
            <v>12</v>
          </cell>
          <cell r="K27">
            <v>660</v>
          </cell>
          <cell r="L27">
            <v>0</v>
          </cell>
          <cell r="M27">
            <v>0</v>
          </cell>
          <cell r="N27">
            <v>12</v>
          </cell>
          <cell r="O27">
            <v>660</v>
          </cell>
          <cell r="P27">
            <v>55</v>
          </cell>
          <cell r="Q27">
            <v>1</v>
          </cell>
          <cell r="R27">
            <v>55</v>
          </cell>
          <cell r="S27">
            <v>360</v>
          </cell>
          <cell r="T27">
            <v>12</v>
          </cell>
        </row>
        <row r="28">
          <cell r="B28">
            <v>203020202</v>
          </cell>
          <cell r="C28">
            <v>0</v>
          </cell>
          <cell r="D28" t="str">
            <v>BRIO SPECTRA PREM 15W40 CI-4 PLUS GALON</v>
          </cell>
          <cell r="E28" t="str">
            <v>GALON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6</v>
          </cell>
          <cell r="Q28">
            <v>0</v>
          </cell>
          <cell r="R28">
            <v>0</v>
          </cell>
          <cell r="S28" t="str">
            <v>Referenciasinproducir</v>
          </cell>
          <cell r="T28" t="str">
            <v>no existestock</v>
          </cell>
        </row>
        <row r="29">
          <cell r="B29">
            <v>203020204</v>
          </cell>
          <cell r="C29">
            <v>161374</v>
          </cell>
          <cell r="D29" t="str">
            <v>BRIO SPECTRA PREM 15W40 CI-4 PLUS BALDE</v>
          </cell>
          <cell r="E29" t="str">
            <v>BALDE</v>
          </cell>
          <cell r="F29">
            <v>0</v>
          </cell>
          <cell r="G29">
            <v>0</v>
          </cell>
          <cell r="H29">
            <v>101</v>
          </cell>
          <cell r="I29">
            <v>505</v>
          </cell>
          <cell r="J29">
            <v>101</v>
          </cell>
          <cell r="K29">
            <v>505</v>
          </cell>
          <cell r="L29">
            <v>0</v>
          </cell>
          <cell r="M29">
            <v>0</v>
          </cell>
          <cell r="N29">
            <v>101</v>
          </cell>
          <cell r="O29">
            <v>505</v>
          </cell>
          <cell r="P29">
            <v>5</v>
          </cell>
          <cell r="Q29">
            <v>9</v>
          </cell>
          <cell r="R29">
            <v>45</v>
          </cell>
          <cell r="S29">
            <v>336.66666666666669</v>
          </cell>
          <cell r="T29">
            <v>11.222222222222223</v>
          </cell>
        </row>
        <row r="30">
          <cell r="B30">
            <v>203020205</v>
          </cell>
          <cell r="C30">
            <v>161375</v>
          </cell>
          <cell r="D30" t="str">
            <v>BRIO SPECTRA PREMIUM 15W40 PLUS TAMBOR</v>
          </cell>
          <cell r="E30" t="str">
            <v xml:space="preserve">TAMBOR </v>
          </cell>
          <cell r="F30">
            <v>1</v>
          </cell>
          <cell r="G30">
            <v>55</v>
          </cell>
          <cell r="H30">
            <v>8</v>
          </cell>
          <cell r="I30">
            <v>440</v>
          </cell>
          <cell r="J30">
            <v>9</v>
          </cell>
          <cell r="K30">
            <v>495</v>
          </cell>
          <cell r="L30">
            <v>0</v>
          </cell>
          <cell r="M30">
            <v>0</v>
          </cell>
          <cell r="N30">
            <v>9</v>
          </cell>
          <cell r="O30">
            <v>495</v>
          </cell>
          <cell r="P30">
            <v>55</v>
          </cell>
          <cell r="Q30">
            <v>1</v>
          </cell>
          <cell r="R30">
            <v>55</v>
          </cell>
          <cell r="S30">
            <v>270</v>
          </cell>
          <cell r="T30">
            <v>9</v>
          </cell>
        </row>
        <row r="31">
          <cell r="B31">
            <v>203020301</v>
          </cell>
          <cell r="C31" t="str">
            <v>ADP-12/4</v>
          </cell>
          <cell r="D31" t="str">
            <v>BRIO SPECTRA PLUS 15W40 CI-4 - CUARTO</v>
          </cell>
          <cell r="E31" t="str">
            <v>CUARTO</v>
          </cell>
          <cell r="F31">
            <v>80</v>
          </cell>
          <cell r="G31">
            <v>240</v>
          </cell>
          <cell r="H31">
            <v>0</v>
          </cell>
          <cell r="I31">
            <v>0</v>
          </cell>
          <cell r="J31">
            <v>80</v>
          </cell>
          <cell r="K31">
            <v>240</v>
          </cell>
          <cell r="L31">
            <v>0</v>
          </cell>
          <cell r="M31">
            <v>0</v>
          </cell>
          <cell r="N31">
            <v>80</v>
          </cell>
          <cell r="O31">
            <v>240</v>
          </cell>
          <cell r="P31">
            <v>3</v>
          </cell>
          <cell r="Q31">
            <v>136</v>
          </cell>
          <cell r="R31">
            <v>408</v>
          </cell>
          <cell r="S31">
            <v>17.647058823529413</v>
          </cell>
          <cell r="T31">
            <v>0.58823529411764708</v>
          </cell>
        </row>
        <row r="32">
          <cell r="B32">
            <v>203020302</v>
          </cell>
          <cell r="C32" t="str">
            <v>ADP-6/1</v>
          </cell>
          <cell r="D32" t="str">
            <v>BRIO SPECTRA PLUS 15W40 CI-4 - GALON</v>
          </cell>
          <cell r="E32" t="str">
            <v>GALON</v>
          </cell>
          <cell r="F32">
            <v>1</v>
          </cell>
          <cell r="G32">
            <v>6</v>
          </cell>
          <cell r="H32">
            <v>1</v>
          </cell>
          <cell r="I32">
            <v>6</v>
          </cell>
          <cell r="J32">
            <v>2</v>
          </cell>
          <cell r="K32">
            <v>12</v>
          </cell>
          <cell r="L32">
            <v>0</v>
          </cell>
          <cell r="M32">
            <v>0</v>
          </cell>
          <cell r="N32">
            <v>2</v>
          </cell>
          <cell r="O32">
            <v>12</v>
          </cell>
          <cell r="P32">
            <v>6</v>
          </cell>
          <cell r="Q32">
            <v>80</v>
          </cell>
          <cell r="R32">
            <v>480</v>
          </cell>
          <cell r="S32">
            <v>0.75</v>
          </cell>
          <cell r="T32">
            <v>2.5000000000000001E-2</v>
          </cell>
        </row>
        <row r="33">
          <cell r="B33">
            <v>203020304</v>
          </cell>
          <cell r="C33" t="str">
            <v>ADP-1/5</v>
          </cell>
          <cell r="D33" t="str">
            <v>BRIO SPECTRA PLUS 15W40 CI-4 - BALDE</v>
          </cell>
          <cell r="E33" t="str">
            <v>BALDE</v>
          </cell>
          <cell r="F33">
            <v>0</v>
          </cell>
          <cell r="G33">
            <v>0</v>
          </cell>
          <cell r="H33">
            <v>171</v>
          </cell>
          <cell r="I33">
            <v>855</v>
          </cell>
          <cell r="J33">
            <v>171</v>
          </cell>
          <cell r="K33">
            <v>855</v>
          </cell>
          <cell r="L33">
            <v>163</v>
          </cell>
          <cell r="M33">
            <v>815</v>
          </cell>
          <cell r="N33">
            <v>334</v>
          </cell>
          <cell r="O33">
            <v>1670</v>
          </cell>
          <cell r="P33">
            <v>5</v>
          </cell>
          <cell r="Q33">
            <v>155</v>
          </cell>
          <cell r="R33">
            <v>775</v>
          </cell>
          <cell r="S33">
            <v>64.645161290322577</v>
          </cell>
          <cell r="T33">
            <v>2.1548387096774193</v>
          </cell>
        </row>
        <row r="34">
          <cell r="B34">
            <v>203020305</v>
          </cell>
          <cell r="C34" t="str">
            <v>ADP-1/55</v>
          </cell>
          <cell r="D34" t="str">
            <v>BRIO SPECTRA PLUS 15W40 CI-4 - TAMBOR</v>
          </cell>
          <cell r="E34" t="str">
            <v xml:space="preserve">TAMBOR </v>
          </cell>
          <cell r="F34">
            <v>0</v>
          </cell>
          <cell r="G34">
            <v>0</v>
          </cell>
          <cell r="H34">
            <v>4</v>
          </cell>
          <cell r="I34">
            <v>220</v>
          </cell>
          <cell r="J34">
            <v>4</v>
          </cell>
          <cell r="K34">
            <v>220</v>
          </cell>
          <cell r="L34">
            <v>18</v>
          </cell>
          <cell r="M34">
            <v>990</v>
          </cell>
          <cell r="N34">
            <v>22</v>
          </cell>
          <cell r="O34">
            <v>1210</v>
          </cell>
          <cell r="P34">
            <v>55</v>
          </cell>
          <cell r="Q34">
            <v>36</v>
          </cell>
          <cell r="R34">
            <v>1980</v>
          </cell>
          <cell r="S34">
            <v>18.333333333333332</v>
          </cell>
          <cell r="T34">
            <v>0.61111111111111105</v>
          </cell>
        </row>
        <row r="35">
          <cell r="B35">
            <v>203020404</v>
          </cell>
          <cell r="C35" t="str">
            <v>ADT40-1/5</v>
          </cell>
          <cell r="D35" t="str">
            <v>BRIO TRUCK 40 CF-2/SF - BALDE</v>
          </cell>
          <cell r="E35" t="str">
            <v>BALDE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</v>
          </cell>
          <cell r="Q35">
            <v>53</v>
          </cell>
          <cell r="R35">
            <v>265</v>
          </cell>
          <cell r="S35">
            <v>0</v>
          </cell>
          <cell r="T35">
            <v>0</v>
          </cell>
        </row>
        <row r="36">
          <cell r="B36">
            <v>203020405</v>
          </cell>
          <cell r="C36">
            <v>161190</v>
          </cell>
          <cell r="D36" t="str">
            <v>BRIO TRUCK 40 CF-2/SF - TAMBOR</v>
          </cell>
          <cell r="E36" t="str">
            <v xml:space="preserve">TAMBOR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55</v>
          </cell>
          <cell r="Q36">
            <v>3</v>
          </cell>
          <cell r="R36">
            <v>165</v>
          </cell>
          <cell r="S36">
            <v>0</v>
          </cell>
          <cell r="T36">
            <v>0</v>
          </cell>
        </row>
        <row r="37">
          <cell r="B37">
            <v>203020501</v>
          </cell>
          <cell r="C37" t="str">
            <v>ADT-12/4</v>
          </cell>
          <cell r="D37" t="str">
            <v>BRIO TRUCK 50 CF-2/SF - CUARTO</v>
          </cell>
          <cell r="E37" t="str">
            <v>CUARTO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3</v>
          </cell>
          <cell r="Q37">
            <v>70</v>
          </cell>
          <cell r="R37">
            <v>210</v>
          </cell>
          <cell r="S37">
            <v>0</v>
          </cell>
          <cell r="T37">
            <v>0</v>
          </cell>
        </row>
        <row r="38">
          <cell r="B38">
            <v>203020502</v>
          </cell>
          <cell r="C38" t="str">
            <v>ADT-6/1</v>
          </cell>
          <cell r="D38" t="str">
            <v>BRIO TRUCK 50 CF-2/SF - GALON</v>
          </cell>
          <cell r="E38" t="str">
            <v>GALON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73</v>
          </cell>
          <cell r="M38">
            <v>438</v>
          </cell>
          <cell r="N38">
            <v>73</v>
          </cell>
          <cell r="O38">
            <v>438</v>
          </cell>
          <cell r="P38">
            <v>6</v>
          </cell>
          <cell r="Q38">
            <v>64</v>
          </cell>
          <cell r="R38">
            <v>384</v>
          </cell>
          <cell r="S38">
            <v>34.21875</v>
          </cell>
          <cell r="T38">
            <v>1.140625</v>
          </cell>
        </row>
        <row r="39">
          <cell r="B39">
            <v>203020504</v>
          </cell>
          <cell r="C39" t="str">
            <v>ADT-1/5</v>
          </cell>
          <cell r="D39" t="str">
            <v>BRIO TRUCK 50 CF-2/SF - BALDE</v>
          </cell>
          <cell r="E39" t="str">
            <v>BALDE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</v>
          </cell>
          <cell r="Q39">
            <v>50</v>
          </cell>
          <cell r="R39">
            <v>250</v>
          </cell>
          <cell r="S39">
            <v>0</v>
          </cell>
          <cell r="T39">
            <v>0</v>
          </cell>
        </row>
        <row r="40">
          <cell r="B40">
            <v>203020505</v>
          </cell>
          <cell r="C40" t="str">
            <v>ADT-1/55</v>
          </cell>
          <cell r="D40" t="str">
            <v>BRIO TRUCK 50 CF-2/SF - TAMBOR</v>
          </cell>
          <cell r="E40" t="str">
            <v xml:space="preserve">TAMBOR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55</v>
          </cell>
          <cell r="Q40">
            <v>12</v>
          </cell>
          <cell r="R40">
            <v>660</v>
          </cell>
          <cell r="S40">
            <v>0</v>
          </cell>
          <cell r="T40">
            <v>0</v>
          </cell>
        </row>
        <row r="41">
          <cell r="B41">
            <v>203030101</v>
          </cell>
          <cell r="C41">
            <v>0</v>
          </cell>
          <cell r="D41" t="str">
            <v>BRIO 4T MOTO PLUS 10W40 JASO MA-2 CUARTO</v>
          </cell>
          <cell r="E41" t="str">
            <v>CUARTO</v>
          </cell>
          <cell r="F41">
            <v>0</v>
          </cell>
          <cell r="G41">
            <v>0</v>
          </cell>
          <cell r="H41">
            <v>84</v>
          </cell>
          <cell r="I41">
            <v>252</v>
          </cell>
          <cell r="J41">
            <v>84</v>
          </cell>
          <cell r="K41">
            <v>252</v>
          </cell>
          <cell r="L41">
            <v>0</v>
          </cell>
          <cell r="M41">
            <v>0</v>
          </cell>
          <cell r="N41">
            <v>84</v>
          </cell>
          <cell r="O41">
            <v>252</v>
          </cell>
          <cell r="P41">
            <v>3</v>
          </cell>
          <cell r="Q41">
            <v>48</v>
          </cell>
          <cell r="R41">
            <v>144</v>
          </cell>
          <cell r="S41">
            <v>52.5</v>
          </cell>
          <cell r="T41">
            <v>1.75</v>
          </cell>
        </row>
        <row r="42">
          <cell r="B42">
            <v>203030105</v>
          </cell>
          <cell r="C42">
            <v>0</v>
          </cell>
          <cell r="D42" t="str">
            <v>BRIO 4T MOTO PLUS 10W40 JASO MA-2 TAMBOR</v>
          </cell>
          <cell r="E42" t="str">
            <v xml:space="preserve">TAMBOR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13</v>
          </cell>
          <cell r="M42">
            <v>715</v>
          </cell>
          <cell r="N42">
            <v>13</v>
          </cell>
          <cell r="O42">
            <v>715</v>
          </cell>
          <cell r="P42">
            <v>55</v>
          </cell>
          <cell r="Q42">
            <v>1</v>
          </cell>
          <cell r="R42">
            <v>55</v>
          </cell>
          <cell r="S42">
            <v>390</v>
          </cell>
          <cell r="T42">
            <v>13</v>
          </cell>
        </row>
        <row r="43">
          <cell r="B43">
            <v>203030201</v>
          </cell>
          <cell r="C43" t="str">
            <v>AM4T-12/4</v>
          </cell>
          <cell r="D43" t="str">
            <v>BRIO 4T 20W50 JASO MA - CUARTO</v>
          </cell>
          <cell r="E43" t="str">
            <v>CUARTO</v>
          </cell>
          <cell r="F43">
            <v>885</v>
          </cell>
          <cell r="G43">
            <v>2655</v>
          </cell>
          <cell r="H43">
            <v>0</v>
          </cell>
          <cell r="I43">
            <v>0</v>
          </cell>
          <cell r="J43">
            <v>885</v>
          </cell>
          <cell r="K43">
            <v>2655</v>
          </cell>
          <cell r="L43">
            <v>0</v>
          </cell>
          <cell r="M43">
            <v>0</v>
          </cell>
          <cell r="N43">
            <v>885</v>
          </cell>
          <cell r="O43">
            <v>2655</v>
          </cell>
          <cell r="P43">
            <v>3</v>
          </cell>
          <cell r="Q43">
            <v>367</v>
          </cell>
          <cell r="R43">
            <v>1101</v>
          </cell>
          <cell r="S43">
            <v>72.343324250681192</v>
          </cell>
          <cell r="T43">
            <v>2.411444141689373</v>
          </cell>
        </row>
        <row r="44">
          <cell r="B44">
            <v>203030205</v>
          </cell>
          <cell r="C44">
            <v>0</v>
          </cell>
          <cell r="D44" t="str">
            <v>BRIO 4T 20W50 JASO MA - TAMBOR</v>
          </cell>
          <cell r="E44" t="str">
            <v xml:space="preserve">TAMBOR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55</v>
          </cell>
          <cell r="Q44">
            <v>1</v>
          </cell>
          <cell r="R44">
            <v>55</v>
          </cell>
          <cell r="S44">
            <v>0</v>
          </cell>
          <cell r="T44">
            <v>0</v>
          </cell>
        </row>
        <row r="45">
          <cell r="B45">
            <v>203040101</v>
          </cell>
          <cell r="C45">
            <v>0</v>
          </cell>
          <cell r="D45" t="str">
            <v>BRIO 2T PLUS JASO FD  - CUARTO</v>
          </cell>
          <cell r="E45" t="str">
            <v>CUARTO</v>
          </cell>
          <cell r="F45">
            <v>0</v>
          </cell>
          <cell r="G45">
            <v>0</v>
          </cell>
          <cell r="H45">
            <v>148</v>
          </cell>
          <cell r="I45">
            <v>444</v>
          </cell>
          <cell r="J45">
            <v>148</v>
          </cell>
          <cell r="K45">
            <v>444</v>
          </cell>
          <cell r="L45">
            <v>0</v>
          </cell>
          <cell r="M45">
            <v>0</v>
          </cell>
          <cell r="N45">
            <v>148</v>
          </cell>
          <cell r="O45">
            <v>444</v>
          </cell>
          <cell r="P45">
            <v>3</v>
          </cell>
          <cell r="Q45">
            <v>87</v>
          </cell>
          <cell r="R45">
            <v>261</v>
          </cell>
          <cell r="S45">
            <v>51.03448275862069</v>
          </cell>
          <cell r="T45">
            <v>1.7011494252873562</v>
          </cell>
        </row>
        <row r="46">
          <cell r="B46">
            <v>203040103</v>
          </cell>
          <cell r="C46">
            <v>0</v>
          </cell>
          <cell r="D46" t="str">
            <v>BRIO 2T PLUS JASO FD  - PINTA</v>
          </cell>
          <cell r="E46" t="str">
            <v>PINTA</v>
          </cell>
          <cell r="F46">
            <v>0</v>
          </cell>
          <cell r="G46">
            <v>0</v>
          </cell>
          <cell r="H46">
            <v>83</v>
          </cell>
          <cell r="I46">
            <v>249</v>
          </cell>
          <cell r="J46">
            <v>83</v>
          </cell>
          <cell r="K46">
            <v>249</v>
          </cell>
          <cell r="L46">
            <v>0</v>
          </cell>
          <cell r="M46">
            <v>0</v>
          </cell>
          <cell r="N46">
            <v>83</v>
          </cell>
          <cell r="O46">
            <v>249</v>
          </cell>
          <cell r="P46">
            <v>3</v>
          </cell>
          <cell r="Q46">
            <v>135</v>
          </cell>
          <cell r="R46">
            <v>405</v>
          </cell>
          <cell r="S46">
            <v>18.444444444444443</v>
          </cell>
          <cell r="T46">
            <v>0.61481481481481481</v>
          </cell>
        </row>
        <row r="47">
          <cell r="B47">
            <v>203040105</v>
          </cell>
          <cell r="C47">
            <v>0</v>
          </cell>
          <cell r="D47" t="str">
            <v>BRIO 2T PLUS JASO FD  - TAMBOR</v>
          </cell>
          <cell r="E47" t="str">
            <v xml:space="preserve">TAMBOR 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55</v>
          </cell>
          <cell r="Q47">
            <v>0</v>
          </cell>
          <cell r="R47">
            <v>0</v>
          </cell>
          <cell r="S47" t="str">
            <v>Referenciasinproducir</v>
          </cell>
          <cell r="T47" t="str">
            <v>no existestock</v>
          </cell>
        </row>
        <row r="48">
          <cell r="B48">
            <v>203040201</v>
          </cell>
          <cell r="C48" t="str">
            <v>AM2T-12/4</v>
          </cell>
          <cell r="D48" t="str">
            <v>BRIO 2T JASO FB - CUARTO</v>
          </cell>
          <cell r="E48" t="str">
            <v>CUARTO</v>
          </cell>
          <cell r="F48">
            <v>3</v>
          </cell>
          <cell r="G48">
            <v>9</v>
          </cell>
          <cell r="H48">
            <v>346</v>
          </cell>
          <cell r="I48">
            <v>1038</v>
          </cell>
          <cell r="J48">
            <v>349</v>
          </cell>
          <cell r="K48">
            <v>1047</v>
          </cell>
          <cell r="L48">
            <v>0</v>
          </cell>
          <cell r="M48">
            <v>0</v>
          </cell>
          <cell r="N48">
            <v>349</v>
          </cell>
          <cell r="O48">
            <v>1047</v>
          </cell>
          <cell r="P48">
            <v>3</v>
          </cell>
          <cell r="Q48">
            <v>535</v>
          </cell>
          <cell r="R48">
            <v>1605</v>
          </cell>
          <cell r="S48">
            <v>19.570093457943926</v>
          </cell>
          <cell r="T48">
            <v>0.65233644859813089</v>
          </cell>
        </row>
        <row r="49">
          <cell r="B49">
            <v>203040203</v>
          </cell>
          <cell r="C49" t="str">
            <v>AM2T-24/8</v>
          </cell>
          <cell r="D49" t="str">
            <v>BRIO 2T JASO FB - PINTA</v>
          </cell>
          <cell r="E49" t="str">
            <v>PINTA</v>
          </cell>
          <cell r="F49">
            <v>0</v>
          </cell>
          <cell r="G49">
            <v>0</v>
          </cell>
          <cell r="H49">
            <v>124</v>
          </cell>
          <cell r="I49">
            <v>372</v>
          </cell>
          <cell r="J49">
            <v>124</v>
          </cell>
          <cell r="K49">
            <v>372</v>
          </cell>
          <cell r="L49">
            <v>337</v>
          </cell>
          <cell r="M49">
            <v>1011</v>
          </cell>
          <cell r="N49">
            <v>461</v>
          </cell>
          <cell r="O49">
            <v>1383</v>
          </cell>
          <cell r="P49">
            <v>3</v>
          </cell>
          <cell r="Q49">
            <v>452</v>
          </cell>
          <cell r="R49">
            <v>1356</v>
          </cell>
          <cell r="S49">
            <v>30.597345132743364</v>
          </cell>
          <cell r="T49">
            <v>1.0199115044247788</v>
          </cell>
        </row>
        <row r="50">
          <cell r="B50">
            <v>203040205</v>
          </cell>
          <cell r="C50" t="str">
            <v>AM2T-1/55</v>
          </cell>
          <cell r="D50" t="str">
            <v>BRIO 2T JASO FB - TAMBOR</v>
          </cell>
          <cell r="E50" t="str">
            <v xml:space="preserve">TAMBOR </v>
          </cell>
          <cell r="F50">
            <v>0</v>
          </cell>
          <cell r="G50">
            <v>0</v>
          </cell>
          <cell r="H50">
            <v>8</v>
          </cell>
          <cell r="I50">
            <v>440</v>
          </cell>
          <cell r="J50">
            <v>8</v>
          </cell>
          <cell r="K50">
            <v>440</v>
          </cell>
          <cell r="L50">
            <v>0</v>
          </cell>
          <cell r="M50">
            <v>0</v>
          </cell>
          <cell r="N50">
            <v>8</v>
          </cell>
          <cell r="O50">
            <v>440</v>
          </cell>
          <cell r="P50">
            <v>55</v>
          </cell>
          <cell r="Q50">
            <v>2</v>
          </cell>
          <cell r="R50">
            <v>110</v>
          </cell>
          <cell r="S50">
            <v>120</v>
          </cell>
          <cell r="T50">
            <v>4</v>
          </cell>
        </row>
        <row r="51">
          <cell r="B51">
            <v>203050101</v>
          </cell>
          <cell r="C51">
            <v>0</v>
          </cell>
          <cell r="D51" t="str">
            <v>BRIO OUTBOARD 4T 10W40 CUARTO</v>
          </cell>
          <cell r="E51" t="str">
            <v>CUARTO</v>
          </cell>
          <cell r="F51">
            <v>0</v>
          </cell>
          <cell r="G51">
            <v>0</v>
          </cell>
          <cell r="H51">
            <v>179</v>
          </cell>
          <cell r="I51">
            <v>537</v>
          </cell>
          <cell r="J51">
            <v>179</v>
          </cell>
          <cell r="K51">
            <v>537</v>
          </cell>
          <cell r="L51">
            <v>0</v>
          </cell>
          <cell r="M51">
            <v>0</v>
          </cell>
          <cell r="N51">
            <v>179</v>
          </cell>
          <cell r="O51">
            <v>537</v>
          </cell>
          <cell r="P51">
            <v>3</v>
          </cell>
          <cell r="Q51">
            <v>19</v>
          </cell>
          <cell r="R51">
            <v>57</v>
          </cell>
          <cell r="S51">
            <v>282.63157894736844</v>
          </cell>
          <cell r="T51">
            <v>9.4210526315789487</v>
          </cell>
        </row>
        <row r="52">
          <cell r="B52">
            <v>203050104</v>
          </cell>
          <cell r="C52">
            <v>0</v>
          </cell>
          <cell r="D52" t="str">
            <v>BRIO OUTBOARD 4T 10W40 BALDE</v>
          </cell>
          <cell r="E52" t="str">
            <v>BALDE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127</v>
          </cell>
          <cell r="M52">
            <v>635</v>
          </cell>
          <cell r="N52">
            <v>127</v>
          </cell>
          <cell r="O52">
            <v>635</v>
          </cell>
          <cell r="P52">
            <v>5</v>
          </cell>
          <cell r="Q52">
            <v>0</v>
          </cell>
          <cell r="R52">
            <v>0</v>
          </cell>
          <cell r="S52" t="str">
            <v>Referenciasinproducir</v>
          </cell>
          <cell r="T52" t="str">
            <v>no existestock</v>
          </cell>
        </row>
        <row r="53">
          <cell r="B53">
            <v>203050105</v>
          </cell>
          <cell r="C53">
            <v>0</v>
          </cell>
          <cell r="D53" t="str">
            <v>BRIO OUTBOARD 4T 10W40 TAMBOR</v>
          </cell>
          <cell r="E53" t="str">
            <v xml:space="preserve">TAMBOR 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55</v>
          </cell>
          <cell r="Q53">
            <v>1</v>
          </cell>
          <cell r="R53">
            <v>55</v>
          </cell>
          <cell r="S53">
            <v>0</v>
          </cell>
          <cell r="T53">
            <v>0</v>
          </cell>
        </row>
        <row r="54">
          <cell r="B54">
            <v>203050201</v>
          </cell>
          <cell r="C54" t="str">
            <v>AMF2T-12/4</v>
          </cell>
          <cell r="D54" t="str">
            <v>BRIO 2T AQUA TC-W3  - CUARTO</v>
          </cell>
          <cell r="E54" t="str">
            <v>CUARTO</v>
          </cell>
          <cell r="F54">
            <v>0</v>
          </cell>
          <cell r="G54">
            <v>0</v>
          </cell>
          <cell r="H54">
            <v>78</v>
          </cell>
          <cell r="I54">
            <v>234</v>
          </cell>
          <cell r="J54">
            <v>78</v>
          </cell>
          <cell r="K54">
            <v>234</v>
          </cell>
          <cell r="L54">
            <v>0</v>
          </cell>
          <cell r="M54">
            <v>0</v>
          </cell>
          <cell r="N54">
            <v>78</v>
          </cell>
          <cell r="O54">
            <v>234</v>
          </cell>
          <cell r="P54">
            <v>3</v>
          </cell>
          <cell r="Q54">
            <v>40</v>
          </cell>
          <cell r="R54">
            <v>120</v>
          </cell>
          <cell r="S54">
            <v>58.5</v>
          </cell>
          <cell r="T54">
            <v>1.95</v>
          </cell>
        </row>
        <row r="55">
          <cell r="B55">
            <v>203050203</v>
          </cell>
          <cell r="C55">
            <v>161101</v>
          </cell>
          <cell r="D55" t="str">
            <v>BRIO 2T AQUA TC-W3  - PINTA</v>
          </cell>
          <cell r="E55" t="str">
            <v>PINTA</v>
          </cell>
          <cell r="F55">
            <v>0</v>
          </cell>
          <cell r="G55">
            <v>0</v>
          </cell>
          <cell r="H55">
            <v>67</v>
          </cell>
          <cell r="I55">
            <v>201</v>
          </cell>
          <cell r="J55">
            <v>67</v>
          </cell>
          <cell r="K55">
            <v>201</v>
          </cell>
          <cell r="L55">
            <v>0</v>
          </cell>
          <cell r="M55">
            <v>0</v>
          </cell>
          <cell r="N55">
            <v>67</v>
          </cell>
          <cell r="O55">
            <v>201</v>
          </cell>
          <cell r="P55">
            <v>3</v>
          </cell>
          <cell r="Q55">
            <v>10</v>
          </cell>
          <cell r="R55">
            <v>30</v>
          </cell>
          <cell r="S55">
            <v>201</v>
          </cell>
          <cell r="T55">
            <v>6.7</v>
          </cell>
        </row>
        <row r="56">
          <cell r="B56">
            <v>203050204</v>
          </cell>
          <cell r="C56">
            <v>161104</v>
          </cell>
          <cell r="D56" t="str">
            <v>BRIO 2T AQUA TC-W3  - BALDE</v>
          </cell>
          <cell r="E56" t="str">
            <v>BALDE</v>
          </cell>
          <cell r="F56">
            <v>5</v>
          </cell>
          <cell r="G56">
            <v>25</v>
          </cell>
          <cell r="H56">
            <v>102</v>
          </cell>
          <cell r="I56">
            <v>510</v>
          </cell>
          <cell r="J56">
            <v>107</v>
          </cell>
          <cell r="K56">
            <v>535</v>
          </cell>
          <cell r="L56">
            <v>0</v>
          </cell>
          <cell r="M56">
            <v>0</v>
          </cell>
          <cell r="N56">
            <v>107</v>
          </cell>
          <cell r="O56">
            <v>535</v>
          </cell>
          <cell r="P56">
            <v>5</v>
          </cell>
          <cell r="Q56">
            <v>49</v>
          </cell>
          <cell r="R56">
            <v>245</v>
          </cell>
          <cell r="S56">
            <v>65.510204081632651</v>
          </cell>
          <cell r="T56">
            <v>2.1836734693877551</v>
          </cell>
        </row>
        <row r="57">
          <cell r="B57">
            <v>203050205</v>
          </cell>
          <cell r="C57" t="str">
            <v>x</v>
          </cell>
          <cell r="D57" t="str">
            <v>BRIO 2T AQUA TC-W3  TAMBOR</v>
          </cell>
          <cell r="E57" t="str">
            <v xml:space="preserve">TAMBOR 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55</v>
          </cell>
          <cell r="Q57">
            <v>0</v>
          </cell>
          <cell r="R57">
            <v>0</v>
          </cell>
          <cell r="S57" t="str">
            <v>Referenciasinproducir</v>
          </cell>
          <cell r="T57" t="str">
            <v>no existestock</v>
          </cell>
        </row>
        <row r="58">
          <cell r="B58">
            <v>203060101</v>
          </cell>
          <cell r="C58">
            <v>0</v>
          </cell>
          <cell r="D58" t="str">
            <v>BRIO HIGH GEAR 75W85 GL-4 -CUARTO</v>
          </cell>
          <cell r="E58" t="str">
            <v>CUARTO</v>
          </cell>
          <cell r="F58">
            <v>0</v>
          </cell>
          <cell r="G58">
            <v>0</v>
          </cell>
          <cell r="H58">
            <v>47</v>
          </cell>
          <cell r="I58">
            <v>141</v>
          </cell>
          <cell r="J58">
            <v>47</v>
          </cell>
          <cell r="K58">
            <v>141</v>
          </cell>
          <cell r="L58">
            <v>106</v>
          </cell>
          <cell r="M58">
            <v>318</v>
          </cell>
          <cell r="N58">
            <v>153</v>
          </cell>
          <cell r="O58">
            <v>459</v>
          </cell>
          <cell r="P58">
            <v>3</v>
          </cell>
          <cell r="Q58">
            <v>2</v>
          </cell>
          <cell r="R58">
            <v>6</v>
          </cell>
          <cell r="S58">
            <v>2295</v>
          </cell>
          <cell r="T58">
            <v>76.5</v>
          </cell>
        </row>
        <row r="59">
          <cell r="B59">
            <v>203060104</v>
          </cell>
          <cell r="C59">
            <v>0</v>
          </cell>
          <cell r="D59" t="str">
            <v>BRIO HIGH GEAR 75W85 GL-4 - BALDE</v>
          </cell>
          <cell r="E59" t="str">
            <v>BALDE</v>
          </cell>
          <cell r="F59">
            <v>0</v>
          </cell>
          <cell r="G59">
            <v>0</v>
          </cell>
          <cell r="H59">
            <v>18</v>
          </cell>
          <cell r="I59">
            <v>90</v>
          </cell>
          <cell r="J59">
            <v>18</v>
          </cell>
          <cell r="K59">
            <v>90</v>
          </cell>
          <cell r="L59">
            <v>172</v>
          </cell>
          <cell r="M59">
            <v>860</v>
          </cell>
          <cell r="N59">
            <v>190</v>
          </cell>
          <cell r="O59">
            <v>950</v>
          </cell>
          <cell r="P59">
            <v>5</v>
          </cell>
          <cell r="Q59">
            <v>2</v>
          </cell>
          <cell r="R59">
            <v>10</v>
          </cell>
          <cell r="S59">
            <v>2850</v>
          </cell>
          <cell r="T59">
            <v>95</v>
          </cell>
        </row>
        <row r="60">
          <cell r="B60">
            <v>203060105</v>
          </cell>
          <cell r="C60">
            <v>0</v>
          </cell>
          <cell r="D60" t="str">
            <v>BRIO HIGH GEAR 75W85 GL-4 - TAMBOR</v>
          </cell>
          <cell r="E60" t="str">
            <v xml:space="preserve">TAMBOR 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55</v>
          </cell>
          <cell r="Q60">
            <v>0</v>
          </cell>
          <cell r="R60">
            <v>0</v>
          </cell>
          <cell r="S60" t="str">
            <v>Referenciasinproducir</v>
          </cell>
          <cell r="T60" t="str">
            <v>no existestock</v>
          </cell>
        </row>
        <row r="61">
          <cell r="B61">
            <v>203060201</v>
          </cell>
          <cell r="C61">
            <v>0</v>
          </cell>
          <cell r="D61" t="str">
            <v>BRIO HIGH GEAR 75W90 GL-5 - CUARTO</v>
          </cell>
          <cell r="E61" t="str">
            <v>CUARTO</v>
          </cell>
          <cell r="F61">
            <v>0</v>
          </cell>
          <cell r="G61">
            <v>0</v>
          </cell>
          <cell r="H61">
            <v>48</v>
          </cell>
          <cell r="I61">
            <v>144</v>
          </cell>
          <cell r="J61">
            <v>48</v>
          </cell>
          <cell r="K61">
            <v>144</v>
          </cell>
          <cell r="L61">
            <v>70</v>
          </cell>
          <cell r="M61">
            <v>210</v>
          </cell>
          <cell r="N61">
            <v>118</v>
          </cell>
          <cell r="O61">
            <v>354</v>
          </cell>
          <cell r="P61">
            <v>3</v>
          </cell>
          <cell r="Q61">
            <v>2</v>
          </cell>
          <cell r="R61">
            <v>6</v>
          </cell>
          <cell r="S61">
            <v>1770</v>
          </cell>
          <cell r="T61">
            <v>59</v>
          </cell>
        </row>
        <row r="62">
          <cell r="B62">
            <v>203060204</v>
          </cell>
          <cell r="C62">
            <v>0</v>
          </cell>
          <cell r="D62" t="str">
            <v>BRIO HIGH GEAR 75W90 GL-5 - BALDE</v>
          </cell>
          <cell r="E62" t="str">
            <v>BALDE</v>
          </cell>
          <cell r="F62">
            <v>0</v>
          </cell>
          <cell r="G62">
            <v>0</v>
          </cell>
          <cell r="H62">
            <v>19</v>
          </cell>
          <cell r="I62">
            <v>95</v>
          </cell>
          <cell r="J62">
            <v>19</v>
          </cell>
          <cell r="K62">
            <v>95</v>
          </cell>
          <cell r="L62">
            <v>202</v>
          </cell>
          <cell r="M62">
            <v>1010</v>
          </cell>
          <cell r="N62">
            <v>221</v>
          </cell>
          <cell r="O62">
            <v>1105</v>
          </cell>
          <cell r="P62">
            <v>5</v>
          </cell>
          <cell r="Q62">
            <v>1</v>
          </cell>
          <cell r="R62">
            <v>5</v>
          </cell>
          <cell r="S62">
            <v>6630</v>
          </cell>
          <cell r="T62">
            <v>221</v>
          </cell>
        </row>
        <row r="63">
          <cell r="B63">
            <v>203060205</v>
          </cell>
          <cell r="C63">
            <v>0</v>
          </cell>
          <cell r="D63" t="str">
            <v>BRIO HIGH GEAR 75W90 GL-5 - TAMBOR</v>
          </cell>
          <cell r="E63" t="str">
            <v xml:space="preserve">TAMBOR 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55</v>
          </cell>
          <cell r="Q63">
            <v>0</v>
          </cell>
          <cell r="R63">
            <v>0</v>
          </cell>
          <cell r="S63" t="str">
            <v>Referenciasinproducir</v>
          </cell>
          <cell r="T63" t="str">
            <v>no existestock</v>
          </cell>
        </row>
        <row r="64">
          <cell r="B64">
            <v>203060301</v>
          </cell>
          <cell r="C64" t="str">
            <v>AT80-12/4</v>
          </cell>
          <cell r="D64" t="str">
            <v>BRIO HIGH GEAR 80W90 GL-5 - CUARTO</v>
          </cell>
          <cell r="E64" t="str">
            <v>CUARTO</v>
          </cell>
          <cell r="F64">
            <v>145</v>
          </cell>
          <cell r="G64">
            <v>435</v>
          </cell>
          <cell r="H64">
            <v>0</v>
          </cell>
          <cell r="I64">
            <v>0</v>
          </cell>
          <cell r="J64">
            <v>145</v>
          </cell>
          <cell r="K64">
            <v>435</v>
          </cell>
          <cell r="L64">
            <v>0</v>
          </cell>
          <cell r="M64">
            <v>0</v>
          </cell>
          <cell r="N64">
            <v>145</v>
          </cell>
          <cell r="O64">
            <v>435</v>
          </cell>
          <cell r="P64">
            <v>3</v>
          </cell>
          <cell r="Q64">
            <v>34</v>
          </cell>
          <cell r="R64">
            <v>102</v>
          </cell>
          <cell r="S64">
            <v>127.94117647058823</v>
          </cell>
          <cell r="T64">
            <v>4.2647058823529411</v>
          </cell>
        </row>
        <row r="65">
          <cell r="B65">
            <v>203060302</v>
          </cell>
          <cell r="C65" t="str">
            <v>AT80-6/1</v>
          </cell>
          <cell r="D65" t="str">
            <v>BRIO HIGH GEAR 80W90 GL-5 - GALON</v>
          </cell>
          <cell r="E65" t="str">
            <v>GALON</v>
          </cell>
          <cell r="F65">
            <v>13</v>
          </cell>
          <cell r="G65">
            <v>78</v>
          </cell>
          <cell r="H65">
            <v>0</v>
          </cell>
          <cell r="I65">
            <v>0</v>
          </cell>
          <cell r="J65">
            <v>13</v>
          </cell>
          <cell r="K65">
            <v>78</v>
          </cell>
          <cell r="L65">
            <v>0</v>
          </cell>
          <cell r="M65">
            <v>0</v>
          </cell>
          <cell r="N65">
            <v>13</v>
          </cell>
          <cell r="O65">
            <v>78</v>
          </cell>
          <cell r="P65">
            <v>6</v>
          </cell>
          <cell r="Q65">
            <v>16</v>
          </cell>
          <cell r="R65">
            <v>96</v>
          </cell>
          <cell r="S65">
            <v>24.375</v>
          </cell>
          <cell r="T65">
            <v>0.8125</v>
          </cell>
        </row>
        <row r="66">
          <cell r="B66">
            <v>203060304</v>
          </cell>
          <cell r="C66" t="str">
            <v>AT80-1/5</v>
          </cell>
          <cell r="D66" t="str">
            <v>BRIO HIGH GEAR 80W90 GL-5 - BALDE</v>
          </cell>
          <cell r="E66" t="str">
            <v>BALDE</v>
          </cell>
          <cell r="F66">
            <v>0</v>
          </cell>
          <cell r="G66">
            <v>0</v>
          </cell>
          <cell r="H66">
            <v>54</v>
          </cell>
          <cell r="I66">
            <v>270</v>
          </cell>
          <cell r="J66">
            <v>54</v>
          </cell>
          <cell r="K66">
            <v>270</v>
          </cell>
          <cell r="L66">
            <v>47</v>
          </cell>
          <cell r="M66">
            <v>235</v>
          </cell>
          <cell r="N66">
            <v>101</v>
          </cell>
          <cell r="O66">
            <v>505</v>
          </cell>
          <cell r="P66">
            <v>5</v>
          </cell>
          <cell r="Q66">
            <v>55</v>
          </cell>
          <cell r="R66">
            <v>275</v>
          </cell>
          <cell r="S66">
            <v>55.090909090909093</v>
          </cell>
          <cell r="T66">
            <v>1.8363636363636364</v>
          </cell>
        </row>
        <row r="67">
          <cell r="B67">
            <v>203060305</v>
          </cell>
          <cell r="C67" t="str">
            <v>AT80-1/55</v>
          </cell>
          <cell r="D67" t="str">
            <v>BRIO HIGH GEAR 80W90 GL-5 - TAMBOR</v>
          </cell>
          <cell r="E67" t="str">
            <v xml:space="preserve">TAMBOR </v>
          </cell>
          <cell r="F67">
            <v>0</v>
          </cell>
          <cell r="G67">
            <v>0</v>
          </cell>
          <cell r="H67">
            <v>9</v>
          </cell>
          <cell r="I67">
            <v>495</v>
          </cell>
          <cell r="J67">
            <v>9</v>
          </cell>
          <cell r="K67">
            <v>495</v>
          </cell>
          <cell r="L67">
            <v>45</v>
          </cell>
          <cell r="M67">
            <v>2475</v>
          </cell>
          <cell r="N67">
            <v>54</v>
          </cell>
          <cell r="O67">
            <v>2970</v>
          </cell>
          <cell r="P67">
            <v>55</v>
          </cell>
          <cell r="Q67">
            <v>19</v>
          </cell>
          <cell r="R67">
            <v>1045</v>
          </cell>
          <cell r="S67">
            <v>85.263157894736835</v>
          </cell>
          <cell r="T67">
            <v>2.8421052631578947</v>
          </cell>
        </row>
        <row r="68">
          <cell r="B68">
            <v>203060401</v>
          </cell>
          <cell r="C68" t="str">
            <v>AT85-12/4</v>
          </cell>
          <cell r="D68" t="str">
            <v>BRIO HIGH GEAR 85W140 GL-5 - CUARTO</v>
          </cell>
          <cell r="E68" t="str">
            <v>CUARTO</v>
          </cell>
          <cell r="F68">
            <v>269</v>
          </cell>
          <cell r="G68">
            <v>807</v>
          </cell>
          <cell r="H68">
            <v>0</v>
          </cell>
          <cell r="I68">
            <v>0</v>
          </cell>
          <cell r="J68">
            <v>269</v>
          </cell>
          <cell r="K68">
            <v>807</v>
          </cell>
          <cell r="L68">
            <v>0</v>
          </cell>
          <cell r="M68">
            <v>0</v>
          </cell>
          <cell r="N68">
            <v>269</v>
          </cell>
          <cell r="O68">
            <v>807</v>
          </cell>
          <cell r="P68">
            <v>3</v>
          </cell>
          <cell r="Q68">
            <v>25</v>
          </cell>
          <cell r="R68">
            <v>75</v>
          </cell>
          <cell r="S68">
            <v>322.8</v>
          </cell>
          <cell r="T68">
            <v>10.76</v>
          </cell>
        </row>
        <row r="69">
          <cell r="B69">
            <v>203060402</v>
          </cell>
          <cell r="C69" t="str">
            <v>AT85-6/1</v>
          </cell>
          <cell r="D69" t="str">
            <v xml:space="preserve">BRIO HIGH GEAR 85W140 GL-5 - GALON </v>
          </cell>
          <cell r="E69" t="str">
            <v>GALON</v>
          </cell>
          <cell r="F69">
            <v>74</v>
          </cell>
          <cell r="G69">
            <v>444</v>
          </cell>
          <cell r="H69">
            <v>0</v>
          </cell>
          <cell r="I69">
            <v>0</v>
          </cell>
          <cell r="J69">
            <v>74</v>
          </cell>
          <cell r="K69">
            <v>444</v>
          </cell>
          <cell r="L69">
            <v>0</v>
          </cell>
          <cell r="M69">
            <v>0</v>
          </cell>
          <cell r="N69">
            <v>74</v>
          </cell>
          <cell r="O69">
            <v>444</v>
          </cell>
          <cell r="P69">
            <v>6</v>
          </cell>
          <cell r="Q69">
            <v>43</v>
          </cell>
          <cell r="R69">
            <v>258</v>
          </cell>
          <cell r="S69">
            <v>51.627906976744185</v>
          </cell>
          <cell r="T69">
            <v>1.7209302325581395</v>
          </cell>
        </row>
        <row r="70">
          <cell r="B70">
            <v>203060404</v>
          </cell>
          <cell r="C70" t="str">
            <v>AT85-1/5</v>
          </cell>
          <cell r="D70" t="str">
            <v>BRIO HIGH GEAR 85W140 GL-5 - BALDE</v>
          </cell>
          <cell r="E70" t="str">
            <v>BALDE</v>
          </cell>
          <cell r="F70">
            <v>1</v>
          </cell>
          <cell r="G70">
            <v>5</v>
          </cell>
          <cell r="H70">
            <v>40</v>
          </cell>
          <cell r="I70">
            <v>200</v>
          </cell>
          <cell r="J70">
            <v>41</v>
          </cell>
          <cell r="K70">
            <v>205</v>
          </cell>
          <cell r="L70">
            <v>66</v>
          </cell>
          <cell r="M70">
            <v>330</v>
          </cell>
          <cell r="N70">
            <v>107</v>
          </cell>
          <cell r="O70">
            <v>535</v>
          </cell>
          <cell r="P70">
            <v>5</v>
          </cell>
          <cell r="Q70">
            <v>32</v>
          </cell>
          <cell r="R70">
            <v>160</v>
          </cell>
          <cell r="S70">
            <v>100.3125</v>
          </cell>
          <cell r="T70">
            <v>3.34375</v>
          </cell>
        </row>
        <row r="71">
          <cell r="B71">
            <v>203060405</v>
          </cell>
          <cell r="C71" t="str">
            <v>AT85-1/55</v>
          </cell>
          <cell r="D71" t="str">
            <v>BRIO HIGH GEAR 85W140 GL-5 - TAMBOR</v>
          </cell>
          <cell r="E71" t="str">
            <v xml:space="preserve">TAMBOR </v>
          </cell>
          <cell r="F71">
            <v>4</v>
          </cell>
          <cell r="G71">
            <v>220</v>
          </cell>
          <cell r="H71">
            <v>10</v>
          </cell>
          <cell r="I71">
            <v>550</v>
          </cell>
          <cell r="J71">
            <v>14</v>
          </cell>
          <cell r="K71">
            <v>770</v>
          </cell>
          <cell r="L71">
            <v>2</v>
          </cell>
          <cell r="M71">
            <v>110</v>
          </cell>
          <cell r="N71">
            <v>16</v>
          </cell>
          <cell r="O71">
            <v>880</v>
          </cell>
          <cell r="P71">
            <v>55</v>
          </cell>
          <cell r="Q71">
            <v>5</v>
          </cell>
          <cell r="R71">
            <v>275</v>
          </cell>
          <cell r="S71">
            <v>96</v>
          </cell>
          <cell r="T71">
            <v>3.2</v>
          </cell>
        </row>
        <row r="72">
          <cell r="B72">
            <v>203070101</v>
          </cell>
          <cell r="C72" t="str">
            <v>ATF-12/4</v>
          </cell>
          <cell r="D72" t="str">
            <v>BRIO ATF DEXRON IID - CUARTO</v>
          </cell>
          <cell r="E72" t="str">
            <v>CUARTO</v>
          </cell>
          <cell r="F72">
            <v>103</v>
          </cell>
          <cell r="G72">
            <v>309</v>
          </cell>
          <cell r="H72">
            <v>0</v>
          </cell>
          <cell r="I72">
            <v>0</v>
          </cell>
          <cell r="J72">
            <v>103</v>
          </cell>
          <cell r="K72">
            <v>309</v>
          </cell>
          <cell r="L72">
            <v>0</v>
          </cell>
          <cell r="M72">
            <v>0</v>
          </cell>
          <cell r="N72">
            <v>103</v>
          </cell>
          <cell r="O72">
            <v>309</v>
          </cell>
          <cell r="P72">
            <v>3</v>
          </cell>
          <cell r="Q72">
            <v>45</v>
          </cell>
          <cell r="R72">
            <v>135</v>
          </cell>
          <cell r="S72">
            <v>68.666666666666671</v>
          </cell>
          <cell r="T72">
            <v>2.2888888888888892</v>
          </cell>
        </row>
        <row r="73">
          <cell r="B73">
            <v>203070105</v>
          </cell>
          <cell r="C73" t="str">
            <v>ATF-1/55</v>
          </cell>
          <cell r="D73" t="str">
            <v>BRIO ATF DEXRON IID - TAMBOR</v>
          </cell>
          <cell r="E73" t="str">
            <v xml:space="preserve">TAMBOR 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55</v>
          </cell>
          <cell r="Q73">
            <v>1</v>
          </cell>
          <cell r="R73">
            <v>55</v>
          </cell>
          <cell r="S73">
            <v>0</v>
          </cell>
          <cell r="T73">
            <v>0</v>
          </cell>
        </row>
        <row r="74">
          <cell r="B74">
            <v>203070201</v>
          </cell>
          <cell r="C74">
            <v>0</v>
          </cell>
          <cell r="D74" t="str">
            <v>BRIO ATF PLUS DEXRON III - CUARTO</v>
          </cell>
          <cell r="E74" t="str">
            <v>CUARTO</v>
          </cell>
          <cell r="F74">
            <v>0</v>
          </cell>
          <cell r="G74">
            <v>0</v>
          </cell>
          <cell r="H74">
            <v>127</v>
          </cell>
          <cell r="I74">
            <v>381</v>
          </cell>
          <cell r="J74">
            <v>127</v>
          </cell>
          <cell r="K74">
            <v>381</v>
          </cell>
          <cell r="L74">
            <v>0</v>
          </cell>
          <cell r="M74">
            <v>0</v>
          </cell>
          <cell r="N74">
            <v>127</v>
          </cell>
          <cell r="O74">
            <v>381</v>
          </cell>
          <cell r="P74">
            <v>3</v>
          </cell>
          <cell r="Q74">
            <v>7</v>
          </cell>
          <cell r="R74">
            <v>21</v>
          </cell>
          <cell r="S74">
            <v>544.28571428571433</v>
          </cell>
          <cell r="T74">
            <v>18.142857142857146</v>
          </cell>
        </row>
        <row r="75">
          <cell r="B75">
            <v>203070205</v>
          </cell>
          <cell r="C75">
            <v>0</v>
          </cell>
          <cell r="D75" t="str">
            <v>BRIO ATF PLUS DEXRON III - TAMBOR</v>
          </cell>
          <cell r="E75" t="str">
            <v xml:space="preserve">TAMBOR 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14</v>
          </cell>
          <cell r="M75">
            <v>770</v>
          </cell>
          <cell r="N75">
            <v>14</v>
          </cell>
          <cell r="O75">
            <v>770</v>
          </cell>
          <cell r="P75">
            <v>55</v>
          </cell>
          <cell r="Q75">
            <v>1</v>
          </cell>
          <cell r="R75">
            <v>55</v>
          </cell>
          <cell r="S75">
            <v>420</v>
          </cell>
          <cell r="T75">
            <v>14</v>
          </cell>
        </row>
        <row r="76">
          <cell r="B76">
            <v>203080104</v>
          </cell>
          <cell r="C76">
            <v>161044</v>
          </cell>
          <cell r="D76" t="str">
            <v>BRIO POWER ISO VG 32 - BALDE</v>
          </cell>
          <cell r="E76" t="str">
            <v>BALDE</v>
          </cell>
          <cell r="F76">
            <v>16</v>
          </cell>
          <cell r="G76">
            <v>80</v>
          </cell>
          <cell r="H76">
            <v>0</v>
          </cell>
          <cell r="I76">
            <v>0</v>
          </cell>
          <cell r="J76">
            <v>16</v>
          </cell>
          <cell r="K76">
            <v>80</v>
          </cell>
          <cell r="L76">
            <v>0</v>
          </cell>
          <cell r="M76">
            <v>0</v>
          </cell>
          <cell r="N76">
            <v>16</v>
          </cell>
          <cell r="O76">
            <v>80</v>
          </cell>
          <cell r="P76">
            <v>5</v>
          </cell>
          <cell r="Q76">
            <v>8</v>
          </cell>
          <cell r="R76">
            <v>40</v>
          </cell>
          <cell r="S76">
            <v>60</v>
          </cell>
          <cell r="T76">
            <v>2</v>
          </cell>
        </row>
        <row r="77">
          <cell r="B77">
            <v>203080105</v>
          </cell>
          <cell r="C77">
            <v>161049</v>
          </cell>
          <cell r="D77" t="str">
            <v>BRIO POWER ISO VG 32 - TAMBOR</v>
          </cell>
          <cell r="E77" t="str">
            <v xml:space="preserve">TAMBOR </v>
          </cell>
          <cell r="F77">
            <v>1</v>
          </cell>
          <cell r="G77">
            <v>55</v>
          </cell>
          <cell r="H77">
            <v>0</v>
          </cell>
          <cell r="I77">
            <v>0</v>
          </cell>
          <cell r="J77">
            <v>1</v>
          </cell>
          <cell r="K77">
            <v>55</v>
          </cell>
          <cell r="L77">
            <v>0</v>
          </cell>
          <cell r="M77">
            <v>0</v>
          </cell>
          <cell r="N77">
            <v>1</v>
          </cell>
          <cell r="O77">
            <v>55</v>
          </cell>
          <cell r="P77">
            <v>55</v>
          </cell>
          <cell r="Q77">
            <v>0</v>
          </cell>
          <cell r="R77">
            <v>0</v>
          </cell>
          <cell r="S77" t="str">
            <v>Referenciasinproducir</v>
          </cell>
          <cell r="T77" t="str">
            <v>no existestock</v>
          </cell>
        </row>
        <row r="78">
          <cell r="B78">
            <v>203080204</v>
          </cell>
          <cell r="C78">
            <v>161154</v>
          </cell>
          <cell r="D78" t="str">
            <v>BRIO POWER ISO VG 46 - BALDE</v>
          </cell>
          <cell r="E78" t="str">
            <v>BALDE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5</v>
          </cell>
          <cell r="Q78">
            <v>0</v>
          </cell>
          <cell r="R78">
            <v>0</v>
          </cell>
          <cell r="S78" t="str">
            <v>Referenciasinproducir</v>
          </cell>
          <cell r="T78" t="str">
            <v>no existestock</v>
          </cell>
        </row>
        <row r="79">
          <cell r="B79">
            <v>203080205</v>
          </cell>
          <cell r="C79" t="str">
            <v>ASP-1/55</v>
          </cell>
          <cell r="D79" t="str">
            <v>BRIO POWER ISO VG 46 - TAMBOR</v>
          </cell>
          <cell r="E79" t="str">
            <v xml:space="preserve">TAMBOR 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55</v>
          </cell>
          <cell r="Q79">
            <v>0</v>
          </cell>
          <cell r="R79">
            <v>0</v>
          </cell>
          <cell r="S79" t="str">
            <v>Referenciasinproducir</v>
          </cell>
          <cell r="T79" t="str">
            <v>no existestock</v>
          </cell>
        </row>
        <row r="80">
          <cell r="B80">
            <v>203080301</v>
          </cell>
          <cell r="C80" t="str">
            <v>ASH-12/4</v>
          </cell>
          <cell r="D80" t="str">
            <v>BRIO POWER ISO VG 68 - CUARTO</v>
          </cell>
          <cell r="E80" t="str">
            <v>CUARTO</v>
          </cell>
          <cell r="F80">
            <v>1</v>
          </cell>
          <cell r="G80">
            <v>3</v>
          </cell>
          <cell r="H80">
            <v>76</v>
          </cell>
          <cell r="I80">
            <v>228</v>
          </cell>
          <cell r="J80">
            <v>77</v>
          </cell>
          <cell r="K80">
            <v>231</v>
          </cell>
          <cell r="L80">
            <v>165</v>
          </cell>
          <cell r="M80">
            <v>495</v>
          </cell>
          <cell r="N80">
            <v>242</v>
          </cell>
          <cell r="O80">
            <v>726</v>
          </cell>
          <cell r="P80">
            <v>3</v>
          </cell>
          <cell r="Q80">
            <v>119</v>
          </cell>
          <cell r="R80">
            <v>357</v>
          </cell>
          <cell r="S80">
            <v>61.008403361344541</v>
          </cell>
          <cell r="T80">
            <v>2.0336134453781516</v>
          </cell>
        </row>
        <row r="81">
          <cell r="B81">
            <v>203080302</v>
          </cell>
          <cell r="C81" t="str">
            <v>ASH-6/1</v>
          </cell>
          <cell r="D81" t="str">
            <v>BRIO POWER ISO VG 68 - GALON</v>
          </cell>
          <cell r="E81" t="str">
            <v>GALON</v>
          </cell>
          <cell r="F81">
            <v>8</v>
          </cell>
          <cell r="G81">
            <v>48</v>
          </cell>
          <cell r="H81">
            <v>80</v>
          </cell>
          <cell r="I81">
            <v>480</v>
          </cell>
          <cell r="J81">
            <v>88</v>
          </cell>
          <cell r="K81">
            <v>528</v>
          </cell>
          <cell r="L81">
            <v>1</v>
          </cell>
          <cell r="M81">
            <v>6</v>
          </cell>
          <cell r="N81">
            <v>89</v>
          </cell>
          <cell r="O81">
            <v>534</v>
          </cell>
          <cell r="P81">
            <v>6</v>
          </cell>
          <cell r="Q81">
            <v>79</v>
          </cell>
          <cell r="R81">
            <v>474</v>
          </cell>
          <cell r="S81">
            <v>33.797468354430379</v>
          </cell>
          <cell r="T81">
            <v>1.1265822784810127</v>
          </cell>
        </row>
        <row r="82">
          <cell r="B82">
            <v>203080304</v>
          </cell>
          <cell r="C82" t="str">
            <v>ASH-1/5</v>
          </cell>
          <cell r="D82" t="str">
            <v>BRIO POWER ISO VG 68 - BALDE</v>
          </cell>
          <cell r="E82" t="str">
            <v>BALDE</v>
          </cell>
          <cell r="F82">
            <v>3</v>
          </cell>
          <cell r="G82">
            <v>15</v>
          </cell>
          <cell r="H82">
            <v>634</v>
          </cell>
          <cell r="I82">
            <v>3170</v>
          </cell>
          <cell r="J82">
            <v>637</v>
          </cell>
          <cell r="K82">
            <v>3185</v>
          </cell>
          <cell r="L82">
            <v>836</v>
          </cell>
          <cell r="M82">
            <v>4180</v>
          </cell>
          <cell r="N82">
            <v>1473</v>
          </cell>
          <cell r="O82">
            <v>7365</v>
          </cell>
          <cell r="P82">
            <v>5</v>
          </cell>
          <cell r="Q82">
            <v>488</v>
          </cell>
          <cell r="R82">
            <v>2440</v>
          </cell>
          <cell r="S82">
            <v>90.553278688524586</v>
          </cell>
          <cell r="T82">
            <v>3.0184426229508197</v>
          </cell>
        </row>
        <row r="83">
          <cell r="B83">
            <v>203080305</v>
          </cell>
          <cell r="C83" t="str">
            <v>ASH-1/55</v>
          </cell>
          <cell r="D83" t="str">
            <v>BRIO POWER ISO VG 68 - TAMBOR</v>
          </cell>
          <cell r="E83" t="str">
            <v xml:space="preserve">TAMBOR </v>
          </cell>
          <cell r="F83">
            <v>0</v>
          </cell>
          <cell r="G83">
            <v>0</v>
          </cell>
          <cell r="H83">
            <v>11</v>
          </cell>
          <cell r="I83">
            <v>605</v>
          </cell>
          <cell r="J83">
            <v>11</v>
          </cell>
          <cell r="K83">
            <v>605</v>
          </cell>
          <cell r="L83">
            <v>6</v>
          </cell>
          <cell r="M83">
            <v>330</v>
          </cell>
          <cell r="N83">
            <v>17</v>
          </cell>
          <cell r="O83">
            <v>935</v>
          </cell>
          <cell r="P83">
            <v>55</v>
          </cell>
          <cell r="Q83">
            <v>10</v>
          </cell>
          <cell r="R83">
            <v>550</v>
          </cell>
          <cell r="S83">
            <v>51</v>
          </cell>
          <cell r="T83">
            <v>1.7</v>
          </cell>
        </row>
        <row r="84">
          <cell r="B84">
            <v>203080404</v>
          </cell>
          <cell r="C84">
            <v>161254</v>
          </cell>
          <cell r="D84" t="str">
            <v>BRIO POWER ISO VG 100 - BALDE</v>
          </cell>
          <cell r="E84" t="str">
            <v>BALDE</v>
          </cell>
          <cell r="F84">
            <v>413</v>
          </cell>
          <cell r="G84">
            <v>2065</v>
          </cell>
          <cell r="H84">
            <v>0</v>
          </cell>
          <cell r="I84">
            <v>0</v>
          </cell>
          <cell r="J84">
            <v>413</v>
          </cell>
          <cell r="K84">
            <v>2065</v>
          </cell>
          <cell r="L84">
            <v>0</v>
          </cell>
          <cell r="M84">
            <v>0</v>
          </cell>
          <cell r="N84">
            <v>413</v>
          </cell>
          <cell r="O84">
            <v>2065</v>
          </cell>
          <cell r="P84">
            <v>5</v>
          </cell>
          <cell r="Q84">
            <v>0</v>
          </cell>
          <cell r="R84">
            <v>0</v>
          </cell>
          <cell r="S84" t="str">
            <v>Referenciasinproducir</v>
          </cell>
          <cell r="T84" t="str">
            <v>no existestock</v>
          </cell>
        </row>
        <row r="85">
          <cell r="B85">
            <v>203080405</v>
          </cell>
          <cell r="C85">
            <v>161159</v>
          </cell>
          <cell r="D85" t="str">
            <v>BRIO POWER ISO VG 100 - TAMBOR</v>
          </cell>
          <cell r="E85" t="str">
            <v xml:space="preserve">TAMBOR 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55</v>
          </cell>
          <cell r="Q85">
            <v>1</v>
          </cell>
          <cell r="R85">
            <v>55</v>
          </cell>
          <cell r="S85">
            <v>0</v>
          </cell>
          <cell r="T85">
            <v>0</v>
          </cell>
        </row>
        <row r="86">
          <cell r="B86">
            <v>203080504</v>
          </cell>
          <cell r="C86">
            <v>0</v>
          </cell>
          <cell r="D86" t="str">
            <v>BRIO HYDRAULIC AW ISO 32 - BALDE</v>
          </cell>
          <cell r="E86" t="str">
            <v>BALDE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5</v>
          </cell>
          <cell r="Q86">
            <v>0</v>
          </cell>
          <cell r="R86">
            <v>0</v>
          </cell>
          <cell r="S86" t="str">
            <v>Referenciasinproducir</v>
          </cell>
          <cell r="T86" t="str">
            <v>no existestock</v>
          </cell>
        </row>
        <row r="87">
          <cell r="B87">
            <v>203080505</v>
          </cell>
          <cell r="C87">
            <v>0</v>
          </cell>
          <cell r="D87" t="str">
            <v>BRIO HYDRAULIC AW ISO 32 - TAMBOR</v>
          </cell>
          <cell r="E87" t="str">
            <v xml:space="preserve">TAMBOR 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55</v>
          </cell>
          <cell r="Q87">
            <v>0</v>
          </cell>
          <cell r="R87">
            <v>0</v>
          </cell>
          <cell r="S87" t="str">
            <v>Referenciasinproducir</v>
          </cell>
          <cell r="T87" t="str">
            <v>no existestock</v>
          </cell>
        </row>
        <row r="88">
          <cell r="B88">
            <v>203080604</v>
          </cell>
          <cell r="C88">
            <v>0</v>
          </cell>
          <cell r="D88" t="str">
            <v>BRIO HYDRAULIC AW ISO 46 - BALDE</v>
          </cell>
          <cell r="E88" t="str">
            <v>BALDE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5</v>
          </cell>
          <cell r="Q88">
            <v>0</v>
          </cell>
          <cell r="R88">
            <v>0</v>
          </cell>
          <cell r="S88" t="str">
            <v>Referenciasinproducir</v>
          </cell>
          <cell r="T88" t="str">
            <v>no existestock</v>
          </cell>
        </row>
        <row r="89">
          <cell r="B89">
            <v>203080605</v>
          </cell>
          <cell r="C89">
            <v>0</v>
          </cell>
          <cell r="D89" t="str">
            <v>BRIO HYDRAULIC AW ISO 46 - TAMBOR</v>
          </cell>
          <cell r="E89" t="str">
            <v xml:space="preserve">TAMBOR 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55</v>
          </cell>
          <cell r="Q89">
            <v>0</v>
          </cell>
          <cell r="R89">
            <v>0</v>
          </cell>
          <cell r="S89" t="str">
            <v>Referenciasinproducir</v>
          </cell>
          <cell r="T89" t="str">
            <v>no existestock</v>
          </cell>
        </row>
        <row r="90">
          <cell r="B90">
            <v>203080704</v>
          </cell>
          <cell r="C90">
            <v>0</v>
          </cell>
          <cell r="D90" t="str">
            <v>BRIO HYDRAULIC AW ISO 68 - BALDE</v>
          </cell>
          <cell r="E90" t="str">
            <v>BALDE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5</v>
          </cell>
          <cell r="Q90">
            <v>0</v>
          </cell>
          <cell r="R90">
            <v>0</v>
          </cell>
          <cell r="S90" t="str">
            <v>Referenciasinproducir</v>
          </cell>
          <cell r="T90" t="str">
            <v>no existestock</v>
          </cell>
        </row>
        <row r="91">
          <cell r="B91">
            <v>203080705</v>
          </cell>
          <cell r="C91">
            <v>0</v>
          </cell>
          <cell r="D91" t="str">
            <v>BRIO HYDRAULIC AW ISO 68 - TAMBOR</v>
          </cell>
          <cell r="E91" t="str">
            <v xml:space="preserve">TAMBOR 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55</v>
          </cell>
          <cell r="Q91">
            <v>0</v>
          </cell>
          <cell r="R91">
            <v>0</v>
          </cell>
          <cell r="S91" t="str">
            <v>Referenciasinproducir</v>
          </cell>
          <cell r="T91" t="str">
            <v>no existestock</v>
          </cell>
        </row>
        <row r="92">
          <cell r="B92">
            <v>203080804</v>
          </cell>
          <cell r="C92">
            <v>0</v>
          </cell>
          <cell r="D92" t="str">
            <v>BRIO HYDRAULIC AW ISO 100 - BALDE</v>
          </cell>
          <cell r="E92" t="str">
            <v>BALDE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5</v>
          </cell>
          <cell r="Q92">
            <v>0</v>
          </cell>
          <cell r="R92">
            <v>0</v>
          </cell>
          <cell r="S92" t="str">
            <v>Referenciasinproducir</v>
          </cell>
          <cell r="T92" t="str">
            <v>no existestock</v>
          </cell>
        </row>
        <row r="93">
          <cell r="B93">
            <v>203080805</v>
          </cell>
          <cell r="C93">
            <v>0</v>
          </cell>
          <cell r="D93" t="str">
            <v>BRIO HYDRAULIC AW ISO 100 - TAMBOR</v>
          </cell>
          <cell r="E93" t="str">
            <v xml:space="preserve">TAMBOR 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55</v>
          </cell>
          <cell r="Q93">
            <v>0</v>
          </cell>
          <cell r="R93">
            <v>0</v>
          </cell>
          <cell r="S93" t="str">
            <v>Referenciasinproducir</v>
          </cell>
          <cell r="T93" t="str">
            <v>no existestock</v>
          </cell>
        </row>
        <row r="94">
          <cell r="B94">
            <v>203080904</v>
          </cell>
          <cell r="C94">
            <v>0</v>
          </cell>
          <cell r="D94" t="str">
            <v>BRIO DTH PLUS - BALDE</v>
          </cell>
          <cell r="E94" t="str">
            <v>BALDE</v>
          </cell>
          <cell r="F94">
            <v>0</v>
          </cell>
          <cell r="G94">
            <v>0</v>
          </cell>
          <cell r="H94">
            <v>116</v>
          </cell>
          <cell r="I94">
            <v>580</v>
          </cell>
          <cell r="J94">
            <v>116</v>
          </cell>
          <cell r="K94">
            <v>580</v>
          </cell>
          <cell r="L94">
            <v>0</v>
          </cell>
          <cell r="M94">
            <v>0</v>
          </cell>
          <cell r="N94">
            <v>116</v>
          </cell>
          <cell r="O94">
            <v>580</v>
          </cell>
          <cell r="P94">
            <v>5</v>
          </cell>
          <cell r="Q94">
            <v>10</v>
          </cell>
          <cell r="R94">
            <v>50</v>
          </cell>
          <cell r="S94">
            <v>348</v>
          </cell>
          <cell r="T94">
            <v>11.6</v>
          </cell>
        </row>
        <row r="95">
          <cell r="B95">
            <v>203080905</v>
          </cell>
          <cell r="C95">
            <v>0</v>
          </cell>
          <cell r="D95" t="str">
            <v>BRIO DTH PLUS - TAMBOR</v>
          </cell>
          <cell r="E95" t="str">
            <v xml:space="preserve">TAMBOR </v>
          </cell>
          <cell r="F95">
            <v>0</v>
          </cell>
          <cell r="G95">
            <v>0</v>
          </cell>
          <cell r="H95">
            <v>4</v>
          </cell>
          <cell r="I95">
            <v>220</v>
          </cell>
          <cell r="J95">
            <v>4</v>
          </cell>
          <cell r="K95">
            <v>220</v>
          </cell>
          <cell r="L95">
            <v>6</v>
          </cell>
          <cell r="M95">
            <v>330</v>
          </cell>
          <cell r="N95">
            <v>10</v>
          </cell>
          <cell r="O95">
            <v>550</v>
          </cell>
          <cell r="P95">
            <v>55</v>
          </cell>
          <cell r="Q95">
            <v>0</v>
          </cell>
          <cell r="R95">
            <v>0</v>
          </cell>
          <cell r="S95" t="str">
            <v>Referenciasinproducir</v>
          </cell>
          <cell r="T95" t="str">
            <v>no existestock</v>
          </cell>
        </row>
        <row r="96">
          <cell r="B96">
            <v>203081001</v>
          </cell>
          <cell r="C96">
            <v>0</v>
          </cell>
          <cell r="D96" t="str">
            <v>BRIO HYDRAULIC 10W CUARTO</v>
          </cell>
          <cell r="E96" t="str">
            <v>CUARTO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</v>
          </cell>
          <cell r="Q96">
            <v>0</v>
          </cell>
          <cell r="R96">
            <v>0</v>
          </cell>
          <cell r="S96" t="str">
            <v>Referenciasinproducir</v>
          </cell>
          <cell r="T96" t="str">
            <v>no existestock</v>
          </cell>
        </row>
        <row r="97">
          <cell r="B97">
            <v>203081002</v>
          </cell>
          <cell r="C97">
            <v>0</v>
          </cell>
          <cell r="D97" t="str">
            <v>BRIO HYDRAULIC 10W GALON</v>
          </cell>
          <cell r="E97" t="str">
            <v>GALON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6</v>
          </cell>
          <cell r="Q97">
            <v>0</v>
          </cell>
          <cell r="R97">
            <v>0</v>
          </cell>
          <cell r="S97" t="str">
            <v>Referenciasinproducir</v>
          </cell>
          <cell r="T97" t="str">
            <v>no existestock</v>
          </cell>
        </row>
        <row r="98">
          <cell r="B98">
            <v>203081004</v>
          </cell>
          <cell r="C98">
            <v>0</v>
          </cell>
          <cell r="D98" t="str">
            <v>BRIO HYDRAULIC 10W - BALDE</v>
          </cell>
          <cell r="E98" t="str">
            <v>BALDE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5</v>
          </cell>
          <cell r="Q98">
            <v>0</v>
          </cell>
          <cell r="R98">
            <v>0</v>
          </cell>
          <cell r="S98" t="str">
            <v>Referenciasinproducir</v>
          </cell>
          <cell r="T98" t="str">
            <v>no existestock</v>
          </cell>
        </row>
        <row r="99">
          <cell r="B99">
            <v>203081005</v>
          </cell>
          <cell r="C99">
            <v>161171</v>
          </cell>
          <cell r="D99" t="str">
            <v>BRIO HYDRAULIC 10W - TAMBOR</v>
          </cell>
          <cell r="E99" t="str">
            <v xml:space="preserve">TAMBOR </v>
          </cell>
          <cell r="F99">
            <v>1</v>
          </cell>
          <cell r="G99">
            <v>55</v>
          </cell>
          <cell r="H99">
            <v>0</v>
          </cell>
          <cell r="I99">
            <v>0</v>
          </cell>
          <cell r="J99">
            <v>1</v>
          </cell>
          <cell r="K99">
            <v>55</v>
          </cell>
          <cell r="L99">
            <v>0</v>
          </cell>
          <cell r="M99">
            <v>0</v>
          </cell>
          <cell r="N99">
            <v>1</v>
          </cell>
          <cell r="O99">
            <v>55</v>
          </cell>
          <cell r="P99">
            <v>55</v>
          </cell>
          <cell r="Q99">
            <v>1</v>
          </cell>
          <cell r="R99">
            <v>55</v>
          </cell>
          <cell r="S99">
            <v>30</v>
          </cell>
          <cell r="T99">
            <v>1</v>
          </cell>
        </row>
        <row r="100">
          <cell r="B100">
            <v>203090104</v>
          </cell>
          <cell r="C100">
            <v>161313</v>
          </cell>
          <cell r="D100" t="str">
            <v>BRIO GEAR EP ISO 150 - BALDE</v>
          </cell>
          <cell r="E100" t="str">
            <v>BALDE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5</v>
          </cell>
          <cell r="Q100">
            <v>0</v>
          </cell>
          <cell r="R100">
            <v>0</v>
          </cell>
          <cell r="S100" t="str">
            <v>Referenciasinproducir</v>
          </cell>
          <cell r="T100" t="str">
            <v>no existestock</v>
          </cell>
        </row>
        <row r="101">
          <cell r="B101">
            <v>203090105</v>
          </cell>
          <cell r="C101">
            <v>0</v>
          </cell>
          <cell r="D101" t="str">
            <v>BRIO GEAR EP ISO 150 - TAMBOR</v>
          </cell>
          <cell r="E101" t="str">
            <v xml:space="preserve">TAMBOR 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55</v>
          </cell>
          <cell r="Q101">
            <v>0</v>
          </cell>
          <cell r="R101">
            <v>0</v>
          </cell>
          <cell r="S101" t="str">
            <v>Referenciasinproducir</v>
          </cell>
          <cell r="T101" t="str">
            <v>no existestock</v>
          </cell>
        </row>
        <row r="102">
          <cell r="B102">
            <v>203090204</v>
          </cell>
          <cell r="C102">
            <v>191344</v>
          </cell>
          <cell r="D102" t="str">
            <v>BRIO GEAR EP ISO 220 - BALDE</v>
          </cell>
          <cell r="E102" t="str">
            <v>BALDE</v>
          </cell>
          <cell r="F102">
            <v>2</v>
          </cell>
          <cell r="G102">
            <v>10</v>
          </cell>
          <cell r="H102">
            <v>0</v>
          </cell>
          <cell r="I102">
            <v>0</v>
          </cell>
          <cell r="J102">
            <v>2</v>
          </cell>
          <cell r="K102">
            <v>10</v>
          </cell>
          <cell r="L102">
            <v>0</v>
          </cell>
          <cell r="M102">
            <v>0</v>
          </cell>
          <cell r="N102">
            <v>2</v>
          </cell>
          <cell r="O102">
            <v>10</v>
          </cell>
          <cell r="P102">
            <v>5</v>
          </cell>
          <cell r="Q102">
            <v>3</v>
          </cell>
          <cell r="R102">
            <v>15</v>
          </cell>
          <cell r="S102">
            <v>20</v>
          </cell>
          <cell r="T102">
            <v>0.66666666666666663</v>
          </cell>
        </row>
        <row r="103">
          <cell r="B103">
            <v>203090205</v>
          </cell>
          <cell r="C103">
            <v>191345</v>
          </cell>
          <cell r="D103" t="str">
            <v>BRIO GEAR EP ISO 220 - TAMBOR</v>
          </cell>
          <cell r="E103" t="str">
            <v xml:space="preserve">TAMBOR </v>
          </cell>
          <cell r="F103">
            <v>2</v>
          </cell>
          <cell r="G103">
            <v>110</v>
          </cell>
          <cell r="H103">
            <v>0</v>
          </cell>
          <cell r="I103">
            <v>0</v>
          </cell>
          <cell r="J103">
            <v>2</v>
          </cell>
          <cell r="K103">
            <v>110</v>
          </cell>
          <cell r="L103">
            <v>0</v>
          </cell>
          <cell r="M103">
            <v>0</v>
          </cell>
          <cell r="N103">
            <v>2</v>
          </cell>
          <cell r="O103">
            <v>110</v>
          </cell>
          <cell r="P103">
            <v>55</v>
          </cell>
          <cell r="Q103">
            <v>0</v>
          </cell>
          <cell r="R103">
            <v>0</v>
          </cell>
          <cell r="S103" t="str">
            <v>Referenciasinproducir</v>
          </cell>
          <cell r="T103" t="str">
            <v>no existestock</v>
          </cell>
        </row>
        <row r="104">
          <cell r="B104">
            <v>203090304</v>
          </cell>
          <cell r="C104" t="str">
            <v>x</v>
          </cell>
          <cell r="D104" t="str">
            <v>BRIO GEAR EP ISO 320 - BALDE</v>
          </cell>
          <cell r="E104" t="str">
            <v>BALDE</v>
          </cell>
          <cell r="F104">
            <v>0</v>
          </cell>
          <cell r="G104">
            <v>0</v>
          </cell>
          <cell r="H104">
            <v>5</v>
          </cell>
          <cell r="I104">
            <v>25</v>
          </cell>
          <cell r="J104">
            <v>5</v>
          </cell>
          <cell r="K104">
            <v>25</v>
          </cell>
          <cell r="L104">
            <v>0</v>
          </cell>
          <cell r="M104">
            <v>0</v>
          </cell>
          <cell r="N104">
            <v>5</v>
          </cell>
          <cell r="O104">
            <v>25</v>
          </cell>
          <cell r="P104">
            <v>5</v>
          </cell>
          <cell r="Q104">
            <v>6</v>
          </cell>
          <cell r="R104">
            <v>30</v>
          </cell>
          <cell r="S104">
            <v>25</v>
          </cell>
          <cell r="T104">
            <v>0.83333333333333337</v>
          </cell>
        </row>
        <row r="105">
          <cell r="B105">
            <v>203090305</v>
          </cell>
          <cell r="C105">
            <v>191335</v>
          </cell>
          <cell r="D105" t="str">
            <v>BRIO GEAR EP ISO 320 - TAMBOR</v>
          </cell>
          <cell r="E105" t="str">
            <v xml:space="preserve">TAMBOR </v>
          </cell>
          <cell r="F105">
            <v>6</v>
          </cell>
          <cell r="G105">
            <v>330</v>
          </cell>
          <cell r="H105">
            <v>0</v>
          </cell>
          <cell r="I105">
            <v>0</v>
          </cell>
          <cell r="J105">
            <v>6</v>
          </cell>
          <cell r="K105">
            <v>330</v>
          </cell>
          <cell r="L105">
            <v>0</v>
          </cell>
          <cell r="M105">
            <v>0</v>
          </cell>
          <cell r="N105">
            <v>6</v>
          </cell>
          <cell r="O105">
            <v>330</v>
          </cell>
          <cell r="P105">
            <v>55</v>
          </cell>
          <cell r="Q105">
            <v>0</v>
          </cell>
          <cell r="R105">
            <v>0</v>
          </cell>
          <cell r="S105" t="str">
            <v>Referenciasinproducir</v>
          </cell>
          <cell r="T105" t="str">
            <v>no existestock</v>
          </cell>
        </row>
        <row r="106">
          <cell r="B106">
            <v>203090404</v>
          </cell>
          <cell r="C106">
            <v>191311</v>
          </cell>
          <cell r="D106" t="str">
            <v>BRIO GEAR EP ISO 460 - BALDE</v>
          </cell>
          <cell r="E106" t="str">
            <v>BALDE</v>
          </cell>
          <cell r="F106">
            <v>4</v>
          </cell>
          <cell r="G106">
            <v>0</v>
          </cell>
          <cell r="H106">
            <v>0</v>
          </cell>
          <cell r="I106">
            <v>0</v>
          </cell>
          <cell r="J106">
            <v>4</v>
          </cell>
          <cell r="K106">
            <v>0</v>
          </cell>
          <cell r="L106">
            <v>0</v>
          </cell>
          <cell r="M106">
            <v>0</v>
          </cell>
          <cell r="N106">
            <v>4</v>
          </cell>
          <cell r="O106">
            <v>0</v>
          </cell>
          <cell r="P106">
            <v>5</v>
          </cell>
          <cell r="Q106">
            <v>0</v>
          </cell>
          <cell r="R106">
            <v>0</v>
          </cell>
          <cell r="S106" t="str">
            <v>Referenciasinproducir</v>
          </cell>
          <cell r="T106" t="str">
            <v>no existestock</v>
          </cell>
        </row>
        <row r="107">
          <cell r="B107">
            <v>203090405</v>
          </cell>
          <cell r="C107">
            <v>0</v>
          </cell>
          <cell r="D107" t="str">
            <v>BRIO GEAR EP ISO 460 - TAMBOR</v>
          </cell>
          <cell r="E107" t="str">
            <v xml:space="preserve">TAMBOR 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55</v>
          </cell>
          <cell r="Q107">
            <v>0</v>
          </cell>
          <cell r="R107">
            <v>0</v>
          </cell>
          <cell r="S107" t="str">
            <v>Referenciasinproducir</v>
          </cell>
          <cell r="T107" t="str">
            <v>no existestock</v>
          </cell>
        </row>
        <row r="108">
          <cell r="B108">
            <v>203110104</v>
          </cell>
          <cell r="C108">
            <v>0</v>
          </cell>
          <cell r="D108" t="str">
            <v>BRIO THERM 20 - BALDE</v>
          </cell>
          <cell r="E108" t="str">
            <v>BALDE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5</v>
          </cell>
          <cell r="Q108">
            <v>0</v>
          </cell>
          <cell r="R108">
            <v>0</v>
          </cell>
          <cell r="S108" t="str">
            <v>Referenciasinproducir</v>
          </cell>
          <cell r="T108" t="str">
            <v>no existestock</v>
          </cell>
        </row>
        <row r="109">
          <cell r="B109">
            <v>203110105</v>
          </cell>
          <cell r="C109">
            <v>0</v>
          </cell>
          <cell r="D109" t="str">
            <v>BRIO THERM 20 - TAMBOR</v>
          </cell>
          <cell r="E109" t="str">
            <v xml:space="preserve">TAMBOR 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55</v>
          </cell>
          <cell r="Q109">
            <v>0</v>
          </cell>
          <cell r="R109">
            <v>0</v>
          </cell>
          <cell r="S109" t="str">
            <v>Referenciasinproducir</v>
          </cell>
          <cell r="T109" t="str">
            <v>no existestock</v>
          </cell>
        </row>
        <row r="110">
          <cell r="B110">
            <v>203110204</v>
          </cell>
          <cell r="C110">
            <v>0</v>
          </cell>
          <cell r="D110" t="str">
            <v>BRIO THERM 30  - BALDE</v>
          </cell>
          <cell r="E110" t="str">
            <v>BALDE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5</v>
          </cell>
          <cell r="Q110">
            <v>0</v>
          </cell>
          <cell r="R110">
            <v>0</v>
          </cell>
          <cell r="S110" t="str">
            <v>Referenciasinproducir</v>
          </cell>
          <cell r="T110" t="str">
            <v>no existestock</v>
          </cell>
        </row>
        <row r="111">
          <cell r="B111">
            <v>203110205</v>
          </cell>
          <cell r="C111">
            <v>0</v>
          </cell>
          <cell r="D111" t="str">
            <v>BRIO THERM 30 - TAMBOR</v>
          </cell>
          <cell r="E111" t="str">
            <v xml:space="preserve">TAMBOR 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55</v>
          </cell>
          <cell r="Q111">
            <v>0</v>
          </cell>
          <cell r="R111">
            <v>0</v>
          </cell>
          <cell r="S111" t="str">
            <v>Referenciasinproducir</v>
          </cell>
          <cell r="T111" t="str">
            <v>no existestock</v>
          </cell>
        </row>
        <row r="112">
          <cell r="B112">
            <v>203110304</v>
          </cell>
          <cell r="C112">
            <v>0</v>
          </cell>
          <cell r="D112" t="str">
            <v>BRIO THERM 42  - BALDE</v>
          </cell>
          <cell r="E112" t="str">
            <v>BALDE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5</v>
          </cell>
          <cell r="Q112">
            <v>0</v>
          </cell>
          <cell r="R112">
            <v>0</v>
          </cell>
          <cell r="S112" t="str">
            <v>Referenciasinproducir</v>
          </cell>
          <cell r="T112" t="str">
            <v>no existestock</v>
          </cell>
        </row>
        <row r="113">
          <cell r="B113">
            <v>203110305</v>
          </cell>
          <cell r="C113">
            <v>0</v>
          </cell>
          <cell r="D113" t="str">
            <v>BRIO THERM 42 - TAMBOR</v>
          </cell>
          <cell r="E113" t="str">
            <v xml:space="preserve">TAMBOR 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55</v>
          </cell>
          <cell r="Q113">
            <v>0</v>
          </cell>
          <cell r="R113">
            <v>0</v>
          </cell>
          <cell r="S113" t="str">
            <v>Referenciasinproducir</v>
          </cell>
          <cell r="T113" t="str">
            <v>no existestock</v>
          </cell>
        </row>
        <row r="114">
          <cell r="B114">
            <v>203110404</v>
          </cell>
          <cell r="C114">
            <v>0</v>
          </cell>
          <cell r="D114" t="str">
            <v>BRIO TURBINE ISO 32  - BALDE</v>
          </cell>
          <cell r="E114" t="str">
            <v>BALDE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5</v>
          </cell>
          <cell r="Q114">
            <v>0</v>
          </cell>
          <cell r="R114">
            <v>0</v>
          </cell>
          <cell r="S114" t="str">
            <v>Referenciasinproducir</v>
          </cell>
          <cell r="T114" t="str">
            <v>no existestock</v>
          </cell>
        </row>
        <row r="115">
          <cell r="B115">
            <v>203110405</v>
          </cell>
          <cell r="C115">
            <v>0</v>
          </cell>
          <cell r="D115" t="str">
            <v>BRIO TURBINE ISO 32 - TAMBOR</v>
          </cell>
          <cell r="E115" t="str">
            <v xml:space="preserve">TAMBOR 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55</v>
          </cell>
          <cell r="Q115">
            <v>0</v>
          </cell>
          <cell r="R115">
            <v>0</v>
          </cell>
          <cell r="S115" t="str">
            <v>Referenciasinproducir</v>
          </cell>
          <cell r="T115" t="str">
            <v>no existestock</v>
          </cell>
        </row>
        <row r="116">
          <cell r="B116">
            <v>203110504</v>
          </cell>
          <cell r="C116">
            <v>0</v>
          </cell>
          <cell r="D116" t="str">
            <v>BRIO TURBINE ISO 46  - BALDE</v>
          </cell>
          <cell r="E116" t="str">
            <v>BALDE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5</v>
          </cell>
          <cell r="Q116">
            <v>0</v>
          </cell>
          <cell r="R116">
            <v>0</v>
          </cell>
          <cell r="S116" t="str">
            <v>Referenciasinproducir</v>
          </cell>
          <cell r="T116" t="str">
            <v>no existestock</v>
          </cell>
        </row>
        <row r="117">
          <cell r="B117">
            <v>203110505</v>
          </cell>
          <cell r="C117">
            <v>0</v>
          </cell>
          <cell r="D117" t="str">
            <v>BRIO TURBINE ISO 46 - TAMBOR</v>
          </cell>
          <cell r="E117" t="str">
            <v xml:space="preserve">TAMBOR 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55</v>
          </cell>
          <cell r="Q117">
            <v>0</v>
          </cell>
          <cell r="R117">
            <v>0</v>
          </cell>
          <cell r="S117" t="str">
            <v>Referenciasinproducir</v>
          </cell>
          <cell r="T117" t="str">
            <v>no existestock</v>
          </cell>
        </row>
        <row r="118">
          <cell r="B118">
            <v>203110604</v>
          </cell>
          <cell r="C118">
            <v>0</v>
          </cell>
          <cell r="D118" t="str">
            <v>BRIO TURBINE ISO 68  - BALDE</v>
          </cell>
          <cell r="E118" t="str">
            <v>BALDE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5</v>
          </cell>
          <cell r="Q118">
            <v>0</v>
          </cell>
          <cell r="R118">
            <v>0</v>
          </cell>
          <cell r="S118" t="str">
            <v>Referenciasinproducir</v>
          </cell>
          <cell r="T118" t="str">
            <v>no existestock</v>
          </cell>
        </row>
        <row r="119">
          <cell r="B119">
            <v>203110605</v>
          </cell>
          <cell r="C119">
            <v>0</v>
          </cell>
          <cell r="D119" t="str">
            <v>BRIO TURBINE ISO 68 - TAMBOR</v>
          </cell>
          <cell r="E119" t="str">
            <v xml:space="preserve">TAMBOR 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55</v>
          </cell>
          <cell r="Q119">
            <v>0</v>
          </cell>
          <cell r="R119">
            <v>0</v>
          </cell>
          <cell r="S119" t="str">
            <v>Referenciasinproducir</v>
          </cell>
          <cell r="T119" t="str">
            <v>no existestock</v>
          </cell>
        </row>
        <row r="120">
          <cell r="B120">
            <v>203110704</v>
          </cell>
          <cell r="C120">
            <v>0</v>
          </cell>
          <cell r="D120" t="str">
            <v>BRIO TURBINE ISO 100  - BALDE</v>
          </cell>
          <cell r="E120" t="str">
            <v>BALDE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5</v>
          </cell>
          <cell r="Q120">
            <v>0</v>
          </cell>
          <cell r="R120">
            <v>0</v>
          </cell>
          <cell r="S120" t="str">
            <v>Referenciasinproducir</v>
          </cell>
          <cell r="T120" t="str">
            <v>no existestock</v>
          </cell>
        </row>
        <row r="121">
          <cell r="B121">
            <v>203110705</v>
          </cell>
          <cell r="C121">
            <v>0</v>
          </cell>
          <cell r="D121" t="str">
            <v>BRIO TURBINE ISO 100 - TAMBOR</v>
          </cell>
          <cell r="E121" t="str">
            <v xml:space="preserve">TAMBOR 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55</v>
          </cell>
          <cell r="Q121">
            <v>0</v>
          </cell>
          <cell r="R121">
            <v>0</v>
          </cell>
          <cell r="S121" t="str">
            <v>Referenciasinproducir</v>
          </cell>
          <cell r="T121" t="str">
            <v>no existestock</v>
          </cell>
        </row>
        <row r="122">
          <cell r="B122">
            <v>203110804</v>
          </cell>
          <cell r="C122">
            <v>0</v>
          </cell>
          <cell r="D122" t="str">
            <v>BRIO R&amp;O ISO 150  - BALDE</v>
          </cell>
          <cell r="E122" t="str">
            <v>BALDE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5</v>
          </cell>
          <cell r="Q122">
            <v>0</v>
          </cell>
          <cell r="R122">
            <v>0</v>
          </cell>
          <cell r="S122" t="str">
            <v>Referenciasinproducir</v>
          </cell>
          <cell r="T122" t="str">
            <v>no existestock</v>
          </cell>
        </row>
        <row r="123">
          <cell r="B123">
            <v>203110805</v>
          </cell>
          <cell r="C123">
            <v>0</v>
          </cell>
          <cell r="D123" t="str">
            <v>BRIO R&amp;O ISO 150 - TAMBOR</v>
          </cell>
          <cell r="E123" t="str">
            <v xml:space="preserve">TAMBOR 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55</v>
          </cell>
          <cell r="Q123">
            <v>0</v>
          </cell>
          <cell r="R123">
            <v>0</v>
          </cell>
          <cell r="S123" t="str">
            <v>Referenciasinproducir</v>
          </cell>
          <cell r="T123" t="str">
            <v>no existestock</v>
          </cell>
        </row>
        <row r="124">
          <cell r="B124">
            <v>203110904</v>
          </cell>
          <cell r="C124">
            <v>0</v>
          </cell>
          <cell r="D124" t="str">
            <v>BRIO R&amp;O ISO 220  - BALDE</v>
          </cell>
          <cell r="E124" t="str">
            <v>BALDE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5</v>
          </cell>
          <cell r="Q124">
            <v>0</v>
          </cell>
          <cell r="R124">
            <v>0</v>
          </cell>
          <cell r="S124" t="str">
            <v>Referenciasinproducir</v>
          </cell>
          <cell r="T124" t="str">
            <v>no existestock</v>
          </cell>
        </row>
        <row r="125">
          <cell r="B125">
            <v>203110905</v>
          </cell>
          <cell r="C125">
            <v>0</v>
          </cell>
          <cell r="D125" t="str">
            <v>BRIO R&amp;O ISO 220 - TAMBOR</v>
          </cell>
          <cell r="E125" t="str">
            <v xml:space="preserve">TAMBOR 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55</v>
          </cell>
          <cell r="Q125">
            <v>0</v>
          </cell>
          <cell r="R125">
            <v>0</v>
          </cell>
          <cell r="S125" t="str">
            <v>Referenciasinproducir</v>
          </cell>
          <cell r="T125" t="str">
            <v>no existestock</v>
          </cell>
        </row>
        <row r="126">
          <cell r="B126">
            <v>203111004</v>
          </cell>
          <cell r="C126">
            <v>0</v>
          </cell>
          <cell r="D126" t="str">
            <v>BRIO R&amp;O ISO 320  - BALDE</v>
          </cell>
          <cell r="E126" t="str">
            <v>BALDE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5</v>
          </cell>
          <cell r="Q126">
            <v>0</v>
          </cell>
          <cell r="R126">
            <v>0</v>
          </cell>
          <cell r="S126" t="str">
            <v>Referenciasinproducir</v>
          </cell>
          <cell r="T126" t="str">
            <v>no existestock</v>
          </cell>
        </row>
        <row r="127">
          <cell r="B127">
            <v>203111005</v>
          </cell>
          <cell r="C127">
            <v>0</v>
          </cell>
          <cell r="D127" t="str">
            <v>BRIO R&amp;O ISO 320 - TAMBOR</v>
          </cell>
          <cell r="E127" t="str">
            <v xml:space="preserve">TAMBOR 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55</v>
          </cell>
          <cell r="Q127">
            <v>0</v>
          </cell>
          <cell r="R127">
            <v>0</v>
          </cell>
          <cell r="S127" t="str">
            <v>Referenciasinproducir</v>
          </cell>
          <cell r="T127" t="str">
            <v>no existestock</v>
          </cell>
        </row>
        <row r="128">
          <cell r="B128">
            <v>203111104</v>
          </cell>
          <cell r="C128">
            <v>0</v>
          </cell>
          <cell r="D128" t="str">
            <v>BRIO R&amp;O ISO 460  - BALDE</v>
          </cell>
          <cell r="E128" t="str">
            <v>BALDE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5</v>
          </cell>
          <cell r="Q128">
            <v>0</v>
          </cell>
          <cell r="R128">
            <v>0</v>
          </cell>
          <cell r="S128" t="str">
            <v>Referenciasinproducir</v>
          </cell>
          <cell r="T128" t="str">
            <v>no existestock</v>
          </cell>
        </row>
        <row r="129">
          <cell r="B129">
            <v>203111105</v>
          </cell>
          <cell r="C129">
            <v>0</v>
          </cell>
          <cell r="D129" t="str">
            <v>BRIO R&amp;O ISO 460 - TAMBOR</v>
          </cell>
          <cell r="E129" t="str">
            <v xml:space="preserve">TAMBOR 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55</v>
          </cell>
          <cell r="Q129">
            <v>0</v>
          </cell>
          <cell r="R129">
            <v>0</v>
          </cell>
          <cell r="S129" t="str">
            <v>Referenciasinproducir</v>
          </cell>
          <cell r="T129" t="str">
            <v>no existestock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"/>
      <sheetName val="FEB"/>
      <sheetName val="MAR"/>
      <sheetName val="Hoja1"/>
    </sheetNames>
    <sheetDataSet>
      <sheetData sheetId="0"/>
      <sheetData sheetId="1"/>
      <sheetData sheetId="2">
        <row r="138">
          <cell r="AI138">
            <v>1917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"/>
      <sheetName val="FEB"/>
      <sheetName val="MAR"/>
      <sheetName val="Hoja1"/>
    </sheetNames>
    <sheetDataSet>
      <sheetData sheetId="0"/>
      <sheetData sheetId="1"/>
      <sheetData sheetId="2">
        <row r="138">
          <cell r="AI138">
            <v>1904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-12"/>
      <sheetName val="ENE"/>
      <sheetName val="Hoja1"/>
      <sheetName val="feb"/>
      <sheetName val="M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-12"/>
      <sheetName val="ENE"/>
      <sheetName val="feb"/>
      <sheetName val="MA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coltb-s-0002\Documentos\1.%20DEMANDA\4.%20Inventarios%20de%20Producto%20terminado\2.%20DIEX\Archivos%20planos\Marzo\inevntario%20DIEX%2021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becerr\Downloads\PROGRAMAS%20DE%20PRODUCCION%20POR%20MES%20EN%20CHEVRON\PROG.%20PRODUCCION%20LUBES%20BRIO%20MAYO%202013%20EN%20CHEVRON%20-%208.MAYO.2013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 Ernesto Becerra Rojas" refreshedDate="41353.752915972225" createdVersion="4" refreshedVersion="4" minRefreshableVersion="3" recordCount="138">
  <cacheSource type="worksheet">
    <worksheetSource ref="A4:BP1048576" sheet="Hoja2"/>
  </cacheSource>
  <cacheFields count="68">
    <cacheField name="tmIdProducto" numFmtId="0">
      <sharedItems containsBlank="1" containsMixedTypes="1" containsNumber="1" containsInteger="1" minValue="121102" maxValue="203090304" count="137">
        <n v="161310"/>
        <n v="161305"/>
        <n v="161104"/>
        <n v="203050204"/>
        <n v="203050201"/>
        <n v="203050203"/>
        <s v="AM2T-12/4"/>
        <n v="161100"/>
        <n v="203040101"/>
        <n v="203040103"/>
        <s v="AM4T-12/4"/>
        <s v="AM4T-1/55"/>
        <n v="161300"/>
        <n v="203030101"/>
        <n v="500402"/>
        <s v="H2O-24/550"/>
        <s v="ATF-12/4"/>
        <n v="203070201"/>
        <n v="156005"/>
        <n v="161359"/>
        <n v="203040205"/>
        <n v="203040201"/>
        <n v="203040203"/>
        <n v="161520"/>
        <n v="191315"/>
        <n v="191309"/>
        <n v="191311"/>
        <n v="191344"/>
        <n v="191345"/>
        <n v="191335"/>
        <n v="203090304"/>
        <n v="191325"/>
        <n v="161171"/>
        <n v="191312"/>
        <n v="203080301"/>
        <n v="191365"/>
        <n v="161312"/>
        <n v="191354"/>
        <n v="191314"/>
        <n v="191313"/>
        <s v="TER-1/55"/>
        <s v="HD150-1/55"/>
        <n v="191304"/>
        <n v="203080904"/>
        <n v="203080905"/>
        <s v="AGE-1/5"/>
        <s v="AGE-1/55"/>
        <s v="AGE-12/4"/>
        <s v="AGE-6/1"/>
        <s v="GFP16K"/>
        <s v="GFP180K"/>
        <s v="GFP 48/330"/>
        <s v="GFP 8/2"/>
        <n v="202010122"/>
        <n v="203060101"/>
        <n v="203060104"/>
        <n v="203060204"/>
        <n v="203060201"/>
        <s v="AT80-12/4"/>
        <s v="AT80-6/1"/>
        <n v="203060304"/>
        <n v="203060305"/>
        <s v="AT85-1/5"/>
        <s v="AT85-1/55"/>
        <s v="AT85-12/4"/>
        <s v="AT85-6/1"/>
        <n v="203060404"/>
        <n v="203060405"/>
        <n v="201020306"/>
        <n v="201020303"/>
        <n v="201020310"/>
        <s v="LF-12/900"/>
        <s v="LF-24/240"/>
        <s v="DOT 4*12/900"/>
        <s v="DOT 4*24/240"/>
        <n v="203050101"/>
        <n v="161044"/>
        <n v="161049"/>
        <n v="161254"/>
        <s v="ASH-1/5"/>
        <s v="ASH-12/4"/>
        <s v="ASH-6/1"/>
        <n v="203080304"/>
        <n v="203080305"/>
        <n v="203080302"/>
        <n v="191160"/>
        <s v="GRCh 180K"/>
        <s v="GRCh 48/330"/>
        <s v="GRCh 8/2"/>
        <s v="GRCh 16K"/>
        <s v="RC-12/4"/>
        <s v="RC-6/1"/>
        <n v="121102"/>
        <n v="121103"/>
        <s v="GR2 16K"/>
        <s v="GR2 180K"/>
        <s v="GR2 48/330"/>
        <s v="GR2 8/2"/>
        <n v="203020104"/>
        <n v="203020105"/>
        <n v="203020102"/>
        <n v="203020304"/>
        <n v="203020305"/>
        <n v="203020302"/>
        <s v="ADP-6/1"/>
        <s v="ADP-12/4"/>
        <n v="203020204"/>
        <n v="203020205"/>
        <s v="ADS-1/5"/>
        <s v="ADS-12/4"/>
        <s v="ADS-6/1"/>
        <n v="161375"/>
        <n v="203010201"/>
        <n v="203010205"/>
        <n v="203010202"/>
        <n v="203010401"/>
        <n v="203010402"/>
        <n v="203010301"/>
        <n v="203010302"/>
        <n v="203010102"/>
        <n v="203010101"/>
        <n v="161170"/>
        <n v="161585"/>
        <s v="AGS-6/1"/>
        <n v="161604"/>
        <n v="161600"/>
        <n v="161355"/>
        <n v="161352"/>
        <n v="202011103"/>
        <n v="203020504"/>
        <n v="203020501"/>
        <m/>
        <s v="ADT40-1/5"/>
        <n v="161190"/>
        <s v="ADT-1/55"/>
        <s v="ADT-6/1"/>
        <s v="Fin de Archivo"/>
      </sharedItems>
    </cacheField>
    <cacheField name="x" numFmtId="0">
      <sharedItems containsString="0" containsBlank="1" containsNumber="1" containsInteger="1" minValue="6" maxValue="12"/>
    </cacheField>
    <cacheField name="y" numFmtId="0">
      <sharedItems containsBlank="1"/>
    </cacheField>
    <cacheField name="z" numFmtId="0">
      <sharedItems containsString="0" containsBlank="1" containsNumber="1" containsInteger="1" minValue="0" maxValue="1" count="3">
        <n v="0"/>
        <n v="1"/>
        <m/>
      </sharedItems>
    </cacheField>
    <cacheField name="DescripProd" numFmtId="0">
      <sharedItems containsBlank="1" containsMixedTypes="1" containsNumber="1" containsInteger="1" minValue="0" maxValue="0"/>
    </cacheField>
    <cacheField name="tmIdCia" numFmtId="0">
      <sharedItems containsString="0" containsBlank="1" containsNumber="1" containsInteger="1" minValue="0" maxValue="0"/>
    </cacheField>
    <cacheField name="Compania" numFmtId="0">
      <sharedItems containsString="0" containsBlank="1" containsNumber="1" containsInteger="1" minValue="0" maxValue="0"/>
    </cacheField>
    <cacheField name="tmIdBodega" numFmtId="0">
      <sharedItems containsBlank="1" containsMixedTypes="1" containsNumber="1" containsInteger="1" minValue="0" maxValue="0"/>
    </cacheField>
    <cacheField name="Bodega" numFmtId="0">
      <sharedItems containsBlank="1" containsMixedTypes="1" containsNumber="1" containsInteger="1" minValue="0" maxValue="0"/>
    </cacheField>
    <cacheField name="tmNumLote" numFmtId="0">
      <sharedItems containsString="0" containsBlank="1" containsNumber="1" containsInteger="1" minValue="0" maxValue="0"/>
    </cacheField>
    <cacheField name="tmSaldoAnt" numFmtId="0">
      <sharedItems containsString="0" containsBlank="1" containsNumber="1" containsInteger="1" minValue="0" maxValue="1320"/>
    </cacheField>
    <cacheField name="tmCostoAnt" numFmtId="0">
      <sharedItems containsString="0" containsBlank="1" containsNumber="1" minValue="0" maxValue="88539270.808699995"/>
    </cacheField>
    <cacheField name="tmEntradas" numFmtId="0">
      <sharedItems containsString="0" containsBlank="1" containsNumber="1" minValue="0" maxValue="6194205.2807999998"/>
    </cacheField>
    <cacheField name="tmCostoEnt" numFmtId="0">
      <sharedItems containsString="0" containsBlank="1" containsNumber="1" minValue="0" maxValue="28485402.292599998"/>
    </cacheField>
    <cacheField name="tmSalidas" numFmtId="0">
      <sharedItems containsString="0" containsBlank="1" containsNumber="1" minValue="0" maxValue="1147075.0519999999"/>
    </cacheField>
    <cacheField name="tmCostoSal" numFmtId="0">
      <sharedItems containsString="0" containsBlank="1" containsNumber="1" minValue="0" maxValue="45047624.979199998"/>
    </cacheField>
    <cacheField name="NuevoSaldo" numFmtId="0">
      <sharedItems containsString="0" containsBlank="1" containsNumber="1" minValue="1" maxValue="5047130.2287999997"/>
    </cacheField>
    <cacheField name="volumen" numFmtId="0">
      <sharedItems containsString="0" containsBlank="1" containsNumber="1" minValue="0" maxValue="34320"/>
    </cacheField>
    <cacheField name="CostoTotal" numFmtId="0">
      <sharedItems containsString="0" containsBlank="1" containsNumber="1" minValue="57353.7526" maxValue="76398658.595100001"/>
    </cacheField>
    <cacheField name="CostoPromActual" numFmtId="0">
      <sharedItems containsString="0" containsBlank="1" containsNumber="1" minValue="104.4" maxValue="5047130.2287999997"/>
    </cacheField>
    <cacheField name="CostoTotalPromedio" numFmtId="0">
      <sharedItems containsBlank="1" containsMixedTypes="1" containsNumber="1" minValue="63713" maxValue="76398659.178399995"/>
    </cacheField>
    <cacheField name="TipoRef" numFmtId="0">
      <sharedItems containsDate="1" containsBlank="1" containsMixedTypes="1" minDate="2013-03-05T00:00:00" maxDate="2013-03-06T00:00:00"/>
    </cacheField>
    <cacheField name="FecUltcom" numFmtId="0">
      <sharedItems containsNonDate="0" containsDate="1" containsString="0" containsBlank="1" minDate="2011-08-31T00:00:00" maxDate="2013-03-21T00:00:00"/>
    </cacheField>
    <cacheField name="FecUltVta" numFmtId="0">
      <sharedItems containsDate="1" containsString="0" containsBlank="1" containsMixedTypes="1" minDate="1899-12-31T00:00:00" maxDate="2013-03-21T00:00:00"/>
    </cacheField>
    <cacheField name="Seriales" numFmtId="0">
      <sharedItems containsString="0" containsBlank="1" containsNumber="1" containsInteger="1" minValue="0" maxValue="0"/>
    </cacheField>
    <cacheField name="Lotes" numFmtId="0">
      <sharedItems containsString="0" containsBlank="1" containsNumber="1" containsInteger="1" minValue="0" maxValue="0"/>
    </cacheField>
    <cacheField name="Combo" numFmtId="0">
      <sharedItems containsString="0" containsBlank="1" containsNumber="1" containsInteger="1" minValue="0" maxValue="0"/>
    </cacheField>
    <cacheField name="Tanques" numFmtId="0">
      <sharedItems containsString="0" containsBlank="1" containsNumber="1" containsInteger="1" minValue="0" maxValue="0"/>
    </cacheField>
    <cacheField name="tmCdTanque" numFmtId="0">
      <sharedItems containsString="0" containsBlank="1" containsNumber="1" containsInteger="1" minValue="0" maxValue="7"/>
    </cacheField>
    <cacheField name="CdUnid" numFmtId="0">
      <sharedItems containsBlank="1" containsMixedTypes="1" containsNumber="1" containsInteger="1" minValue="1" maxValue="13"/>
    </cacheField>
    <cacheField name="UnidadPres" numFmtId="0">
      <sharedItems containsBlank="1"/>
    </cacheField>
    <cacheField name="CdUndMed" numFmtId="0">
      <sharedItems containsBlank="1"/>
    </cacheField>
    <cacheField name="UnidadMed" numFmtId="0">
      <sharedItems containsBlank="1" containsMixedTypes="1" containsNumber="1" containsInteger="1" minValue="229" maxValue="229"/>
    </cacheField>
    <cacheField name="CdSubgrupo" numFmtId="0">
      <sharedItems containsBlank="1" containsMixedTypes="1" containsNumber="1" containsInteger="1" minValue="2" maxValue="542"/>
    </cacheField>
    <cacheField name="Subgrupo" numFmtId="0">
      <sharedItems containsBlank="1" containsMixedTypes="1" containsNumber="1" containsInteger="1" minValue="202" maxValue="202"/>
    </cacheField>
    <cacheField name="CdGrupo" numFmtId="0">
      <sharedItems containsBlank="1" containsMixedTypes="1" containsNumber="1" containsInteger="1" minValue="2" maxValue="504"/>
    </cacheField>
    <cacheField name="Grupo" numFmtId="0">
      <sharedItems containsBlank="1" containsMixedTypes="1" containsNumber="1" containsInteger="1" minValue="200" maxValue="200"/>
    </cacheField>
    <cacheField name="CdLinea" numFmtId="0">
      <sharedItems containsBlank="1" containsMixedTypes="1" containsNumber="1" containsInteger="1" minValue="2" maxValue="500"/>
    </cacheField>
    <cacheField name="Linea" numFmtId="0">
      <sharedItems containsBlank="1" containsMixedTypes="1" containsNumber="1" containsInteger="1" minValue="0" maxValue="0"/>
    </cacheField>
    <cacheField name="CdMarca" numFmtId="0">
      <sharedItems containsBlank="1" containsMixedTypes="1" containsNumber="1" containsInteger="1" minValue="0" maxValue="0"/>
    </cacheField>
    <cacheField name="Marca" numFmtId="0">
      <sharedItems containsBlank="1"/>
    </cacheField>
    <cacheField name="Tamano" numFmtId="0">
      <sharedItems containsNonDate="0" containsString="0" containsBlank="1"/>
    </cacheField>
    <cacheField name="Color" numFmtId="0">
      <sharedItems containsString="0" containsBlank="1" containsNumber="1" containsInteger="1" minValue="203020501" maxValue="203020501"/>
    </cacheField>
    <cacheField name="Referencia" numFmtId="0">
      <sharedItems containsBlank="1" containsMixedTypes="1" containsNumber="1" minValue="0" maxValue="203090304"/>
    </cacheField>
    <cacheField name="ProdUltCosto" numFmtId="0">
      <sharedItems containsString="0" containsBlank="1" containsNumber="1" minValue="104.4" maxValue="1582358.32"/>
    </cacheField>
    <cacheField name="ProdCostoProm" numFmtId="0">
      <sharedItems containsString="0" containsBlank="1" containsNumber="1" minValue="104.4" maxValue="1763637.92"/>
    </cacheField>
    <cacheField name="IdTarIva" numFmtId="0">
      <sharedItems containsString="0" containsBlank="1" containsNumber="1" containsInteger="1" minValue="0" maxValue="105"/>
    </cacheField>
    <cacheField name="Tarifa" numFmtId="0">
      <sharedItems containsBlank="1" containsMixedTypes="1" containsNumber="1" containsInteger="1" minValue="0" maxValue="16"/>
    </cacheField>
    <cacheField name="Simbolo" numFmtId="0">
      <sharedItems containsBlank="1"/>
    </cacheField>
    <cacheField name="IvaInc" numFmtId="0">
      <sharedItems containsString="0" containsBlank="1" containsNumber="1" containsInteger="1" minValue="34" maxValue="83451"/>
    </cacheField>
    <cacheField name="Precio1" numFmtId="0">
      <sharedItems containsString="0" containsBlank="1" containsNumber="1" minValue="1" maxValue="2247710"/>
    </cacheField>
    <cacheField name="Precio2" numFmtId="0">
      <sharedItems containsString="0" containsBlank="1" containsNumber="1" containsInteger="1" minValue="0" maxValue="2212170"/>
    </cacheField>
    <cacheField name="Precio3" numFmtId="0">
      <sharedItems containsString="0" containsBlank="1" containsNumber="1" containsInteger="1" minValue="0" maxValue="2457967"/>
    </cacheField>
    <cacheField name="Precio4" numFmtId="0">
      <sharedItems containsString="0" containsBlank="1" containsNumber="1" containsInteger="1" minValue="0" maxValue="3072459"/>
    </cacheField>
    <cacheField name="Precio5" numFmtId="0">
      <sharedItems containsString="0" containsBlank="1" containsNumber="1" minValue="0" maxValue="860005223"/>
    </cacheField>
    <cacheField name="IdProv" numFmtId="0">
      <sharedItems containsBlank="1" containsMixedTypes="1" containsNumber="1" containsInteger="1" minValue="811015013" maxValue="900044844"/>
    </cacheField>
    <cacheField name="NomProveedor" numFmtId="0">
      <sharedItems containsBlank="1"/>
    </cacheField>
    <cacheField name="DescripLong" numFmtId="0">
      <sharedItems containsBlank="1"/>
    </cacheField>
    <cacheField name="DescripAbrv" numFmtId="0">
      <sharedItems containsBlank="1" containsMixedTypes="1" containsNumber="1" containsInteger="1" minValue="0" maxValue="0"/>
    </cacheField>
    <cacheField name="ExtciaMin" numFmtId="0">
      <sharedItems containsString="0" containsBlank="1" containsNumber="1" containsInteger="1" minValue="0" maxValue="230"/>
    </cacheField>
    <cacheField name="ExtciaMax" numFmtId="0">
      <sharedItems containsString="0" containsBlank="1" containsNumber="1" containsInteger="1" minValue="0" maxValue="600"/>
    </cacheField>
    <cacheField name="ExtciaAct" numFmtId="0">
      <sharedItems containsString="0" containsBlank="1" containsNumber="1" minValue="0" maxValue="13643"/>
    </cacheField>
    <cacheField name="Factor1" numFmtId="0">
      <sharedItems containsString="0" containsBlank="1" containsNumber="1" containsInteger="1" minValue="0" maxValue="3"/>
    </cacheField>
    <cacheField name="Factor2" numFmtId="0">
      <sharedItems containsString="0" containsBlank="1" containsNumber="1" minValue="0" maxValue="55"/>
    </cacheField>
    <cacheField name="Factor3" numFmtId="0">
      <sharedItems containsString="0" containsBlank="1" containsNumber="1" containsInteger="1" minValue="0" maxValue="0"/>
    </cacheField>
    <cacheField name="Factor4" numFmtId="0">
      <sharedItems containsString="0" containsBlank="1" containsNumber="1" containsInteger="1" minValue="0" maxValue="0"/>
    </cacheField>
    <cacheField name="Factor5" numFmtId="0">
      <sharedItems containsString="0" containsBlank="1" containsNumber="1" containsInteger="1" minValue="0" maxValue="0"/>
    </cacheField>
    <cacheField name="ProdInactivo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fael Ernesto Becerra Rojas" refreshedDate="41353.752996875002" createdVersion="4" refreshedVersion="4" minRefreshableVersion="3" recordCount="159">
  <cacheSource type="worksheet">
    <worksheetSource ref="A4:BM1048576" sheet="Hoja3"/>
  </cacheSource>
  <cacheFields count="65">
    <cacheField name="tmIdProducto" numFmtId="0">
      <sharedItems containsBlank="1" containsMixedTypes="1" containsNumber="1" containsInteger="1" minValue="201010101" maxValue="9999999992" count="150">
        <n v="204050200"/>
        <n v="204040200"/>
        <n v="204040100"/>
        <n v="204030100"/>
        <n v="203030105"/>
        <n v="201020112"/>
        <n v="203070205"/>
        <n v="204070200"/>
        <n v="202020202"/>
        <n v="202020201"/>
        <n v="201010101"/>
        <n v="201010104"/>
        <n v="201010102"/>
        <n v="201010103"/>
        <n v="203040203"/>
        <n v="203050104"/>
        <n v="203080301"/>
        <n v="202030111"/>
        <n v="202030112"/>
        <n v="202030113"/>
        <n v="202010631"/>
        <n v="202010621"/>
        <n v="202010611"/>
        <n v="202010511"/>
        <n v="202010821"/>
        <n v="202010711"/>
        <n v="202010741"/>
        <n v="202010531"/>
        <n v="202010911"/>
        <n v="202010331"/>
        <n v="202010121"/>
        <n v="202010141"/>
        <n v="202010131"/>
        <n v="202010111"/>
        <n v="203080905"/>
        <n v="204080900"/>
        <n v="202040633"/>
        <n v="202040621"/>
        <n v="202040611"/>
        <n v="202040811"/>
        <n v="202040741"/>
        <n v="202040721"/>
        <n v="202040731"/>
        <n v="202041011"/>
        <n v="202040531"/>
        <n v="202040911"/>
        <n v="202040742"/>
        <n v="202040732"/>
        <n v="202041012"/>
        <n v="202040912"/>
        <n v="202041100"/>
        <n v="202040631"/>
        <n v="202040613"/>
        <n v="202040623"/>
        <n v="202040521"/>
        <n v="202040511"/>
        <n v="202040211"/>
        <n v="202040711"/>
        <n v="202040331"/>
        <n v="202040121"/>
        <n v="202040141"/>
        <n v="202040131"/>
        <n v="202040111"/>
        <n v="202040421"/>
        <n v="202040212"/>
        <n v="202040312"/>
        <n v="202040332"/>
        <n v="202040142"/>
        <n v="202040132"/>
        <n v="202040122"/>
        <n v="202040112"/>
        <n v="202040422"/>
        <n v="202010912"/>
        <n v="202010312"/>
        <n v="202010332"/>
        <n v="202010122"/>
        <n v="202010112"/>
        <n v="203060101"/>
        <n v="203060104"/>
        <n v="204060100"/>
        <n v="203060204"/>
        <n v="203060201"/>
        <n v="204060200"/>
        <n v="203060304"/>
        <n v="203060305"/>
        <n v="203060404"/>
        <n v="203060405"/>
        <n v="204060400"/>
        <n v="201020306"/>
        <n v="201020302"/>
        <n v="201020305"/>
        <n v="201020301"/>
        <n v="201020308"/>
        <n v="201020307"/>
        <n v="201020303"/>
        <n v="201020309"/>
        <n v="201020310"/>
        <n v="201020304"/>
        <n v="201010105"/>
        <n v="201020109"/>
        <n v="201020103"/>
        <n v="201020107"/>
        <n v="201020104"/>
        <n v="201020105"/>
        <n v="201020110"/>
        <n v="201020102"/>
        <n v="201010106"/>
        <n v="201020106"/>
        <n v="201020108"/>
        <n v="201020111"/>
        <n v="201020101"/>
        <n v="201020202"/>
        <n v="201020203"/>
        <n v="201020201"/>
        <n v="201020205"/>
        <n v="201020204"/>
        <n v="204050100"/>
        <n v="201020206"/>
        <n v="202010633"/>
        <n v="202010623"/>
        <n v="202010613"/>
        <n v="204080300"/>
        <n v="203080304"/>
        <n v="203080305"/>
        <n v="203080302"/>
        <n v="9999999992"/>
        <n v="203020104"/>
        <n v="204020100"/>
        <n v="203020304"/>
        <n v="204020300"/>
        <n v="204020200"/>
        <n v="203010201"/>
        <n v="204010200"/>
        <n v="204010400"/>
        <n v="203010402"/>
        <n v="204010300"/>
        <n v="203010301"/>
        <n v="203010102"/>
        <n v="204010100"/>
        <n v="203010101"/>
        <n v="202020101"/>
        <n v="202011104"/>
        <n v="202011101"/>
        <n v="202011106"/>
        <n v="202011102"/>
        <n v="202011103"/>
        <n v="203020502"/>
        <n v="204020500"/>
        <s v="Fin de Archivo"/>
        <m/>
      </sharedItems>
    </cacheField>
    <cacheField name="DescripProd" numFmtId="0">
      <sharedItems containsBlank="1"/>
    </cacheField>
    <cacheField name="tmIdCia" numFmtId="0">
      <sharedItems containsString="0" containsBlank="1" containsNumber="1" containsInteger="1" minValue="0" maxValue="0"/>
    </cacheField>
    <cacheField name="Compania" numFmtId="0">
      <sharedItems containsNonDate="0" containsString="0" containsBlank="1"/>
    </cacheField>
    <cacheField name="tmIdBodega" numFmtId="0">
      <sharedItems containsString="0" containsBlank="1" containsNumber="1" containsInteger="1" minValue="0" maxValue="0"/>
    </cacheField>
    <cacheField name="Bodega" numFmtId="0">
      <sharedItems containsBlank="1"/>
    </cacheField>
    <cacheField name="tmNumLote" numFmtId="0">
      <sharedItems containsString="0" containsBlank="1" containsNumber="1" containsInteger="1" minValue="0" maxValue="0"/>
    </cacheField>
    <cacheField name="tmSaldoAnt" numFmtId="0">
      <sharedItems containsString="0" containsBlank="1" containsNumber="1" minValue="0" maxValue="97910"/>
    </cacheField>
    <cacheField name="tmCostoAnt" numFmtId="0">
      <sharedItems containsString="0" containsBlank="1" containsNumber="1" minValue="0" maxValue="79103143.550300002"/>
    </cacheField>
    <cacheField name="tmEntradas" numFmtId="0">
      <sharedItems containsString="0" containsBlank="1" containsNumber="1" containsInteger="1" minValue="0" maxValue="37225"/>
    </cacheField>
    <cacheField name="tmCostoEnt" numFmtId="0">
      <sharedItems containsString="0" containsBlank="1" containsNumber="1" minValue="0" maxValue="105700580.40000001"/>
    </cacheField>
    <cacheField name="tmSalidas" numFmtId="0">
      <sharedItems containsString="0" containsBlank="1" containsNumber="1" minValue="0" maxValue="30250"/>
    </cacheField>
    <cacheField name="tmCostoSal" numFmtId="0">
      <sharedItems containsString="0" containsBlank="1" containsNumber="1" minValue="0" maxValue="105681103.41859999"/>
    </cacheField>
    <cacheField name="NuevoSaldo" numFmtId="0">
      <sharedItems containsString="0" containsBlank="1" containsNumber="1" minValue="0.41470000000000001" maxValue="83205"/>
    </cacheField>
    <cacheField name="volumen" numFmtId="0">
      <sharedItems containsString="0" containsBlank="1" containsNumber="1" minValue="0" maxValue="221307.09"/>
    </cacheField>
    <cacheField name="CostoTotal" numFmtId="0">
      <sharedItems containsString="0" containsBlank="1" containsNumber="1" minValue="948.88" maxValue="85387859.012099996"/>
    </cacheField>
    <cacheField name="CostoPromActual" numFmtId="0">
      <sharedItems containsString="0" containsBlank="1" containsNumber="1" minValue="104" maxValue="943809.38600000006"/>
    </cacheField>
    <cacheField name="CostoTotalPromedio" numFmtId="0">
      <sharedItems containsString="0" containsBlank="1" containsNumber="1" minValue="948.88" maxValue="85387858.958078995"/>
    </cacheField>
    <cacheField name="TipoRef" numFmtId="0">
      <sharedItems containsBlank="1"/>
    </cacheField>
    <cacheField name="FecUltcom" numFmtId="0">
      <sharedItems containsNonDate="0" containsDate="1" containsString="0" containsBlank="1" minDate="2012-10-30T00:00:00" maxDate="2013-03-21T00:00:00"/>
    </cacheField>
    <cacheField name="FecUltVta" numFmtId="0">
      <sharedItems containsNonDate="0" containsDate="1" containsString="0" containsBlank="1" minDate="2013-02-26T00:00:00" maxDate="2013-03-21T00:00:00"/>
    </cacheField>
    <cacheField name="Seriales" numFmtId="0">
      <sharedItems containsString="0" containsBlank="1" containsNumber="1" containsInteger="1" minValue="0" maxValue="0"/>
    </cacheField>
    <cacheField name="Lotes" numFmtId="0">
      <sharedItems containsString="0" containsBlank="1" containsNumber="1" containsInteger="1" minValue="0" maxValue="0"/>
    </cacheField>
    <cacheField name="Combo" numFmtId="0">
      <sharedItems containsString="0" containsBlank="1" containsNumber="1" containsInteger="1" minValue="0" maxValue="0"/>
    </cacheField>
    <cacheField name="Tanques" numFmtId="0">
      <sharedItems containsString="0" containsBlank="1" containsNumber="1" containsInteger="1" minValue="0" maxValue="0"/>
    </cacheField>
    <cacheField name="tmCdTanque" numFmtId="0">
      <sharedItems containsString="0" containsBlank="1" containsNumber="1" containsInteger="1" minValue="0" maxValue="0"/>
    </cacheField>
    <cacheField name="CdUnid" numFmtId="0">
      <sharedItems containsString="0" containsBlank="1" containsNumber="1" containsInteger="1" minValue="1" maxValue="14"/>
    </cacheField>
    <cacheField name="UnidadPres" numFmtId="0">
      <sharedItems containsBlank="1"/>
    </cacheField>
    <cacheField name="CdUndMed" numFmtId="0">
      <sharedItems containsBlank="1"/>
    </cacheField>
    <cacheField name="UnidadMed" numFmtId="0">
      <sharedItems containsBlank="1"/>
    </cacheField>
    <cacheField name="CdSubgrupo" numFmtId="0">
      <sharedItems containsString="0" containsBlank="1" containsNumber="1" containsInteger="1" minValue="2" maxValue="315"/>
    </cacheField>
    <cacheField name="Subgrupo" numFmtId="0">
      <sharedItems containsBlank="1"/>
    </cacheField>
    <cacheField name="CdGrupo" numFmtId="0">
      <sharedItems containsString="0" containsBlank="1" containsNumber="1" containsInteger="1" minValue="2" maxValue="301"/>
    </cacheField>
    <cacheField name="Grupo" numFmtId="0">
      <sharedItems containsBlank="1"/>
    </cacheField>
    <cacheField name="CdLinea" numFmtId="0">
      <sharedItems containsString="0" containsBlank="1" containsNumber="1" containsInteger="1" minValue="2" maxValue="300"/>
    </cacheField>
    <cacheField name="Linea" numFmtId="0">
      <sharedItems containsBlank="1"/>
    </cacheField>
    <cacheField name="CdMarca" numFmtId="0">
      <sharedItems containsString="0" containsBlank="1" containsNumber="1" containsInteger="1" minValue="0" maxValue="0"/>
    </cacheField>
    <cacheField name="Marca" numFmtId="0">
      <sharedItems containsBlank="1"/>
    </cacheField>
    <cacheField name="Tamano" numFmtId="0">
      <sharedItems containsNonDate="0" containsString="0" containsBlank="1"/>
    </cacheField>
    <cacheField name="Color" numFmtId="0">
      <sharedItems containsNonDate="0" containsString="0" containsBlank="1"/>
    </cacheField>
    <cacheField name="Referencia" numFmtId="0">
      <sharedItems containsString="0" containsBlank="1" containsNumber="1" containsInteger="1" minValue="0" maxValue="9999999992"/>
    </cacheField>
    <cacheField name="ProdUltCosto" numFmtId="0">
      <sharedItems containsString="0" containsBlank="1" containsNumber="1" minValue="104" maxValue="943809.38600000006"/>
    </cacheField>
    <cacheField name="ProdCostoProm" numFmtId="0">
      <sharedItems containsString="0" containsBlank="1" containsNumber="1" minValue="104" maxValue="943809.38600000006"/>
    </cacheField>
    <cacheField name="IdTarIva" numFmtId="0">
      <sharedItems containsString="0" containsBlank="1" containsNumber="1" containsInteger="1" minValue="9" maxValue="106"/>
    </cacheField>
    <cacheField name="Tarifa" numFmtId="0">
      <sharedItems containsString="0" containsBlank="1" containsNumber="1" minValue="0" maxValue="16"/>
    </cacheField>
    <cacheField name="Simbolo" numFmtId="0">
      <sharedItems containsBlank="1"/>
    </cacheField>
    <cacheField name="IvaInc" numFmtId="0">
      <sharedItems containsNonDate="0" containsString="0" containsBlank="1"/>
    </cacheField>
    <cacheField name="Precio1" numFmtId="0">
      <sharedItems containsString="0" containsBlank="1" containsNumber="1" minValue="1" maxValue="1712322"/>
    </cacheField>
    <cacheField name="Precio2" numFmtId="0">
      <sharedItems containsString="0" containsBlank="1" containsNumber="1" containsInteger="1" minValue="0" maxValue="1619064"/>
    </cacheField>
    <cacheField name="Precio3" numFmtId="0">
      <sharedItems containsString="0" containsBlank="1" containsNumber="1" containsInteger="1" minValue="0" maxValue="1686525"/>
    </cacheField>
    <cacheField name="Precio4" numFmtId="0">
      <sharedItems containsString="0" containsBlank="1" containsNumber="1" containsInteger="1" minValue="0" maxValue="2248700"/>
    </cacheField>
    <cacheField name="Precio5" numFmtId="0">
      <sharedItems containsString="0" containsBlank="1" containsNumber="1" containsInteger="1" minValue="0" maxValue="0"/>
    </cacheField>
    <cacheField name="IdProv" numFmtId="0">
      <sharedItems containsString="0" containsBlank="1" containsNumber="1" containsInteger="1" minValue="800072959" maxValue="890925108"/>
    </cacheField>
    <cacheField name="NomProveedor" numFmtId="0">
      <sharedItems containsBlank="1"/>
    </cacheField>
    <cacheField name="DescripLong" numFmtId="0">
      <sharedItems containsNonDate="0" containsString="0" containsBlank="1"/>
    </cacheField>
    <cacheField name="DescripAbrv" numFmtId="0">
      <sharedItems containsBlank="1"/>
    </cacheField>
    <cacheField name="ExtciaMin" numFmtId="0">
      <sharedItems containsString="0" containsBlank="1" containsNumber="1" containsInteger="1" minValue="0" maxValue="0"/>
    </cacheField>
    <cacheField name="ExtciaMax" numFmtId="0">
      <sharedItems containsString="0" containsBlank="1" containsNumber="1" containsInteger="1" minValue="0" maxValue="0"/>
    </cacheField>
    <cacheField name="ExtciaAct" numFmtId="0">
      <sharedItems containsString="0" containsBlank="1" containsNumber="1" minValue="0.41439999999999999" maxValue="83205"/>
    </cacheField>
    <cacheField name="Factor1" numFmtId="0">
      <sharedItems containsString="0" containsBlank="1" containsNumber="1" containsInteger="1" minValue="0" maxValue="0"/>
    </cacheField>
    <cacheField name="Factor2" numFmtId="0">
      <sharedItems containsString="0" containsBlank="1" containsNumber="1" containsInteger="1" minValue="0" maxValue="1517"/>
    </cacheField>
    <cacheField name="Factor3" numFmtId="0">
      <sharedItems containsString="0" containsBlank="1" containsNumber="1" containsInteger="1" minValue="0" maxValue="0"/>
    </cacheField>
    <cacheField name="Factor4" numFmtId="0">
      <sharedItems containsString="0" containsBlank="1" containsNumber="1" containsInteger="1" minValue="0" maxValue="0"/>
    </cacheField>
    <cacheField name="Factor5" numFmtId="0">
      <sharedItems containsString="0" containsBlank="1" containsNumber="1" containsInteger="1" minValue="0" maxValue="0"/>
    </cacheField>
    <cacheField name="ProdInactivo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ristian.españa" refreshedDate="41354.402368518517" createdVersion="3" refreshedVersion="4" minRefreshableVersion="3" recordCount="464">
  <cacheSource type="worksheet">
    <worksheetSource ref="A1:I465" sheet="disponible" r:id="rId2"/>
  </cacheSource>
  <cacheFields count="9">
    <cacheField name="Ubica" numFmtId="0">
      <sharedItems/>
    </cacheField>
    <cacheField name="Codigo" numFmtId="0">
      <sharedItems containsMixedTypes="1" containsNumber="1" containsInteger="1" minValue="121102" maxValue="203090304" count="124">
        <s v="RC-6/1"/>
        <s v="ADT-1/55"/>
        <s v="GR2 16K"/>
        <n v="161104"/>
        <s v="ADTSAE40 -1/5"/>
        <s v="AGE-6/1"/>
        <n v="161600"/>
        <n v="161604"/>
        <s v="ADS-1/5"/>
        <n v="161300"/>
        <s v="AM4T-12/4"/>
        <n v="156005"/>
        <s v="GRCh 180K"/>
        <s v="ADT40-1/55"/>
        <n v="203090304"/>
        <n v="161170"/>
        <n v="191344"/>
        <n v="500402"/>
        <n v="500505"/>
        <n v="203010401"/>
        <s v="RC-12/4"/>
        <s v="GFP16K"/>
        <s v="GR2 48/330"/>
        <s v="GR2 180K"/>
        <n v="161049"/>
        <n v="203080905"/>
        <n v="203020502"/>
        <s v="GR2 8/2"/>
        <s v="ADP-12/4"/>
        <s v="AGE-12/4"/>
        <s v="AGE-1/55"/>
        <s v="AM4T-1/55"/>
        <n v="203080304"/>
        <s v="GRCh 8/2"/>
        <n v="203010201"/>
        <s v="POP"/>
        <n v="203020305"/>
        <s v="AT85-1/55"/>
        <s v="ADT-6/1"/>
        <n v="203040201"/>
        <s v="EXH"/>
        <s v="GFP 48/330"/>
        <s v="AGS-6/1"/>
        <s v="GRCh 48/330"/>
        <s v="AT85-12/4"/>
        <n v="203010205"/>
        <n v="161305"/>
        <n v="161585"/>
        <n v="203060304"/>
        <n v="203080302"/>
        <n v="121103"/>
        <n v="121102"/>
        <s v="ADS-6/1"/>
        <n v="203040103"/>
        <n v="203060305"/>
        <n v="161254"/>
        <n v="203010302"/>
        <n v="203050201"/>
        <s v="AT80-6/1"/>
        <n v="203060405"/>
        <n v="203060204"/>
        <n v="161520"/>
        <n v="203020104"/>
        <n v="203010301"/>
        <s v="GFP180K"/>
        <s v="GFP 8/2"/>
        <n v="203020105"/>
        <n v="191335"/>
        <s v="DOT 4*24/240"/>
        <n v="203030101"/>
        <n v="191304"/>
        <n v="203020304"/>
        <n v="203010202"/>
        <s v="AT80-12/4"/>
        <n v="191325"/>
        <n v="191345"/>
        <n v="161355"/>
        <n v="161310"/>
        <n v="203080301"/>
        <n v="203040101"/>
        <n v="191365"/>
        <s v="TER-1/55"/>
        <n v="191354"/>
        <n v="161044"/>
        <n v="203080904"/>
        <n v="203010102"/>
        <n v="161171"/>
        <n v="203080305"/>
        <s v="AT85-6/1"/>
        <n v="203020504"/>
        <s v="AGE-1/5"/>
        <n v="161505"/>
        <n v="203010101"/>
        <n v="191160"/>
        <n v="203020204"/>
        <s v="LF-24/240"/>
        <n v="203040203"/>
        <n v="203050204"/>
        <n v="203070201"/>
        <s v="GRCh 16K"/>
        <n v="203050101"/>
        <n v="203020501"/>
        <n v="203060104"/>
        <n v="161100"/>
        <n v="203020102"/>
        <n v="203010402"/>
        <s v="HD150-1/55"/>
        <n v="203050203"/>
        <n v="203060101"/>
        <n v="203060201"/>
        <s v="DOT 4*12/900"/>
        <s v="H2O-24/550"/>
        <n v="203040205"/>
        <s v="LF-12/900"/>
        <n v="203020205"/>
        <n v="161375"/>
        <n v="203060404"/>
        <s v="ATF-12/4"/>
        <n v="191315" u="1"/>
        <n v="191309" u="1"/>
        <n v="191311" u="1"/>
        <n v="191312" u="1"/>
        <n v="191313" u="1"/>
        <n v="191314" u="1"/>
      </sharedItems>
    </cacheField>
    <cacheField name="Descripcion" numFmtId="0">
      <sharedItems count="139">
        <s v="REFRIGERANTE CTE - 6/1"/>
        <s v="TRUCK SAE 50 - 1/55"/>
        <s v="ROAD RODAMIENTOS 2 BALDE 16 KLS"/>
        <s v="2T AQUA 1/5 GARRAFA"/>
        <s v="TRUCK SAE 40 - 1/5"/>
        <s v="EXTREME SAE 50 - 6/1"/>
        <s v="BRIO GAS 20W-50 API SL *15 GL"/>
        <s v="BRIO GAS 20W50 API SL *5 GALONES"/>
        <s v="SPECTRA SAE 15W40 - 1/5"/>
        <s v="BRIO 20 W 50 JASO SL MINITAMBOR"/>
        <s v="4T 20W 50 API SG JASO MA 12/4"/>
        <s v="BRIO BLUE GREASE TAMBOR 180 KL"/>
        <s v="RED CHASS REDGREASE 2 TAMBOR 180"/>
        <s v="TRUCK SAE 40 - 1/55"/>
        <s v="GEAR EP ISO 320 X 5 GALONES"/>
        <s v="SUPREME SAE 10W30 SL -MINITAMBOR"/>
        <s v="BRIO GEAR EP ISO 220 - 1/5"/>
        <s v="ADITIVO GASOLINA (EXCENTO)"/>
        <s v="ADITIVO DIESEL (EXCENTO)"/>
        <s v="BRIO SUPREME AR 25W60 SJ 12/1"/>
        <s v="REFRIGERANTE CTE - 12/4"/>
        <s v="FORZA 2 EP-2  BALDE 16 KLS"/>
        <s v="ROAD RODAMIENTOS 2 CAJA 48/330"/>
        <s v="ROAD RODAMIENTOS 2 TAMBOR 180 KLS"/>
        <s v="POWER  AW ISO 32 - 1/55"/>
        <s v="BRIO DTH PLUS 1/55"/>
        <s v="BRIO TRUCK 50 GALÓN (6/1)"/>
        <s v="ROAD RODAMIENTOS 2 CAJA 8/2"/>
        <s v="SPECTRA PLUS 15W40 CI-4/SL 12/4"/>
        <s v="EXTREME SAE 50 - 12/4"/>
        <s v="EXTREME SAE 50 - 1/55"/>
        <s v="4T 20W 50 API SG JASO MA 1/55"/>
        <s v="BRIO POWER ISO VG 68 1/5"/>
        <s v="RED CHASS REDGREASE 2 CAJA 8/2"/>
        <s v="BRIO SUPREME 20W50 12/1"/>
        <s v="MATERIAL POP"/>
        <s v="SPECTRA PLUS 15 W40 CI-4  1/55"/>
        <s v="85W-140 HIGH GEAR - 1/55"/>
        <s v="TRUCK SAE 50 - 6/1"/>
        <s v="BRIO 2T JASO FB 12/1"/>
        <s v="EXHIBIDORES BRIO"/>
        <s v="FORZA 2 EP-2  CAJA 48/330"/>
        <s v="SUPREME SAE 20W50 - 6/1"/>
        <s v="RED CHASS REDGREASE 2 CAJA 48/330"/>
        <s v="85W-140 HIGH GEAR - 12/4"/>
        <s v="BRIO SUPREME 20W-50 1/55"/>
        <s v="BRIO 25W - 60 TAMBOR"/>
        <s v="SUPREME SAE 10W30 -1/55"/>
        <s v="BRIO H. GEAR 80W90"/>
        <s v="BRIO POWER ISO VG 68 6/1"/>
        <s v="LARGA VIDA REFRIGERANTE 6/1"/>
        <s v="LARGA VIDA REFRIGERANTE 12/4"/>
        <s v="SPECTRA SAE 15W40 - 6/1"/>
        <s v="2T PLUS JASO FD 24/1"/>
        <s v="BRIO HIGH GEAR 80W-90 1/55"/>
        <s v="POWER ISO VG 100-1/5 GARRAFA"/>
        <s v="SUPREME GAS 20W50 SL 6/1"/>
        <s v="BRIO 2T AQUA TC-W3 12/1"/>
        <s v="HIGH GEAR 80W-90 - 6/1"/>
        <s v="HIGH GEAR 85W140 GL-5 1/55"/>
        <s v="BRIO HIGH GEAR 75W90, 1/5"/>
        <s v="BRIO DTH MINITAMBOR * 1/15"/>
        <s v="SPECTRA MAX 15W40 CJ4- 1/5"/>
        <s v="SUPREME GAS 20W50 SL 12/1"/>
        <s v="FORZA 2 EP-2  TAMBOR 180 KLS"/>
        <s v="FORZA 2 EP-2  CAJA 8/2"/>
        <s v="SPECTRA MAX 15W40 CJ4-1/55"/>
        <s v="BRIO GEAR EP ISO 320 - 1/55"/>
        <s v="LIQUIDO PARA FRENOS DOT 4*24/240"/>
        <s v="4T MOTO+10W40 MA2 12/1"/>
        <s v="GRASA BRIO COPAS 3 - 180 KG"/>
        <s v="SPECTRA PLUS 15W40 CI4 1/5"/>
        <s v="BRIO SUPREME 20W50 6/1"/>
        <s v="HIGH GEAR 80W-90 - 12/4"/>
        <s v="BRIO GEAR EP ISO 680 - 1/55"/>
        <s v="BRIO GEAR EP ISO 220*55 GALONES"/>
        <s v="BRIO 20W - 50 SM TAMBOR"/>
        <s v="25W60 API CF-4 / SF - 1/15"/>
        <s v="BRIO POWER ISO 68 -12/1"/>
        <s v="2T PLUS JASO FD 12/1"/>
        <s v="BRIO LUBRICANTE DE PROCESO ISO 22"/>
        <s v="BRIO TERMICO 22 - 1/55"/>
        <s v="BRIO SOLUBLE GARRAFA 1/5"/>
        <s v="POWER AW ISO 32 - 1/5"/>
        <s v="BRIO DTH PLU 1/5"/>
        <s v="SUPREME MAX 10W40 SN 6/1"/>
        <s v="BRIO HIDRAULICO 10W -1/55"/>
        <s v="BRIO POWER ISO 68 1/55"/>
        <s v="85W-140 HIGH GEAR - 6/1"/>
        <s v="BRIO TRUCK 50 BALDE (1/5)"/>
        <s v="EXTREME SAE 50 - 1/5"/>
        <s v="ACEITE BRIO SOLUBLE  1/55"/>
        <s v="SUPREME MAX 10W40 SN 12/1"/>
        <s v="GRASA RED CHASS NO 3 * 16K"/>
        <s v="SPECTRA PRE 15W40 CI4- 1/5"/>
        <s v="LIQUIDOS PARA FRENOS - 24/240 DOT3"/>
        <s v="BRIO 2T JASO FB 24/1"/>
        <s v="BRIO 2T AQUA TC-W3 1/5"/>
        <s v="ATF PLUS DEXRON III 12/1"/>
        <s v="RED CHASS REDGREASE 2 BALDE 16 KLS"/>
        <s v="BRIO OUTBOARD 4T 10W40 12/1"/>
        <s v="TRUCK 50 CF2/CF/SF 12/1"/>
        <s v="BRIO HIGH GEAR 75W85 , 1/5"/>
        <s v="BRIO 2T JASO FD *15 GALONES"/>
        <s v="SPECTRA MAX 15W40 CJ4 6/1"/>
        <s v="BRIO SUPREME AR 24W60, 6/1"/>
        <s v="BRIO HIDRAULICO R&amp;O 150"/>
        <s v="BRIO 2T AQUA TC-W3 24/1"/>
        <s v="BRIO HIGH GEAR 75W85 12/1"/>
        <s v="BRIO HIGH GEAR 75W90 12/1"/>
        <s v="LIQUIDO PARA FRENOS DOT 4*12/900"/>
        <s v="AGUA PARA BATERIAS - 24/550 ML"/>
        <s v="BRIO 2T JASO FB 1/55"/>
        <s v="LIQUIDOS PARA FRENOS - 12/900 DOT3"/>
        <s v="SPECTRA PRE 15W40 CI4+ 1/55"/>
        <s v="SPECTRA PLUS PREMIUM CI4 TAMBOR"/>
        <s v="HIGH GEAR 85W140 GL-5 1/5"/>
        <s v="ATF DEXROM II D 12/4"/>
        <s v="2T JASO - 12/4" u="1"/>
        <s v="2T JASO - 24/8" u="1"/>
        <s v="TRUCK SAE 50 - 12/4" u="1"/>
        <s v="POWER ISO VG 68 - 6/1" u="1"/>
        <s v="SPECTRA PLUS 15W40 CI-4/SL 1/55" u="1"/>
        <s v="SUPREME SAE 20W50 - 12/4" u="1"/>
        <s v="BRIO GEAR 4/60 BALDE 16K" u="1"/>
        <s v="85W-140 HIGH GEAR - 1/5" u="1"/>
        <s v="SUPREME SAE 20W50 - 1/55" u="1"/>
        <s v="POWER ISO VG 68 - 1/55" u="1"/>
        <s v="SPECTRA SAE 15W40 - 12/4" u="1"/>
        <s v="BRIO ELECTRIVOLT BALDE 16K" u="1"/>
        <s v="POWER ISO VG 68 - 12/4" u="1"/>
        <s v="HIGH GEAR 80W-90 - 1/5" u="1"/>
        <s v="BRIO TEMPLE" u="1"/>
        <s v="SPECTRA PLUS 15W40 CI-4/SL 6/1" u="1"/>
        <s v="BRIO MULTISYN BALDE 16K" u="1"/>
        <s v="BRIO ENGRANAJES DESCUBIERTOS" u="1"/>
        <s v="2T AQUA TC W III 50.1 12/4" u="1"/>
        <s v="SPECTRA SAE 15W40 CH4- 1/55" u="1"/>
        <s v="BRIO SYN BALDE 16K" u="1"/>
      </sharedItems>
    </cacheField>
    <cacheField name="Cant" numFmtId="0">
      <sharedItems containsSemiMixedTypes="0" containsString="0" containsNumber="1" containsInteger="1" minValue="1" maxValue="77"/>
    </cacheField>
    <cacheField name="UNAL" numFmtId="0">
      <sharedItems/>
    </cacheField>
    <cacheField name="SKU" numFmtId="0">
      <sharedItems containsSemiMixedTypes="0" containsString="0" containsNumber="1" containsInteger="1" minValue="3" maxValue="120"/>
    </cacheField>
    <cacheField name="Lote" numFmtId="0">
      <sharedItems containsDate="1" containsMixedTypes="1" minDate="1899-12-31T04:01:03" maxDate="2013-06-27T00:00:00"/>
    </cacheField>
    <cacheField name="F Vence" numFmtId="0">
      <sharedItems containsNonDate="0" containsDate="1" containsString="0" containsBlank="1" minDate="2011-01-03T00:00:00" maxDate="2013-12-07T00:00:00"/>
    </cacheField>
    <cacheField name="Nombre 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afael Ernesto Becerra Rojas" refreshedDate="41355.406090972225" createdVersion="4" refreshedVersion="4" minRefreshableVersion="3" recordCount="121">
  <cacheSource type="worksheet">
    <worksheetSource ref="A8:AB129" sheet="DATA MAESTRA" r:id="rId2"/>
  </cacheSource>
  <cacheFields count="28">
    <cacheField name="#" numFmtId="0">
      <sharedItems containsSemiMixedTypes="0" containsString="0" containsNumber="1" containsInteger="1" minValue="1" maxValue="121"/>
    </cacheField>
    <cacheField name="CÓDIGO NUEVO" numFmtId="0">
      <sharedItems containsSemiMixedTypes="0" containsString="0" containsNumber="1" containsInteger="1" minValue="203010101" maxValue="203111105"/>
    </cacheField>
    <cacheField name="CODIGO VIEJO" numFmtId="0">
      <sharedItems containsBlank="1" containsMixedTypes="1" containsNumber="1" containsInteger="1" minValue="0" maxValue="191345"/>
    </cacheField>
    <cacheField name="MEZCLA" numFmtId="0">
      <sharedItems count="48">
        <s v="BRIO SUPREME MAX 10W40 SN "/>
        <s v="BRIO SUPREME 20W50 SL "/>
        <s v="BRIO SUPREME GAS 20W50 SL "/>
        <s v="BRIO SUPREME ALTO RODAJE 25W60 SJ CUARTO"/>
        <s v="BRIO EXTREME 50 SF "/>
        <s v="BRIO SPECTRA MAX 15W40 CJ"/>
        <s v="BRIO SPECTRA PREM 15W40 CI-4"/>
        <s v="BRIO SPECTRA PLUS 15W40 CI-4"/>
        <s v="BRIO TRUCK 40 CF-2/SF "/>
        <s v="BRIO TRUCK 50 CF-2/SF "/>
        <s v="BRIO 4T MOTO PLUS 10W40 JASO MA-2"/>
        <s v="BRIO 4T 20W50 JASO MA"/>
        <s v="BRIO 2T PLUS JASO FD"/>
        <s v="BRIO 2T JASO FB"/>
        <s v="BRIO OUTBOARD 4T 10W40"/>
        <s v="BRIO 2T AQUA TC-W3  "/>
        <s v="BRIO HIGH GEAR 75W85 GL-4"/>
        <s v="BRIO HIGH GEAR 75W90 GL-5 "/>
        <s v="BRIO HIGH GEAR 80W90 GL-5 "/>
        <s v="BRIO HIGH GEAR 85W140 GL-5 "/>
        <s v="BRIO ATF DEXRON IID "/>
        <s v="BRIO ATF PLUS DEXRON III "/>
        <s v="BRIO POWER ISO VG 32 "/>
        <s v="BRIO POWER ISO VG 46 "/>
        <s v="BRIO POWER ISO VG 68 "/>
        <s v="BRIO POWER ISO VG 100 "/>
        <s v="BRIO HYDRAULIC AW ISO 32 -"/>
        <s v="BRIO HYDRAULIC AW ISO 46 "/>
        <s v="BRIO HYDRAULIC AW ISO 68 "/>
        <s v="BRIO HYDRAULIC AW ISO 100 "/>
        <s v="BRIO DTH PLUS "/>
        <s v="BRIO HYDRAULIC 10W"/>
        <s v="BRIO GEAR EP ISO 150 "/>
        <s v="BRIO GEAR EP ISO 220 "/>
        <s v="BRIO GEAR EP ISO 320 "/>
        <s v="BRIO GEAR EP ISO 460 "/>
        <s v="BRIO THERM 20 "/>
        <s v="BRIO THERM 30"/>
        <s v="BRIO THERM 42"/>
        <s v="BRIO TURBINE ISO 32  "/>
        <s v="BRIO TURBINE ISO 46  "/>
        <s v="BRIO TURBINE ISO 68  "/>
        <s v="BRIO TURBINE ISO 100  "/>
        <s v="BRIO R&amp;O ISO 150  "/>
        <s v="BRIO R&amp;O ISO 220  "/>
        <s v="BRIO R&amp;O ISO 320  "/>
        <s v="BRIO R&amp;O ISO 460 "/>
        <s v="BRIO TRUCK 40 CF-2/SF - BALDE" u="1"/>
      </sharedItems>
    </cacheField>
    <cacheField name="DESCRIPCION" numFmtId="0">
      <sharedItems/>
    </cacheField>
    <cacheField name="PRESENTACIÓN" numFmtId="0">
      <sharedItems count="5">
        <s v="CUARTO"/>
        <s v="GALON"/>
        <s v="TAMBOR "/>
        <s v="BALDE"/>
        <s v="PINTA"/>
      </sharedItems>
    </cacheField>
    <cacheField name="UNIDADES 1" numFmtId="0">
      <sharedItems containsString="0" containsBlank="1" containsNumber="1" containsInteger="1" minValue="0" maxValue="1102"/>
    </cacheField>
    <cacheField name="VOLUMEN 1" numFmtId="0">
      <sharedItems containsString="0" containsBlank="1" containsNumber="1" containsInteger="1" minValue="0" maxValue="3417"/>
    </cacheField>
    <cacheField name="UNIDADES 2" numFmtId="0">
      <sharedItems containsString="0" containsBlank="1" containsNumber="1" containsInteger="1" minValue="2" maxValue="598"/>
    </cacheField>
    <cacheField name="VOLUMEN 2" numFmtId="0">
      <sharedItems containsString="0" containsBlank="1" containsNumber="1" containsInteger="1" minValue="6" maxValue="3150"/>
    </cacheField>
    <cacheField name="UNIDADES 3" numFmtId="0">
      <sharedItems containsSemiMixedTypes="0" containsString="0" containsNumber="1" containsInteger="1" minValue="0" maxValue="1102"/>
    </cacheField>
    <cacheField name="VOLUMEN 3" numFmtId="0">
      <sharedItems containsSemiMixedTypes="0" containsString="0" containsNumber="1" containsInteger="1" minValue="0" maxValue="3417"/>
    </cacheField>
    <cacheField name="UNIDADES 4" numFmtId="0">
      <sharedItems containsString="0" containsBlank="1" containsNumber="1" containsInteger="1" minValue="1" maxValue="836"/>
    </cacheField>
    <cacheField name="VOLUMEN 4" numFmtId="0">
      <sharedItems containsString="0" containsBlank="1" containsNumber="1" containsInteger="1" minValue="6" maxValue="4180"/>
    </cacheField>
    <cacheField name="UNIDADES 5" numFmtId="0">
      <sharedItems containsSemiMixedTypes="0" containsString="0" containsNumber="1" containsInteger="1" minValue="0" maxValue="1437"/>
    </cacheField>
    <cacheField name="VOLUMEN 5" numFmtId="0">
      <sharedItems containsSemiMixedTypes="0" containsString="0" containsNumber="1" containsInteger="1" minValue="0" maxValue="7345"/>
    </cacheField>
    <cacheField name="Factor" numFmtId="0">
      <sharedItems containsSemiMixedTypes="0" containsString="0" containsNumber="1" containsInteger="1" minValue="3" maxValue="55"/>
    </cacheField>
    <cacheField name="Ventas Promedio mes (unidades)" numFmtId="0">
      <sharedItems containsString="0" containsBlank="1" containsNumber="1" containsInteger="1" minValue="0" maxValue="535"/>
    </cacheField>
    <cacheField name="Ventas Promedio mes (volumen)" numFmtId="0">
      <sharedItems containsSemiMixedTypes="0" containsString="0" containsNumber="1" containsInteger="1" minValue="0" maxValue="2440"/>
    </cacheField>
    <cacheField name="Dias inv 1" numFmtId="1">
      <sharedItems containsMixedTypes="1" containsNumber="1" minValue="0" maxValue="6630"/>
    </cacheField>
    <cacheField name="Meses de Stock 1" numFmtId="167">
      <sharedItems containsMixedTypes="1" containsNumber="1" minValue="0" maxValue="221" count="108">
        <n v="18.096774193548388"/>
        <n v="18.777777777777779"/>
        <n v="0"/>
        <n v="1.5764075067024128"/>
        <n v="1.1842105263157896"/>
        <n v="0.75"/>
        <n v="1.1162790697674418"/>
        <n v="11.555555555555555"/>
        <n v="18.899999999999999"/>
        <n v="49"/>
        <n v="5"/>
        <n v="3.157593123209169"/>
        <n v="0.85365853658536583"/>
        <n v="3.0909090909090913"/>
        <n v="1.4"/>
        <n v="1.5769230769230769"/>
        <n v="104"/>
        <n v="12"/>
        <s v="no existestock"/>
        <n v="9.8888888888888893"/>
        <n v="6"/>
        <n v="0.375"/>
        <n v="1.2500000000000001E-2"/>
        <n v="2.096774193548387"/>
        <n v="1"/>
        <n v="0.54716981132075471"/>
        <n v="51"/>
        <n v="1.0857142857142856"/>
        <n v="1.9375"/>
        <n v="1.62"/>
        <n v="4.75"/>
        <n v="1.6666666666666667"/>
        <n v="13"/>
        <n v="2.1444141689373297"/>
        <n v="1.6206896551724137"/>
        <n v="0.57777777777777772"/>
        <n v="0.5158878504672898"/>
        <n v="0.82743362831858402"/>
        <n v="4"/>
        <n v="9.3157894736842106"/>
        <n v="1.5249999999999999"/>
        <n v="6.5"/>
        <n v="2.1632653061224487"/>
        <n v="76"/>
        <n v="95"/>
        <n v="59"/>
        <n v="221"/>
        <n v="4.2941176470588234"/>
        <n v="0.8125"/>
        <n v="1.7272727272727273"/>
        <n v="2.8421052631578947"/>
        <n v="10.68"/>
        <n v="1.558139534883721"/>
        <n v="3.21875"/>
        <n v="3.2"/>
        <n v="2.088888888888889"/>
        <n v="17.285714285714285"/>
        <n v="14"/>
        <n v="2"/>
        <n v="1.8907563025210083"/>
        <n v="0.91139240506329111"/>
        <n v="2.944672131147541"/>
        <n v="11.1"/>
        <n v="0.66666666666666663"/>
        <n v="0.5"/>
        <n v="0.93362831858407069" u="1"/>
        <n v="3.9705882352941178" u="1"/>
        <n v="1.1627906976744184" u="1"/>
        <n v="1.7441860465116279" u="1"/>
        <n v="0.53676470588235292" u="1"/>
        <n v="1.5871313672922254" u="1"/>
        <n v="2.2888888888888892" u="1"/>
        <n v="9" u="1"/>
        <n v="18.41935483870968" u="1"/>
        <n v="19.100000000000001" u="1"/>
        <n v="3.3636363636363638" u="1"/>
        <n v="105" u="1"/>
        <n v="2.5000000000000001E-2" u="1"/>
        <n v="11.6" u="1"/>
        <n v="2.1548387096774193" u="1"/>
        <n v="1.3026315789473686" u="1"/>
        <n v="3.65625" u="1"/>
        <n v="2.1836734693877551" u="1"/>
        <n v="76.5" u="1"/>
        <n v="1.1463414634146341" u="1"/>
        <n v="3.2636103151862463" u="1"/>
        <n v="10.360000000000001" u="1"/>
        <n v="11.222222222222223" u="1"/>
        <n v="1.140625" u="1"/>
        <n v="1.65" u="1"/>
        <n v="0.7" u="1"/>
        <n v="0.83333333333333337" u="1"/>
        <n v="1.7" u="1"/>
        <n v="9.4210526315789487" u="1"/>
        <n v="6.7" u="1"/>
        <n v="18.142857142857146" u="1"/>
        <n v="1.7083333333333333" u="1"/>
        <n v="1.8363636363636364" u="1"/>
        <n v="0.61481481481481481" u="1"/>
        <n v="1.9831932773109244" u="1"/>
        <n v="1.7011494252873562" u="1"/>
        <n v="1.6538461538461537" u="1"/>
        <n v="0.27777777777777779" u="1"/>
        <n v="1.1139240506329113" u="1"/>
        <n v="0.61121495327102804" u="1"/>
        <n v="3.5" u="1"/>
        <n v="3.0102459016393444" u="1"/>
        <n v="2.2370572207084467" u="1"/>
      </sharedItems>
    </cacheField>
    <cacheField name="x" numFmtId="0">
      <sharedItems containsNonDate="0" containsString="0" containsBlank="1"/>
    </cacheField>
    <cacheField name="Inventario a 20 de marzo" numFmtId="0">
      <sharedItems containsSemiMixedTypes="0" containsString="0" containsNumber="1" minValue="0" maxValue="1437"/>
    </cacheField>
    <cacheField name="Producción faltante del mes de marzo" numFmtId="0">
      <sharedItems containsString="0" containsBlank="1" containsNumber="1" containsInteger="1" minValue="10" maxValue="802"/>
    </cacheField>
    <cacheField name="Producción sugerida abril unidades" numFmtId="0">
      <sharedItems containsString="0" containsBlank="1" containsNumber="1" minValue="2.5" maxValue="259.49999999999994"/>
    </cacheField>
    <cacheField name="Producción sugerida abril volumen" numFmtId="0">
      <sharedItems containsNonDate="0" containsString="0" containsBlank="1"/>
    </cacheField>
    <cacheField name="Dias inv 2" numFmtId="1">
      <sharedItems containsMixedTypes="1" containsNumber="1" minValue="74.999999999999972" maxValue="6630"/>
    </cacheField>
    <cacheField name="Meses de Stock 2" numFmtId="167">
      <sharedItems containsMixedTypes="1" containsNumber="1" minValue="2.4999999999999991" maxValue="2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Rafael Ernesto Becerra Rojas" refreshedDate="43383.33964189815" createdVersion="4" refreshedVersion="4" minRefreshableVersion="3" recordCount="78">
  <cacheSource type="worksheet">
    <worksheetSource ref="A3:D81" sheet="Consumo produccion"/>
  </cacheSource>
  <cacheFields count="4">
    <cacheField name="Mezcla " numFmtId="0">
      <sharedItems containsSemiMixedTypes="0" containsString="0" containsNumber="1" containsInteger="1" minValue="241301" maxValue="243801"/>
    </cacheField>
    <cacheField name="Componente" numFmtId="0">
      <sharedItems containsSemiMixedTypes="0" containsString="0" containsNumber="1" containsInteger="1" minValue="211101" maxValue="212315" count="27">
        <n v="211101"/>
        <n v="211102"/>
        <n v="212207"/>
        <n v="212208"/>
        <n v="211111"/>
        <n v="211103"/>
        <n v="211113"/>
        <n v="212118"/>
        <n v="212119"/>
        <n v="211106"/>
        <n v="212102"/>
        <n v="212108"/>
        <n v="211104"/>
        <n v="212306"/>
        <n v="211107"/>
        <n v="212120"/>
        <n v="212106"/>
        <n v="211108"/>
        <n v="212123"/>
        <n v="212314"/>
        <n v="212315"/>
        <n v="211105"/>
        <n v="212307"/>
        <n v="212308"/>
        <n v="212107"/>
        <n v="212201"/>
        <n v="211109"/>
      </sharedItems>
    </cacheField>
    <cacheField name="Descripción" numFmtId="0">
      <sharedItems count="27">
        <s v="BASE CHEVRON 110N GII"/>
        <s v="BASE CHEVRON 225N GII"/>
        <s v="OLOA 55501 TB 189 KG"/>
        <s v="PARATONE 68330 TB 163 KG"/>
        <s v="VISCOPLEX 1-425"/>
        <s v="BASE CHEVRON 600N GII"/>
        <s v="PARATONE 8011 D"/>
        <s v="LUBRIZOL 16010 TB 211 KG"/>
        <s v="LUBRIZOL 8696L 189 KG"/>
        <s v="LUBRIZOL 7077 D"/>
        <s v="LUBRIZOL 6662A TB 188 KG"/>
        <s v="LUBRIZOL 8686 TB 203 KG"/>
        <s v="BASE CHEVRON 150 BS"/>
        <s v="INFINEUM D1640 TB 200 KG"/>
        <s v="RED B DYE"/>
        <s v="LUBRIZOL CV 2301 201 KG"/>
        <s v="LUBRIZOL 730 TB 210 KG"/>
        <s v="GREEN DYE"/>
        <s v="LUBRIZOL CV 7101 211 KG"/>
        <s v="INFINEUM D3503L 196 KG"/>
        <s v="INFINEUM SV265 168 KG"/>
        <s v="SOLVENTE JET A1"/>
        <s v="INFINEUM S911 TB 189 KG"/>
        <s v="INFINEUM S1054 (PIB) TB 181 KG"/>
        <s v="LUBRIZOL 35100 TB 199 KG"/>
        <s v="OLOA 340R TB 185 KG"/>
        <s v="BLUE DYE"/>
      </sharedItems>
    </cacheField>
    <cacheField name="CANTIDAD" numFmtId="0">
      <sharedItems containsSemiMixedTypes="0" containsString="0" containsNumber="1" minValue="0.19890000000000002" maxValue="3359.1599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">
  <r>
    <x v="0"/>
    <n v="6"/>
    <s v="16"/>
    <x v="0"/>
    <s v="25W60 API CF-4 / SF - 1/15 MINITAMBOR"/>
    <n v="0"/>
    <m/>
    <n v="0"/>
    <s v="PREDETERMINADO"/>
    <n v="0"/>
    <n v="9"/>
    <n v="3270841.56"/>
    <n v="0"/>
    <n v="0"/>
    <n v="0"/>
    <n v="0"/>
    <n v="9"/>
    <n v="135"/>
    <n v="3270841.56"/>
    <n v="363426.84"/>
    <n v="3270841.56"/>
    <s v="PRODUCTO"/>
    <d v="2011-09-21T00:00:00"/>
    <d v="2012-11-15T00:00:00"/>
    <n v="0"/>
    <n v="0"/>
    <n v="0"/>
    <n v="0"/>
    <n v="0"/>
    <n v="12"/>
    <s v="MINITAMBOR"/>
    <s v="gal"/>
    <s v="galones"/>
    <n v="225"/>
    <s v="MINITAMBOR 15 GL DIESEL"/>
    <n v="202"/>
    <s v="LUBRICANTES PARA MOTORES DIESEL"/>
    <n v="200"/>
    <s v="LUBRICANTES AUTOMOTRICES"/>
    <n v="0"/>
    <s v="PREDETERMINADO"/>
    <m/>
    <m/>
    <s v="25W60 CF4 *1/15"/>
    <n v="363426.84"/>
    <n v="363426.84"/>
    <n v="105"/>
    <n v="0"/>
    <s v="%"/>
    <m/>
    <n v="1"/>
    <n v="0"/>
    <n v="460540"/>
    <n v="439284"/>
    <n v="0"/>
    <n v="860533798"/>
    <s v="PLASTICOS Y CAUCHOS S.A. PLACA"/>
    <m/>
    <s v="25W60 CF-4 1/15 TB"/>
    <n v="0"/>
    <n v="0"/>
    <n v="9"/>
    <n v="0"/>
    <n v="15"/>
    <n v="0"/>
    <n v="0"/>
    <n v="0"/>
    <n v="0"/>
  </r>
  <r>
    <x v="1"/>
    <n v="6"/>
    <s v="16"/>
    <x v="0"/>
    <s v="25W60 API CF-4 / SF - 1/55"/>
    <n v="0"/>
    <m/>
    <n v="0"/>
    <s v="PREDETERMINADO"/>
    <n v="0"/>
    <n v="10"/>
    <n v="12691107.6"/>
    <n v="0"/>
    <n v="0"/>
    <n v="0"/>
    <n v="0"/>
    <n v="10"/>
    <n v="550"/>
    <n v="12691107.6"/>
    <n v="1269110.76"/>
    <n v="12691107.6"/>
    <s v="PRODUCTO"/>
    <d v="2012-11-26T00:00:00"/>
    <d v="2013-02-28T00:00:00"/>
    <n v="0"/>
    <n v="0"/>
    <n v="0"/>
    <n v="0"/>
    <n v="0"/>
    <n v="13"/>
    <s v="TAMBOR"/>
    <s v="gal"/>
    <s v="galones"/>
    <n v="226"/>
    <s v="TAMBOR 55 GL DIESEL"/>
    <n v="202"/>
    <s v="LUBRICANTES PARA MOTORES DIESEL"/>
    <n v="200"/>
    <s v="LUBRICANTES AUTOMOTRICES"/>
    <n v="0"/>
    <s v="PREDETERMINADO"/>
    <m/>
    <m/>
    <s v="25W60 CF4 *1/55"/>
    <n v="1269110.76"/>
    <n v="1269110.76"/>
    <n v="105"/>
    <n v="0"/>
    <s v="%"/>
    <m/>
    <n v="1282774"/>
    <n v="1223569"/>
    <n v="1488018"/>
    <n v="1419340"/>
    <n v="0"/>
    <n v="860533798"/>
    <s v="PLASTICOS Y CAUCHOS S.A. PLACA"/>
    <m/>
    <s v="25W60 CF-4 1/55 TB"/>
    <n v="0"/>
    <n v="0"/>
    <n v="11"/>
    <n v="0"/>
    <n v="55"/>
    <n v="0"/>
    <n v="0"/>
    <n v="0"/>
    <n v="0"/>
  </r>
  <r>
    <x v="2"/>
    <n v="6"/>
    <s v="16"/>
    <x v="0"/>
    <s v="2T AQUA TC W III 50:1 - 1/5 "/>
    <n v="0"/>
    <m/>
    <n v="0"/>
    <s v="PREDETERMINADO"/>
    <n v="0"/>
    <n v="5"/>
    <n v="112077.47900000001"/>
    <n v="0"/>
    <n v="0"/>
    <n v="0"/>
    <n v="0"/>
    <n v="5"/>
    <n v="25"/>
    <n v="112077.47900000001"/>
    <n v="132630.03289999999"/>
    <n v="663150.16449999996"/>
    <s v="PRODUCTO"/>
    <d v="2012-11-21T00:00:00"/>
    <d v="2013-02-28T00:00:00"/>
    <n v="0"/>
    <n v="0"/>
    <n v="0"/>
    <n v="0"/>
    <n v="0"/>
    <n v="11"/>
    <s v="GARRAFA"/>
    <s v="gal"/>
    <s v="galones"/>
    <n v="244"/>
    <s v="GARRAFA 5 GL 2T Y 4T"/>
    <n v="204"/>
    <s v="LUBRICANTES PARA MOTORES 2T Y 4T"/>
    <n v="200"/>
    <s v="LUBRICANTES AUTOMOTRICES"/>
    <n v="0"/>
    <s v="PREDETERMINADO"/>
    <m/>
    <m/>
    <s v="AQUA*1/5"/>
    <n v="132629.76000000001"/>
    <n v="132630.03289999999"/>
    <n v="9"/>
    <n v="16"/>
    <s v="%"/>
    <m/>
    <n v="151200"/>
    <n v="170100"/>
    <n v="189000"/>
    <n v="236250"/>
    <n v="0.1"/>
    <n v="860533798"/>
    <s v="PLASTICOS Y CAUCHOS S.A. PLACA"/>
    <m/>
    <s v="2T AQUA 1/5 GARRAFA"/>
    <n v="0"/>
    <n v="0"/>
    <n v="6"/>
    <n v="0"/>
    <n v="5"/>
    <n v="0"/>
    <n v="0"/>
    <n v="0"/>
    <n v="0"/>
  </r>
  <r>
    <x v="3"/>
    <n v="9"/>
    <s v="20"/>
    <x v="1"/>
    <s v="2T AQUA TC-W3 1/5"/>
    <n v="0"/>
    <m/>
    <n v="0"/>
    <s v="PREDETERMINADO"/>
    <n v="0"/>
    <n v="102"/>
    <n v="10175430.903000001"/>
    <n v="0"/>
    <n v="0"/>
    <n v="0"/>
    <n v="0"/>
    <n v="102"/>
    <n v="510"/>
    <n v="10175430.903000001"/>
    <n v="99759.126499999998"/>
    <n v="10175430.903000001"/>
    <s v="PRODUCTO"/>
    <d v="2013-01-25T00:00:00"/>
    <m/>
    <n v="0"/>
    <n v="0"/>
    <n v="0"/>
    <n v="0"/>
    <n v="0"/>
    <n v="11"/>
    <s v="GARRAFA"/>
    <s v="gal"/>
    <s v="galones"/>
    <n v="265"/>
    <s v="BALDE 5 GLS CH"/>
    <n v="205"/>
    <s v="LUBRICANTES PARA MOTORES FUERA DE BORDA"/>
    <n v="200"/>
    <s v="LUBRICANTES AUTOMOTRICES"/>
    <n v="0"/>
    <s v="PREDETERMINADO"/>
    <m/>
    <m/>
    <n v="203050204"/>
    <n v="99759.126499999998"/>
    <n v="99759.126499999998"/>
    <n v="105"/>
    <n v="0"/>
    <s v="%"/>
    <m/>
    <n v="151200"/>
    <n v="170100"/>
    <n v="177188"/>
    <n v="236250"/>
    <n v="0"/>
    <n v="860005223"/>
    <s v="CHEVRON PETROLEUM COMPANY"/>
    <m/>
    <s v="2T AQUA TC-W3 1/5"/>
    <n v="0"/>
    <n v="0"/>
    <n v="102"/>
    <n v="0"/>
    <n v="5"/>
    <n v="0"/>
    <n v="0"/>
    <n v="0"/>
    <n v="0"/>
  </r>
  <r>
    <x v="4"/>
    <n v="9"/>
    <s v="20"/>
    <x v="1"/>
    <s v="2T AQUA TC-W3 12/1"/>
    <n v="0"/>
    <m/>
    <n v="0"/>
    <s v="PREDETERMINADO"/>
    <n v="0"/>
    <n v="86"/>
    <n v="5622913.5674000001"/>
    <n v="0"/>
    <n v="0"/>
    <n v="20"/>
    <n v="1307654.318"/>
    <n v="66"/>
    <n v="198"/>
    <n v="4315259.2494000001"/>
    <n v="65382.715900000003"/>
    <n v="4315259.2494000001"/>
    <s v="PRODUCTO"/>
    <d v="2013-01-23T00:00:00"/>
    <d v="2013-03-20T00:00:00"/>
    <n v="0"/>
    <n v="0"/>
    <n v="0"/>
    <n v="0"/>
    <n v="0"/>
    <n v="3"/>
    <s v="CAJA 12*900"/>
    <s v="gal"/>
    <s v="galones"/>
    <n v="262"/>
    <s v="CAJA X 12 CUARTOS CH"/>
    <n v="205"/>
    <s v="LUBRICANTES PARA MOTORES FUERA DE BORDA"/>
    <n v="200"/>
    <s v="LUBRICANTES AUTOMOTRICES"/>
    <n v="0"/>
    <s v="PREDETERMINADO"/>
    <m/>
    <m/>
    <n v="203050201"/>
    <n v="65382.715900000003"/>
    <n v="65382.715900000003"/>
    <n v="105"/>
    <n v="0"/>
    <s v="%"/>
    <m/>
    <n v="97920"/>
    <n v="110160"/>
    <n v="114750"/>
    <n v="153000"/>
    <n v="0"/>
    <n v="860005223"/>
    <s v="CHEVRON PETROLEUM COMPANY"/>
    <m/>
    <s v="2T AQUA TC-W3 12/1"/>
    <n v="0"/>
    <n v="0"/>
    <n v="66"/>
    <n v="0"/>
    <n v="3"/>
    <n v="0"/>
    <n v="0"/>
    <n v="0"/>
    <n v="0"/>
  </r>
  <r>
    <x v="5"/>
    <n v="9"/>
    <s v="20"/>
    <x v="1"/>
    <s v="2T AQUA TC-W3 24/1"/>
    <n v="0"/>
    <m/>
    <n v="0"/>
    <s v="PREDETERMINADO"/>
    <n v="0"/>
    <n v="72"/>
    <n v="5338085.4648000002"/>
    <n v="0"/>
    <n v="0"/>
    <n v="5"/>
    <n v="370700.37949999998"/>
    <n v="67"/>
    <n v="201"/>
    <n v="4967385.0853000004"/>
    <n v="74140.075899999996"/>
    <n v="4967385.0853000004"/>
    <s v="PRODUCTO"/>
    <d v="2013-01-25T00:00:00"/>
    <d v="2013-03-12T00:00:00"/>
    <n v="0"/>
    <n v="0"/>
    <n v="0"/>
    <n v="0"/>
    <n v="0"/>
    <n v="4"/>
    <s v="CAJA 24*250"/>
    <s v="gal"/>
    <s v="galones"/>
    <n v="264"/>
    <s v="CAJA X 24 PINTAS CH"/>
    <n v="205"/>
    <s v="LUBRICANTES PARA MOTORES FUERA DE BORDA"/>
    <n v="200"/>
    <s v="LUBRICANTES AUTOMOTRICES"/>
    <n v="0"/>
    <s v="PREDETERMINADO"/>
    <m/>
    <m/>
    <n v="203050203"/>
    <n v="74140.075899999996"/>
    <n v="74140.075899999996"/>
    <n v="105"/>
    <n v="0"/>
    <s v="%"/>
    <m/>
    <n v="105600"/>
    <n v="118800"/>
    <n v="123750"/>
    <n v="165000"/>
    <n v="0"/>
    <n v="860005223"/>
    <s v="CHEVRON PETROLEUM COMPANY"/>
    <m/>
    <s v="2T AQUA TC-W3 24/1"/>
    <n v="0"/>
    <n v="0"/>
    <n v="67"/>
    <n v="0"/>
    <n v="3"/>
    <n v="0"/>
    <n v="0"/>
    <n v="0"/>
    <n v="0"/>
  </r>
  <r>
    <x v="6"/>
    <n v="9"/>
    <s v="AM"/>
    <x v="0"/>
    <s v="2T JASO FB API TC - 12/4"/>
    <n v="0"/>
    <m/>
    <n v="0"/>
    <s v="PREDETERMINADO"/>
    <n v="0"/>
    <n v="3"/>
    <n v="199950.65100000001"/>
    <n v="0"/>
    <n v="0"/>
    <n v="0"/>
    <n v="0"/>
    <n v="3"/>
    <n v="9"/>
    <n v="199950.65100000001"/>
    <n v="65238.210400000004"/>
    <n v="195714.6312"/>
    <s v="PRODUCTO"/>
    <d v="2012-10-12T00:00:00"/>
    <d v="2013-01-25T00:00:00"/>
    <n v="0"/>
    <n v="0"/>
    <n v="0"/>
    <n v="0"/>
    <n v="0"/>
    <n v="7"/>
    <s v="CAJA X 12"/>
    <s v="gal"/>
    <s v="galones"/>
    <n v="242"/>
    <s v="CAJA X 12 CUARTOS 2T Y 4T"/>
    <n v="204"/>
    <s v="LUBRICANTES PARA MOTORES 2T Y 4T"/>
    <n v="200"/>
    <s v="LUBRICANTES AUTOMOTRICES"/>
    <n v="0"/>
    <s v="PREDETERMINADO"/>
    <m/>
    <m/>
    <s v="2T FB*12/4"/>
    <n v="65886.84"/>
    <n v="65238.210400000004"/>
    <n v="105"/>
    <n v="0"/>
    <s v="%"/>
    <m/>
    <n v="75109"/>
    <n v="84498"/>
    <n v="93886"/>
    <n v="117358"/>
    <n v="0.1"/>
    <n v="860533798"/>
    <s v="PLASTICOS Y CAUCHOS S.A. PLACA"/>
    <m/>
    <s v="2T JASO FB 12/4 CUARTOS"/>
    <n v="230"/>
    <n v="600"/>
    <n v="4"/>
    <n v="0"/>
    <n v="3"/>
    <n v="0"/>
    <n v="0"/>
    <n v="0"/>
    <n v="0"/>
  </r>
  <r>
    <x v="7"/>
    <n v="6"/>
    <s v="16"/>
    <x v="0"/>
    <s v="2T JASO FD SEMISINTÉTICO - 1/15 "/>
    <n v="0"/>
    <m/>
    <n v="0"/>
    <s v="PREDETERMINADO"/>
    <n v="0"/>
    <n v="18"/>
    <n v="7992962.2800000003"/>
    <n v="0"/>
    <n v="0"/>
    <n v="0"/>
    <n v="0"/>
    <n v="18"/>
    <n v="270"/>
    <n v="7992962.2800000003"/>
    <n v="444053.46"/>
    <n v="7992962.2800000003"/>
    <s v="PRODUCTO"/>
    <d v="2012-07-23T00:00:00"/>
    <m/>
    <n v="0"/>
    <n v="0"/>
    <n v="0"/>
    <n v="0"/>
    <n v="0"/>
    <n v="12"/>
    <s v="MINITAMBOR"/>
    <s v="gal"/>
    <s v="galones"/>
    <n v="245"/>
    <s v="MINITAMBOR 15 GL 2T Y 4T"/>
    <n v="204"/>
    <s v="LUBRICANTES PARA MOTORES 2T Y 4T"/>
    <n v="200"/>
    <s v="LUBRICANTES AUTOMOTRICES"/>
    <n v="0"/>
    <s v="PREDETERMINADO"/>
    <m/>
    <m/>
    <s v="2T FD*1/15"/>
    <n v="444053.46"/>
    <n v="444053.46"/>
    <n v="9"/>
    <n v="16"/>
    <s v="%"/>
    <m/>
    <n v="567456"/>
    <n v="638388"/>
    <n v="709320"/>
    <n v="886650"/>
    <n v="0"/>
    <n v="830133486"/>
    <s v="CONSULTORIA Y ANALISIS TECNICOS S.A  CYAT S.A."/>
    <m/>
    <s v="2T JASO FD 1/15 MTB "/>
    <n v="0"/>
    <n v="0"/>
    <n v="18"/>
    <n v="0"/>
    <n v="15"/>
    <n v="0"/>
    <n v="0"/>
    <n v="0"/>
    <n v="0"/>
  </r>
  <r>
    <x v="8"/>
    <n v="9"/>
    <s v="20"/>
    <x v="1"/>
    <s v="2T PLUS JASO FD 12/1"/>
    <n v="0"/>
    <m/>
    <n v="0"/>
    <s v="PREDETERMINADO"/>
    <n v="0"/>
    <n v="163"/>
    <n v="10886036.059900001"/>
    <n v="0"/>
    <n v="0"/>
    <n v="15"/>
    <n v="1001782.4595"/>
    <n v="148"/>
    <n v="444"/>
    <n v="9884253.6004000008"/>
    <n v="66785.497300000003"/>
    <n v="9884253.6004000008"/>
    <s v="PRODUCTO"/>
    <d v="2012-12-26T00:00:00"/>
    <d v="2013-03-19T00:00:00"/>
    <n v="0"/>
    <n v="0"/>
    <n v="0"/>
    <n v="0"/>
    <n v="0"/>
    <n v="3"/>
    <s v="CAJA 12*900"/>
    <s v="gal"/>
    <s v="galones"/>
    <n v="252"/>
    <s v="CAJA X 12 CUARTOS 2T Y 4T CH"/>
    <n v="204"/>
    <s v="LUBRICANTES PARA MOTORES 2T Y 4T"/>
    <n v="200"/>
    <s v="LUBRICANTES AUTOMOTRICES"/>
    <n v="0"/>
    <s v="PREDETERMINADO"/>
    <m/>
    <m/>
    <n v="203040101"/>
    <n v="66785.497300000003"/>
    <n v="66785.497300000003"/>
    <n v="105"/>
    <n v="0"/>
    <s v="%"/>
    <m/>
    <n v="102524"/>
    <n v="115339"/>
    <n v="120145"/>
    <n v="160194"/>
    <n v="0"/>
    <n v="860005223"/>
    <s v="CHEVRON PETROLEUM COMPANY"/>
    <m/>
    <s v="2T PLUS JASO FD 12/1"/>
    <n v="0"/>
    <n v="0"/>
    <n v="148"/>
    <n v="0"/>
    <n v="3"/>
    <n v="0"/>
    <n v="0"/>
    <n v="0"/>
    <n v="0"/>
  </r>
  <r>
    <x v="9"/>
    <n v="9"/>
    <s v="20"/>
    <x v="1"/>
    <s v="2T PLUS JASO FD 24/1"/>
    <n v="0"/>
    <m/>
    <n v="0"/>
    <s v="PREDETERMINADO"/>
    <n v="0"/>
    <n v="96"/>
    <n v="6953285.5007999996"/>
    <n v="0"/>
    <n v="0"/>
    <n v="13"/>
    <n v="941590.74490000005"/>
    <n v="83"/>
    <n v="249"/>
    <n v="6011694.7559000002"/>
    <n v="72430.0573"/>
    <n v="6011694.7559000002"/>
    <s v="PRODUCTO"/>
    <d v="2012-12-27T00:00:00"/>
    <d v="2013-03-12T00:00:00"/>
    <n v="0"/>
    <n v="0"/>
    <n v="0"/>
    <n v="0"/>
    <n v="0"/>
    <n v="4"/>
    <s v="CAJA 24*250"/>
    <s v="gal"/>
    <s v="galones"/>
    <n v="259"/>
    <s v="CAJA X 24 PINTAS 2T Y 4T 241 CH"/>
    <n v="204"/>
    <s v="LUBRICANTES PARA MOTORES 2T Y 4T"/>
    <n v="200"/>
    <s v="LUBRICANTES AUTOMOTRICES"/>
    <n v="0"/>
    <s v="PREDETERMINADO"/>
    <m/>
    <m/>
    <n v="203040103"/>
    <n v="72430.0573"/>
    <n v="72430.0573"/>
    <n v="105"/>
    <n v="0"/>
    <s v="%"/>
    <m/>
    <n v="109267"/>
    <n v="122926"/>
    <n v="128048"/>
    <n v="170730"/>
    <n v="0"/>
    <n v="860005223"/>
    <s v="CHEVRON PETROLEUM COMPANY"/>
    <m/>
    <s v="2T PLUS JASO FD 24/1"/>
    <n v="0"/>
    <n v="0"/>
    <n v="83"/>
    <n v="0"/>
    <n v="3"/>
    <n v="0"/>
    <n v="0"/>
    <n v="0"/>
    <n v="0"/>
  </r>
  <r>
    <x v="10"/>
    <n v="9"/>
    <s v="AM"/>
    <x v="0"/>
    <s v="4T 20W50 JASO MA API SG - 12/4"/>
    <n v="0"/>
    <m/>
    <n v="0"/>
    <s v="PREDETERMINADO"/>
    <n v="0"/>
    <n v="1073"/>
    <n v="80039776.422900006"/>
    <n v="0"/>
    <n v="0"/>
    <n v="252"/>
    <n v="18789927.030000001"/>
    <n v="821"/>
    <n v="2463"/>
    <n v="61249849.392899998"/>
    <n v="74563.202499999999"/>
    <n v="61216389.252499998"/>
    <s v="PRODUCTO"/>
    <d v="2012-10-12T00:00:00"/>
    <d v="2013-03-20T00:00:00"/>
    <n v="0"/>
    <n v="0"/>
    <n v="0"/>
    <n v="0"/>
    <n v="0"/>
    <n v="7"/>
    <s v="CAJA X 12"/>
    <s v="gal"/>
    <s v="galones"/>
    <n v="242"/>
    <s v="CAJA X 12 CUARTOS 2T Y 4T"/>
    <n v="204"/>
    <s v="LUBRICANTES PARA MOTORES 2T Y 4T"/>
    <n v="200"/>
    <s v="LUBRICANTES AUTOMOTRICES"/>
    <n v="0"/>
    <s v="PREDETERMINADO"/>
    <m/>
    <m/>
    <s v="4T SG*12/4"/>
    <n v="75354.759999999995"/>
    <n v="74563.202499999999"/>
    <n v="105"/>
    <n v="0"/>
    <s v="%"/>
    <n v="34"/>
    <n v="96719"/>
    <n v="108809"/>
    <n v="120899"/>
    <n v="151124"/>
    <n v="85340"/>
    <n v="860533798"/>
    <s v="PLASTICOS Y CAUCHOS S.A. PLACA"/>
    <m/>
    <s v="4T JASO SG 12/4 CUARTOS"/>
    <n v="20"/>
    <n v="200"/>
    <n v="822"/>
    <n v="0"/>
    <n v="3"/>
    <n v="0"/>
    <n v="0"/>
    <n v="0"/>
    <n v="0"/>
  </r>
  <r>
    <x v="11"/>
    <n v="9"/>
    <s v="AM"/>
    <x v="0"/>
    <s v="4T 20W50 JASO MA API SL - 1/55"/>
    <n v="0"/>
    <m/>
    <n v="0"/>
    <s v="PREDETERMINADO"/>
    <n v="0"/>
    <n v="18"/>
    <n v="20707792.7238"/>
    <n v="0"/>
    <n v="0"/>
    <n v="0"/>
    <n v="0"/>
    <n v="18"/>
    <n v="990"/>
    <n v="20707792.7238"/>
    <n v="1150432.929"/>
    <n v="20707792.721999999"/>
    <s v="PRODUCTO"/>
    <d v="2012-07-05T00:00:00"/>
    <d v="2012-12-28T00:00:00"/>
    <n v="0"/>
    <n v="0"/>
    <n v="0"/>
    <n v="0"/>
    <n v="0"/>
    <n v="13"/>
    <s v="TAMBOR"/>
    <s v="gal"/>
    <s v="galones"/>
    <n v="246"/>
    <s v="TAMBOR 55 GL 2T Y 4T"/>
    <n v="204"/>
    <s v="LUBRICANTES PARA MOTORES 2T Y 4T"/>
    <n v="200"/>
    <s v="LUBRICANTES AUTOMOTRICES"/>
    <n v="0"/>
    <s v="PREDETERMINADO"/>
    <m/>
    <m/>
    <s v="4T SL*1/55"/>
    <n v="1128139.44"/>
    <n v="1150432.929"/>
    <n v="105"/>
    <n v="0"/>
    <s v="%"/>
    <m/>
    <n v="1394588"/>
    <n v="1568912"/>
    <n v="1743235"/>
    <n v="2179044"/>
    <n v="1259122"/>
    <n v="860533798"/>
    <s v="PLASTICOS Y CAUCHOS S.A. PLACA"/>
    <m/>
    <s v="4T JASO  SL 1/55 TB"/>
    <n v="4"/>
    <n v="20"/>
    <n v="18"/>
    <n v="0"/>
    <n v="55"/>
    <n v="0"/>
    <n v="0"/>
    <n v="0"/>
    <n v="0"/>
  </r>
  <r>
    <x v="12"/>
    <n v="6"/>
    <s v="16"/>
    <x v="0"/>
    <s v="4T 20W50 JASO MA-2 API SL -1/15 "/>
    <n v="0"/>
    <m/>
    <n v="0"/>
    <s v="PREDETERMINADO"/>
    <n v="0"/>
    <n v="21"/>
    <n v="7847247.4911000002"/>
    <n v="0"/>
    <n v="0"/>
    <n v="0"/>
    <n v="0"/>
    <n v="21"/>
    <n v="315"/>
    <n v="7847247.4911000002"/>
    <n v="373678.45199999999"/>
    <n v="7847247.4919999996"/>
    <s v="PRODUCTO"/>
    <d v="2012-07-05T00:00:00"/>
    <d v="2013-02-27T00:00:00"/>
    <n v="0"/>
    <n v="0"/>
    <n v="0"/>
    <n v="0"/>
    <n v="0"/>
    <n v="12"/>
    <s v="MINITAMBOR"/>
    <s v="gal"/>
    <s v="galones"/>
    <n v="245"/>
    <s v="MINITAMBOR 15 GL 2T Y 4T"/>
    <n v="204"/>
    <s v="LUBRICANTES PARA MOTORES 2T Y 4T"/>
    <n v="200"/>
    <s v="LUBRICANTES AUTOMOTRICES"/>
    <n v="0"/>
    <s v="PREDETERMINADO"/>
    <m/>
    <m/>
    <s v="4T SL*1/15"/>
    <n v="385362.44"/>
    <n v="373678.45199999999"/>
    <n v="9"/>
    <n v="16"/>
    <s v="%"/>
    <m/>
    <n v="468154"/>
    <n v="526673"/>
    <n v="585192"/>
    <n v="731490"/>
    <n v="0"/>
    <n v="830133486"/>
    <s v="CONSULTORIA Y ANALISIS TECNICOS S.A  CYAT S.A."/>
    <m/>
    <s v="4T JASO  SL 1/15 MTB"/>
    <n v="0"/>
    <n v="0"/>
    <n v="21"/>
    <n v="0"/>
    <n v="15"/>
    <n v="0"/>
    <n v="0"/>
    <n v="0"/>
    <n v="0"/>
  </r>
  <r>
    <x v="13"/>
    <n v="9"/>
    <s v="20"/>
    <x v="1"/>
    <s v="4T MOTO + 10W40 MA2 12/1"/>
    <n v="0"/>
    <m/>
    <n v="0"/>
    <s v="PREDETERMINADO"/>
    <n v="0"/>
    <n v="87"/>
    <n v="5236805.9813999999"/>
    <n v="0"/>
    <n v="0"/>
    <n v="5"/>
    <n v="300965.86099999998"/>
    <n v="82"/>
    <n v="246"/>
    <n v="4935840.1204000004"/>
    <n v="60193.172200000001"/>
    <n v="4935840.1204000004"/>
    <s v="PRODUCTO"/>
    <d v="2012-11-30T00:00:00"/>
    <d v="2013-03-20T00:00:00"/>
    <n v="0"/>
    <n v="0"/>
    <n v="0"/>
    <n v="0"/>
    <n v="0"/>
    <n v="7"/>
    <s v="CAJA X 12"/>
    <s v="gal"/>
    <s v="galones"/>
    <n v="252"/>
    <s v="CAJA X 12 CUARTOS 2T Y 4T CH"/>
    <n v="204"/>
    <s v="LUBRICANTES PARA MOTORES 2T Y 4T"/>
    <n v="200"/>
    <s v="LUBRICANTES AUTOMOTRICES"/>
    <n v="0"/>
    <s v="PREDETERMINADO"/>
    <m/>
    <m/>
    <n v="203030101"/>
    <n v="60193.172200000001"/>
    <n v="60193.172200000001"/>
    <n v="105"/>
    <n v="0"/>
    <s v="%"/>
    <m/>
    <n v="60793"/>
    <n v="0"/>
    <n v="0"/>
    <n v="0"/>
    <n v="0"/>
    <n v="860005223"/>
    <s v="CHEVRON PETROLEUM COMPANY"/>
    <m/>
    <s v="4T MOTO + 10W40 MA2 12/1"/>
    <n v="0"/>
    <n v="0"/>
    <n v="82"/>
    <n v="0"/>
    <n v="3"/>
    <n v="0"/>
    <n v="0"/>
    <n v="0"/>
    <n v="0"/>
  </r>
  <r>
    <x v="14"/>
    <n v="6"/>
    <s v="50"/>
    <x v="0"/>
    <s v="ADITIVO GASOLINA"/>
    <n v="0"/>
    <m/>
    <n v="0"/>
    <s v="PREDETERMINADO"/>
    <n v="0"/>
    <n v="4"/>
    <n v="803616.00020000001"/>
    <n v="0"/>
    <n v="0"/>
    <n v="0"/>
    <n v="0"/>
    <n v="4"/>
    <n v="6"/>
    <n v="803616.00020000001"/>
    <n v="161658.0001"/>
    <n v="646632.00040000002"/>
    <s v="PRODUCTO"/>
    <d v="2012-05-31T00:00:00"/>
    <d v="2012-05-31T00:00:00"/>
    <n v="0"/>
    <n v="0"/>
    <n v="0"/>
    <n v="0"/>
    <n v="0"/>
    <n v="4"/>
    <s v="CAJA 24*250"/>
    <s v="cm3"/>
    <s v="centimetros cubicos"/>
    <n v="511"/>
    <s v="CAJA 24*250 ADITIVO"/>
    <n v="501"/>
    <s v="ADITIVOS PARA DIESEL Y GASOLINA"/>
    <n v="500"/>
    <s v="ESPECIALIDADES"/>
    <n v="0"/>
    <s v="PREDETERMINADO"/>
    <m/>
    <m/>
    <s v="AD_GASOLINA"/>
    <n v="135494"/>
    <n v="161658.0001"/>
    <n v="9"/>
    <n v="16"/>
    <s v="%"/>
    <m/>
    <n v="141561"/>
    <n v="157739"/>
    <n v="173918"/>
    <n v="202230"/>
    <n v="0.1"/>
    <n v="811015013"/>
    <s v="LUDECOL S.A."/>
    <m/>
    <s v="ADITIVO GASOLINA"/>
    <n v="0"/>
    <n v="0"/>
    <n v="5"/>
    <n v="0"/>
    <n v="1.5"/>
    <n v="0"/>
    <n v="0"/>
    <n v="0"/>
    <n v="0"/>
  </r>
  <r>
    <x v="15"/>
    <n v="10"/>
    <s v="H2"/>
    <x v="0"/>
    <s v="AGUA PARA BATERIAS - 24/550"/>
    <n v="0"/>
    <m/>
    <n v="0"/>
    <s v="PREDETERMINADO"/>
    <n v="0"/>
    <n v="168"/>
    <n v="1565256"/>
    <n v="0"/>
    <n v="0"/>
    <n v="87"/>
    <n v="810579"/>
    <n v="81"/>
    <n v="283.5"/>
    <n v="754677"/>
    <n v="9317"/>
    <n v="754677"/>
    <s v="PRODUCTO"/>
    <d v="2013-02-25T00:00:00"/>
    <d v="2013-03-20T00:00:00"/>
    <n v="0"/>
    <n v="0"/>
    <n v="0"/>
    <n v="0"/>
    <n v="0"/>
    <n v="4"/>
    <s v="CAJA 24*250"/>
    <s v="cm3"/>
    <s v="centimetros cubicos"/>
    <n v="521"/>
    <s v="CAJA 24*550 AGUA"/>
    <n v="502"/>
    <s v="AGUA BATERIA"/>
    <n v="500"/>
    <s v="ESPECIALIDADES"/>
    <n v="0"/>
    <s v="PREDETERMINADO"/>
    <m/>
    <m/>
    <s v="H2O*24/550"/>
    <n v="9317"/>
    <n v="9317"/>
    <n v="9"/>
    <n v="16"/>
    <s v="%"/>
    <m/>
    <n v="14369"/>
    <n v="15943"/>
    <n v="17518"/>
    <n v="19683"/>
    <n v="0.1"/>
    <n v="832006328"/>
    <s v="QOOL ENGINE S.A.S"/>
    <m/>
    <s v="AGUA BATERIA*24/550"/>
    <n v="85"/>
    <n v="300"/>
    <n v="85"/>
    <n v="0"/>
    <n v="3.5"/>
    <n v="0"/>
    <n v="0"/>
    <n v="0"/>
    <n v="0"/>
  </r>
  <r>
    <x v="16"/>
    <n v="8"/>
    <s v="AT"/>
    <x v="0"/>
    <s v="ATF DEXROM II D  - 12/4"/>
    <n v="0"/>
    <m/>
    <n v="0"/>
    <s v="PREDETERMINADO"/>
    <n v="0"/>
    <n v="131"/>
    <n v="9558044.1627999991"/>
    <n v="0"/>
    <n v="0"/>
    <n v="28"/>
    <n v="2042940.7431999999"/>
    <n v="103"/>
    <n v="309"/>
    <n v="7515103.4195999997"/>
    <n v="72962.169399999999"/>
    <n v="7515103.4482000005"/>
    <s v="PRODUCTO"/>
    <d v="2012-10-12T00:00:00"/>
    <d v="2013-03-19T00:00:00"/>
    <n v="0"/>
    <n v="0"/>
    <n v="0"/>
    <n v="0"/>
    <n v="0"/>
    <n v="7"/>
    <s v="CAJA X 12"/>
    <s v="gal"/>
    <s v="galones"/>
    <n v="232"/>
    <s v="CAJA X 12 CUARTOS TRANSMISIONES"/>
    <n v="203"/>
    <s v="LUBRICANTES PARA TRANSMISIONES Y ENGRANAJES AUTOMOTRICES"/>
    <n v="200"/>
    <s v="LUBRICANTES AUTOMOTRICES"/>
    <n v="0"/>
    <s v="PREDETERMINADO"/>
    <m/>
    <m/>
    <s v="ATF*12/4"/>
    <n v="73033.600000000006"/>
    <n v="72962.169399999999"/>
    <n v="105"/>
    <n v="0"/>
    <s v="%"/>
    <m/>
    <n v="100590"/>
    <n v="113164"/>
    <n v="125738"/>
    <n v="157172"/>
    <n v="0.1"/>
    <n v="830501576"/>
    <s v="CARIA GROUP CO"/>
    <m/>
    <s v="ATF DEXROM II 12/4 CUARTOS"/>
    <n v="0"/>
    <n v="0"/>
    <n v="104"/>
    <n v="0"/>
    <n v="3"/>
    <n v="0"/>
    <n v="0"/>
    <n v="0"/>
    <n v="0"/>
  </r>
  <r>
    <x v="17"/>
    <n v="9"/>
    <s v="20"/>
    <x v="1"/>
    <s v="ATF PLUS DEXRON III 12/1"/>
    <n v="0"/>
    <m/>
    <n v="0"/>
    <s v="PREDETERMINADO"/>
    <n v="0"/>
    <n v="128"/>
    <n v="7460959.1679999996"/>
    <n v="0"/>
    <n v="0"/>
    <n v="1"/>
    <n v="58288.743499999997"/>
    <n v="127"/>
    <n v="381"/>
    <n v="7402670.4244999997"/>
    <n v="58288.743499999997"/>
    <n v="7402670.4244999997"/>
    <s v="PRODUCTO"/>
    <d v="2013-02-13T00:00:00"/>
    <d v="2013-03-07T00:00:00"/>
    <n v="0"/>
    <n v="0"/>
    <n v="0"/>
    <n v="0"/>
    <n v="0"/>
    <n v="3"/>
    <s v="CAJA 12*900"/>
    <s v="gal"/>
    <s v="galones"/>
    <n v="270"/>
    <s v="CAJA X 12 CUARTOS TRANSMISIONES AUTOMATICAS CH"/>
    <n v="206"/>
    <s v="LUBRICANTES PARA TRANSMISIONES AUTOMATICAS"/>
    <n v="200"/>
    <s v="LUBRICANTES AUTOMOTRICES"/>
    <n v="0"/>
    <s v="PREDETERMINADO"/>
    <m/>
    <m/>
    <n v="203070201"/>
    <n v="57842.143499999998"/>
    <n v="58288.743499999997"/>
    <n v="105"/>
    <n v="0"/>
    <s v="%"/>
    <m/>
    <n v="107631"/>
    <n v="0"/>
    <n v="0"/>
    <n v="0"/>
    <n v="0"/>
    <n v="860005223"/>
    <s v="CHEVRON PETROLEUM COMPANY"/>
    <m/>
    <s v="ATF PLUS DEXRON III 12/1"/>
    <n v="0"/>
    <n v="0"/>
    <n v="127"/>
    <n v="0"/>
    <n v="3"/>
    <n v="0"/>
    <n v="0"/>
    <n v="0"/>
    <n v="0"/>
  </r>
  <r>
    <x v="18"/>
    <n v="6"/>
    <s v="15"/>
    <x v="0"/>
    <s v="BLUE  GRASE - 180 KG "/>
    <n v="0"/>
    <m/>
    <n v="0"/>
    <s v="PREDETERMINADO"/>
    <n v="0"/>
    <n v="5"/>
    <n v="3572800.0002000001"/>
    <n v="2"/>
    <n v="1345600"/>
    <n v="1"/>
    <n v="714560"/>
    <n v="6"/>
    <n v="288"/>
    <n v="4203840.0001999997"/>
    <n v="700640"/>
    <n v="4203840"/>
    <s v="PRODUCTO"/>
    <d v="2013-03-20T00:00:00"/>
    <d v="2013-03-13T00:00:00"/>
    <n v="0"/>
    <n v="0"/>
    <n v="0"/>
    <n v="0"/>
    <n v="0"/>
    <n v="13"/>
    <s v="TAMBOR"/>
    <s v="KG"/>
    <s v="Kilogramos"/>
    <n v="412"/>
    <s v="TAMBOR 180 KG CHASÍS"/>
    <n v="401"/>
    <s v="GRASAS PARA CHASÍS / CALCIO"/>
    <n v="400"/>
    <s v="GRASAS AUTOMOTRICES"/>
    <n v="0"/>
    <s v="PREDETERMINADO"/>
    <m/>
    <m/>
    <s v="BLUE*180"/>
    <n v="672800"/>
    <n v="700640"/>
    <n v="9"/>
    <n v="16"/>
    <s v="%"/>
    <m/>
    <n v="867756"/>
    <n v="966928"/>
    <n v="1066100"/>
    <n v="1239651"/>
    <n v="0.1"/>
    <n v="890204118"/>
    <s v="C.I. PROQUIMSA LTDA"/>
    <m/>
    <s v="BLUE 180 KG TB"/>
    <n v="0"/>
    <n v="0"/>
    <n v="6"/>
    <n v="0"/>
    <n v="48"/>
    <n v="0"/>
    <n v="0"/>
    <n v="0"/>
    <n v="0"/>
  </r>
  <r>
    <x v="19"/>
    <n v="6"/>
    <s v="16"/>
    <x v="0"/>
    <s v="BRIO 20W - 50 SM GRANEL"/>
    <n v="0"/>
    <m/>
    <n v="0"/>
    <s v="PREDETERMINADO"/>
    <n v="0"/>
    <n v="35"/>
    <n v="601475"/>
    <n v="0"/>
    <n v="0"/>
    <n v="0"/>
    <n v="0"/>
    <n v="35"/>
    <n v="1925"/>
    <n v="601475"/>
    <n v="17185"/>
    <n v="601475"/>
    <s v="PRODUCTO"/>
    <d v="2011-08-31T00:00:00"/>
    <d v="2012-06-30T00:00:00"/>
    <n v="0"/>
    <n v="0"/>
    <n v="0"/>
    <n v="0"/>
    <n v="0"/>
    <n v="1"/>
    <s v="Unidad"/>
    <s v="und"/>
    <s v="Unidad"/>
    <n v="218"/>
    <s v="GRANEL GASOLINA"/>
    <n v="201"/>
    <s v="LUBRICANTES PARA MOTORES GASOLINA Y GAS"/>
    <n v="200"/>
    <s v="LUBRICANTES AUTOMOTRICES"/>
    <n v="0"/>
    <s v="PREDETERMINADO"/>
    <m/>
    <m/>
    <n v="0"/>
    <n v="17185"/>
    <n v="17185"/>
    <n v="105"/>
    <n v="0"/>
    <s v="%"/>
    <m/>
    <n v="1"/>
    <n v="0"/>
    <n v="0"/>
    <n v="0"/>
    <n v="0"/>
    <n v="830136799"/>
    <s v="BIOMAX BIOCOMBUSTIBLES S.A."/>
    <m/>
    <m/>
    <n v="0"/>
    <n v="0"/>
    <n v="35"/>
    <n v="0"/>
    <n v="55"/>
    <n v="0"/>
    <n v="0"/>
    <n v="0"/>
    <n v="0"/>
  </r>
  <r>
    <x v="20"/>
    <n v="9"/>
    <s v="20"/>
    <x v="1"/>
    <s v="BRIO 2T JASO FB 1/55"/>
    <n v="0"/>
    <m/>
    <n v="0"/>
    <s v="PREDETERMINADO"/>
    <n v="0"/>
    <n v="0"/>
    <n v="0"/>
    <n v="8"/>
    <n v="6018199.3320000004"/>
    <n v="1"/>
    <n v="752274.91650000005"/>
    <n v="7"/>
    <n v="385"/>
    <n v="5265924.4155000001"/>
    <n v="752274.91650000005"/>
    <n v="5265924.4155000001"/>
    <s v="PRODUCTO"/>
    <d v="2013-03-18T00:00:00"/>
    <d v="2013-03-19T00:00:00"/>
    <n v="0"/>
    <n v="0"/>
    <n v="0"/>
    <n v="0"/>
    <n v="0"/>
    <n v="13"/>
    <s v="TAMBOR"/>
    <s v="gal"/>
    <s v="galones"/>
    <n v="253"/>
    <s v="TAMBOR 55 GL 2T Y 4T CH"/>
    <n v="204"/>
    <s v="LUBRICANTES PARA MOTORES 2T Y 4T"/>
    <n v="200"/>
    <s v="LUBRICANTES AUTOMOTRICES"/>
    <n v="0"/>
    <s v="PREDETERMINADO"/>
    <m/>
    <m/>
    <n v="203040205"/>
    <n v="752274.91650000005"/>
    <n v="752274.91650000005"/>
    <n v="105"/>
    <n v="0"/>
    <s v="%"/>
    <m/>
    <n v="1183203"/>
    <n v="1331103"/>
    <n v="1386566"/>
    <n v="1848754"/>
    <n v="0"/>
    <n v="860005223"/>
    <s v="CHEVRON PETROLEUM COMPANY"/>
    <m/>
    <s v="BRIO 2T JASO FB 1/55"/>
    <n v="0"/>
    <n v="0"/>
    <n v="7"/>
    <n v="0"/>
    <n v="55"/>
    <n v="0"/>
    <n v="0"/>
    <n v="0"/>
    <n v="0"/>
  </r>
  <r>
    <x v="21"/>
    <n v="9"/>
    <s v="20"/>
    <x v="1"/>
    <s v="BRIO 2T JASO FB 12/1"/>
    <n v="0"/>
    <m/>
    <n v="0"/>
    <s v="PREDETERMINADO"/>
    <n v="0"/>
    <n v="38"/>
    <n v="2026357.6039"/>
    <n v="534"/>
    <n v="28485402.292599998"/>
    <n v="248"/>
    <n v="13229137.5822"/>
    <n v="324"/>
    <n v="972"/>
    <n v="17282622.314300001"/>
    <n v="53014.242299999998"/>
    <n v="17176614.505199999"/>
    <s v="PRODUCTO"/>
    <d v="2013-03-19T00:00:00"/>
    <d v="2013-03-20T00:00:00"/>
    <n v="0"/>
    <n v="0"/>
    <n v="0"/>
    <n v="0"/>
    <n v="0"/>
    <n v="3"/>
    <s v="CAJA 12*900"/>
    <s v="gal"/>
    <s v="galones"/>
    <n v="252"/>
    <s v="CAJA X 12 CUARTOS 2T Y 4T CH"/>
    <n v="204"/>
    <s v="LUBRICANTES PARA MOTORES 2T Y 4T"/>
    <n v="200"/>
    <s v="LUBRICANTES AUTOMOTRICES"/>
    <n v="0"/>
    <s v="PREDETERMINADO"/>
    <m/>
    <m/>
    <n v="203040201"/>
    <n v="50855.740899999997"/>
    <n v="53014.242299999998"/>
    <n v="105"/>
    <n v="0"/>
    <s v="%"/>
    <m/>
    <n v="75109"/>
    <n v="84498"/>
    <n v="88019"/>
    <n v="117358"/>
    <n v="0"/>
    <n v="860005223"/>
    <s v="CHEVRON PETROLEUM COMPANY"/>
    <m/>
    <s v="BRIO 2T JASO FB 12/1"/>
    <n v="0"/>
    <n v="0"/>
    <n v="325"/>
    <n v="0"/>
    <n v="3"/>
    <n v="0"/>
    <n v="0"/>
    <n v="0"/>
    <n v="0"/>
  </r>
  <r>
    <x v="22"/>
    <n v="9"/>
    <s v="20"/>
    <x v="1"/>
    <s v="BRIO 2T JASO FB 24/1"/>
    <n v="0"/>
    <m/>
    <n v="0"/>
    <s v="PREDETERMINADO"/>
    <n v="0"/>
    <n v="32"/>
    <n v="1883264.6912"/>
    <n v="275"/>
    <n v="16208228.967499999"/>
    <n v="222"/>
    <n v="13083885.9145"/>
    <n v="85"/>
    <n v="255"/>
    <n v="5007607.7441999996"/>
    <n v="58939.080399999999"/>
    <n v="5009821.8339999998"/>
    <s v="PRODUCTO"/>
    <d v="2013-03-12T00:00:00"/>
    <d v="2013-03-20T00:00:00"/>
    <n v="0"/>
    <n v="0"/>
    <n v="0"/>
    <n v="0"/>
    <n v="0"/>
    <n v="4"/>
    <s v="CAJA 24*250"/>
    <s v="gal"/>
    <s v="galones"/>
    <n v="259"/>
    <s v="CAJA X 24 PINTAS 2T Y 4T 241 CH"/>
    <n v="204"/>
    <s v="LUBRICANTES PARA MOTORES 2T Y 4T"/>
    <n v="200"/>
    <s v="LUBRICANTES AUTOMOTRICES"/>
    <n v="0"/>
    <s v="PREDETERMINADO"/>
    <m/>
    <m/>
    <n v="0"/>
    <n v="58939.081299999998"/>
    <n v="58939.080399999999"/>
    <n v="105"/>
    <n v="0"/>
    <s v="%"/>
    <m/>
    <n v="80049"/>
    <n v="90055"/>
    <n v="93808"/>
    <n v="125077"/>
    <n v="0"/>
    <n v="860005223"/>
    <s v="CHEVRON PETROLEUM COMPANY"/>
    <m/>
    <s v="BRIO 2T JASO FB 24/1"/>
    <n v="0"/>
    <n v="0"/>
    <n v="422"/>
    <n v="0"/>
    <n v="3"/>
    <n v="0"/>
    <n v="0"/>
    <n v="0"/>
    <n v="0"/>
  </r>
  <r>
    <x v="23"/>
    <n v="6"/>
    <s v="16"/>
    <x v="0"/>
    <s v="BRIO DTH MINITAMBOR 15 GLN"/>
    <n v="0"/>
    <m/>
    <n v="0"/>
    <s v="PREDETERMINADO"/>
    <n v="0"/>
    <n v="6"/>
    <n v="2157600"/>
    <n v="0"/>
    <n v="0"/>
    <n v="0"/>
    <n v="0"/>
    <n v="6"/>
    <n v="90"/>
    <n v="2157600"/>
    <n v="359600"/>
    <n v="2157600"/>
    <s v="PRODUCTO"/>
    <d v="2011-08-31T00:00:00"/>
    <d v="2013-02-05T00:00:00"/>
    <n v="0"/>
    <n v="0"/>
    <n v="0"/>
    <n v="0"/>
    <n v="0"/>
    <n v="13"/>
    <s v="TAMBOR"/>
    <s v="m3"/>
    <s v="metros cubicos"/>
    <n v="322"/>
    <s v="MINITAMBOR 15 GL INDUSTRIA"/>
    <n v="302"/>
    <s v="LUBRICANTES INDUSTRIA EN GENERAL"/>
    <n v="300"/>
    <s v="LUBRICANTES INDUSTRIALES"/>
    <n v="0"/>
    <s v="PREDETERMINADO"/>
    <m/>
    <m/>
    <n v="0"/>
    <n v="359600"/>
    <n v="359600"/>
    <n v="105"/>
    <n v="0"/>
    <s v="%"/>
    <m/>
    <n v="409600"/>
    <n v="460800"/>
    <n v="512000"/>
    <n v="640000"/>
    <n v="0"/>
    <n v="830136799"/>
    <s v="BIOMAX BIOCOMBUSTIBLES S.A."/>
    <m/>
    <m/>
    <n v="0"/>
    <n v="0"/>
    <n v="6"/>
    <n v="0"/>
    <n v="15"/>
    <n v="0"/>
    <n v="0"/>
    <n v="0"/>
    <n v="0"/>
  </r>
  <r>
    <x v="24"/>
    <n v="6"/>
    <s v="19"/>
    <x v="0"/>
    <s v="BRIO ELECTRIVOLT BALDE"/>
    <n v="0"/>
    <m/>
    <n v="0"/>
    <s v="PREDETERMINADO"/>
    <n v="0"/>
    <n v="3"/>
    <n v="315522"/>
    <n v="0"/>
    <n v="0"/>
    <n v="0"/>
    <n v="0"/>
    <n v="3"/>
    <n v="0"/>
    <n v="315522"/>
    <n v="105174"/>
    <n v="315522"/>
    <s v="PRODUCTO"/>
    <d v="2011-08-31T00:00:00"/>
    <m/>
    <n v="0"/>
    <n v="0"/>
    <n v="0"/>
    <n v="0"/>
    <n v="0"/>
    <n v="11"/>
    <s v="GARRAFA"/>
    <s v="m3"/>
    <s v="metros cubicos"/>
    <n v="321"/>
    <s v="GARRAFA 5 GL INDUSTRIA"/>
    <n v="302"/>
    <s v="LUBRICANTES INDUSTRIA EN GENERAL"/>
    <n v="300"/>
    <s v="LUBRICANTES INDUSTRIALES"/>
    <n v="0"/>
    <s v="PREDETERMINADO"/>
    <m/>
    <m/>
    <n v="0"/>
    <n v="105174"/>
    <n v="105174"/>
    <n v="9"/>
    <n v="16"/>
    <s v="%"/>
    <m/>
    <n v="1"/>
    <n v="0"/>
    <n v="0"/>
    <n v="0"/>
    <n v="0"/>
    <n v="830136799"/>
    <s v="BIOMAX BIOCOMBUSTIBLES S.A."/>
    <m/>
    <m/>
    <n v="0"/>
    <n v="0"/>
    <n v="0"/>
    <n v="0"/>
    <n v="0"/>
    <n v="0"/>
    <n v="0"/>
    <n v="0"/>
    <n v="0"/>
  </r>
  <r>
    <x v="25"/>
    <n v="6"/>
    <s v="19"/>
    <x v="0"/>
    <s v="BRIO ENGRANAJES DESCUBIERTOS CUÑETE"/>
    <n v="0"/>
    <m/>
    <n v="0"/>
    <s v="PREDETERMINADO"/>
    <n v="0"/>
    <n v="4"/>
    <n v="468776"/>
    <n v="0"/>
    <n v="0"/>
    <n v="0"/>
    <n v="0"/>
    <n v="4"/>
    <n v="0"/>
    <n v="468776"/>
    <n v="117194"/>
    <n v="468776"/>
    <s v="PRODUCTO"/>
    <d v="2011-08-31T00:00:00"/>
    <m/>
    <n v="0"/>
    <n v="0"/>
    <n v="0"/>
    <n v="0"/>
    <n v="0"/>
    <n v="11"/>
    <s v="GARRAFA"/>
    <s v="m3"/>
    <s v="metros cubicos"/>
    <n v="321"/>
    <s v="GARRAFA 5 GL INDUSTRIA"/>
    <n v="302"/>
    <s v="LUBRICANTES INDUSTRIA EN GENERAL"/>
    <n v="300"/>
    <s v="LUBRICANTES INDUSTRIALES"/>
    <n v="0"/>
    <s v="PREDETERMINADO"/>
    <m/>
    <m/>
    <n v="0"/>
    <n v="117194"/>
    <n v="117194"/>
    <n v="9"/>
    <n v="16"/>
    <s v="%"/>
    <m/>
    <n v="1"/>
    <n v="0"/>
    <n v="0"/>
    <n v="0"/>
    <n v="0"/>
    <n v="830136799"/>
    <s v="BIOMAX BIOCOMBUSTIBLES S.A."/>
    <m/>
    <m/>
    <n v="0"/>
    <n v="0"/>
    <n v="0"/>
    <n v="0"/>
    <n v="0"/>
    <n v="0"/>
    <n v="0"/>
    <n v="0"/>
    <n v="0"/>
  </r>
  <r>
    <x v="26"/>
    <n v="6"/>
    <s v="19"/>
    <x v="0"/>
    <s v="BRIO GEAR 4/60 BALDE"/>
    <n v="0"/>
    <m/>
    <n v="0"/>
    <s v="PREDETERMINADO"/>
    <n v="0"/>
    <n v="4"/>
    <n v="394040"/>
    <n v="0"/>
    <n v="0"/>
    <n v="0"/>
    <n v="0"/>
    <n v="4"/>
    <n v="0"/>
    <n v="394040"/>
    <n v="98510"/>
    <n v="394040"/>
    <s v="PRODUCTO"/>
    <d v="2011-08-31T00:00:00"/>
    <m/>
    <n v="0"/>
    <n v="0"/>
    <n v="0"/>
    <n v="0"/>
    <n v="0"/>
    <n v="11"/>
    <s v="GARRAFA"/>
    <s v="m3"/>
    <s v="metros cubicos"/>
    <n v="321"/>
    <s v="GARRAFA 5 GL INDUSTRIA"/>
    <n v="302"/>
    <s v="LUBRICANTES INDUSTRIA EN GENERAL"/>
    <n v="300"/>
    <s v="LUBRICANTES INDUSTRIALES"/>
    <n v="0"/>
    <s v="PREDETERMINADO"/>
    <m/>
    <m/>
    <n v="0"/>
    <n v="98510"/>
    <n v="98510"/>
    <n v="9"/>
    <n v="16"/>
    <s v="%"/>
    <m/>
    <n v="1"/>
    <n v="0"/>
    <n v="0"/>
    <n v="0"/>
    <n v="0"/>
    <n v="830136799"/>
    <s v="BIOMAX BIOCOMBUSTIBLES S.A."/>
    <m/>
    <m/>
    <n v="0"/>
    <n v="0"/>
    <n v="0"/>
    <n v="0"/>
    <n v="0"/>
    <n v="0"/>
    <n v="0"/>
    <n v="0"/>
    <n v="0"/>
  </r>
  <r>
    <x v="27"/>
    <n v="6"/>
    <s v="19"/>
    <x v="0"/>
    <s v="BRIO GEAR EP ISO 220 - 1/5"/>
    <n v="0"/>
    <m/>
    <n v="0"/>
    <s v="PREDETERMINADO"/>
    <n v="0"/>
    <n v="2"/>
    <n v="245685.67970000001"/>
    <n v="0"/>
    <n v="0"/>
    <n v="0"/>
    <n v="0"/>
    <n v="2"/>
    <n v="10"/>
    <n v="245685.67970000001"/>
    <n v="122842.8401"/>
    <n v="245685.6802"/>
    <s v="PRODUCTO"/>
    <d v="2012-02-21T00:00:00"/>
    <d v="2013-02-26T00:00:00"/>
    <n v="0"/>
    <n v="0"/>
    <n v="0"/>
    <n v="0"/>
    <n v="0"/>
    <n v="11"/>
    <s v="GARRAFA"/>
    <s v="gal"/>
    <s v="galones"/>
    <n v="331"/>
    <s v="GARRAFA 5 GL TRANSM. INDUSTRIALES"/>
    <n v="303"/>
    <s v="LUBRICANTES TRANSMISIONES INDUSTRIALES"/>
    <n v="300"/>
    <s v="LUBRICANTES INDUSTRIALES"/>
    <n v="0"/>
    <s v="PREDETERMINADO"/>
    <m/>
    <m/>
    <s v="GEAR 220*1/5"/>
    <n v="1180298.83"/>
    <n v="122842.8401"/>
    <n v="105"/>
    <n v="0"/>
    <s v="%"/>
    <m/>
    <n v="114966"/>
    <n v="129336"/>
    <n v="143707"/>
    <n v="179634"/>
    <n v="147300"/>
    <n v="900019022"/>
    <s v="LUBRIMEX DE COLOMBIA S.A."/>
    <m/>
    <s v="GEAR EP 220 1/5 GARRAFA"/>
    <n v="20"/>
    <n v="200"/>
    <n v="2"/>
    <n v="0"/>
    <n v="5"/>
    <n v="0"/>
    <n v="0"/>
    <n v="0"/>
    <n v="0"/>
  </r>
  <r>
    <x v="28"/>
    <n v="6"/>
    <s v="19"/>
    <x v="0"/>
    <s v="BRIO GEAR EP ISO 220 - 1/55"/>
    <n v="0"/>
    <m/>
    <n v="0"/>
    <s v="PREDETERMINADO"/>
    <n v="0"/>
    <n v="2"/>
    <n v="2360597.6800000002"/>
    <n v="0"/>
    <n v="0"/>
    <n v="0"/>
    <n v="0"/>
    <n v="2"/>
    <n v="110"/>
    <n v="2360597.6800000002"/>
    <n v="1180298.8400000001"/>
    <n v="2360597.6800000002"/>
    <s v="PRODUCTO"/>
    <d v="2012-03-30T00:00:00"/>
    <d v="2013-01-31T00:00:00"/>
    <n v="0"/>
    <n v="0"/>
    <n v="0"/>
    <n v="0"/>
    <n v="0"/>
    <n v="13"/>
    <s v="TAMBOR"/>
    <s v="gal"/>
    <s v="galones"/>
    <n v="333"/>
    <s v="TAMBOR 55 GL INDUSTRIALES"/>
    <n v="303"/>
    <s v="LUBRICANTES TRANSMISIONES INDUSTRIALES"/>
    <n v="300"/>
    <s v="LUBRICANTES INDUSTRIALES"/>
    <n v="0"/>
    <s v="PREDETERMINADO"/>
    <m/>
    <m/>
    <s v="GEAR 220*1/55"/>
    <n v="1180298.8400000001"/>
    <n v="1180298.8400000001"/>
    <n v="9"/>
    <n v="16"/>
    <s v="%"/>
    <m/>
    <n v="1205120"/>
    <n v="1355760"/>
    <n v="1506400"/>
    <n v="1883000"/>
    <n v="0"/>
    <n v="900019022"/>
    <s v="LUBRIMEX DE COLOMBIA S.A."/>
    <m/>
    <s v="GEAR EP 220 1/55 TB"/>
    <n v="20"/>
    <n v="200"/>
    <n v="2"/>
    <n v="0"/>
    <n v="55"/>
    <n v="0"/>
    <n v="0"/>
    <n v="0"/>
    <n v="0"/>
  </r>
  <r>
    <x v="29"/>
    <n v="6"/>
    <s v="19"/>
    <x v="0"/>
    <s v="BRIO GEAR EP ISO 320 - 1/55"/>
    <n v="0"/>
    <m/>
    <n v="0"/>
    <s v="PREDETERMINADO"/>
    <n v="0"/>
    <n v="7"/>
    <n v="7794429.2300000004"/>
    <n v="0"/>
    <n v="0"/>
    <n v="1"/>
    <n v="1113489.8899999999"/>
    <n v="6"/>
    <n v="330"/>
    <n v="6680939.3399999999"/>
    <n v="1113489.8899999999"/>
    <n v="6680939.3399999999"/>
    <s v="PRODUCTO"/>
    <d v="2012-02-22T00:00:00"/>
    <d v="2013-02-14T00:00:00"/>
    <n v="0"/>
    <n v="0"/>
    <n v="0"/>
    <n v="0"/>
    <n v="0"/>
    <n v="13"/>
    <s v="TAMBOR"/>
    <s v="gal"/>
    <s v="galones"/>
    <n v="333"/>
    <s v="TAMBOR 55 GL INDUSTRIALES"/>
    <n v="303"/>
    <s v="LUBRICANTES TRANSMISIONES INDUSTRIALES"/>
    <n v="300"/>
    <s v="LUBRICANTES INDUSTRIALES"/>
    <n v="0"/>
    <s v="PREDETERMINADO"/>
    <m/>
    <m/>
    <s v="GEAR 320*1/55"/>
    <n v="1180298.83"/>
    <n v="1113489.8899999999"/>
    <n v="9"/>
    <n v="16"/>
    <s v="%"/>
    <m/>
    <n v="1205120"/>
    <n v="1355760"/>
    <n v="1506400"/>
    <n v="1883000"/>
    <n v="0"/>
    <n v="900019022"/>
    <s v="LUBRIMEX DE COLOMBIA S.A."/>
    <m/>
    <s v="GEAR EP 320 1/55 TB"/>
    <n v="0"/>
    <n v="0"/>
    <n v="6"/>
    <n v="0"/>
    <n v="55"/>
    <n v="0"/>
    <n v="0"/>
    <n v="0"/>
    <n v="0"/>
  </r>
  <r>
    <x v="30"/>
    <n v="9"/>
    <s v="20"/>
    <x v="1"/>
    <s v="BRIO GEAR EP ISO 320 1/5"/>
    <n v="0"/>
    <m/>
    <n v="0"/>
    <s v="PREDETERMINADO"/>
    <n v="0"/>
    <n v="5"/>
    <n v="63713"/>
    <n v="0"/>
    <n v="0"/>
    <n v="0"/>
    <n v="0"/>
    <n v="5"/>
    <n v="25"/>
    <n v="63713"/>
    <n v="12742.6"/>
    <n v="63713"/>
    <s v="PRODUCTO"/>
    <d v="2013-02-19T00:00:00"/>
    <d v="2013-02-22T00:00:00"/>
    <n v="0"/>
    <n v="0"/>
    <n v="0"/>
    <n v="0"/>
    <n v="0"/>
    <n v="11"/>
    <s v="GARRAFA"/>
    <s v="gal"/>
    <s v="galones"/>
    <n v="351"/>
    <s v="BALDE 5 GLS CH"/>
    <n v="305"/>
    <s v="LUBRICANTES PARA ENGRANAJES INDUSTRIALES"/>
    <n v="300"/>
    <s v="LUBRICANTES INDUSTRIALES"/>
    <n v="0"/>
    <s v="PREDETERMINADO"/>
    <m/>
    <m/>
    <n v="203090304"/>
    <n v="12742.6"/>
    <n v="12742.6"/>
    <n v="105"/>
    <n v="0"/>
    <s v="%"/>
    <m/>
    <n v="114966"/>
    <n v="129336"/>
    <n v="134726"/>
    <n v="179634"/>
    <n v="0"/>
    <n v="860005223"/>
    <s v="CHEVRON PETROLEUM COMPANY"/>
    <m/>
    <s v="BRIO GEAR EP ISO 320 1/5"/>
    <n v="0"/>
    <n v="0"/>
    <n v="5"/>
    <n v="0"/>
    <n v="5"/>
    <n v="0"/>
    <n v="0"/>
    <n v="0"/>
    <n v="0"/>
  </r>
  <r>
    <x v="31"/>
    <n v="6"/>
    <s v="19"/>
    <x v="0"/>
    <s v="BRIO GEAR EP ISO 680 - 1/55"/>
    <n v="0"/>
    <m/>
    <n v="0"/>
    <s v="PREDETERMINADO"/>
    <n v="0"/>
    <n v="2"/>
    <n v="2868935.2"/>
    <n v="0"/>
    <n v="0"/>
    <n v="0"/>
    <n v="0"/>
    <n v="2"/>
    <n v="110"/>
    <n v="2868935.2"/>
    <n v="1434467.6"/>
    <n v="2868935.2"/>
    <s v="PRODUCTO"/>
    <d v="2011-08-31T00:00:00"/>
    <m/>
    <n v="0"/>
    <n v="0"/>
    <n v="0"/>
    <n v="0"/>
    <n v="0"/>
    <n v="13"/>
    <s v="TAMBOR"/>
    <s v="gal"/>
    <s v="galones"/>
    <n v="333"/>
    <s v="TAMBOR 55 GL INDUSTRIALES"/>
    <n v="303"/>
    <s v="LUBRICANTES TRANSMISIONES INDUSTRIALES"/>
    <n v="300"/>
    <s v="LUBRICANTES INDUSTRIALES"/>
    <n v="0"/>
    <s v="PREDETERMINADO"/>
    <m/>
    <m/>
    <s v="GEAR 680*1/55"/>
    <n v="1434467.6"/>
    <n v="1434467.6"/>
    <n v="9"/>
    <n v="16"/>
    <s v="%"/>
    <m/>
    <n v="1489399"/>
    <n v="1675574"/>
    <n v="1861749"/>
    <n v="2327186"/>
    <n v="0"/>
    <n v="900019022"/>
    <s v="LUBRIMEX DE COLOMBIA S.A."/>
    <m/>
    <s v="GEAR EP 680 1/55 TB"/>
    <n v="0"/>
    <n v="0"/>
    <n v="0"/>
    <n v="0"/>
    <n v="55"/>
    <n v="0"/>
    <n v="0"/>
    <n v="0"/>
    <n v="0"/>
  </r>
  <r>
    <x v="32"/>
    <n v="6"/>
    <s v="16"/>
    <x v="0"/>
    <s v="BRIO HIDRAULICO 10W - 1/55"/>
    <n v="0"/>
    <m/>
    <n v="0"/>
    <s v="PREDETERMINADO"/>
    <n v="0"/>
    <n v="1"/>
    <n v="1055600"/>
    <n v="0"/>
    <n v="0"/>
    <n v="0"/>
    <n v="0"/>
    <n v="1"/>
    <n v="55"/>
    <n v="1055600"/>
    <n v="1055600"/>
    <n v="1055600"/>
    <s v="PRODUCTO"/>
    <d v="2013-02-06T00:00:00"/>
    <d v="2013-02-06T00:00:00"/>
    <n v="0"/>
    <n v="0"/>
    <n v="0"/>
    <n v="0"/>
    <n v="0"/>
    <n v="13"/>
    <s v="TAMBOR"/>
    <s v="und"/>
    <s v="Unidad"/>
    <n v="333"/>
    <s v="TAMBOR 55 GL INDUSTRIALES"/>
    <n v="303"/>
    <s v="LUBRICANTES TRANSMISIONES INDUSTRIALES"/>
    <n v="300"/>
    <s v="LUBRICANTES INDUSTRIALES"/>
    <n v="0"/>
    <s v="PREDETERMINADO"/>
    <m/>
    <m/>
    <s v="HIDRAULICO 10W*1/55"/>
    <n v="1055600"/>
    <n v="1055600"/>
    <n v="105"/>
    <n v="0"/>
    <s v="%"/>
    <m/>
    <n v="1117907"/>
    <n v="1257646"/>
    <n v="1397384"/>
    <n v="1746730"/>
    <n v="0"/>
    <n v="830136799"/>
    <s v="BIOMAX BIOCOMBUSTIBLES S.A."/>
    <m/>
    <s v="HIDRAULICO 10W 1/55"/>
    <n v="0"/>
    <n v="0"/>
    <n v="1"/>
    <n v="0"/>
    <n v="55"/>
    <n v="0"/>
    <n v="0"/>
    <n v="0"/>
    <n v="0"/>
  </r>
  <r>
    <x v="33"/>
    <n v="6"/>
    <s v="19"/>
    <x v="0"/>
    <s v="BRIO MULTISYN BALDE"/>
    <n v="0"/>
    <m/>
    <n v="0"/>
    <s v="PREDETERMINADO"/>
    <n v="0"/>
    <n v="11"/>
    <n v="4279242"/>
    <n v="0"/>
    <n v="0"/>
    <n v="0"/>
    <n v="0"/>
    <n v="11"/>
    <n v="0"/>
    <n v="4279242"/>
    <n v="389022"/>
    <n v="4279242"/>
    <s v="PRODUCTO"/>
    <d v="2011-08-31T00:00:00"/>
    <m/>
    <n v="0"/>
    <n v="0"/>
    <n v="0"/>
    <n v="0"/>
    <n v="0"/>
    <n v="11"/>
    <s v="GARRAFA"/>
    <s v="m3"/>
    <s v="metros cubicos"/>
    <n v="321"/>
    <s v="GARRAFA 5 GL INDUSTRIA"/>
    <n v="302"/>
    <s v="LUBRICANTES INDUSTRIA EN GENERAL"/>
    <n v="300"/>
    <s v="LUBRICANTES INDUSTRIALES"/>
    <n v="0"/>
    <s v="PREDETERMINADO"/>
    <m/>
    <m/>
    <n v="0"/>
    <n v="389022"/>
    <n v="389022"/>
    <n v="9"/>
    <n v="16"/>
    <s v="%"/>
    <m/>
    <n v="1"/>
    <n v="0"/>
    <n v="0"/>
    <n v="0"/>
    <n v="0"/>
    <n v="830136799"/>
    <s v="BIOMAX BIOCOMBUSTIBLES S.A."/>
    <m/>
    <m/>
    <n v="0"/>
    <n v="0"/>
    <n v="0"/>
    <n v="0"/>
    <n v="0"/>
    <n v="0"/>
    <n v="0"/>
    <n v="0"/>
    <n v="0"/>
  </r>
  <r>
    <x v="34"/>
    <n v="9"/>
    <s v="20"/>
    <x v="1"/>
    <s v="BRIO POWER ISO 68 12/1"/>
    <n v="0"/>
    <m/>
    <n v="0"/>
    <s v="PREDETERMINADO"/>
    <n v="0"/>
    <n v="116"/>
    <n v="6071661.1075999998"/>
    <n v="0"/>
    <n v="0"/>
    <n v="46"/>
    <n v="2397672.9238"/>
    <n v="70"/>
    <n v="210"/>
    <n v="3673988.1838000002"/>
    <n v="51224.710899999998"/>
    <n v="3585729.7629999998"/>
    <s v="PRODUCTO"/>
    <d v="2013-03-18T00:00:00"/>
    <d v="2013-03-20T00:00:00"/>
    <n v="0"/>
    <n v="0"/>
    <n v="0"/>
    <n v="0"/>
    <n v="0"/>
    <n v="11"/>
    <s v="GARRAFA"/>
    <s v="gal"/>
    <s v="galones"/>
    <n v="258"/>
    <s v="BALDE 5 GL HIDRÁULICOS CH"/>
    <n v="301"/>
    <s v="LUBRICANTES FLUIDOS HIDRAÚLICOS"/>
    <n v="300"/>
    <s v="LUBRICANTES INDUSTRIALES"/>
    <n v="0"/>
    <s v="PREDETERMINADO"/>
    <m/>
    <m/>
    <n v="203080301"/>
    <n v="49172.1895"/>
    <n v="51224.710899999998"/>
    <n v="105"/>
    <n v="0"/>
    <s v="%"/>
    <m/>
    <n v="1"/>
    <n v="0"/>
    <n v="0"/>
    <n v="0"/>
    <n v="0"/>
    <n v="860005223"/>
    <s v="CHEVRON PETROLEUM COMPANY"/>
    <m/>
    <s v="BRIO POWER ISO 68 12/1"/>
    <n v="0"/>
    <n v="0"/>
    <n v="235"/>
    <n v="0"/>
    <n v="3"/>
    <n v="0"/>
    <n v="0"/>
    <n v="0"/>
    <n v="0"/>
  </r>
  <r>
    <x v="35"/>
    <n v="6"/>
    <s v="19"/>
    <x v="0"/>
    <s v="BRIO PROCESO ISO 22 - 1/55"/>
    <n v="0"/>
    <m/>
    <n v="0"/>
    <s v="PREDETERMINADO"/>
    <n v="0"/>
    <n v="10"/>
    <n v="9635853.1999999993"/>
    <n v="0"/>
    <n v="0"/>
    <n v="0"/>
    <n v="0"/>
    <n v="10"/>
    <n v="550"/>
    <n v="9635853.1999999993"/>
    <n v="963585.32"/>
    <n v="9635853.1999999993"/>
    <s v="PRODUCTO"/>
    <d v="2011-11-24T00:00:00"/>
    <d v="2011-11-30T00:00:00"/>
    <n v="0"/>
    <n v="0"/>
    <n v="0"/>
    <n v="0"/>
    <n v="0"/>
    <n v="13"/>
    <s v="TAMBOR"/>
    <s v="gal"/>
    <s v="galones"/>
    <n v="323"/>
    <s v="TAMBOR 55 GL INDUSTRIA"/>
    <n v="302"/>
    <s v="LUBRICANTES INDUSTRIA EN GENERAL"/>
    <n v="300"/>
    <s v="LUBRICANTES INDUSTRIALES"/>
    <n v="0"/>
    <s v="PREDETERMINADO"/>
    <m/>
    <m/>
    <s v="PROCESOS 22*1/55"/>
    <n v="963585.32"/>
    <n v="963585.32"/>
    <n v="9"/>
    <n v="16"/>
    <s v="%"/>
    <m/>
    <n v="832000"/>
    <n v="936000"/>
    <n v="1040000"/>
    <n v="1300000"/>
    <n v="0"/>
    <n v="900019022"/>
    <s v="LUBRIMEX DE COLOMBIA S.A."/>
    <m/>
    <s v="PROCESO 22 1/55 TB"/>
    <n v="0"/>
    <n v="0"/>
    <n v="10"/>
    <n v="0"/>
    <n v="55"/>
    <n v="0"/>
    <n v="0"/>
    <n v="0"/>
    <n v="0"/>
  </r>
  <r>
    <x v="36"/>
    <n v="6"/>
    <s v="16"/>
    <x v="0"/>
    <s v="BRIO SOLUBLE - 1/55"/>
    <n v="0"/>
    <m/>
    <n v="0"/>
    <s v="PREDETERMINADO"/>
    <n v="0"/>
    <n v="3"/>
    <n v="3419233.7867000001"/>
    <n v="0"/>
    <n v="0"/>
    <n v="0"/>
    <n v="0"/>
    <n v="3"/>
    <n v="165"/>
    <n v="3419233.7867000001"/>
    <n v="1125317.5467000001"/>
    <n v="3375952.6401"/>
    <s v="PRODUCTO"/>
    <d v="2012-06-15T00:00:00"/>
    <d v="2011-09-27T00:00:00"/>
    <n v="0"/>
    <n v="0"/>
    <n v="0"/>
    <n v="0"/>
    <n v="0"/>
    <n v="13"/>
    <s v="TAMBOR"/>
    <s v="m3"/>
    <s v="metros cubicos"/>
    <n v="333"/>
    <s v="TAMBOR 55 GL INDUSTRIALES"/>
    <n v="303"/>
    <s v="LUBRICANTES TRANSMISIONES INDUSTRIALES"/>
    <n v="300"/>
    <s v="LUBRICANTES INDUSTRIALES"/>
    <n v="0"/>
    <s v="PREDETERMINADO"/>
    <m/>
    <m/>
    <s v="SOLUBLE *1/55"/>
    <n v="1082036.3999999999"/>
    <n v="1125317.5467000001"/>
    <n v="105"/>
    <n v="0"/>
    <s v="%"/>
    <m/>
    <n v="1215334"/>
    <n v="1367251"/>
    <n v="1519168"/>
    <n v="1898960"/>
    <n v="0"/>
    <n v="900035396"/>
    <s v="BRIOGAS S.A."/>
    <m/>
    <s v="SOLUBLE  1/55 TB0"/>
    <n v="0"/>
    <n v="0"/>
    <n v="3"/>
    <n v="0"/>
    <n v="55"/>
    <n v="0"/>
    <n v="0"/>
    <n v="0"/>
    <n v="0"/>
  </r>
  <r>
    <x v="37"/>
    <n v="6"/>
    <s v="19"/>
    <x v="0"/>
    <s v="BRIO SOLUBLE GARRAFA 1/5"/>
    <n v="0"/>
    <m/>
    <n v="0"/>
    <s v="PREDETERMINADO"/>
    <n v="0"/>
    <n v="19"/>
    <n v="2147577.6"/>
    <n v="0"/>
    <n v="0"/>
    <n v="0"/>
    <n v="0"/>
    <n v="19"/>
    <n v="95"/>
    <n v="2147577.6"/>
    <n v="113030.39999999999"/>
    <n v="2147577.6"/>
    <s v="PRODUCTO"/>
    <d v="2011-08-31T00:00:00"/>
    <d v="2013-02-18T00:00:00"/>
    <n v="0"/>
    <n v="0"/>
    <n v="0"/>
    <n v="0"/>
    <n v="0"/>
    <n v="11"/>
    <s v="GARRAFA"/>
    <s v="m3"/>
    <s v="metros cubicos"/>
    <n v="321"/>
    <s v="GARRAFA 5 GL INDUSTRIA"/>
    <n v="302"/>
    <s v="LUBRICANTES INDUSTRIA EN GENERAL"/>
    <n v="300"/>
    <s v="LUBRICANTES INDUSTRIALES"/>
    <n v="0"/>
    <s v="PREDETERMINADO"/>
    <m/>
    <m/>
    <n v="0"/>
    <n v="113030.39999999999"/>
    <n v="113030.39999999999"/>
    <n v="105"/>
    <n v="0"/>
    <s v="%"/>
    <m/>
    <n v="112627"/>
    <n v="126706"/>
    <n v="140784"/>
    <n v="175980"/>
    <n v="0"/>
    <n v="830136799"/>
    <s v="BIOMAX BIOCOMBUSTIBLES S.A."/>
    <m/>
    <m/>
    <n v="0"/>
    <n v="0"/>
    <n v="19"/>
    <n v="0"/>
    <n v="5"/>
    <n v="0"/>
    <n v="0"/>
    <n v="0"/>
    <n v="0"/>
  </r>
  <r>
    <x v="38"/>
    <n v="6"/>
    <s v="19"/>
    <x v="0"/>
    <s v="BRIO SYN BALDE"/>
    <n v="0"/>
    <m/>
    <n v="0"/>
    <s v="PREDETERMINADO"/>
    <n v="0"/>
    <n v="19"/>
    <n v="11484474"/>
    <n v="0"/>
    <n v="0"/>
    <n v="0"/>
    <n v="0"/>
    <n v="19"/>
    <n v="0"/>
    <n v="11484474"/>
    <n v="604446"/>
    <n v="11484474"/>
    <s v="PRODUCTO"/>
    <d v="2011-08-31T00:00:00"/>
    <m/>
    <n v="0"/>
    <n v="0"/>
    <n v="0"/>
    <n v="0"/>
    <n v="0"/>
    <n v="11"/>
    <s v="GARRAFA"/>
    <s v="m3"/>
    <s v="metros cubicos"/>
    <n v="321"/>
    <s v="GARRAFA 5 GL INDUSTRIA"/>
    <n v="302"/>
    <s v="LUBRICANTES INDUSTRIA EN GENERAL"/>
    <n v="300"/>
    <s v="LUBRICANTES INDUSTRIALES"/>
    <n v="0"/>
    <s v="PREDETERMINADO"/>
    <m/>
    <m/>
    <n v="0"/>
    <n v="604446"/>
    <n v="604446"/>
    <n v="9"/>
    <n v="16"/>
    <s v="%"/>
    <m/>
    <n v="1"/>
    <n v="0"/>
    <n v="0"/>
    <n v="0"/>
    <n v="0"/>
    <n v="830136799"/>
    <s v="BIOMAX BIOCOMBUSTIBLES S.A."/>
    <m/>
    <m/>
    <n v="0"/>
    <n v="0"/>
    <n v="19"/>
    <n v="0"/>
    <n v="0"/>
    <n v="0"/>
    <n v="0"/>
    <n v="0"/>
    <n v="0"/>
  </r>
  <r>
    <x v="39"/>
    <n v="6"/>
    <s v="19"/>
    <x v="0"/>
    <s v="BRIO TEMPLE BALDE"/>
    <n v="0"/>
    <m/>
    <n v="0"/>
    <s v="PREDETERMINADO"/>
    <n v="0"/>
    <n v="2"/>
    <n v="206708"/>
    <n v="0"/>
    <n v="0"/>
    <n v="0"/>
    <n v="0"/>
    <n v="2"/>
    <n v="0"/>
    <n v="206708"/>
    <n v="103354"/>
    <n v="206708"/>
    <s v="PRODUCTO"/>
    <d v="2011-08-31T00:00:00"/>
    <m/>
    <n v="0"/>
    <n v="0"/>
    <n v="0"/>
    <n v="0"/>
    <n v="0"/>
    <n v="11"/>
    <s v="GARRAFA"/>
    <s v="m3"/>
    <s v="metros cubicos"/>
    <n v="321"/>
    <s v="GARRAFA 5 GL INDUSTRIA"/>
    <n v="302"/>
    <s v="LUBRICANTES INDUSTRIA EN GENERAL"/>
    <n v="300"/>
    <s v="LUBRICANTES INDUSTRIALES"/>
    <n v="0"/>
    <s v="PREDETERMINADO"/>
    <m/>
    <m/>
    <n v="0"/>
    <n v="103354"/>
    <n v="103354"/>
    <n v="9"/>
    <n v="16"/>
    <s v="%"/>
    <m/>
    <n v="192000"/>
    <n v="216000"/>
    <n v="240000"/>
    <n v="300000"/>
    <n v="0"/>
    <n v="830136799"/>
    <s v="BIOMAX BIOCOMBUSTIBLES S.A."/>
    <m/>
    <m/>
    <n v="0"/>
    <n v="0"/>
    <n v="0"/>
    <n v="0"/>
    <n v="0"/>
    <n v="0"/>
    <n v="0"/>
    <n v="0"/>
    <n v="0"/>
  </r>
  <r>
    <x v="40"/>
    <n v="8"/>
    <s v="TE"/>
    <x v="0"/>
    <s v="BRIO TERMICO 22 - 1/55"/>
    <n v="0"/>
    <m/>
    <n v="0"/>
    <s v="PREDETERMINADO"/>
    <n v="0"/>
    <n v="10"/>
    <n v="7439600"/>
    <n v="0"/>
    <n v="0"/>
    <n v="0"/>
    <n v="0"/>
    <n v="10"/>
    <n v="550"/>
    <n v="7439600"/>
    <n v="743960"/>
    <n v="7439600"/>
    <s v="PRODUCTO"/>
    <d v="2011-08-31T00:00:00"/>
    <d v="2012-12-03T00:00:00"/>
    <n v="0"/>
    <n v="0"/>
    <n v="0"/>
    <n v="0"/>
    <n v="0"/>
    <n v="13"/>
    <s v="TAMBOR"/>
    <s v="m3"/>
    <s v="metros cubicos"/>
    <n v="323"/>
    <s v="TAMBOR 55 GL INDUSTRIA"/>
    <n v="302"/>
    <s v="LUBRICANTES INDUSTRIA EN GENERAL"/>
    <n v="300"/>
    <s v="LUBRICANTES INDUSTRIALES"/>
    <n v="0"/>
    <s v="PREDETERMINADO"/>
    <m/>
    <m/>
    <n v="0"/>
    <n v="743960"/>
    <n v="743960"/>
    <n v="105"/>
    <n v="0"/>
    <s v="%"/>
    <m/>
    <n v="1235648"/>
    <n v="1390104"/>
    <n v="1544560"/>
    <n v="1930700"/>
    <n v="0"/>
    <n v="830136799"/>
    <s v="BIOMAX BIOCOMBUSTIBLES S.A."/>
    <m/>
    <m/>
    <n v="0"/>
    <n v="0"/>
    <n v="10"/>
    <n v="0"/>
    <n v="55"/>
    <n v="0"/>
    <n v="0"/>
    <n v="0"/>
    <n v="0"/>
  </r>
  <r>
    <x v="41"/>
    <n v="10"/>
    <s v="HD"/>
    <x v="0"/>
    <s v="Brio Hidráulico R&amp;O ISO 150"/>
    <n v="0"/>
    <m/>
    <n v="0"/>
    <s v="PREDETERMINADO"/>
    <n v="0"/>
    <n v="4"/>
    <n v="4107444"/>
    <n v="0"/>
    <n v="0"/>
    <n v="0"/>
    <n v="0"/>
    <n v="4"/>
    <n v="220"/>
    <n v="4107444"/>
    <n v="1026861"/>
    <n v="4107444"/>
    <s v="PRODUCTO"/>
    <d v="2013-01-15T00:00:00"/>
    <d v="2013-01-15T00:00:00"/>
    <n v="0"/>
    <n v="0"/>
    <n v="0"/>
    <n v="0"/>
    <n v="0"/>
    <n v="13"/>
    <s v="TAMBOR"/>
    <s v="gal"/>
    <s v="galones"/>
    <n v="311"/>
    <s v="GARRAFA 5 GL HIDRÁULICOS"/>
    <n v="301"/>
    <s v="LUBRICANTES FLUIDOS HIDRAÚLICOS"/>
    <n v="300"/>
    <s v="LUBRICANTES INDUSTRIALES"/>
    <n v="0"/>
    <s v="PREDETERMINADO"/>
    <m/>
    <m/>
    <s v="R&amp;O 150"/>
    <n v="1026861"/>
    <n v="1026861"/>
    <n v="105"/>
    <n v="0"/>
    <s v="%"/>
    <m/>
    <n v="1049348"/>
    <n v="0"/>
    <n v="0"/>
    <n v="0"/>
    <n v="0"/>
    <n v="830133486"/>
    <s v="CONSULTORIA Y ANALISIS TECNICOS S.A  CYAT S.A."/>
    <m/>
    <s v="HIDRA R&amp;O 150"/>
    <n v="0"/>
    <n v="0"/>
    <n v="4"/>
    <n v="0"/>
    <n v="55"/>
    <n v="0"/>
    <n v="0"/>
    <n v="0"/>
    <n v="0"/>
  </r>
  <r>
    <x v="42"/>
    <n v="6"/>
    <s v="19"/>
    <x v="0"/>
    <s v="COPAS 3 - 180 KG "/>
    <n v="0"/>
    <m/>
    <n v="0"/>
    <s v="PREDETERMINADO"/>
    <n v="0"/>
    <n v="4"/>
    <n v="2858240"/>
    <n v="0"/>
    <n v="0"/>
    <n v="1"/>
    <n v="714560"/>
    <n v="3"/>
    <n v="144"/>
    <n v="2143680"/>
    <n v="714560"/>
    <n v="2143680"/>
    <s v="PRODUCTO"/>
    <d v="2012-10-11T00:00:00"/>
    <d v="2013-03-07T00:00:00"/>
    <n v="0"/>
    <n v="0"/>
    <n v="0"/>
    <n v="0"/>
    <n v="0"/>
    <n v="13"/>
    <s v="TAMBOR"/>
    <s v="KG"/>
    <s v="Kilogramos"/>
    <n v="412"/>
    <s v="TAMBOR 180 KG CHASÍS"/>
    <n v="401"/>
    <s v="GRASAS PARA CHASÍS / CALCIO"/>
    <n v="400"/>
    <s v="GRASAS AUTOMOTRICES"/>
    <n v="0"/>
    <s v="PREDETERMINADO"/>
    <m/>
    <m/>
    <s v="COPAS3*180"/>
    <n v="714560"/>
    <n v="714560"/>
    <n v="9"/>
    <n v="16"/>
    <s v="%"/>
    <m/>
    <n v="867756"/>
    <n v="966928"/>
    <n v="1066100"/>
    <n v="1239651"/>
    <n v="0"/>
    <n v="890204118"/>
    <s v="C.I. PROQUIMSA LTDA"/>
    <m/>
    <s v="COPAS 3 180 KG TB"/>
    <n v="0"/>
    <n v="0"/>
    <n v="3"/>
    <n v="0"/>
    <n v="48"/>
    <n v="0"/>
    <n v="0"/>
    <n v="0"/>
    <n v="0"/>
  </r>
  <r>
    <x v="43"/>
    <n v="9"/>
    <s v="20"/>
    <x v="1"/>
    <s v="DTH PLUS 1/5"/>
    <n v="0"/>
    <m/>
    <n v="0"/>
    <s v="PREDETERMINADO"/>
    <n v="0"/>
    <n v="116"/>
    <n v="10575850.616"/>
    <n v="0"/>
    <n v="0"/>
    <n v="0"/>
    <n v="0"/>
    <n v="116"/>
    <n v="580"/>
    <n v="10575850.616"/>
    <n v="91171.126000000004"/>
    <n v="10575850.616"/>
    <s v="PRODUCTO"/>
    <d v="2013-02-22T00:00:00"/>
    <d v="2013-02-28T00:00:00"/>
    <n v="0"/>
    <n v="0"/>
    <n v="0"/>
    <n v="0"/>
    <n v="0"/>
    <n v="11"/>
    <s v="GARRAFA"/>
    <s v="gal"/>
    <s v="galones"/>
    <n v="258"/>
    <s v="BALDE 5 GL HIDRÁULICOS CH"/>
    <n v="301"/>
    <s v="LUBRICANTES FLUIDOS HIDRAÚLICOS"/>
    <n v="300"/>
    <s v="LUBRICANTES INDUSTRIALES"/>
    <n v="0"/>
    <s v="PREDETERMINADO"/>
    <m/>
    <m/>
    <n v="203080904"/>
    <n v="91171.126000000004"/>
    <n v="91171.126000000004"/>
    <n v="105"/>
    <n v="0"/>
    <s v="%"/>
    <m/>
    <n v="138006"/>
    <n v="155256"/>
    <n v="161726"/>
    <n v="215634"/>
    <n v="0"/>
    <n v="860005223"/>
    <s v="CHEVRON PETROLEUM COMPANY"/>
    <m/>
    <s v="DTH PLUS 1/5"/>
    <n v="0"/>
    <n v="0"/>
    <n v="116"/>
    <n v="0"/>
    <n v="5"/>
    <n v="0"/>
    <n v="0"/>
    <n v="0"/>
    <n v="0"/>
  </r>
  <r>
    <x v="44"/>
    <n v="9"/>
    <s v="20"/>
    <x v="1"/>
    <s v="DTH PLUS 1/55"/>
    <n v="0"/>
    <m/>
    <n v="0"/>
    <s v="PREDETERMINADO"/>
    <n v="0"/>
    <n v="0"/>
    <n v="0"/>
    <n v="4"/>
    <n v="3775237.5440000002"/>
    <n v="0"/>
    <n v="0"/>
    <n v="4"/>
    <n v="220"/>
    <n v="3775237.5440000002"/>
    <n v="943809.38600000006"/>
    <n v="3775237.5440000002"/>
    <s v="PRODUCTO"/>
    <d v="2013-02-22T00:00:00"/>
    <m/>
    <n v="0"/>
    <n v="0"/>
    <n v="0"/>
    <n v="0"/>
    <n v="0"/>
    <n v="13"/>
    <s v="TAMBOR"/>
    <s v="gal"/>
    <s v="galones"/>
    <n v="315"/>
    <s v="TAMBOR 55 GL HIDRÁULICOS CH"/>
    <n v="301"/>
    <s v="LUBRICANTES FLUIDOS HIDRAÚLICOS"/>
    <n v="300"/>
    <s v="LUBRICANTES INDUSTRIALES"/>
    <n v="0"/>
    <s v="PREDETERMINADO"/>
    <m/>
    <m/>
    <n v="203080905"/>
    <n v="943809.38600000006"/>
    <n v="943809.38600000006"/>
    <n v="105"/>
    <n v="0"/>
    <s v="%"/>
    <m/>
    <n v="1439168"/>
    <n v="1619064"/>
    <n v="1686525"/>
    <n v="2248700"/>
    <n v="0"/>
    <n v="860005223"/>
    <s v="CHEVRON PETROLEUM COMPANY"/>
    <m/>
    <s v="DTH PLUS 1/55"/>
    <n v="0"/>
    <n v="0"/>
    <n v="10"/>
    <n v="0"/>
    <n v="55"/>
    <n v="0"/>
    <n v="0"/>
    <n v="0"/>
    <n v="0"/>
  </r>
  <r>
    <x v="45"/>
    <n v="7"/>
    <s v="AG"/>
    <x v="0"/>
    <s v="EXTREME SAE 50 API SF / CC - 1/5"/>
    <n v="0"/>
    <m/>
    <n v="0"/>
    <s v="PREDETERMINADO"/>
    <n v="0"/>
    <n v="39"/>
    <n v="3881151.2074000002"/>
    <n v="0"/>
    <n v="0"/>
    <n v="2"/>
    <n v="198595.38819999999"/>
    <n v="37"/>
    <n v="185"/>
    <n v="3682555.8191999998"/>
    <n v="99297.694099999993"/>
    <n v="3674014.6817000001"/>
    <s v="PRODUCTO"/>
    <d v="2012-12-14T00:00:00"/>
    <d v="2013-03-13T00:00:00"/>
    <n v="0"/>
    <n v="0"/>
    <n v="0"/>
    <n v="0"/>
    <n v="0"/>
    <n v="11"/>
    <s v="GARRAFA"/>
    <s v="gal"/>
    <s v="galones"/>
    <n v="214"/>
    <s v="GARRAFA 5 GL GASOLINA"/>
    <n v="201"/>
    <s v="LUBRICANTES PARA MOTORES GASOLINA Y GAS"/>
    <n v="200"/>
    <s v="LUBRICANTES AUTOMOTRICES"/>
    <n v="0"/>
    <s v="PREDETERMINADO"/>
    <m/>
    <m/>
    <s v="SAE 50 SF*1/5"/>
    <n v="99972.39"/>
    <n v="99297.694099999993"/>
    <n v="105"/>
    <n v="0"/>
    <s v="%"/>
    <m/>
    <n v="101985"/>
    <n v="97278"/>
    <n v="118303"/>
    <n v="112843"/>
    <n v="104239"/>
    <n v="860533798"/>
    <s v="PLASTICOS Y CAUCHOS S.A. PLACA"/>
    <m/>
    <s v="EXTREME SAE 50 1/5 GARRAFA"/>
    <n v="10"/>
    <n v="70"/>
    <n v="38"/>
    <n v="0"/>
    <n v="5"/>
    <n v="0"/>
    <n v="0"/>
    <n v="0"/>
    <n v="0"/>
  </r>
  <r>
    <x v="46"/>
    <n v="8"/>
    <s v="AG"/>
    <x v="0"/>
    <s v="EXTREME SAE 50 API SF / CC - 1/55"/>
    <n v="0"/>
    <m/>
    <n v="0"/>
    <s v="PREDETERMINADO"/>
    <n v="0"/>
    <n v="1"/>
    <n v="1055303.1858999999"/>
    <n v="16"/>
    <n v="16658175.359999999"/>
    <n v="1"/>
    <n v="1041135.96"/>
    <n v="16"/>
    <n v="880"/>
    <n v="16672342.585899999"/>
    <n v="1041135.96"/>
    <n v="16658175.359999999"/>
    <s v="PRODUCTO"/>
    <d v="2013-03-12T00:00:00"/>
    <d v="2013-03-05T00:00:00"/>
    <n v="0"/>
    <n v="0"/>
    <n v="0"/>
    <n v="0"/>
    <n v="0"/>
    <n v="13"/>
    <s v="TAMBOR"/>
    <s v="gal"/>
    <s v="galones"/>
    <n v="216"/>
    <s v="TAMBOR 55 GL GASOLINA"/>
    <n v="201"/>
    <s v="LUBRICANTES PARA MOTORES GASOLINA Y GAS"/>
    <n v="200"/>
    <s v="LUBRICANTES AUTOMOTRICES"/>
    <n v="0"/>
    <s v="PREDETERMINADO"/>
    <m/>
    <m/>
    <s v="SAE 50 SF*1/55"/>
    <n v="1041135.96"/>
    <n v="1041135.96"/>
    <n v="105"/>
    <n v="0"/>
    <s v="%"/>
    <m/>
    <n v="1017569"/>
    <n v="970604"/>
    <n v="1180380"/>
    <n v="1125901"/>
    <n v="1072361"/>
    <n v="860533798"/>
    <s v="PLASTICOS Y CAUCHOS S.A. PLACA"/>
    <m/>
    <s v="EXTREME SAE 50 1/55 TB"/>
    <n v="8"/>
    <n v="25"/>
    <n v="19"/>
    <n v="0"/>
    <n v="55"/>
    <n v="0"/>
    <n v="0"/>
    <n v="0"/>
    <n v="0"/>
  </r>
  <r>
    <x v="47"/>
    <n v="8"/>
    <s v="AG"/>
    <x v="0"/>
    <s v="EXTREME SAE 50 API SF / CC - 12/4"/>
    <n v="0"/>
    <m/>
    <n v="0"/>
    <s v="PREDETERMINADO"/>
    <n v="0"/>
    <n v="1320"/>
    <n v="88539270.808699995"/>
    <n v="0"/>
    <n v="0"/>
    <n v="181"/>
    <n v="12140612.2136"/>
    <n v="1139"/>
    <n v="3417"/>
    <n v="76398658.595100001"/>
    <n v="67075.205600000001"/>
    <n v="76398659.178399995"/>
    <s v="PRODUCTO"/>
    <d v="2012-10-12T00:00:00"/>
    <d v="2013-03-20T00:00:00"/>
    <n v="0"/>
    <n v="0"/>
    <n v="0"/>
    <n v="0"/>
    <n v="0"/>
    <n v="7"/>
    <s v="CAJA X 12"/>
    <s v="gal"/>
    <s v="galones"/>
    <n v="212"/>
    <s v="CAJA X 12 CUARTOS GASOLINA"/>
    <n v="201"/>
    <s v="LUBRICANTES PARA MOTORES GASOLINA Y GAS"/>
    <n v="200"/>
    <s v="LUBRICANTES AUTOMOTRICES"/>
    <n v="0"/>
    <s v="PREDETERMINADO"/>
    <m/>
    <m/>
    <s v="SAE 50 SF*12/4"/>
    <n v="67840.28"/>
    <n v="67075.205600000001"/>
    <n v="105"/>
    <n v="0"/>
    <s v="%"/>
    <m/>
    <n v="66382"/>
    <n v="63318"/>
    <n v="77003"/>
    <n v="73449"/>
    <n v="72198"/>
    <n v="860533798"/>
    <s v="PLASTICOS Y CAUCHOS S.A. PLACA"/>
    <m/>
    <s v="EXTREME SAE 50 12/4 CUARTOS"/>
    <n v="200"/>
    <n v="600"/>
    <n v="1140"/>
    <n v="0"/>
    <n v="3"/>
    <n v="0"/>
    <n v="0"/>
    <n v="0"/>
    <n v="0"/>
  </r>
  <r>
    <x v="48"/>
    <n v="7"/>
    <s v="AG"/>
    <x v="0"/>
    <s v="EXTREME SAE 50 API SF / CC- 6/1"/>
    <n v="0"/>
    <m/>
    <n v="0"/>
    <s v="PREDETERMINADO"/>
    <n v="0"/>
    <n v="62"/>
    <n v="7554015.1639999999"/>
    <n v="4"/>
    <n v="494693.6"/>
    <n v="19"/>
    <n v="2316503.9073000001"/>
    <n v="47"/>
    <n v="282"/>
    <n v="5732204.8567000004"/>
    <n v="121959.2451"/>
    <n v="5732084.5197000001"/>
    <s v="PRODUCTO"/>
    <d v="2013-03-08T00:00:00"/>
    <d v="2013-03-20T00:00:00"/>
    <n v="0"/>
    <n v="0"/>
    <n v="0"/>
    <n v="0"/>
    <n v="0"/>
    <n v="9"/>
    <s v="CAJA X 6"/>
    <s v="gal"/>
    <s v="galones"/>
    <n v="213"/>
    <s v="CAJA X 6 GALONES GASOLINA"/>
    <n v="201"/>
    <s v="LUBRICANTES PARA MOTORES GASOLINA Y GAS"/>
    <n v="200"/>
    <s v="LUBRICANTES AUTOMOTRICES"/>
    <n v="0"/>
    <s v="PREDETERMINADO"/>
    <m/>
    <m/>
    <s v="SAE 50 SF*6/1"/>
    <n v="123673.4"/>
    <n v="121959.2451"/>
    <n v="105"/>
    <n v="0"/>
    <s v="%"/>
    <m/>
    <n v="126350"/>
    <n v="120519"/>
    <n v="146566"/>
    <n v="139802"/>
    <n v="129143"/>
    <n v="860533798"/>
    <s v="PLASTICOS Y CAUCHOS S.A. PLACA"/>
    <m/>
    <s v="EXTREME SAE 50 6/1 GALONES"/>
    <n v="65"/>
    <n v="400"/>
    <n v="48"/>
    <n v="0"/>
    <n v="6"/>
    <n v="0"/>
    <n v="0"/>
    <n v="0"/>
    <n v="0"/>
  </r>
  <r>
    <x v="49"/>
    <n v="6"/>
    <s v="GF"/>
    <x v="0"/>
    <s v="FORZA 2 EP-2 PLUSS - 16 KG"/>
    <n v="0"/>
    <m/>
    <n v="0"/>
    <s v="PREDETERMINADO"/>
    <n v="0"/>
    <n v="137"/>
    <n v="13698921.9453"/>
    <n v="30"/>
    <n v="2906148"/>
    <n v="58"/>
    <n v="5774190.9765999997"/>
    <n v="109"/>
    <n v="436"/>
    <n v="10830878.968699999"/>
    <n v="99365.697400000005"/>
    <n v="10830861.0166"/>
    <s v="PRODUCTO"/>
    <d v="2013-03-20T00:00:00"/>
    <d v="2013-03-20T00:00:00"/>
    <n v="0"/>
    <n v="0"/>
    <n v="0"/>
    <n v="0"/>
    <n v="0"/>
    <n v="2"/>
    <s v="BALDE"/>
    <s v="KG"/>
    <s v="Kilogramos"/>
    <n v="421"/>
    <s v="BALDE 16 KG EP"/>
    <n v="402"/>
    <s v="GRASAS MULTIPROPÓSITO EP / LITIO "/>
    <n v="400"/>
    <s v="GRASAS AUTOMOTRICES"/>
    <n v="0"/>
    <s v="PREDETERMINADO"/>
    <m/>
    <m/>
    <s v="EP-2*16"/>
    <n v="96628"/>
    <n v="99365.697400000005"/>
    <n v="9"/>
    <n v="16"/>
    <s v="%"/>
    <m/>
    <n v="118406"/>
    <n v="131939"/>
    <n v="145471"/>
    <n v="169152"/>
    <n v="0.1"/>
    <n v="890204118"/>
    <s v="C.I. PROQUIMSA LTDA"/>
    <m/>
    <s v="FORZA EP-2 16 KG BALDE"/>
    <n v="30"/>
    <n v="300"/>
    <n v="109"/>
    <n v="0"/>
    <n v="4"/>
    <n v="0"/>
    <n v="0"/>
    <n v="0"/>
    <n v="0"/>
  </r>
  <r>
    <x v="50"/>
    <n v="7"/>
    <s v="GF"/>
    <x v="0"/>
    <s v="FORZA 2 EP-2 PLUSS - 180 KG"/>
    <n v="0"/>
    <m/>
    <n v="0"/>
    <s v="PREDETERMINADO"/>
    <n v="0"/>
    <n v="7"/>
    <n v="7145600"/>
    <n v="10"/>
    <n v="9906400"/>
    <n v="7"/>
    <n v="7145600"/>
    <n v="10"/>
    <n v="480"/>
    <n v="9906400"/>
    <n v="990640"/>
    <n v="9906400"/>
    <s v="PRODUCTO"/>
    <d v="2013-03-13T00:00:00"/>
    <d v="2013-03-13T00:00:00"/>
    <n v="0"/>
    <n v="0"/>
    <n v="0"/>
    <n v="0"/>
    <n v="0"/>
    <n v="13"/>
    <s v="TAMBOR"/>
    <s v="KG"/>
    <s v="Kilogramos"/>
    <n v="422"/>
    <s v="TAMBOR 180 KG EP"/>
    <n v="402"/>
    <s v="GRASAS MULTIPROPÓSITO EP / LITIO "/>
    <n v="400"/>
    <s v="GRASAS AUTOMOTRICES"/>
    <n v="0"/>
    <s v="PREDETERMINADO"/>
    <m/>
    <m/>
    <s v="EP-2*180"/>
    <n v="990640"/>
    <n v="990640"/>
    <n v="9"/>
    <n v="16"/>
    <s v="%"/>
    <m/>
    <n v="1220344"/>
    <n v="1359811"/>
    <n v="1499279"/>
    <n v="1743348"/>
    <n v="0.1"/>
    <n v="890204118"/>
    <s v="C.I. PROQUIMSA LTDA"/>
    <m/>
    <s v="FORZA EP-2 180 KG TB"/>
    <n v="10"/>
    <n v="15"/>
    <n v="10"/>
    <n v="0"/>
    <n v="48"/>
    <n v="0"/>
    <n v="0"/>
    <n v="0"/>
    <n v="0"/>
  </r>
  <r>
    <x v="51"/>
    <n v="10"/>
    <s v="GF"/>
    <x v="0"/>
    <s v="FORZA 2 EP-2 PLUSS - 48/330 "/>
    <n v="0"/>
    <m/>
    <n v="0"/>
    <s v="PREDETERMINADO"/>
    <n v="0"/>
    <n v="6"/>
    <n v="779040.75139999995"/>
    <n v="30"/>
    <n v="3841920"/>
    <n v="12"/>
    <n v="1536767.7552"/>
    <n v="24"/>
    <n v="96"/>
    <n v="3084192.9961999999"/>
    <n v="128064"/>
    <n v="3073536"/>
    <s v="PRODUCTO"/>
    <d v="2013-03-20T00:00:00"/>
    <d v="2013-03-20T00:00:00"/>
    <n v="0"/>
    <n v="0"/>
    <n v="0"/>
    <n v="0"/>
    <n v="0"/>
    <n v="5"/>
    <s v="CAJA 48X330"/>
    <s v="g"/>
    <s v="gramos"/>
    <n v="423"/>
    <s v="CAJA 48x330 GR EP"/>
    <n v="402"/>
    <s v="GRASAS MULTIPROPÓSITO EP / LITIO "/>
    <n v="400"/>
    <s v="GRASAS AUTOMOTRICES"/>
    <n v="0"/>
    <s v="PREDETERMINADO"/>
    <m/>
    <m/>
    <s v="EP-2* 48/330"/>
    <n v="128064"/>
    <n v="128064"/>
    <n v="9"/>
    <n v="16"/>
    <s v="%"/>
    <m/>
    <n v="157503"/>
    <n v="175503"/>
    <n v="193503"/>
    <n v="225004"/>
    <n v="0.1"/>
    <n v="890204118"/>
    <s v="C.I. PROQUIMSA LTDA"/>
    <m/>
    <s v="FORZA EP-2 48/330GR CAJA"/>
    <n v="0"/>
    <n v="0"/>
    <n v="24"/>
    <n v="0"/>
    <n v="4"/>
    <n v="0"/>
    <n v="0"/>
    <n v="0"/>
    <n v="0"/>
  </r>
  <r>
    <x v="52"/>
    <n v="7"/>
    <s v="GF"/>
    <x v="0"/>
    <s v="FORZA 2 EP-2 PLUSS - 8/2 "/>
    <n v="0"/>
    <m/>
    <n v="0"/>
    <s v="PREDETERMINADO"/>
    <n v="0"/>
    <n v="50"/>
    <n v="5452000"/>
    <n v="20"/>
    <n v="2071760"/>
    <n v="7"/>
    <n v="761652.53729999997"/>
    <n v="63"/>
    <n v="252"/>
    <n v="6762107.4627"/>
    <n v="107412.5373"/>
    <n v="6766989.8498999998"/>
    <s v="PRODUCTO"/>
    <d v="2013-03-13T00:00:00"/>
    <d v="2013-03-20T00:00:00"/>
    <n v="0"/>
    <n v="0"/>
    <n v="0"/>
    <n v="0"/>
    <n v="0"/>
    <n v="6"/>
    <s v="CAJA 8X2"/>
    <s v="KG"/>
    <s v="Kilogramos"/>
    <n v="424"/>
    <s v="CAJA 8x2 KG EP"/>
    <n v="402"/>
    <s v="GRASAS MULTIPROPÓSITO EP / LITIO "/>
    <n v="400"/>
    <s v="GRASAS AUTOMOTRICES"/>
    <n v="0"/>
    <s v="PREDETERMINADO"/>
    <m/>
    <m/>
    <s v="EP-2*8/2"/>
    <n v="103588"/>
    <n v="107412.5373"/>
    <n v="9"/>
    <n v="16"/>
    <s v="%"/>
    <m/>
    <n v="134045"/>
    <n v="149365"/>
    <n v="164684"/>
    <n v="191493"/>
    <n v="0.1"/>
    <n v="890204118"/>
    <s v="C.I. PROQUIMSA LTDA"/>
    <m/>
    <s v="FORZA EP-2 8/2 KG CAJA"/>
    <n v="10"/>
    <n v="80"/>
    <n v="66"/>
    <n v="0"/>
    <n v="4"/>
    <n v="0"/>
    <n v="0"/>
    <n v="0"/>
    <n v="0"/>
  </r>
  <r>
    <x v="53"/>
    <n v="9"/>
    <s v="20"/>
    <x v="1"/>
    <s v="GALON SUPREME 20W50"/>
    <n v="0"/>
    <m/>
    <n v="0"/>
    <s v="PREDETERMINADO"/>
    <n v="0"/>
    <n v="0"/>
    <n v="0"/>
    <n v="660"/>
    <n v="1074902.3999999999"/>
    <n v="0"/>
    <n v="0"/>
    <n v="660"/>
    <n v="0"/>
    <n v="1074902.3999999999"/>
    <n v="1628.64"/>
    <n v="1074902.3999999999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122"/>
    <n v="1628.64"/>
    <n v="1628.64"/>
    <n v="9"/>
    <n v="16"/>
    <s v="%"/>
    <m/>
    <n v="1404"/>
    <n v="0"/>
    <n v="0"/>
    <n v="0"/>
    <n v="0"/>
    <n v="830010717"/>
    <s v="PLASTICOS RAINBOW SAS"/>
    <m/>
    <s v="Galon supreme 20W50"/>
    <n v="0"/>
    <n v="0"/>
    <n v="923"/>
    <n v="0"/>
    <n v="0"/>
    <n v="0"/>
    <n v="0"/>
    <n v="0"/>
    <n v="0"/>
  </r>
  <r>
    <x v="54"/>
    <n v="9"/>
    <s v="20"/>
    <x v="1"/>
    <s v="HIGH GEAR 75W-85 GL-4 - 12/1"/>
    <n v="0"/>
    <m/>
    <n v="0"/>
    <s v="PREDETERMINADO"/>
    <n v="0"/>
    <n v="48"/>
    <n v="2699198.5872"/>
    <n v="0"/>
    <n v="0"/>
    <n v="1"/>
    <n v="56233.303899999999"/>
    <n v="47"/>
    <n v="141"/>
    <n v="2642965.2832999998"/>
    <n v="56233.303899999999"/>
    <n v="2642965.2832999998"/>
    <s v="PRODUCTO"/>
    <d v="2012-12-26T00:00:00"/>
    <d v="2013-03-07T00:00:00"/>
    <n v="0"/>
    <n v="0"/>
    <n v="0"/>
    <n v="0"/>
    <n v="0"/>
    <n v="3"/>
    <s v="CAJA 12*900"/>
    <s v="gal"/>
    <s v="galones"/>
    <n v="266"/>
    <s v="CAJA X 12 CUARTOS TRANSMISIONES CH"/>
    <n v="203"/>
    <s v="LUBRICANTES PARA TRANSMISIONES Y ENGRANAJES AUTOMOTRICES"/>
    <n v="200"/>
    <s v="LUBRICANTES AUTOMOTRICES"/>
    <n v="0"/>
    <s v="PREDETERMINADO"/>
    <m/>
    <m/>
    <n v="203060101"/>
    <n v="56233.303899999999"/>
    <n v="56233.303899999999"/>
    <n v="105"/>
    <n v="0"/>
    <s v="%"/>
    <m/>
    <n v="92955"/>
    <n v="104574"/>
    <n v="108931"/>
    <n v="145242"/>
    <n v="0"/>
    <n v="860005223"/>
    <s v="CHEVRON PETROLEUM COMPANY"/>
    <m/>
    <s v="HIGH GEAR 75W-85 GL-4 - 12/1"/>
    <n v="0"/>
    <n v="0"/>
    <n v="153"/>
    <n v="0"/>
    <n v="3"/>
    <n v="0"/>
    <n v="0"/>
    <n v="0"/>
    <n v="0"/>
  </r>
  <r>
    <x v="55"/>
    <n v="9"/>
    <s v="20"/>
    <x v="1"/>
    <s v="HIGH GEAR 75W85 GL-4 1/5"/>
    <n v="0"/>
    <m/>
    <n v="0"/>
    <s v="PREDETERMINADO"/>
    <n v="0"/>
    <n v="18"/>
    <n v="1506630.7169999999"/>
    <n v="0"/>
    <n v="0"/>
    <n v="0"/>
    <n v="0"/>
    <n v="18"/>
    <n v="90"/>
    <n v="1506630.7169999999"/>
    <n v="83701.7065"/>
    <n v="1506630.7169999999"/>
    <s v="PRODUCTO"/>
    <d v="2012-12-26T00:00:00"/>
    <d v="2013-02-26T00:00:00"/>
    <n v="0"/>
    <n v="0"/>
    <n v="0"/>
    <n v="0"/>
    <n v="0"/>
    <n v="11"/>
    <s v="GARRAFA"/>
    <s v="gal"/>
    <s v="galones"/>
    <n v="256"/>
    <s v="GARRAFA 5 GL TRANSMISIONES CH"/>
    <n v="203"/>
    <s v="LUBRICANTES PARA TRANSMISIONES Y ENGRANAJES AUTOMOTRICES"/>
    <n v="200"/>
    <s v="LUBRICANTES AUTOMOTRICES"/>
    <n v="0"/>
    <s v="PREDETERMINADO"/>
    <m/>
    <m/>
    <n v="203060104"/>
    <n v="83701.7065"/>
    <n v="83701.7065"/>
    <n v="105"/>
    <n v="0"/>
    <s v="%"/>
    <m/>
    <n v="140782"/>
    <n v="158380"/>
    <n v="164979"/>
    <n v="219972"/>
    <n v="0"/>
    <n v="860005223"/>
    <s v="CHEVRON PETROLEUM COMPANY"/>
    <m/>
    <s v="HIGH GEAR 75W85 GL-4 1/5"/>
    <n v="0"/>
    <n v="0"/>
    <n v="190"/>
    <n v="0"/>
    <n v="5"/>
    <n v="0"/>
    <n v="0"/>
    <n v="0"/>
    <n v="0"/>
  </r>
  <r>
    <x v="56"/>
    <n v="9"/>
    <s v="20"/>
    <x v="1"/>
    <s v="HIGH GEAR 75W90 GL-5 1/5"/>
    <n v="0"/>
    <m/>
    <n v="0"/>
    <s v="PREDETERMINADO"/>
    <n v="0"/>
    <n v="19"/>
    <n v="1677634.4879999999"/>
    <n v="0"/>
    <n v="0"/>
    <n v="0"/>
    <n v="0"/>
    <n v="19"/>
    <n v="95"/>
    <n v="1677634.4879999999"/>
    <n v="88296.551999999996"/>
    <n v="1677634.4879999999"/>
    <s v="PRODUCTO"/>
    <d v="2012-12-26T00:00:00"/>
    <d v="2013-02-26T00:00:00"/>
    <n v="0"/>
    <n v="0"/>
    <n v="0"/>
    <n v="0"/>
    <n v="0"/>
    <n v="11"/>
    <s v="GARRAFA"/>
    <s v="gal"/>
    <s v="galones"/>
    <n v="256"/>
    <s v="GARRAFA 5 GL TRANSMISIONES CH"/>
    <n v="203"/>
    <s v="LUBRICANTES PARA TRANSMISIONES Y ENGRANAJES AUTOMOTRICES"/>
    <n v="200"/>
    <s v="LUBRICANTES AUTOMOTRICES"/>
    <n v="0"/>
    <s v="PREDETERMINADO"/>
    <m/>
    <m/>
    <n v="203060204"/>
    <n v="88296.551999999996"/>
    <n v="88296.551999999996"/>
    <n v="105"/>
    <n v="0"/>
    <s v="%"/>
    <m/>
    <n v="136872"/>
    <n v="153981"/>
    <n v="160396"/>
    <n v="213862"/>
    <n v="0"/>
    <n v="860005223"/>
    <s v="CHEVRON PETROLEUM COMPANY"/>
    <m/>
    <s v="HIGH GEAR 75W90 GL-5 1/5"/>
    <n v="0"/>
    <n v="0"/>
    <n v="221"/>
    <n v="0"/>
    <n v="5"/>
    <n v="0"/>
    <n v="0"/>
    <n v="0"/>
    <n v="0"/>
  </r>
  <r>
    <x v="57"/>
    <n v="9"/>
    <s v="20"/>
    <x v="1"/>
    <s v="HIGH GEAR 75W90 GL-5 12/1"/>
    <n v="0"/>
    <m/>
    <n v="0"/>
    <s v="PREDETERMINADO"/>
    <n v="0"/>
    <n v="48"/>
    <n v="2831530.1376"/>
    <n v="0"/>
    <n v="0"/>
    <n v="0"/>
    <n v="0"/>
    <n v="48"/>
    <n v="144"/>
    <n v="2831530.1376"/>
    <n v="58990.211199999998"/>
    <n v="2831530.1376"/>
    <s v="PRODUCTO"/>
    <d v="2012-12-26T00:00:00"/>
    <d v="2013-02-26T00:00:00"/>
    <n v="0"/>
    <n v="0"/>
    <n v="0"/>
    <n v="0"/>
    <n v="0"/>
    <n v="3"/>
    <s v="CAJA 12*900"/>
    <s v="gal"/>
    <s v="galones"/>
    <n v="266"/>
    <s v="CAJA X 12 CUARTOS TRANSMISIONES CH"/>
    <n v="203"/>
    <s v="LUBRICANTES PARA TRANSMISIONES Y ENGRANAJES AUTOMOTRICES"/>
    <n v="200"/>
    <s v="LUBRICANTES AUTOMOTRICES"/>
    <n v="0"/>
    <s v="PREDETERMINADO"/>
    <m/>
    <m/>
    <n v="203060201"/>
    <n v="58990.211199999998"/>
    <n v="58990.211199999998"/>
    <n v="105"/>
    <n v="0"/>
    <s v="%"/>
    <m/>
    <n v="90373"/>
    <n v="101669"/>
    <n v="105905"/>
    <n v="141207"/>
    <n v="0"/>
    <n v="860005223"/>
    <s v="CHEVRON PETROLEUM COMPANY"/>
    <m/>
    <s v="HIGH GEAR 75W90 GL-5 12/1"/>
    <n v="0"/>
    <n v="0"/>
    <n v="118"/>
    <n v="0"/>
    <n v="3"/>
    <n v="0"/>
    <n v="0"/>
    <n v="0"/>
    <n v="0"/>
  </r>
  <r>
    <x v="58"/>
    <n v="9"/>
    <s v="AT"/>
    <x v="0"/>
    <s v="HIGH GEAR 80W-90 GL-5 - 12/4"/>
    <n v="0"/>
    <m/>
    <n v="0"/>
    <s v="PREDETERMINADO"/>
    <n v="0"/>
    <n v="172"/>
    <n v="12728515.7369"/>
    <n v="0"/>
    <n v="0"/>
    <n v="37"/>
    <n v="2722903.3821"/>
    <n v="135"/>
    <n v="405"/>
    <n v="10005612.354800001"/>
    <n v="73591.983300000007"/>
    <n v="9934917.7455000002"/>
    <s v="PRODUCTO"/>
    <d v="2012-10-12T00:00:00"/>
    <d v="2013-03-20T00:00:00"/>
    <n v="0"/>
    <n v="0"/>
    <n v="0"/>
    <n v="0"/>
    <n v="0"/>
    <n v="7"/>
    <s v="CAJA X 12"/>
    <s v="gal"/>
    <s v="galones"/>
    <n v="232"/>
    <s v="CAJA X 12 CUARTOS TRANSMISIONES"/>
    <n v="203"/>
    <s v="LUBRICANTES PARA TRANSMISIONES Y ENGRANAJES AUTOMOTRICES"/>
    <n v="200"/>
    <s v="LUBRICANTES AUTOMOTRICES"/>
    <n v="0"/>
    <s v="PREDETERMINADO"/>
    <m/>
    <m/>
    <s v="80W90*12/4"/>
    <n v="73324.759999999995"/>
    <n v="73591.983300000007"/>
    <n v="105"/>
    <n v="0"/>
    <s v="%"/>
    <m/>
    <n v="86069"/>
    <n v="96828"/>
    <n v="107586"/>
    <n v="134483"/>
    <n v="88655"/>
    <n v="860533798"/>
    <s v="PLASTICOS Y CAUCHOS S.A. PLACA"/>
    <m/>
    <s v="HIGH GEAR 80W90 12/4 CUARTOS"/>
    <n v="25"/>
    <n v="300"/>
    <n v="136"/>
    <n v="0"/>
    <n v="3"/>
    <n v="0"/>
    <n v="0"/>
    <n v="0"/>
    <n v="0"/>
  </r>
  <r>
    <x v="59"/>
    <n v="8"/>
    <s v="AT"/>
    <x v="0"/>
    <s v="HIGH GEAR 80W-90 GL-5 - 6/1"/>
    <n v="0"/>
    <m/>
    <n v="0"/>
    <s v="PREDETERMINADO"/>
    <n v="0"/>
    <n v="29"/>
    <n v="3543338.32"/>
    <n v="0"/>
    <n v="0"/>
    <n v="16"/>
    <n v="1954945.28"/>
    <n v="13"/>
    <n v="78"/>
    <n v="1588393.04"/>
    <n v="122184.08"/>
    <n v="1588393.04"/>
    <s v="PRODUCTO"/>
    <d v="2011-08-31T00:00:00"/>
    <d v="2013-03-19T00:00:00"/>
    <n v="0"/>
    <n v="0"/>
    <n v="0"/>
    <n v="0"/>
    <n v="0"/>
    <n v="9"/>
    <s v="CAJA X 6"/>
    <s v="gal"/>
    <s v="galones"/>
    <n v="233"/>
    <s v="CAJA X 6 GALONES TRANSMISIONES"/>
    <n v="203"/>
    <s v="LUBRICANTES PARA TRANSMISIONES Y ENGRANAJES AUTOMOTRICES"/>
    <n v="200"/>
    <s v="LUBRICANTES AUTOMOTRICES"/>
    <n v="0"/>
    <s v="PREDETERMINADO"/>
    <m/>
    <m/>
    <s v="80W90*6/1"/>
    <n v="122184.08"/>
    <n v="122184.08"/>
    <n v="105"/>
    <n v="0"/>
    <s v="%"/>
    <m/>
    <n v="162269"/>
    <n v="182553"/>
    <n v="202837"/>
    <n v="253546"/>
    <n v="165522"/>
    <n v="860533798"/>
    <s v="PLASTICOS Y CAUCHOS S.A. PLACA"/>
    <m/>
    <s v="HIGH GEAR 80W90 6/1 GALONES"/>
    <n v="20"/>
    <n v="100"/>
    <n v="15"/>
    <n v="0"/>
    <n v="6"/>
    <n v="0"/>
    <n v="0"/>
    <n v="0"/>
    <n v="0"/>
  </r>
  <r>
    <x v="60"/>
    <n v="9"/>
    <s v="20"/>
    <x v="1"/>
    <s v="HIGH GEAR 80W90 GL-5 1/5"/>
    <n v="0"/>
    <m/>
    <n v="0"/>
    <s v="PREDETERMINADO"/>
    <n v="0"/>
    <n v="58"/>
    <n v="5126719.1509999996"/>
    <n v="0"/>
    <n v="0"/>
    <n v="4"/>
    <n v="353566.83799999999"/>
    <n v="54"/>
    <n v="270"/>
    <n v="4773152.3130000001"/>
    <n v="88391.709499999997"/>
    <n v="4773152.3130000001"/>
    <s v="PRODUCTO"/>
    <d v="2012-11-30T00:00:00"/>
    <d v="2013-03-13T00:00:00"/>
    <n v="0"/>
    <n v="0"/>
    <n v="0"/>
    <n v="0"/>
    <n v="0"/>
    <n v="11"/>
    <s v="GARRAFA"/>
    <s v="gal"/>
    <s v="galones"/>
    <n v="256"/>
    <s v="GARRAFA 5 GL TRANSMISIONES CH"/>
    <n v="203"/>
    <s v="LUBRICANTES PARA TRANSMISIONES Y ENGRANAJES AUTOMOTRICES"/>
    <n v="200"/>
    <s v="LUBRICANTES AUTOMOTRICES"/>
    <n v="0"/>
    <s v="PREDETERMINADO"/>
    <m/>
    <m/>
    <n v="203060304"/>
    <n v="88391.709499999997"/>
    <n v="88391.709499999997"/>
    <n v="105"/>
    <n v="0"/>
    <s v="%"/>
    <m/>
    <n v="88405"/>
    <n v="0"/>
    <n v="0"/>
    <n v="0"/>
    <n v="0"/>
    <n v="860005223"/>
    <s v="CHEVRON PETROLEUM COMPANY"/>
    <m/>
    <s v="HIGH GEAR 80W90 GL-5 1/5"/>
    <n v="0"/>
    <n v="0"/>
    <n v="101"/>
    <n v="0"/>
    <n v="5"/>
    <n v="0"/>
    <n v="0"/>
    <n v="0"/>
    <n v="0"/>
  </r>
  <r>
    <x v="61"/>
    <n v="9"/>
    <s v="20"/>
    <x v="1"/>
    <s v="HIGH GEAR 80W90 GL-5 1/55"/>
    <n v="0"/>
    <m/>
    <n v="0"/>
    <s v="PREDETERMINADO"/>
    <n v="0"/>
    <n v="4"/>
    <n v="3652943.2179999999"/>
    <n v="10"/>
    <n v="8660715.3900000006"/>
    <n v="5"/>
    <n v="4519014.7570000002"/>
    <n v="9"/>
    <n v="495"/>
    <n v="7794643.8509999998"/>
    <n v="866071.53899999999"/>
    <n v="7794643.8509999998"/>
    <s v="PRODUCTO"/>
    <d v="2013-03-18T00:00:00"/>
    <d v="2013-03-19T00:00:00"/>
    <n v="0"/>
    <n v="0"/>
    <n v="0"/>
    <n v="0"/>
    <n v="0"/>
    <n v="13"/>
    <s v="TAMBOR"/>
    <s v="gal"/>
    <s v="galones"/>
    <n v="257"/>
    <s v="TAMBOR 55 GL TRANSMISIONES CH"/>
    <n v="203"/>
    <s v="LUBRICANTES PARA TRANSMISIONES Y ENGRANAJES AUTOMOTRICES"/>
    <n v="200"/>
    <s v="LUBRICANTES AUTOMOTRICES"/>
    <n v="0"/>
    <s v="PREDETERMINADO"/>
    <m/>
    <m/>
    <n v="203060305"/>
    <n v="866071.53899999999"/>
    <n v="866071.53899999999"/>
    <n v="105"/>
    <n v="0"/>
    <s v="%"/>
    <m/>
    <n v="913385"/>
    <n v="0"/>
    <n v="0"/>
    <n v="0"/>
    <n v="0"/>
    <n v="860005223"/>
    <s v="CHEVRON PETROLEUM COMPANY"/>
    <m/>
    <s v="HIGH GEAR 80W90 GL-5 1/55"/>
    <n v="0"/>
    <n v="0"/>
    <n v="54"/>
    <n v="0"/>
    <n v="55"/>
    <n v="0"/>
    <n v="0"/>
    <n v="0"/>
    <n v="0"/>
  </r>
  <r>
    <x v="62"/>
    <n v="8"/>
    <s v="AT"/>
    <x v="0"/>
    <s v="HIGH GEAR 85W-140 GL-5 - 1/5"/>
    <n v="0"/>
    <m/>
    <n v="0"/>
    <s v="PREDETERMINADO"/>
    <n v="0"/>
    <n v="1"/>
    <n v="521993.91729999997"/>
    <n v="10"/>
    <n v="1095979.6000000001"/>
    <n v="0"/>
    <n v="0"/>
    <n v="11"/>
    <n v="55"/>
    <n v="1617973.5172999999"/>
    <n v="109597.96"/>
    <n v="1205577.56"/>
    <s v="PRODUCTO"/>
    <d v="2013-03-20T00:00:00"/>
    <d v="2013-02-22T00:00:00"/>
    <n v="0"/>
    <n v="0"/>
    <n v="0"/>
    <n v="0"/>
    <n v="0"/>
    <n v="11"/>
    <s v="GARRAFA"/>
    <s v="gal"/>
    <s v="galones"/>
    <n v="234"/>
    <s v="GARRAFA 5 GL TRANSMISIONES"/>
    <n v="203"/>
    <s v="LUBRICANTES PARA TRANSMISIONES Y ENGRANAJES AUTOMOTRICES"/>
    <n v="200"/>
    <s v="LUBRICANTES AUTOMOTRICES"/>
    <n v="0"/>
    <s v="PREDETERMINADO"/>
    <m/>
    <m/>
    <s v="85W140*1/5"/>
    <n v="109597.96"/>
    <n v="109597.96"/>
    <n v="105"/>
    <n v="0"/>
    <s v="%"/>
    <m/>
    <n v="135373"/>
    <n v="152295"/>
    <n v="169217"/>
    <n v="211521"/>
    <n v="0.5"/>
    <n v="860533798"/>
    <s v="PLASTICOS Y CAUCHOS S.A. PLACA"/>
    <m/>
    <s v="HIGH GEAR 85W140 1/5 GARRAFA"/>
    <n v="45"/>
    <n v="200"/>
    <n v="11"/>
    <n v="0"/>
    <n v="5"/>
    <n v="0"/>
    <n v="0"/>
    <n v="0"/>
    <n v="0"/>
  </r>
  <r>
    <x v="63"/>
    <n v="9"/>
    <s v="AT"/>
    <x v="0"/>
    <s v="HIGH GEAR 85W-140 GL-5 - 1/55"/>
    <n v="0"/>
    <m/>
    <n v="0"/>
    <s v="PREDETERMINADO"/>
    <n v="0"/>
    <n v="9"/>
    <n v="10201409.9354"/>
    <n v="0"/>
    <n v="0"/>
    <n v="5"/>
    <n v="5629095.8219999997"/>
    <n v="4"/>
    <n v="220"/>
    <n v="4572314.1134000001"/>
    <n v="1125819.1643999999"/>
    <n v="4503276.6575999996"/>
    <s v="PRODUCTO"/>
    <d v="2012-10-12T00:00:00"/>
    <d v="2013-03-15T00:00:00"/>
    <n v="0"/>
    <n v="0"/>
    <n v="0"/>
    <n v="0"/>
    <n v="0"/>
    <n v="13"/>
    <s v="TAMBOR"/>
    <s v="gal"/>
    <s v="galones"/>
    <n v="236"/>
    <s v="TAMBOR 55 GL TRANSMISIONES"/>
    <n v="203"/>
    <s v="LUBRICANTES PARA TRANSMISIONES Y ENGRANAJES AUTOMOTRICES"/>
    <n v="200"/>
    <s v="LUBRICANTES AUTOMOTRICES"/>
    <n v="0"/>
    <s v="PREDETERMINADO"/>
    <m/>
    <m/>
    <s v="85W140*1/55"/>
    <n v="1147011.48"/>
    <n v="1125819.1643999999"/>
    <n v="105"/>
    <n v="0"/>
    <s v="%"/>
    <m/>
    <n v="1335515"/>
    <n v="1502454"/>
    <n v="1669394"/>
    <n v="2086742"/>
    <n v="0.5"/>
    <n v="860533798"/>
    <s v="PLASTICOS Y CAUCHOS S.A. PLACA"/>
    <m/>
    <s v="HIGH GEAR 85W140 1/55 TB"/>
    <n v="5"/>
    <n v="20"/>
    <n v="5"/>
    <n v="0"/>
    <n v="55"/>
    <n v="0"/>
    <n v="0"/>
    <n v="0"/>
    <n v="0"/>
  </r>
  <r>
    <x v="64"/>
    <n v="9"/>
    <s v="AT"/>
    <x v="0"/>
    <s v="HIGH GEAR 85W-140 GL-5 - 12/4"/>
    <n v="0"/>
    <m/>
    <n v="0"/>
    <s v="PREDETERMINADO"/>
    <n v="0"/>
    <n v="282"/>
    <n v="20887735.919300001"/>
    <n v="0"/>
    <n v="0"/>
    <n v="23"/>
    <n v="1703043.4547999999"/>
    <n v="259"/>
    <n v="777"/>
    <n v="19184692.464499999"/>
    <n v="74045.367599999998"/>
    <n v="19177750.2084"/>
    <s v="PRODUCTO"/>
    <d v="2012-10-12T00:00:00"/>
    <d v="2013-03-20T00:00:00"/>
    <n v="0"/>
    <n v="0"/>
    <n v="0"/>
    <n v="0"/>
    <n v="0"/>
    <n v="7"/>
    <s v="CAJA X 12"/>
    <s v="gal"/>
    <s v="galones"/>
    <n v="232"/>
    <s v="CAJA X 12 CUARTOS TRANSMISIONES"/>
    <n v="203"/>
    <s v="LUBRICANTES PARA TRANSMISIONES Y ENGRANAJES AUTOMOTRICES"/>
    <n v="200"/>
    <s v="LUBRICANTES AUTOMOTRICES"/>
    <n v="0"/>
    <s v="PREDETERMINADO"/>
    <m/>
    <m/>
    <s v="85W140*12/4"/>
    <n v="70445.64"/>
    <n v="74045.367599999998"/>
    <n v="105"/>
    <n v="0"/>
    <s v="%"/>
    <m/>
    <n v="89705"/>
    <n v="100918"/>
    <n v="112131"/>
    <n v="140164"/>
    <n v="0.5"/>
    <n v="860533798"/>
    <s v="PLASTICOS Y CAUCHOS S.A. PLACA"/>
    <m/>
    <s v="HIGH GEAR 85W140 12/4 CUARTOS"/>
    <n v="30"/>
    <n v="200"/>
    <n v="259"/>
    <n v="0"/>
    <n v="3"/>
    <n v="0"/>
    <n v="0"/>
    <n v="0"/>
    <n v="0"/>
  </r>
  <r>
    <x v="65"/>
    <n v="8"/>
    <s v="AT"/>
    <x v="0"/>
    <s v="HIGH GEAR 85W-140 GL-5 - 6/1"/>
    <n v="0"/>
    <m/>
    <n v="0"/>
    <s v="PREDETERMINADO"/>
    <n v="0"/>
    <n v="98"/>
    <n v="13126729.8038"/>
    <n v="1"/>
    <n v="133946.22270000001"/>
    <n v="24"/>
    <n v="3214709.3448000001"/>
    <n v="75"/>
    <n v="450"/>
    <n v="10045966.681700001"/>
    <n v="133946.22270000001"/>
    <n v="10045966.702500001"/>
    <s v="PRODUCTO"/>
    <d v="2012-06-28T00:00:00"/>
    <d v="2013-03-19T00:00:00"/>
    <n v="0"/>
    <n v="0"/>
    <n v="0"/>
    <n v="0"/>
    <n v="0"/>
    <n v="9"/>
    <s v="CAJA X 6"/>
    <s v="gal"/>
    <s v="galones"/>
    <n v="233"/>
    <s v="CAJA X 6 GALONES TRANSMISIONES"/>
    <n v="203"/>
    <s v="LUBRICANTES PARA TRANSMISIONES Y ENGRANAJES AUTOMOTRICES"/>
    <n v="200"/>
    <s v="LUBRICANTES AUTOMOTRICES"/>
    <n v="0"/>
    <s v="PREDETERMINADO"/>
    <m/>
    <m/>
    <s v="85W140*6/1"/>
    <n v="135223.51999999999"/>
    <n v="133946.22270000001"/>
    <n v="105"/>
    <n v="0"/>
    <s v="%"/>
    <m/>
    <n v="165020"/>
    <n v="185647"/>
    <n v="206274"/>
    <n v="257843"/>
    <n v="0.5"/>
    <n v="860533798"/>
    <s v="PLASTICOS Y CAUCHOS S.A. PLACA"/>
    <m/>
    <s v="HIGH GEAR 85W140 6/1 GALONES"/>
    <n v="50"/>
    <n v="300"/>
    <n v="78"/>
    <n v="0"/>
    <n v="6"/>
    <n v="0"/>
    <n v="0"/>
    <n v="0"/>
    <n v="0"/>
  </r>
  <r>
    <x v="66"/>
    <n v="9"/>
    <s v="20"/>
    <x v="1"/>
    <s v="HIGH GEAR 85W140 GL-5 1/5"/>
    <n v="0"/>
    <m/>
    <n v="0"/>
    <s v="PREDETERMINADO"/>
    <n v="0"/>
    <n v="0"/>
    <n v="0"/>
    <n v="40"/>
    <n v="3520930.58"/>
    <n v="0"/>
    <n v="0"/>
    <n v="40"/>
    <n v="200"/>
    <n v="3520930.58"/>
    <n v="88023.264500000005"/>
    <n v="3520930.58"/>
    <s v="PRODUCTO"/>
    <d v="2013-03-18T00:00:00"/>
    <m/>
    <n v="0"/>
    <n v="0"/>
    <n v="0"/>
    <n v="0"/>
    <n v="0"/>
    <n v="11"/>
    <s v="GARRAFA"/>
    <s v="gal"/>
    <s v="galones"/>
    <n v="256"/>
    <s v="GARRAFA 5 GL TRANSMISIONES CH"/>
    <n v="203"/>
    <s v="LUBRICANTES PARA TRANSMISIONES Y ENGRANAJES AUTOMOTRICES"/>
    <n v="200"/>
    <s v="LUBRICANTES AUTOMOTRICES"/>
    <n v="0"/>
    <s v="PREDETERMINADO"/>
    <m/>
    <m/>
    <n v="203060404"/>
    <n v="88023.264500000005"/>
    <n v="88023.264500000005"/>
    <n v="105"/>
    <n v="0"/>
    <s v="%"/>
    <m/>
    <n v="135373"/>
    <n v="152295"/>
    <n v="158641"/>
    <n v="211521"/>
    <n v="0"/>
    <n v="860005223"/>
    <s v="CHEVRON PETROLEUM COMPANY"/>
    <m/>
    <s v="HIGH GEAR 85W140 GL-5 1/5"/>
    <n v="0"/>
    <n v="0"/>
    <n v="106"/>
    <n v="0"/>
    <n v="5"/>
    <n v="0"/>
    <n v="0"/>
    <n v="0"/>
    <n v="0"/>
  </r>
  <r>
    <x v="67"/>
    <n v="9"/>
    <s v="20"/>
    <x v="1"/>
    <s v="HIGH GEAR 85W140 GL-5 1/55"/>
    <n v="0"/>
    <m/>
    <n v="0"/>
    <s v="PREDETERMINADO"/>
    <n v="0"/>
    <n v="0"/>
    <n v="0"/>
    <n v="10"/>
    <n v="9090553.0950000007"/>
    <n v="0"/>
    <n v="0"/>
    <n v="10"/>
    <n v="550"/>
    <n v="9090553.0950000007"/>
    <n v="909055.30949999997"/>
    <n v="9090553.0950000007"/>
    <s v="PRODUCTO"/>
    <d v="2013-03-18T00:00:00"/>
    <m/>
    <n v="0"/>
    <n v="0"/>
    <n v="0"/>
    <n v="0"/>
    <n v="0"/>
    <n v="13"/>
    <s v="TAMBOR"/>
    <s v="gal"/>
    <s v="galones"/>
    <n v="257"/>
    <s v="TAMBOR 55 GL TRANSMISIONES CH"/>
    <n v="203"/>
    <s v="LUBRICANTES PARA TRANSMISIONES Y ENGRANAJES AUTOMOTRICES"/>
    <n v="200"/>
    <s v="LUBRICANTES AUTOMOTRICES"/>
    <n v="0"/>
    <s v="PREDETERMINADO"/>
    <m/>
    <m/>
    <n v="203060405"/>
    <n v="909055.30949999997"/>
    <n v="909055.30949999997"/>
    <n v="105"/>
    <n v="0"/>
    <s v="%"/>
    <m/>
    <n v="1388935"/>
    <n v="1562552"/>
    <n v="1627659"/>
    <n v="2170212"/>
    <n v="0"/>
    <n v="860005223"/>
    <s v="CHEVRON PETROLEUM COMPANY"/>
    <m/>
    <s v="HIGH GEAR 85W140 GL-5 1/55"/>
    <n v="0"/>
    <n v="0"/>
    <n v="12"/>
    <n v="0"/>
    <n v="55"/>
    <n v="0"/>
    <n v="0"/>
    <n v="0"/>
    <n v="0"/>
  </r>
  <r>
    <x v="68"/>
    <n v="9"/>
    <s v="20"/>
    <x v="1"/>
    <s v="INFINEUM D1640 TB 200 KL."/>
    <n v="0"/>
    <m/>
    <n v="0"/>
    <s v="PREDETERMINADO"/>
    <n v="0"/>
    <n v="0"/>
    <n v="0"/>
    <n v="53"/>
    <n v="1753120.7605999999"/>
    <n v="0"/>
    <n v="0"/>
    <n v="53"/>
    <n v="2915"/>
    <n v="1753120.7605999999"/>
    <n v="33229.929600000003"/>
    <n v="1761186.2688"/>
    <s v="PRODUCTO"/>
    <d v="2013-03-12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06"/>
    <n v="33077.750200000002"/>
    <n v="33229.929600000003"/>
    <n v="9"/>
    <n v="16"/>
    <s v="%"/>
    <m/>
    <n v="832"/>
    <n v="0"/>
    <n v="0"/>
    <n v="0"/>
    <n v="0"/>
    <n v="860048867"/>
    <s v="DISAN COLOMBIA S.A."/>
    <m/>
    <s v="INFINEUM D1640"/>
    <n v="0"/>
    <n v="0"/>
    <n v="1239.1215999999999"/>
    <n v="0"/>
    <n v="55"/>
    <n v="0"/>
    <n v="0"/>
    <n v="0"/>
    <n v="0"/>
  </r>
  <r>
    <x v="69"/>
    <n v="9"/>
    <s v="20"/>
    <x v="1"/>
    <s v="INFINEUM SV261 TB 170 KL."/>
    <n v="0"/>
    <m/>
    <n v="0"/>
    <s v="PREDETERMINADO"/>
    <n v="0"/>
    <n v="0"/>
    <n v="0"/>
    <n v="624"/>
    <n v="17022132.504000001"/>
    <n v="0"/>
    <n v="0"/>
    <n v="624"/>
    <n v="34320"/>
    <n v="17022132.504000001"/>
    <n v="27361.822499999998"/>
    <n v="17073777.239999998"/>
    <s v="PRODUCTO"/>
    <d v="2013-03-12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03"/>
    <n v="27279.058499999999"/>
    <n v="27361.822499999998"/>
    <n v="9"/>
    <n v="16"/>
    <s v="%"/>
    <m/>
    <n v="673.2"/>
    <n v="0"/>
    <n v="0"/>
    <n v="0"/>
    <n v="0"/>
    <n v="860048867"/>
    <s v="DISAN COLOMBIA S.A."/>
    <m/>
    <s v="INFINEUM SV261"/>
    <n v="0"/>
    <n v="0"/>
    <n v="1692.3894"/>
    <n v="0"/>
    <n v="55"/>
    <n v="0"/>
    <n v="0"/>
    <n v="0"/>
    <n v="0"/>
  </r>
  <r>
    <x v="70"/>
    <n v="9"/>
    <s v="20"/>
    <x v="1"/>
    <s v="INFINEUM T4575 TB 187 KL."/>
    <n v="0"/>
    <m/>
    <n v="0"/>
    <s v="PREDETERMINADO"/>
    <n v="0"/>
    <n v="0"/>
    <n v="0"/>
    <n v="106"/>
    <n v="4311371.92"/>
    <n v="0"/>
    <n v="0"/>
    <n v="106"/>
    <n v="5830"/>
    <n v="4311371.92"/>
    <n v="40733.108500000002"/>
    <n v="4317709.5010000002"/>
    <s v="PRODUCTO"/>
    <d v="2013-03-12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10"/>
    <n v="40673.32"/>
    <n v="40733.108500000002"/>
    <n v="9"/>
    <n v="16"/>
    <s v="%"/>
    <m/>
    <n v="1034.1099999999999"/>
    <n v="0"/>
    <n v="0"/>
    <n v="0"/>
    <n v="0"/>
    <n v="860048867"/>
    <s v="DISAN COLOMBIA S.A."/>
    <m/>
    <s v="INFINEUM T4575"/>
    <n v="0"/>
    <n v="0"/>
    <n v="156.00790000000001"/>
    <n v="0"/>
    <n v="55"/>
    <n v="0"/>
    <n v="0"/>
    <n v="0"/>
    <n v="0"/>
  </r>
  <r>
    <x v="71"/>
    <n v="9"/>
    <s v="LF"/>
    <x v="0"/>
    <s v="LIQUIDO PARA FRENOS DOT 3 - 12/900"/>
    <n v="0"/>
    <m/>
    <n v="0"/>
    <s v="PREDETERMINADO"/>
    <n v="0"/>
    <n v="40"/>
    <n v="3675694.9416999999"/>
    <n v="0"/>
    <n v="0"/>
    <n v="27"/>
    <n v="1781459.3196"/>
    <n v="13"/>
    <n v="39"/>
    <n v="1894235.6221"/>
    <n v="65979.974799999996"/>
    <n v="857739.67240000004"/>
    <s v="PRODUCTO"/>
    <d v="2013-02-25T00:00:00"/>
    <d v="2013-03-19T00:00:00"/>
    <n v="0"/>
    <n v="0"/>
    <n v="0"/>
    <n v="0"/>
    <n v="0"/>
    <n v="3"/>
    <s v="CAJA 12*900"/>
    <s v="cm3"/>
    <s v="centimetros cubicos"/>
    <n v="531"/>
    <s v="CAJA 12*900 FRENOS"/>
    <n v="503"/>
    <s v="LIQUIDO PARA FRENOS"/>
    <n v="500"/>
    <s v="ESPECIALIDADES"/>
    <n v="0"/>
    <s v="PREDETERMINADO"/>
    <m/>
    <m/>
    <s v="DOT 3*12/900"/>
    <n v="65980"/>
    <n v="65979.974799999996"/>
    <n v="9"/>
    <n v="16"/>
    <s v="%"/>
    <m/>
    <n v="92696"/>
    <n v="102855"/>
    <n v="113013"/>
    <n v="126981"/>
    <n v="0.1"/>
    <n v="832006328"/>
    <s v="QOOL ENGINE S.A.S"/>
    <m/>
    <s v="LIQUIDO FRENOS DOT 3*12/900"/>
    <n v="6"/>
    <n v="36"/>
    <n v="13"/>
    <n v="0"/>
    <n v="3"/>
    <n v="0"/>
    <n v="0"/>
    <n v="0"/>
    <n v="0"/>
  </r>
  <r>
    <x v="72"/>
    <n v="9"/>
    <s v="LF"/>
    <x v="0"/>
    <s v="LIQUIDO PARA FRENOS DOT 3 - 24/240"/>
    <n v="0"/>
    <m/>
    <n v="0"/>
    <s v="PREDETERMINADO"/>
    <n v="0"/>
    <n v="268"/>
    <n v="11220991.067199999"/>
    <n v="0"/>
    <n v="0"/>
    <n v="71"/>
    <n v="2958178.2362000002"/>
    <n v="197"/>
    <n v="295.5"/>
    <n v="8262812.8310000002"/>
    <n v="41664.482199999999"/>
    <n v="8207902.9934"/>
    <s v="PRODUCTO"/>
    <d v="2013-02-25T00:00:00"/>
    <d v="2013-03-20T00:00:00"/>
    <n v="0"/>
    <n v="0"/>
    <n v="0"/>
    <n v="0"/>
    <n v="0"/>
    <n v="4"/>
    <s v="CAJA 24*250"/>
    <s v="cm3"/>
    <s v="centimetros cubicos"/>
    <n v="532"/>
    <s v="CAJA 24*240 FRENOS"/>
    <n v="503"/>
    <s v="LIQUIDO PARA FRENOS"/>
    <n v="500"/>
    <s v="ESPECIALIDADES"/>
    <n v="0"/>
    <s v="PREDETERMINADO"/>
    <m/>
    <m/>
    <s v="DOT 3*24/240"/>
    <n v="41680"/>
    <n v="41664.482199999999"/>
    <n v="9"/>
    <n v="16"/>
    <s v="%"/>
    <m/>
    <n v="68660"/>
    <n v="76185"/>
    <n v="83709"/>
    <n v="94055"/>
    <n v="0.1"/>
    <n v="832006328"/>
    <s v="QOOL ENGINE S.A.S"/>
    <m/>
    <s v="LIQUIDO FRENOS DOT 3*24/240"/>
    <n v="6"/>
    <n v="36"/>
    <n v="199"/>
    <n v="0"/>
    <n v="1.5"/>
    <n v="0"/>
    <n v="0"/>
    <n v="0"/>
    <n v="0"/>
  </r>
  <r>
    <x v="73"/>
    <n v="12"/>
    <s v="DO"/>
    <x v="0"/>
    <s v="LIQUIDO PARA FRENOS DOT 4 - 12/900"/>
    <n v="0"/>
    <m/>
    <n v="0"/>
    <s v="PREDETERMINADO"/>
    <n v="0"/>
    <n v="38"/>
    <n v="3488705.1285999999"/>
    <n v="0"/>
    <n v="0"/>
    <n v="5"/>
    <n v="459040.14850000001"/>
    <n v="33"/>
    <n v="99"/>
    <n v="3029664.9800999998"/>
    <n v="91808.029699999999"/>
    <n v="3029664.9800999998"/>
    <s v="PRODUCTO"/>
    <m/>
    <d v="2013-03-18T00:00:00"/>
    <n v="0"/>
    <n v="0"/>
    <n v="0"/>
    <n v="0"/>
    <n v="0"/>
    <n v="3"/>
    <s v="CAJA 12*900"/>
    <s v="cm3"/>
    <s v="centimetros cubicos"/>
    <n v="531"/>
    <s v="CAJA 12*900 FRENOS"/>
    <n v="503"/>
    <s v="LIQUIDO PARA FRENOS"/>
    <n v="500"/>
    <s v="ESPECIALIDADES"/>
    <n v="0"/>
    <s v="PREDETERMINADO"/>
    <m/>
    <m/>
    <s v="DOT 4*12/900"/>
    <n v="91808.03"/>
    <n v="91808.029699999999"/>
    <n v="9"/>
    <n v="16"/>
    <s v="%"/>
    <m/>
    <n v="128633"/>
    <n v="142729"/>
    <n v="156826"/>
    <n v="176209"/>
    <n v="0.1"/>
    <n v="832006328"/>
    <s v="QOOL ENGINE S.A.S"/>
    <m/>
    <s v="LIQUIDO FRENOS DOT 4*12/900"/>
    <n v="30"/>
    <n v="300"/>
    <n v="33"/>
    <n v="0"/>
    <n v="3"/>
    <n v="0"/>
    <n v="0"/>
    <n v="0"/>
    <n v="0"/>
  </r>
  <r>
    <x v="74"/>
    <n v="12"/>
    <s v="DO"/>
    <x v="0"/>
    <s v="LIQUIDO PARA FRENOS DOT 4 -24/240"/>
    <n v="0"/>
    <m/>
    <n v="0"/>
    <s v="PREDETERMINADO"/>
    <n v="0"/>
    <n v="29"/>
    <n v="1470589.9994000001"/>
    <n v="0"/>
    <n v="0"/>
    <n v="13"/>
    <n v="659230"/>
    <n v="16"/>
    <n v="24"/>
    <n v="811359.99939999997"/>
    <n v="50710"/>
    <n v="811360"/>
    <s v="PRODUCTO"/>
    <d v="2013-02-25T00:00:00"/>
    <d v="2013-03-13T00:00:00"/>
    <n v="0"/>
    <n v="0"/>
    <n v="0"/>
    <n v="0"/>
    <n v="0"/>
    <n v="4"/>
    <s v="CAJA 24*250"/>
    <s v="cm3"/>
    <s v="centimetros cubicos"/>
    <n v="532"/>
    <s v="CAJA 24*240 FRENOS"/>
    <n v="503"/>
    <s v="LIQUIDO PARA FRENOS"/>
    <n v="500"/>
    <s v="ESPECIALIDADES"/>
    <n v="0"/>
    <s v="PREDETERMINADO"/>
    <m/>
    <m/>
    <s v="DOT 4*24/240"/>
    <n v="50710"/>
    <n v="50710"/>
    <n v="9"/>
    <n v="16"/>
    <s v="%"/>
    <m/>
    <n v="88469"/>
    <n v="98165"/>
    <n v="107860"/>
    <n v="121191"/>
    <n v="0.1"/>
    <n v="832006328"/>
    <s v="QOOL ENGINE S.A.S"/>
    <m/>
    <s v="LIQUIDO FRENOS DOT 4*24/240"/>
    <n v="80"/>
    <n v="300"/>
    <n v="16"/>
    <n v="0"/>
    <n v="1.5"/>
    <n v="0"/>
    <n v="0"/>
    <n v="0"/>
    <n v="0"/>
  </r>
  <r>
    <x v="75"/>
    <n v="9"/>
    <s v="20"/>
    <x v="1"/>
    <s v="OUTBOARD 4T 10W40 12/1"/>
    <n v="0"/>
    <m/>
    <n v="0"/>
    <s v="PREDETERMINADO"/>
    <n v="0"/>
    <n v="180"/>
    <n v="11753223.677999999"/>
    <n v="0"/>
    <n v="0"/>
    <n v="1"/>
    <n v="65295.687100000003"/>
    <n v="179"/>
    <n v="537"/>
    <n v="11687927.990900001"/>
    <n v="65295.687100000003"/>
    <n v="11687927.990900001"/>
    <s v="PRODUCTO"/>
    <d v="2013-02-13T00:00:00"/>
    <d v="2013-03-07T00:00:00"/>
    <n v="0"/>
    <n v="0"/>
    <n v="0"/>
    <n v="0"/>
    <n v="0"/>
    <n v="3"/>
    <s v="CAJA 12*900"/>
    <s v="gal"/>
    <s v="galones"/>
    <n v="262"/>
    <s v="CAJA X 12 CUARTOS CH"/>
    <n v="205"/>
    <s v="LUBRICANTES PARA MOTORES FUERA DE BORDA"/>
    <n v="200"/>
    <s v="LUBRICANTES AUTOMOTRICES"/>
    <n v="0"/>
    <s v="PREDETERMINADO"/>
    <m/>
    <m/>
    <n v="203050101"/>
    <n v="65295.687100000003"/>
    <n v="65295.687100000003"/>
    <n v="105"/>
    <n v="0"/>
    <s v="%"/>
    <m/>
    <n v="117504"/>
    <n v="0"/>
    <n v="0"/>
    <n v="0"/>
    <n v="0"/>
    <n v="860005223"/>
    <s v="CHEVRON PETROLEUM COMPANY"/>
    <m/>
    <s v="OUTBOARD 4T 10W40 12/1"/>
    <n v="0"/>
    <n v="0"/>
    <n v="179"/>
    <n v="0"/>
    <n v="3"/>
    <n v="0"/>
    <n v="0"/>
    <n v="0"/>
    <n v="0"/>
  </r>
  <r>
    <x v="76"/>
    <n v="6"/>
    <s v="16"/>
    <x v="0"/>
    <s v="POWER ISO 32 - 1/5"/>
    <n v="0"/>
    <m/>
    <n v="0"/>
    <s v="PREDETERMINADO"/>
    <n v="0"/>
    <n v="16"/>
    <n v="1721273.6"/>
    <n v="0"/>
    <n v="0"/>
    <n v="0"/>
    <n v="0"/>
    <n v="16"/>
    <n v="80"/>
    <n v="1721273.6"/>
    <n v="107579.6"/>
    <n v="1721273.6"/>
    <s v="PRODUCTO"/>
    <d v="2011-08-31T00:00:00"/>
    <d v="2013-02-18T00:00:00"/>
    <n v="0"/>
    <n v="0"/>
    <n v="0"/>
    <n v="0"/>
    <n v="0"/>
    <n v="11"/>
    <s v="GARRAFA"/>
    <s v="gal"/>
    <s v="galones"/>
    <n v="311"/>
    <s v="GARRAFA 5 GL HIDRÁULICOS"/>
    <n v="301"/>
    <s v="LUBRICANTES FLUIDOS HIDRAÚLICOS"/>
    <n v="300"/>
    <s v="LUBRICANTES INDUSTRIALES"/>
    <n v="0"/>
    <s v="PREDETERMINADO"/>
    <m/>
    <m/>
    <s v="POWER 32*1/5"/>
    <n v="107579.6"/>
    <n v="107579.6"/>
    <n v="9"/>
    <n v="16"/>
    <s v="%"/>
    <m/>
    <n v="104854"/>
    <n v="117961"/>
    <n v="131068"/>
    <n v="163835"/>
    <n v="0"/>
    <n v="900044844"/>
    <s v="PRODUCTORES DE LUBRICANTES S.A."/>
    <m/>
    <s v="POWER ISO 32 1/5 GARRAFA"/>
    <n v="0"/>
    <n v="0"/>
    <n v="16"/>
    <n v="1"/>
    <n v="5"/>
    <n v="0"/>
    <n v="0"/>
    <n v="0"/>
    <n v="0"/>
  </r>
  <r>
    <x v="77"/>
    <n v="6"/>
    <s v="16"/>
    <x v="0"/>
    <s v="POWER ISO 32 - 1/55 "/>
    <n v="0"/>
    <m/>
    <n v="0"/>
    <s v="PREDETERMINADO"/>
    <n v="0"/>
    <n v="1"/>
    <n v="1083253.24"/>
    <n v="0"/>
    <n v="0"/>
    <n v="0"/>
    <n v="0"/>
    <n v="1"/>
    <n v="55"/>
    <n v="1083253.24"/>
    <n v="1083253.24"/>
    <n v="1083253.24"/>
    <s v="PRODUCTO"/>
    <d v="2011-11-28T00:00:00"/>
    <m/>
    <n v="0"/>
    <n v="0"/>
    <n v="0"/>
    <n v="0"/>
    <n v="0"/>
    <n v="13"/>
    <s v="TAMBOR"/>
    <s v="gal"/>
    <s v="galones"/>
    <n v="313"/>
    <s v="TAMBOR 55 GL HIDRÁULICOS"/>
    <n v="301"/>
    <s v="LUBRICANTES FLUIDOS HIDRAÚLICOS"/>
    <n v="300"/>
    <s v="LUBRICANTES INDUSTRIALES"/>
    <n v="0"/>
    <s v="PREDETERMINADO"/>
    <m/>
    <m/>
    <s v="POWER 32*1/55"/>
    <n v="1083253.24"/>
    <n v="1083253.24"/>
    <n v="9"/>
    <n v="16"/>
    <s v="%"/>
    <m/>
    <n v="1107200"/>
    <n v="1245600"/>
    <n v="1384000"/>
    <n v="1730000"/>
    <n v="0"/>
    <n v="900044844"/>
    <s v="PRODUCTORES DE LUBRICANTES S.A."/>
    <m/>
    <s v="POWER ISO 32 1/55 TB"/>
    <n v="0"/>
    <n v="0"/>
    <n v="1"/>
    <n v="0"/>
    <n v="55"/>
    <n v="0"/>
    <n v="0"/>
    <n v="0"/>
    <n v="0"/>
  </r>
  <r>
    <x v="78"/>
    <n v="6"/>
    <s v="16"/>
    <x v="0"/>
    <s v="POWER ISO VG 100 - 1/5 "/>
    <n v="0"/>
    <m/>
    <n v="0"/>
    <s v="PREDETERMINADO"/>
    <n v="0"/>
    <n v="413"/>
    <n v="42555275.227700002"/>
    <n v="0"/>
    <n v="0"/>
    <n v="0"/>
    <n v="0"/>
    <n v="413"/>
    <n v="2065"/>
    <n v="42555275.227700002"/>
    <n v="103039.40730000001"/>
    <n v="42555275.214900002"/>
    <s v="PRODUCTO"/>
    <d v="2012-10-12T00:00:00"/>
    <d v="2012-12-10T00:00:00"/>
    <n v="0"/>
    <n v="0"/>
    <n v="0"/>
    <n v="0"/>
    <n v="0"/>
    <n v="11"/>
    <s v="GARRAFA"/>
    <s v="gal"/>
    <s v="galones"/>
    <n v="311"/>
    <s v="GARRAFA 5 GL HIDRÁULICOS"/>
    <n v="301"/>
    <s v="LUBRICANTES FLUIDOS HIDRAÚLICOS"/>
    <n v="300"/>
    <s v="LUBRICANTES INDUSTRIALES"/>
    <n v="0"/>
    <s v="PREDETERMINADO"/>
    <m/>
    <m/>
    <s v="POWER 100*1/5"/>
    <n v="103039.31"/>
    <n v="103039.40730000001"/>
    <n v="9"/>
    <n v="16"/>
    <s v="%"/>
    <m/>
    <n v="106692"/>
    <n v="120029"/>
    <n v="133366"/>
    <n v="166707"/>
    <n v="125910"/>
    <n v="860533798"/>
    <s v="PLASTICOS Y CAUCHOS S.A. PLACA"/>
    <m/>
    <s v="POWER ISO VG 100 1/5 GARRAFA"/>
    <n v="0"/>
    <n v="0"/>
    <n v="414"/>
    <n v="1"/>
    <n v="5"/>
    <n v="0"/>
    <n v="0"/>
    <n v="0"/>
    <n v="0"/>
  </r>
  <r>
    <x v="79"/>
    <n v="7"/>
    <s v="AS"/>
    <x v="0"/>
    <s v="POWER ISO VG 68 - 1/5"/>
    <n v="0"/>
    <m/>
    <n v="0"/>
    <s v="PREDETERMINADO"/>
    <n v="0"/>
    <n v="3"/>
    <n v="2163288.9837000002"/>
    <n v="0"/>
    <n v="0"/>
    <n v="0"/>
    <n v="0"/>
    <n v="3"/>
    <n v="15"/>
    <n v="2163288.9837000002"/>
    <n v="97815.803"/>
    <n v="293447.40899999999"/>
    <s v="PRODUCTO"/>
    <d v="2012-12-18T00:00:00"/>
    <d v="2013-01-10T00:00:00"/>
    <n v="0"/>
    <n v="0"/>
    <n v="0"/>
    <n v="0"/>
    <n v="0"/>
    <n v="11"/>
    <s v="GARRAFA"/>
    <s v="gal"/>
    <s v="galones"/>
    <n v="311"/>
    <s v="GARRAFA 5 GL HIDRÁULICOS"/>
    <n v="301"/>
    <s v="LUBRICANTES FLUIDOS HIDRAÚLICOS"/>
    <n v="300"/>
    <s v="LUBRICANTES INDUSTRIALES"/>
    <n v="0"/>
    <s v="PREDETERMINADO"/>
    <m/>
    <m/>
    <s v="POWER 68*1/5"/>
    <n v="97815.84"/>
    <n v="97815.803"/>
    <n v="105"/>
    <n v="0"/>
    <s v="%"/>
    <m/>
    <n v="102589"/>
    <n v="115413"/>
    <n v="128237"/>
    <n v="160296"/>
    <n v="0.1"/>
    <n v="860533798"/>
    <s v="PLASTICOS Y CAUCHOS S.A. PLACA"/>
    <m/>
    <s v="POWER ISO VG 68 1/5 GARRAFA"/>
    <n v="130"/>
    <n v="400"/>
    <n v="3"/>
    <n v="0"/>
    <n v="5"/>
    <n v="0"/>
    <n v="0"/>
    <n v="0"/>
    <n v="0"/>
  </r>
  <r>
    <x v="80"/>
    <n v="8"/>
    <s v="AS"/>
    <x v="0"/>
    <s v="POWER ISO VG 68 - 12/4"/>
    <n v="0"/>
    <m/>
    <n v="0"/>
    <s v="PREDETERMINADO"/>
    <n v="0"/>
    <n v="1"/>
    <n v="65616.273799999995"/>
    <n v="0"/>
    <n v="0"/>
    <n v="0"/>
    <n v="0"/>
    <n v="1"/>
    <n v="3"/>
    <n v="65616.273799999995"/>
    <n v="65616.377200000003"/>
    <n v="65616.377200000003"/>
    <s v="PRODUCTO"/>
    <d v="2012-10-12T00:00:00"/>
    <d v="2013-02-19T00:00:00"/>
    <n v="0"/>
    <n v="0"/>
    <n v="0"/>
    <n v="0"/>
    <n v="0"/>
    <n v="7"/>
    <s v="CAJA X 12"/>
    <s v="gal"/>
    <s v="galones"/>
    <s v="ASH-12/4"/>
    <s v="CAJA X 12 CUARTOS HIDRAULICOS"/>
    <n v="301"/>
    <s v="LUBRICANTES FLUIDOS HIDRAÚLICOS"/>
    <n v="300"/>
    <s v="LUBRICANTES INDUSTRIALES"/>
    <n v="0"/>
    <s v="PREDETERMINADO"/>
    <m/>
    <m/>
    <s v="POWER 68*12/4"/>
    <n v="66426.240000000005"/>
    <n v="65616.377200000003"/>
    <n v="105"/>
    <n v="0"/>
    <s v="%"/>
    <m/>
    <n v="74470"/>
    <n v="83779"/>
    <n v="93088"/>
    <n v="116360"/>
    <n v="0.1"/>
    <n v="860533798"/>
    <s v="PLASTICOS Y CAUCHOS S.A. PLACA"/>
    <m/>
    <s v="POWER ISO VG 68 12/4 CUARTOS"/>
    <n v="60"/>
    <n v="250"/>
    <n v="2"/>
    <n v="0"/>
    <n v="3"/>
    <n v="0"/>
    <n v="0"/>
    <n v="0"/>
    <n v="0"/>
  </r>
  <r>
    <x v="81"/>
    <n v="7"/>
    <s v="AS"/>
    <x v="0"/>
    <s v="POWER ISO VG 68 - 6/1"/>
    <n v="0"/>
    <m/>
    <n v="0"/>
    <s v="PREDETERMINADO"/>
    <n v="0"/>
    <n v="8"/>
    <n v="985075.87479999999"/>
    <n v="0"/>
    <n v="0"/>
    <n v="0"/>
    <n v="0"/>
    <n v="8"/>
    <n v="48"/>
    <n v="985075.87479999999"/>
    <n v="119525.60060000001"/>
    <n v="956204.80480000004"/>
    <s v="PRODUCTO"/>
    <d v="2012-07-31T00:00:00"/>
    <d v="2013-01-08T00:00:00"/>
    <n v="0"/>
    <n v="0"/>
    <n v="0"/>
    <n v="0"/>
    <n v="0"/>
    <n v="9"/>
    <s v="CAJA X 6"/>
    <s v="gal"/>
    <s v="galones"/>
    <s v="ASH-6/1"/>
    <s v="CAJA POR 6 GLNS HIDRAULICOS"/>
    <n v="301"/>
    <s v="LUBRICANTES FLUIDOS HIDRAÚLICOS"/>
    <n v="300"/>
    <s v="LUBRICANTES INDUSTRIALES"/>
    <n v="0"/>
    <s v="PREDETERMINADO"/>
    <m/>
    <m/>
    <s v="POWER 68*1/6"/>
    <n v="120846.48"/>
    <n v="119525.60060000001"/>
    <n v="105"/>
    <n v="0"/>
    <s v="%"/>
    <m/>
    <n v="138189"/>
    <n v="155463"/>
    <n v="172737"/>
    <n v="215921"/>
    <n v="0.1"/>
    <n v="860533798"/>
    <s v="PLASTICOS Y CAUCHOS S.A. PLACA"/>
    <m/>
    <s v="POWER ISO VG 68 1/6 GALÓN"/>
    <n v="50"/>
    <n v="200"/>
    <n v="9"/>
    <n v="0"/>
    <n v="6"/>
    <n v="0"/>
    <n v="0"/>
    <n v="0"/>
    <n v="0"/>
  </r>
  <r>
    <x v="82"/>
    <n v="9"/>
    <s v="20"/>
    <x v="1"/>
    <s v="POWER ISO VG 68 1/5"/>
    <n v="0"/>
    <m/>
    <n v="0"/>
    <s v="PREDETERMINADO"/>
    <n v="0"/>
    <n v="455"/>
    <n v="34719589.192599997"/>
    <n v="200"/>
    <n v="15267972.199999999"/>
    <n v="25"/>
    <n v="1908496.5249999999"/>
    <n v="630"/>
    <n v="3150"/>
    <n v="48079064.867600001"/>
    <n v="76339.861000000004"/>
    <n v="48094112.43"/>
    <s v="PRODUCTO"/>
    <d v="2013-02-20T00:00:00"/>
    <d v="2013-03-20T00:00:00"/>
    <n v="0"/>
    <n v="0"/>
    <n v="0"/>
    <n v="0"/>
    <n v="0"/>
    <n v="11"/>
    <s v="GARRAFA"/>
    <s v="gal"/>
    <s v="galones"/>
    <n v="258"/>
    <s v="BALDE 5 GL HIDRÁULICOS CH"/>
    <n v="301"/>
    <s v="LUBRICANTES FLUIDOS HIDRAÚLICOS"/>
    <n v="300"/>
    <s v="LUBRICANTES INDUSTRIALES"/>
    <n v="0"/>
    <s v="PREDETERMINADO"/>
    <m/>
    <m/>
    <n v="203080304"/>
    <n v="76392.498000000007"/>
    <n v="76339.861000000004"/>
    <n v="105"/>
    <n v="0"/>
    <s v="%"/>
    <m/>
    <n v="102589"/>
    <n v="115413"/>
    <n v="120222"/>
    <n v="160296"/>
    <n v="0"/>
    <n v="860005223"/>
    <s v="CHEVRON PETROLEUM COMPANY"/>
    <m/>
    <s v="POWER ISO VG 68 1/5"/>
    <n v="0"/>
    <n v="0"/>
    <n v="1466"/>
    <n v="0"/>
    <n v="5"/>
    <n v="0"/>
    <n v="0"/>
    <n v="0"/>
    <n v="0"/>
  </r>
  <r>
    <x v="83"/>
    <n v="9"/>
    <s v="20"/>
    <x v="1"/>
    <s v="POWER ISO VG 68 1/55"/>
    <n v="0"/>
    <m/>
    <n v="0"/>
    <s v="PREDETERMINADO"/>
    <n v="0"/>
    <n v="15"/>
    <n v="11701703.52"/>
    <n v="0"/>
    <n v="0"/>
    <n v="4"/>
    <n v="3120454.2719999999"/>
    <n v="11"/>
    <n v="605"/>
    <n v="8581249.2479999997"/>
    <n v="780113.56799999997"/>
    <n v="8581249.2479999997"/>
    <s v="PRODUCTO"/>
    <d v="2012-12-27T00:00:00"/>
    <d v="2013-03-07T00:00:00"/>
    <n v="0"/>
    <n v="0"/>
    <n v="0"/>
    <n v="0"/>
    <n v="0"/>
    <n v="13"/>
    <s v="TAMBOR"/>
    <s v="gal"/>
    <s v="galones"/>
    <n v="315"/>
    <s v="TAMBOR 55 GL HIDRÁULICOS CH"/>
    <n v="301"/>
    <s v="LUBRICANTES FLUIDOS HIDRAÚLICOS"/>
    <n v="300"/>
    <s v="LUBRICANTES INDUSTRIALES"/>
    <n v="0"/>
    <s v="PREDETERMINADO"/>
    <m/>
    <m/>
    <n v="203080305"/>
    <n v="780113.56799999997"/>
    <n v="780113.56799999997"/>
    <n v="105"/>
    <n v="0"/>
    <s v="%"/>
    <m/>
    <n v="1131166"/>
    <n v="1272562"/>
    <n v="1325585"/>
    <n v="1767447"/>
    <n v="0"/>
    <n v="860005223"/>
    <s v="CHEVRON PETROLEUM COMPANY"/>
    <m/>
    <s v="POWER ISO VG 68 1/55"/>
    <n v="0"/>
    <n v="0"/>
    <n v="17"/>
    <n v="0"/>
    <n v="55"/>
    <n v="0"/>
    <n v="0"/>
    <n v="0"/>
    <n v="0"/>
  </r>
  <r>
    <x v="84"/>
    <n v="9"/>
    <s v="20"/>
    <x v="1"/>
    <s v="POWER ISO VG 68 6/1"/>
    <n v="0"/>
    <m/>
    <n v="0"/>
    <s v="PREDETERMINADO"/>
    <n v="0"/>
    <n v="5"/>
    <n v="497650.32659999997"/>
    <n v="107"/>
    <n v="10730699.4663"/>
    <n v="33"/>
    <n v="3309468.0597000001"/>
    <n v="79"/>
    <n v="474"/>
    <n v="7918881.7331999997"/>
    <n v="100286.9109"/>
    <n v="7922665.9611"/>
    <s v="PRODUCTO"/>
    <d v="2013-02-20T00:00:00"/>
    <d v="2013-03-20T00:00:00"/>
    <n v="0"/>
    <n v="0"/>
    <n v="0"/>
    <n v="0"/>
    <n v="0"/>
    <n v="9"/>
    <s v="CAJA X 6"/>
    <s v="gal"/>
    <s v="galones"/>
    <n v="267"/>
    <s v="CAJA POR 6 GLNS HIDRAULICOS CH"/>
    <n v="301"/>
    <s v="LUBRICANTES FLUIDOS HIDRAÚLICOS"/>
    <n v="300"/>
    <s v="LUBRICANTES INDUSTRIALES"/>
    <n v="0"/>
    <s v="PREDETERMINADO"/>
    <m/>
    <m/>
    <n v="203080302"/>
    <n v="100322.2776"/>
    <n v="100286.9109"/>
    <n v="105"/>
    <n v="0"/>
    <s v="%"/>
    <m/>
    <n v="138189"/>
    <n v="155463"/>
    <n v="161941"/>
    <n v="215921"/>
    <n v="0"/>
    <n v="860005223"/>
    <s v="CHEVRON PETROLEUM COMPANY"/>
    <m/>
    <s v="POWER ISO VG 68 6/1"/>
    <n v="0"/>
    <n v="0"/>
    <n v="80"/>
    <n v="0"/>
    <n v="6"/>
    <n v="0"/>
    <n v="0"/>
    <n v="0"/>
    <n v="0"/>
  </r>
  <r>
    <x v="85"/>
    <n v="6"/>
    <s v="19"/>
    <x v="0"/>
    <s v="RED CHAS GREASE 3 BALDE 16 KLS"/>
    <n v="0"/>
    <m/>
    <n v="0"/>
    <s v="PREDETERMINADO"/>
    <n v="0"/>
    <n v="131"/>
    <n v="9679852"/>
    <n v="0"/>
    <n v="0"/>
    <n v="0"/>
    <n v="0"/>
    <n v="131"/>
    <n v="524"/>
    <n v="9679852"/>
    <n v="73892"/>
    <n v="9679852"/>
    <s v="PRODUCTO"/>
    <d v="2013-01-28T00:00:00"/>
    <d v="2013-02-26T00:00:00"/>
    <n v="0"/>
    <n v="0"/>
    <n v="0"/>
    <n v="0"/>
    <n v="0"/>
    <n v="2"/>
    <s v="BALDE"/>
    <s v="und"/>
    <s v="Unidad"/>
    <n v="411"/>
    <s v="BALDE 16 KG CHASÍS"/>
    <n v="401"/>
    <s v="GRASAS PARA CHASÍS / CALCIO"/>
    <n v="400"/>
    <s v="GRASAS AUTOMOTRICES"/>
    <n v="0"/>
    <s v="PREDETERMINADO"/>
    <m/>
    <m/>
    <n v="0"/>
    <n v="73892"/>
    <n v="73892"/>
    <n v="105"/>
    <n v="0"/>
    <s v="%"/>
    <m/>
    <n v="85931"/>
    <n v="95751"/>
    <n v="105572"/>
    <n v="122758"/>
    <n v="0"/>
    <n v="830136799"/>
    <s v="BIOMAX BIOCOMBUSTIBLES S.A."/>
    <m/>
    <m/>
    <n v="0"/>
    <n v="0"/>
    <n v="131"/>
    <n v="0"/>
    <n v="4"/>
    <n v="0"/>
    <n v="0"/>
    <n v="0"/>
    <n v="0"/>
  </r>
  <r>
    <x v="86"/>
    <n v="9"/>
    <s v="GR"/>
    <x v="0"/>
    <s v="RED CHASS REDGREASE 2 - 180"/>
    <n v="0"/>
    <m/>
    <n v="0"/>
    <s v="PREDETERMINADO"/>
    <n v="0"/>
    <n v="0"/>
    <n v="0"/>
    <n v="6"/>
    <n v="4203840"/>
    <n v="1"/>
    <n v="714560"/>
    <n v="5"/>
    <n v="240"/>
    <n v="3489280"/>
    <n v="697856"/>
    <n v="3489280"/>
    <s v="PRODUCTO"/>
    <d v="2013-03-13T00:00:00"/>
    <d v="2013-03-07T00:00:00"/>
    <n v="0"/>
    <n v="0"/>
    <n v="0"/>
    <n v="0"/>
    <n v="0"/>
    <n v="13"/>
    <s v="TAMBOR"/>
    <s v="KG"/>
    <s v="Kilogramos"/>
    <n v="412"/>
    <s v="TAMBOR 180 KG CHASÍS"/>
    <n v="401"/>
    <s v="GRASAS PARA CHASÍS / CALCIO"/>
    <n v="400"/>
    <s v="GRASAS AUTOMOTRICES"/>
    <n v="0"/>
    <s v="PREDETERMINADO"/>
    <m/>
    <m/>
    <s v="RED*180"/>
    <n v="672800"/>
    <n v="697856"/>
    <n v="105"/>
    <n v="0"/>
    <s v="%"/>
    <m/>
    <n v="867756"/>
    <n v="966928"/>
    <n v="1066100"/>
    <n v="1239651"/>
    <n v="0.1"/>
    <n v="890204118"/>
    <s v="C.I. PROQUIMSA LTDA"/>
    <m/>
    <s v="REDCHASS 180 KG TB"/>
    <n v="2"/>
    <n v="15"/>
    <n v="5"/>
    <n v="0"/>
    <n v="48"/>
    <n v="0"/>
    <n v="0"/>
    <n v="0"/>
    <n v="0"/>
  </r>
  <r>
    <x v="87"/>
    <n v="11"/>
    <s v="GR"/>
    <x v="0"/>
    <s v="RED CHASS REDGREASE 2 - 48/330"/>
    <n v="0"/>
    <m/>
    <n v="0"/>
    <s v="PREDETERMINADO"/>
    <n v="0"/>
    <n v="17"/>
    <n v="1662681.8925000001"/>
    <n v="25"/>
    <n v="2444700"/>
    <n v="8"/>
    <n v="782303.98979999998"/>
    <n v="34"/>
    <n v="136"/>
    <n v="3325077.9027"/>
    <n v="97787.999599999996"/>
    <n v="3324791.9863999998"/>
    <s v="PRODUCTO"/>
    <d v="2013-03-13T00:00:00"/>
    <d v="2013-03-20T00:00:00"/>
    <n v="0"/>
    <n v="0"/>
    <n v="0"/>
    <n v="0"/>
    <n v="0"/>
    <n v="5"/>
    <s v="CAJA 48X330"/>
    <s v="g"/>
    <s v="gramos"/>
    <n v="413"/>
    <s v="CAJA 48x330 GR CHASÍS"/>
    <n v="401"/>
    <s v="GRASAS PARA CHASÍS / CALCIO"/>
    <n v="400"/>
    <s v="GRASAS AUTOMOTRICES"/>
    <n v="0"/>
    <s v="PREDETERMINADO"/>
    <m/>
    <m/>
    <s v="RED*48/330"/>
    <n v="97788"/>
    <n v="97787.999599999996"/>
    <n v="9"/>
    <n v="16"/>
    <s v="%"/>
    <m/>
    <n v="121560"/>
    <n v="135452"/>
    <n v="149345"/>
    <n v="173657"/>
    <n v="0.1"/>
    <n v="890204118"/>
    <s v="C.I. PROQUIMSA LTDA"/>
    <m/>
    <s v="REDCHASS 48/330 GR CAJA"/>
    <n v="0"/>
    <n v="20"/>
    <n v="35"/>
    <n v="0"/>
    <n v="4"/>
    <n v="0"/>
    <n v="0"/>
    <n v="0"/>
    <n v="0"/>
  </r>
  <r>
    <x v="88"/>
    <n v="8"/>
    <s v="GR"/>
    <x v="0"/>
    <s v="RED CHASS REDGREASE 2 - 8/2 "/>
    <n v="0"/>
    <m/>
    <n v="0"/>
    <s v="PREDETERMINADO"/>
    <n v="0"/>
    <n v="1"/>
    <n v="84564"/>
    <n v="20"/>
    <n v="1628640"/>
    <n v="7"/>
    <n v="587772"/>
    <n v="14"/>
    <n v="56"/>
    <n v="1125432"/>
    <n v="80388"/>
    <n v="1125432"/>
    <s v="PRODUCTO"/>
    <d v="2013-03-13T00:00:00"/>
    <d v="2013-03-18T00:00:00"/>
    <n v="0"/>
    <n v="0"/>
    <n v="0"/>
    <n v="0"/>
    <n v="0"/>
    <n v="6"/>
    <s v="CAJA 8X2"/>
    <s v="KG"/>
    <s v="Kilogramos"/>
    <n v="414"/>
    <s v="CAJA 8x2 KG CHASÍS"/>
    <n v="401"/>
    <s v="GRASAS PARA CHASÍS / CALCIO"/>
    <n v="400"/>
    <s v="GRASAS AUTOMOTRICES"/>
    <n v="0"/>
    <s v="PREDETERMINADO"/>
    <m/>
    <m/>
    <s v="REED*8/2"/>
    <n v="78300"/>
    <n v="80388"/>
    <n v="9"/>
    <n v="16"/>
    <s v="%"/>
    <m/>
    <n v="102257"/>
    <n v="113944"/>
    <n v="125631"/>
    <n v="146082"/>
    <n v="0.1"/>
    <n v="890204118"/>
    <s v="C.I. PROQUIMSA LTDA"/>
    <m/>
    <s v="REDCHASS 8/2 KG CAJA"/>
    <n v="20"/>
    <n v="150"/>
    <n v="14"/>
    <n v="0"/>
    <n v="4"/>
    <n v="0"/>
    <n v="0"/>
    <n v="0"/>
    <n v="0"/>
  </r>
  <r>
    <x v="89"/>
    <n v="8"/>
    <s v="GR"/>
    <x v="0"/>
    <s v="RED CHASS REDGREASE 2 -16 KG"/>
    <n v="0"/>
    <m/>
    <n v="0"/>
    <s v="PREDETERMINADO"/>
    <n v="0"/>
    <n v="52"/>
    <n v="3841977.2467"/>
    <n v="50"/>
    <n v="3416200"/>
    <n v="37"/>
    <n v="2717773.4035"/>
    <n v="65"/>
    <n v="260"/>
    <n v="4540403.8432"/>
    <n v="69912.162400000001"/>
    <n v="4544290.5559999999"/>
    <s v="PRODUCTO"/>
    <d v="2013-03-13T00:00:00"/>
    <d v="2013-03-18T00:00:00"/>
    <n v="0"/>
    <n v="0"/>
    <n v="0"/>
    <n v="0"/>
    <n v="0"/>
    <n v="2"/>
    <s v="BALDE"/>
    <s v="KG"/>
    <s v="Kilogramos"/>
    <n v="411"/>
    <s v="BALDE 16 KG CHASÍS"/>
    <n v="401"/>
    <s v="GRASAS PARA CHASÍS / CALCIO"/>
    <n v="400"/>
    <s v="GRASAS AUTOMOTRICES"/>
    <n v="0"/>
    <s v="PREDETERMINADO"/>
    <m/>
    <m/>
    <s v="RED*16"/>
    <n v="68324"/>
    <n v="69912.162400000001"/>
    <n v="9"/>
    <n v="16"/>
    <s v="%"/>
    <m/>
    <n v="85931"/>
    <n v="95751"/>
    <n v="105572"/>
    <n v="122758"/>
    <n v="0.1"/>
    <n v="890204118"/>
    <s v="C.I. PROQUIMSA LTDA"/>
    <m/>
    <s v="REDCHASS 16 KG BALDE"/>
    <n v="30"/>
    <n v="300"/>
    <n v="66"/>
    <n v="0"/>
    <n v="4"/>
    <n v="0"/>
    <n v="0"/>
    <n v="0"/>
    <n v="0"/>
  </r>
  <r>
    <x v="90"/>
    <n v="7"/>
    <s v="RC"/>
    <x v="0"/>
    <s v="REFRIGERANTE CORRIENTE - 12/4"/>
    <n v="0"/>
    <m/>
    <n v="0"/>
    <s v="PREDETERMINADO"/>
    <n v="0"/>
    <n v="229"/>
    <n v="4628193.5626999997"/>
    <n v="210"/>
    <n v="4227090"/>
    <n v="178"/>
    <n v="3582349.0173999998"/>
    <n v="261"/>
    <n v="783"/>
    <n v="5272934.5453000003"/>
    <n v="20127.575799999999"/>
    <n v="5253297.2838000003"/>
    <s v="PRODUCTO"/>
    <d v="2013-03-18T00:00:00"/>
    <d v="2013-03-20T00:00:00"/>
    <n v="0"/>
    <n v="0"/>
    <n v="0"/>
    <n v="0"/>
    <n v="0"/>
    <n v="7"/>
    <s v="CAJA X 12"/>
    <s v="gal"/>
    <s v="galones"/>
    <n v="541"/>
    <s v="CAJA X 12 CUARTOS REFRIGERANTE"/>
    <n v="504"/>
    <s v="REFRIGERANTES"/>
    <n v="500"/>
    <s v="ESPECIALIDADES"/>
    <n v="0"/>
    <s v="PREDETERMINADO"/>
    <m/>
    <m/>
    <s v="REFCTE*12/4"/>
    <n v="20129"/>
    <n v="20127.575799999999"/>
    <n v="9"/>
    <n v="16"/>
    <s v="%"/>
    <m/>
    <n v="26981"/>
    <n v="29938"/>
    <n v="32894"/>
    <n v="36960"/>
    <n v="0.1"/>
    <n v="832006328"/>
    <s v="QOOL ENGINE S.A.S"/>
    <m/>
    <s v="REFRIGERANTE CTE 12/4 CUARTOS"/>
    <n v="0"/>
    <n v="0"/>
    <n v="261"/>
    <n v="0"/>
    <n v="3"/>
    <n v="0"/>
    <n v="0"/>
    <n v="0"/>
    <n v="0"/>
  </r>
  <r>
    <x v="91"/>
    <n v="6"/>
    <s v="RC"/>
    <x v="0"/>
    <s v="REFRIGERANTE CORRIENTE - 6/1"/>
    <n v="0"/>
    <m/>
    <n v="0"/>
    <s v="PREDETERMINADO"/>
    <n v="0"/>
    <n v="166"/>
    <n v="4159957.8613999998"/>
    <n v="300"/>
    <n v="8473151.4169999994"/>
    <n v="179"/>
    <n v="5055709.3537999997"/>
    <n v="287"/>
    <n v="1722"/>
    <n v="7577399.9245999996"/>
    <n v="28243.917700000002"/>
    <n v="8106004.3799000001"/>
    <s v="PRODUCTO"/>
    <d v="2013-03-18T00:00:00"/>
    <d v="2013-03-20T00:00:00"/>
    <n v="0"/>
    <n v="0"/>
    <n v="0"/>
    <n v="0"/>
    <n v="0"/>
    <n v="9"/>
    <s v="CAJA X 6"/>
    <s v="gal"/>
    <s v="galones"/>
    <n v="542"/>
    <s v="CAJA X 6 GALONES REFRIGERANTE"/>
    <n v="504"/>
    <s v="REFRIGERANTES"/>
    <n v="500"/>
    <s v="ESPECIALIDADES"/>
    <n v="0"/>
    <s v="PREDETERMINADO"/>
    <m/>
    <m/>
    <s v="REFCTE*6/1"/>
    <n v="28243.985000000001"/>
    <n v="28243.917700000002"/>
    <n v="9"/>
    <n v="16"/>
    <s v="%"/>
    <m/>
    <n v="41449"/>
    <n v="45991"/>
    <n v="50533"/>
    <n v="56779"/>
    <n v="0.1"/>
    <n v="832006328"/>
    <s v="QOOL ENGINE S.A.S"/>
    <m/>
    <s v="REFRIGERANTE CTE 1/6 GALONES"/>
    <n v="90"/>
    <n v="400"/>
    <n v="288"/>
    <n v="0"/>
    <n v="6"/>
    <n v="0"/>
    <n v="0"/>
    <n v="0"/>
    <n v="0"/>
  </r>
  <r>
    <x v="92"/>
    <n v="6"/>
    <s v="12"/>
    <x v="0"/>
    <s v="REFRIGERANTE LARGA VIDA - 12/4"/>
    <n v="0"/>
    <m/>
    <n v="0"/>
    <s v="PREDETERMINADO"/>
    <n v="0"/>
    <n v="99"/>
    <n v="5255769.4968999997"/>
    <n v="0"/>
    <n v="0"/>
    <n v="17"/>
    <n v="899308.56460000004"/>
    <n v="82"/>
    <n v="246"/>
    <n v="4356460.9323000005"/>
    <n v="52900.503799999999"/>
    <n v="4337841.3115999997"/>
    <s v="PRODUCTO"/>
    <d v="2012-03-21T00:00:00"/>
    <d v="2013-03-20T00:00:00"/>
    <n v="0"/>
    <n v="0"/>
    <n v="0"/>
    <n v="0"/>
    <n v="0"/>
    <n v="7"/>
    <s v="CAJA X 12"/>
    <s v="gal"/>
    <s v="galones"/>
    <n v="541"/>
    <s v="CAJA X 12 CUARTOS REFRIGERANTE"/>
    <n v="504"/>
    <s v="REFRIGERANTES"/>
    <n v="500"/>
    <s v="ESPECIALIDADES"/>
    <n v="0"/>
    <s v="PREDETERMINADO"/>
    <m/>
    <m/>
    <s v="REFLV*12/4"/>
    <n v="52947.45"/>
    <n v="52900.503799999999"/>
    <n v="9"/>
    <n v="16"/>
    <s v="%"/>
    <m/>
    <n v="92932"/>
    <n v="103116"/>
    <n v="113301"/>
    <n v="127304"/>
    <n v="0.1"/>
    <n v="832006328"/>
    <s v="QOOL ENGINE S.A.S"/>
    <m/>
    <s v="REFRIGERANTE LV 12/4 CUARTOS"/>
    <n v="0"/>
    <n v="0"/>
    <n v="82"/>
    <n v="0"/>
    <n v="3"/>
    <n v="0"/>
    <n v="0"/>
    <n v="0"/>
    <n v="0"/>
  </r>
  <r>
    <x v="93"/>
    <n v="6"/>
    <s v="12"/>
    <x v="0"/>
    <s v="REFRIGERANTE LARGA VIDA - 6/1"/>
    <n v="0"/>
    <m/>
    <n v="0"/>
    <s v="PREDETERMINADO"/>
    <n v="0"/>
    <n v="203"/>
    <n v="19980513.248"/>
    <n v="0"/>
    <n v="0"/>
    <n v="11"/>
    <n v="1050387.3611000001"/>
    <n v="192"/>
    <n v="1152"/>
    <n v="18930125.8869"/>
    <n v="95489.7601"/>
    <n v="18334033.939199999"/>
    <s v="PRODUCTO"/>
    <d v="2012-03-21T00:00:00"/>
    <d v="2013-03-18T00:00:00"/>
    <n v="0"/>
    <n v="0"/>
    <n v="0"/>
    <n v="0"/>
    <n v="0"/>
    <n v="9"/>
    <s v="CAJA X 6"/>
    <s v="gal"/>
    <s v="galones"/>
    <n v="542"/>
    <s v="CAJA X 6 GALONES REFRIGERANTE"/>
    <n v="504"/>
    <s v="REFRIGERANTES"/>
    <n v="500"/>
    <s v="ESPECIALIDADES"/>
    <n v="0"/>
    <s v="PREDETERMINADO"/>
    <m/>
    <m/>
    <s v="REFLV*6/1"/>
    <n v="95591.27"/>
    <n v="95489.7601"/>
    <n v="9"/>
    <n v="16"/>
    <s v="%"/>
    <m/>
    <n v="163436"/>
    <n v="181347"/>
    <n v="199258"/>
    <n v="223885"/>
    <n v="0.1"/>
    <n v="832006328"/>
    <s v="QOOL ENGINE S.A.S"/>
    <m/>
    <s v="REFRIGERANTE LV 6/1 GALONES"/>
    <n v="0"/>
    <n v="0"/>
    <n v="194"/>
    <n v="0"/>
    <n v="6"/>
    <n v="0"/>
    <n v="0"/>
    <n v="0"/>
    <n v="0"/>
  </r>
  <r>
    <x v="94"/>
    <n v="7"/>
    <s v="GR"/>
    <x v="0"/>
    <s v="ROAD RODAMIENTOS 2 - 16 "/>
    <n v="0"/>
    <m/>
    <n v="0"/>
    <s v="PREDETERMINADO"/>
    <n v="0"/>
    <n v="9"/>
    <n v="656398.86140000005"/>
    <n v="0"/>
    <n v="0"/>
    <n v="8"/>
    <n v="583465.65119999996"/>
    <n v="1"/>
    <n v="4"/>
    <n v="72933.210200000001"/>
    <n v="72933.206399999995"/>
    <n v="72933.206399999995"/>
    <s v="PRODUCTO"/>
    <d v="2013-02-21T00:00:00"/>
    <d v="2013-03-20T00:00:00"/>
    <n v="0"/>
    <n v="0"/>
    <n v="0"/>
    <n v="0"/>
    <n v="0"/>
    <n v="2"/>
    <s v="BALDE"/>
    <s v="KG"/>
    <s v="Kilogramos"/>
    <n v="431"/>
    <s v="BALDE 16 KG RODAMIENTOS"/>
    <n v="403"/>
    <s v="GRASAS RODAMIENTOS / SODIO"/>
    <n v="400"/>
    <s v="GRASAS AUTOMOTRICES"/>
    <n v="0"/>
    <s v="PREDETERMINADO"/>
    <m/>
    <m/>
    <s v="ROAD*16 "/>
    <n v="77836"/>
    <n v="72933.206399999995"/>
    <n v="9"/>
    <n v="16"/>
    <s v="%"/>
    <m/>
    <n v="82412"/>
    <n v="91830"/>
    <n v="101249"/>
    <n v="117731"/>
    <n v="0.1"/>
    <n v="890204118"/>
    <s v="C.I. PROQUIMSA LTDA"/>
    <m/>
    <s v="ROAD 16 KG BALDE"/>
    <n v="10"/>
    <n v="100"/>
    <n v="1"/>
    <n v="0"/>
    <n v="4"/>
    <n v="0"/>
    <n v="0"/>
    <n v="0"/>
    <n v="0"/>
  </r>
  <r>
    <x v="95"/>
    <n v="8"/>
    <s v="GR"/>
    <x v="0"/>
    <s v="ROAD RODAMIENTOS 2 - 180"/>
    <n v="0"/>
    <m/>
    <n v="0"/>
    <s v="PREDETERMINADO"/>
    <n v="0"/>
    <n v="8"/>
    <n v="5906720"/>
    <n v="0"/>
    <n v="0"/>
    <n v="0"/>
    <n v="0"/>
    <n v="8"/>
    <n v="384"/>
    <n v="5906720"/>
    <n v="740776"/>
    <n v="5926208"/>
    <s v="PRODUCTO"/>
    <d v="2012-11-26T00:00:00"/>
    <m/>
    <n v="0"/>
    <n v="0"/>
    <n v="0"/>
    <n v="0"/>
    <n v="0"/>
    <n v="13"/>
    <s v="TAMBOR"/>
    <s v="KG"/>
    <s v="Kilogramos"/>
    <n v="432"/>
    <s v="TAMBOR 180 KG RODAMIENTOS"/>
    <n v="403"/>
    <s v="GRASAS RODAMIENTOS / SODIO"/>
    <n v="400"/>
    <s v="GRASAS AUTOMOTRICES"/>
    <n v="0"/>
    <s v="PREDETERMINADO"/>
    <m/>
    <m/>
    <s v="ROAD*180"/>
    <n v="750520"/>
    <n v="740776"/>
    <n v="9"/>
    <n v="16"/>
    <s v="%"/>
    <m/>
    <n v="818044"/>
    <n v="911535"/>
    <n v="1005025"/>
    <n v="1168634"/>
    <n v="0.1"/>
    <n v="890204118"/>
    <s v="C.I. PROQUIMSA LTDA"/>
    <m/>
    <s v="ROAD 180 KG TB"/>
    <n v="1"/>
    <n v="6"/>
    <n v="10"/>
    <n v="0"/>
    <n v="48"/>
    <n v="0"/>
    <n v="0"/>
    <n v="0"/>
    <n v="0"/>
  </r>
  <r>
    <x v="96"/>
    <n v="10"/>
    <s v="GR"/>
    <x v="0"/>
    <s v="ROAD RODAMIENTOS 2 - 48/330 "/>
    <n v="0"/>
    <m/>
    <n v="0"/>
    <s v="PREDETERMINADO"/>
    <n v="0"/>
    <n v="4"/>
    <n v="405824.38919999998"/>
    <n v="10"/>
    <n v="1008040"/>
    <n v="5"/>
    <n v="503796.76400000002"/>
    <n v="9"/>
    <n v="36"/>
    <n v="910067.62520000001"/>
    <n v="100799.0392"/>
    <n v="907191.35279999999"/>
    <s v="PRODUCTO"/>
    <d v="2013-03-20T00:00:00"/>
    <d v="2013-03-20T00:00:00"/>
    <n v="0"/>
    <n v="0"/>
    <n v="0"/>
    <n v="0"/>
    <n v="0"/>
    <n v="5"/>
    <s v="CAJA 48X330"/>
    <s v="g"/>
    <s v="gramos"/>
    <n v="433"/>
    <s v="CAJA 48x330 GR RODAMIENTOS"/>
    <n v="403"/>
    <s v="GRASAS RODAMIENTOS / SODIO"/>
    <n v="400"/>
    <s v="GRASAS AUTOMOTRICES"/>
    <n v="0"/>
    <s v="PREDETERMINADO"/>
    <m/>
    <m/>
    <s v="ROAD*48/330"/>
    <n v="100804"/>
    <n v="100799.0392"/>
    <n v="9"/>
    <n v="16"/>
    <s v="%"/>
    <m/>
    <n v="109556"/>
    <n v="122076"/>
    <n v="134597"/>
    <n v="156508"/>
    <n v="0.1"/>
    <n v="890204118"/>
    <s v="C.I. PROQUIMSA LTDA"/>
    <m/>
    <s v="ROAD 48/330 GR CAJA"/>
    <n v="20"/>
    <n v="150"/>
    <n v="10"/>
    <n v="0"/>
    <n v="4"/>
    <n v="0"/>
    <n v="0"/>
    <n v="0"/>
    <n v="0"/>
  </r>
  <r>
    <x v="97"/>
    <n v="7"/>
    <s v="GR"/>
    <x v="0"/>
    <s v="ROAD RODAMIENTOS 2 - 8/2 "/>
    <n v="0"/>
    <m/>
    <n v="0"/>
    <s v="PREDETERMINADO"/>
    <n v="0"/>
    <n v="0"/>
    <n v="0"/>
    <n v="20"/>
    <n v="1653000"/>
    <n v="4"/>
    <n v="343824"/>
    <n v="16"/>
    <n v="64"/>
    <n v="1309176"/>
    <n v="81823.5"/>
    <n v="1309176"/>
    <s v="PRODUCTO"/>
    <d v="2013-03-13T00:00:00"/>
    <d v="2013-03-13T00:00:00"/>
    <n v="0"/>
    <n v="0"/>
    <n v="0"/>
    <n v="0"/>
    <n v="0"/>
    <n v="6"/>
    <s v="CAJA 8X2"/>
    <s v="KG"/>
    <s v="Kilogramos"/>
    <n v="434"/>
    <s v="CAJA 8x2 KG RODAMIENTOS"/>
    <n v="403"/>
    <s v="GRASAS RODAMIENTOS / SODIO"/>
    <n v="400"/>
    <s v="GRASAS AUTOMOTRICES"/>
    <n v="0"/>
    <s v="PREDETERMINADO"/>
    <m/>
    <m/>
    <s v="ROAD*8/2"/>
    <n v="79344"/>
    <n v="81823.5"/>
    <n v="9"/>
    <n v="16"/>
    <s v="%"/>
    <m/>
    <n v="92159"/>
    <n v="102692"/>
    <n v="113224"/>
    <n v="131656"/>
    <n v="0.1"/>
    <n v="890204118"/>
    <s v="C.I. PROQUIMSA LTDA"/>
    <m/>
    <s v="ROAD 8/2 KG CAJA"/>
    <n v="20"/>
    <n v="100"/>
    <n v="16"/>
    <n v="0"/>
    <n v="4"/>
    <n v="0"/>
    <n v="0"/>
    <n v="0"/>
    <n v="0"/>
  </r>
  <r>
    <x v="98"/>
    <n v="9"/>
    <s v="20"/>
    <x v="1"/>
    <s v="SPECTRA MAX 15W40 CJ4 1/5"/>
    <n v="0"/>
    <m/>
    <n v="0"/>
    <s v="PREDETERMINADO"/>
    <n v="0"/>
    <n v="127"/>
    <n v="12717311.243000001"/>
    <n v="0"/>
    <n v="0"/>
    <n v="0"/>
    <n v="0"/>
    <n v="127"/>
    <n v="635"/>
    <n v="12717311.243000001"/>
    <n v="100136.30899999999"/>
    <n v="12717311.243000001"/>
    <s v="PRODUCTO"/>
    <d v="2012-11-30T00:00:00"/>
    <d v="2013-02-26T00:00:00"/>
    <n v="0"/>
    <n v="0"/>
    <n v="0"/>
    <n v="0"/>
    <n v="0"/>
    <n v="11"/>
    <s v="GARRAFA"/>
    <s v="gal"/>
    <s v="galones"/>
    <n v="238"/>
    <s v="BALDE 5 GL DIESEL CH"/>
    <n v="202"/>
    <s v="LUBRICANTES PARA MOTORES DIESEL"/>
    <n v="200"/>
    <s v="LUBRICANTES AUTOMOTRICES"/>
    <n v="0"/>
    <s v="PREDETERMINADO"/>
    <m/>
    <m/>
    <n v="203020104"/>
    <n v="100136.30899999999"/>
    <n v="100136.30899999999"/>
    <n v="105"/>
    <n v="0"/>
    <s v="%"/>
    <m/>
    <n v="100136"/>
    <n v="0"/>
    <n v="0"/>
    <n v="0"/>
    <n v="0"/>
    <n v="860005223"/>
    <s v="CHEVRON PETROLEUM COMPANY"/>
    <m/>
    <s v="SPECTRA MAX 15W40 CJ4 1/5"/>
    <n v="0"/>
    <n v="0"/>
    <n v="210"/>
    <n v="0"/>
    <n v="5"/>
    <n v="0"/>
    <n v="0"/>
    <n v="0"/>
    <n v="0"/>
  </r>
  <r>
    <x v="99"/>
    <n v="9"/>
    <s v="20"/>
    <x v="1"/>
    <s v="SPECTRA MAX 15W40 CJ4 1/55"/>
    <n v="0"/>
    <m/>
    <n v="0"/>
    <s v="PREDETERMINADO"/>
    <n v="0"/>
    <n v="12"/>
    <n v="12509116.788000001"/>
    <n v="0"/>
    <n v="0"/>
    <n v="0"/>
    <n v="0"/>
    <n v="12"/>
    <n v="660"/>
    <n v="12509116.788000001"/>
    <n v="1042426.399"/>
    <n v="12509116.788000001"/>
    <s v="PRODUCTO"/>
    <d v="2012-11-23T00:00:00"/>
    <m/>
    <n v="0"/>
    <n v="0"/>
    <n v="0"/>
    <n v="0"/>
    <n v="0"/>
    <n v="13"/>
    <s v="TAMBOR"/>
    <s v="gal"/>
    <s v="galones"/>
    <n v="239"/>
    <s v="TAMBOR 55 GL DIESEL CH"/>
    <n v="202"/>
    <s v="LUBRICANTES PARA MOTORES DIESEL"/>
    <n v="200"/>
    <s v="LUBRICANTES AUTOMOTRICES"/>
    <n v="0"/>
    <s v="PREDETERMINADO"/>
    <m/>
    <m/>
    <n v="203020105"/>
    <n v="1042426.399"/>
    <n v="1042426.399"/>
    <n v="105"/>
    <n v="0"/>
    <s v="%"/>
    <m/>
    <n v="1042426"/>
    <n v="0"/>
    <n v="0"/>
    <n v="0"/>
    <n v="0"/>
    <n v="860005223"/>
    <s v="CHEVRON PETROLEUM COMPANY"/>
    <m/>
    <s v="SPECTRA MAX 15W40 CJ4 1/55"/>
    <n v="0"/>
    <n v="0"/>
    <n v="12"/>
    <n v="0"/>
    <n v="55"/>
    <n v="0"/>
    <n v="0"/>
    <n v="0"/>
    <n v="0"/>
  </r>
  <r>
    <x v="100"/>
    <n v="9"/>
    <s v="20"/>
    <x v="1"/>
    <s v="SPECTRA MAX 15W40 CJ4 6/1"/>
    <n v="0"/>
    <m/>
    <n v="0"/>
    <s v="PREDETERMINADO"/>
    <n v="0"/>
    <n v="46"/>
    <n v="5773247.0568000004"/>
    <n v="0"/>
    <n v="0"/>
    <n v="3"/>
    <n v="376516.11239999998"/>
    <n v="43"/>
    <n v="258"/>
    <n v="5396730.9444000004"/>
    <n v="125505.3708"/>
    <n v="5396730.9444000004"/>
    <s v="PRODUCTO"/>
    <d v="2012-11-30T00:00:00"/>
    <d v="2013-03-07T00:00:00"/>
    <n v="0"/>
    <n v="0"/>
    <n v="0"/>
    <n v="0"/>
    <n v="0"/>
    <n v="9"/>
    <s v="CAJA X 6"/>
    <s v="gal"/>
    <s v="galones"/>
    <n v="230"/>
    <s v="CAJA X 6 GALONES DIESEL CH"/>
    <n v="202"/>
    <s v="LUBRICANTES PARA MOTORES DIESEL"/>
    <n v="200"/>
    <s v="LUBRICANTES AUTOMOTRICES"/>
    <n v="0"/>
    <s v="PREDETERMINADO"/>
    <m/>
    <m/>
    <n v="203020102"/>
    <n v="125505.3708"/>
    <n v="125505.3708"/>
    <n v="105"/>
    <n v="0"/>
    <s v="%"/>
    <m/>
    <n v="127750"/>
    <n v="0"/>
    <n v="0"/>
    <n v="0"/>
    <n v="0"/>
    <n v="860005223"/>
    <s v="CHEVRON PETROLEUM COMPANY"/>
    <m/>
    <s v="SPECTRA MAX 15W40 CJ4 6/1"/>
    <n v="0"/>
    <n v="0"/>
    <n v="43"/>
    <n v="0"/>
    <n v="6"/>
    <n v="0"/>
    <n v="0"/>
    <n v="0"/>
    <n v="0"/>
  </r>
  <r>
    <x v="101"/>
    <n v="9"/>
    <s v="20"/>
    <x v="1"/>
    <s v="SPECTRA PLUS 15W40 CI4 1/5"/>
    <n v="0"/>
    <m/>
    <n v="0"/>
    <s v="PREDETERMINADO"/>
    <n v="0"/>
    <n v="225"/>
    <n v="21239371.6875"/>
    <n v="0"/>
    <n v="0"/>
    <n v="54"/>
    <n v="5097449.2050000001"/>
    <n v="171"/>
    <n v="855"/>
    <n v="16141922.4825"/>
    <n v="94397.207500000004"/>
    <n v="16141922.4825"/>
    <s v="PRODUCTO"/>
    <d v="2012-12-26T00:00:00"/>
    <d v="2013-03-19T00:00:00"/>
    <n v="0"/>
    <n v="0"/>
    <n v="0"/>
    <n v="0"/>
    <n v="0"/>
    <n v="11"/>
    <s v="GARRAFA"/>
    <s v="gal"/>
    <s v="galones"/>
    <n v="238"/>
    <s v="BALDE 5 GL DIESEL CH"/>
    <n v="202"/>
    <s v="LUBRICANTES PARA MOTORES DIESEL"/>
    <n v="200"/>
    <s v="LUBRICANTES AUTOMOTRICES"/>
    <n v="0"/>
    <s v="PREDETERMINADO"/>
    <m/>
    <m/>
    <n v="203020304"/>
    <n v="94397.200500000006"/>
    <n v="94397.207500000004"/>
    <n v="105"/>
    <n v="0"/>
    <s v="%"/>
    <m/>
    <n v="223659"/>
    <n v="143142"/>
    <n v="161034"/>
    <n v="178927"/>
    <n v="0"/>
    <n v="860005223"/>
    <s v="CHEVRON PETROLEUM COMPANY"/>
    <m/>
    <s v="SPECTRA PLUS 15W40 CI4 1/5"/>
    <n v="0"/>
    <n v="0"/>
    <n v="334"/>
    <n v="0"/>
    <n v="5"/>
    <n v="0"/>
    <n v="0"/>
    <n v="0"/>
    <n v="0"/>
  </r>
  <r>
    <x v="102"/>
    <n v="9"/>
    <s v="20"/>
    <x v="1"/>
    <s v="SPECTRA PLUS 15W40 CI4 1/55"/>
    <n v="0"/>
    <m/>
    <n v="0"/>
    <s v="PREDETERMINADO"/>
    <n v="0"/>
    <n v="36"/>
    <n v="35254664.162100002"/>
    <n v="20"/>
    <n v="19585923.903999999"/>
    <n v="46"/>
    <n v="45047624.979199998"/>
    <n v="10"/>
    <n v="550"/>
    <n v="9792963.0868999995"/>
    <n v="979296.19519999996"/>
    <n v="9792961.9519999996"/>
    <s v="PRODUCTO"/>
    <d v="2013-02-15T00:00:00"/>
    <d v="2013-03-20T00:00:00"/>
    <n v="0"/>
    <n v="0"/>
    <n v="0"/>
    <n v="0"/>
    <n v="0"/>
    <n v="13"/>
    <s v="TAMBOR"/>
    <s v="gal"/>
    <s v="galones"/>
    <n v="239"/>
    <s v="TAMBOR 55 GL DIESEL CH"/>
    <n v="202"/>
    <s v="LUBRICANTES PARA MOTORES DIESEL"/>
    <n v="200"/>
    <s v="LUBRICANTES AUTOMOTRICES"/>
    <n v="0"/>
    <s v="PREDETERMINADO"/>
    <m/>
    <m/>
    <n v="203020305"/>
    <n v="979296.17249999999"/>
    <n v="979296.19519999996"/>
    <n v="105"/>
    <n v="0"/>
    <s v="%"/>
    <m/>
    <n v="2247710"/>
    <n v="1438534"/>
    <n v="1618351"/>
    <n v="1798168"/>
    <n v="0"/>
    <n v="860005223"/>
    <s v="CHEVRON PETROLEUM COMPANY"/>
    <m/>
    <s v="SPECTRA PLUS 15W40 CI4 1/55"/>
    <n v="0"/>
    <n v="0"/>
    <n v="10"/>
    <n v="0"/>
    <n v="55"/>
    <n v="0"/>
    <n v="0"/>
    <n v="0"/>
    <n v="0"/>
  </r>
  <r>
    <x v="103"/>
    <n v="9"/>
    <s v="20"/>
    <x v="1"/>
    <s v="SPECTRA PLUS 15W40 CI-4 6/1"/>
    <n v="0"/>
    <m/>
    <n v="0"/>
    <s v="PREDETERMINADO"/>
    <n v="0"/>
    <n v="25"/>
    <n v="3048197.9249999998"/>
    <n v="47"/>
    <n v="5730612.0990000004"/>
    <n v="71"/>
    <n v="8656882.1070000008"/>
    <n v="1"/>
    <n v="6"/>
    <n v="121927.917"/>
    <n v="121927.917"/>
    <n v="121927.917"/>
    <s v="PRODUCTO"/>
    <d v="2013-02-20T00:00:00"/>
    <d v="2013-03-19T00:00:00"/>
    <n v="0"/>
    <n v="0"/>
    <n v="0"/>
    <n v="0"/>
    <n v="0"/>
    <n v="9"/>
    <s v="CAJA X 6"/>
    <s v="gal"/>
    <s v="galones"/>
    <n v="230"/>
    <s v="CAJA X 6 GALONES DIESEL CH"/>
    <n v="202"/>
    <s v="LUBRICANTES PARA MOTORES DIESEL"/>
    <n v="200"/>
    <s v="LUBRICANTES AUTOMOTRICES"/>
    <n v="0"/>
    <s v="PREDETERMINADO"/>
    <m/>
    <m/>
    <n v="203020302"/>
    <n v="121927.917"/>
    <n v="121927.917"/>
    <n v="105"/>
    <n v="0"/>
    <s v="%"/>
    <m/>
    <n v="271696"/>
    <n v="173885"/>
    <n v="195621"/>
    <n v="217357"/>
    <n v="0"/>
    <n v="860005223"/>
    <s v="CHEVRON PETROLEUM COMPANY"/>
    <m/>
    <s v="SPECTRA PLUS 15W40 CI-4 6/1"/>
    <n v="0"/>
    <n v="0"/>
    <n v="1"/>
    <n v="0"/>
    <n v="6"/>
    <n v="0"/>
    <n v="0"/>
    <n v="0"/>
    <n v="0"/>
  </r>
  <r>
    <x v="104"/>
    <n v="7"/>
    <s v="AD"/>
    <x v="0"/>
    <s v="SPECTRA PLUS 15W40 CI-4/SL  - 6/1"/>
    <n v="0"/>
    <m/>
    <n v="0"/>
    <s v="PREDETERMINADO"/>
    <n v="0"/>
    <n v="1"/>
    <n v="151109.90669999999"/>
    <n v="0"/>
    <n v="0"/>
    <n v="0"/>
    <n v="0"/>
    <n v="1"/>
    <n v="6"/>
    <n v="151109.90669999999"/>
    <n v="144438.7732"/>
    <n v="144438.7732"/>
    <s v="PRODUCTO"/>
    <d v="2012-10-12T00:00:00"/>
    <d v="2013-02-06T00:00:00"/>
    <n v="0"/>
    <n v="0"/>
    <n v="0"/>
    <n v="0"/>
    <n v="0"/>
    <n v="9"/>
    <s v="CAJA X 6"/>
    <s v="gal"/>
    <s v="galones"/>
    <n v="223"/>
    <s v="CAJA X 6 GALONES DIESEL"/>
    <n v="202"/>
    <s v="LUBRICANTES PARA MOTORES DIESEL"/>
    <n v="200"/>
    <s v="LUBRICANTES AUTOMOTRICES"/>
    <n v="0"/>
    <s v="PREDETERMINADO"/>
    <m/>
    <m/>
    <s v="15W40 CI-4*6/1"/>
    <n v="145033.64000000001"/>
    <n v="144438.7732"/>
    <n v="105"/>
    <n v="0"/>
    <s v="%"/>
    <m/>
    <n v="152244"/>
    <n v="145217"/>
    <n v="176603"/>
    <n v="168452"/>
    <n v="179110"/>
    <n v="900044844"/>
    <s v="PRODUCTORES DE LUBRICANTES S.A."/>
    <m/>
    <s v="SPECTRA PLUS CI-4 6/1 GALONES"/>
    <n v="60"/>
    <n v="300"/>
    <n v="3"/>
    <n v="0"/>
    <n v="6"/>
    <n v="0"/>
    <n v="0"/>
    <n v="0"/>
    <n v="0"/>
  </r>
  <r>
    <x v="105"/>
    <n v="8"/>
    <s v="AD"/>
    <x v="0"/>
    <s v="SPECTRA PLUS 15W40 CI-4/SL - 12/4"/>
    <n v="0"/>
    <m/>
    <n v="0"/>
    <s v="PREDETERMINADO"/>
    <n v="0"/>
    <n v="166"/>
    <n v="12944686.311899999"/>
    <n v="0"/>
    <n v="0"/>
    <n v="93"/>
    <n v="7252143.4502999997"/>
    <n v="73"/>
    <n v="219"/>
    <n v="5692542.8616000004"/>
    <n v="77980.037100000001"/>
    <n v="5692542.7083000001"/>
    <s v="PRODUCTO"/>
    <d v="2012-10-12T00:00:00"/>
    <d v="2013-03-20T00:00:00"/>
    <n v="0"/>
    <n v="0"/>
    <n v="0"/>
    <n v="0"/>
    <n v="0"/>
    <n v="7"/>
    <s v="CAJA X 12"/>
    <s v="gal"/>
    <s v="galones"/>
    <n v="222"/>
    <s v="CAJA X 12 CUARTOS DIESEL"/>
    <n v="202"/>
    <s v="LUBRICANTES PARA MOTORES DIESEL"/>
    <n v="200"/>
    <s v="LUBRICANTES AUTOMOTRICES"/>
    <n v="0"/>
    <s v="PREDETERMINADO"/>
    <m/>
    <m/>
    <s v="15W40 CI-4*12/4"/>
    <n v="78520.399999999994"/>
    <n v="77980.037100000001"/>
    <n v="105"/>
    <n v="0"/>
    <s v="%"/>
    <m/>
    <n v="83723"/>
    <n v="79859"/>
    <n v="97119"/>
    <n v="92636"/>
    <n v="98498"/>
    <n v="900044844"/>
    <s v="PRODUCTORES DE LUBRICANTES S.A."/>
    <m/>
    <s v="SPECTRA PLUS CI-4 12/4 CUARTOS"/>
    <n v="60"/>
    <n v="300"/>
    <n v="74"/>
    <n v="0"/>
    <n v="3"/>
    <n v="0"/>
    <n v="0"/>
    <n v="0"/>
    <n v="0"/>
  </r>
  <r>
    <x v="106"/>
    <n v="9"/>
    <s v="20"/>
    <x v="1"/>
    <s v="SPECTRA PRE 15W40 CI4+ 1/5"/>
    <n v="0"/>
    <m/>
    <n v="0"/>
    <s v="PREDETERMINADO"/>
    <n v="0"/>
    <n v="101"/>
    <n v="9918214.1400000006"/>
    <n v="0"/>
    <n v="0"/>
    <n v="0"/>
    <n v="0"/>
    <n v="101"/>
    <n v="505"/>
    <n v="9918214.1400000006"/>
    <n v="98200.14"/>
    <n v="9918214.1400000006"/>
    <s v="PRODUCTO"/>
    <d v="2012-11-26T00:00:00"/>
    <d v="2013-02-28T00:00:00"/>
    <n v="0"/>
    <n v="0"/>
    <n v="0"/>
    <n v="0"/>
    <n v="0"/>
    <n v="11"/>
    <s v="GARRAFA"/>
    <s v="gal"/>
    <s v="galones"/>
    <n v="238"/>
    <s v="BALDE 5 GL DIESEL CH"/>
    <n v="202"/>
    <s v="LUBRICANTES PARA MOTORES DIESEL"/>
    <n v="200"/>
    <s v="LUBRICANTES AUTOMOTRICES"/>
    <n v="0"/>
    <s v="PREDETERMINADO"/>
    <m/>
    <m/>
    <n v="203020204"/>
    <n v="98200.14"/>
    <n v="98200.14"/>
    <n v="105"/>
    <n v="0"/>
    <s v="%"/>
    <m/>
    <n v="103867"/>
    <n v="0"/>
    <n v="0"/>
    <n v="0"/>
    <n v="0"/>
    <n v="860005223"/>
    <s v="CHEVRON PETROLEUM COMPANY"/>
    <m/>
    <m/>
    <n v="0"/>
    <n v="0"/>
    <n v="101"/>
    <n v="0"/>
    <n v="5"/>
    <n v="0"/>
    <n v="0"/>
    <n v="0"/>
    <n v="0"/>
  </r>
  <r>
    <x v="107"/>
    <n v="9"/>
    <s v="20"/>
    <x v="1"/>
    <s v="SPECTRA PRE 15W40 CI4+ 1/55"/>
    <n v="0"/>
    <m/>
    <n v="0"/>
    <s v="PREDETERMINADO"/>
    <n v="0"/>
    <n v="8"/>
    <n v="8169028.3200000003"/>
    <n v="0"/>
    <n v="0"/>
    <n v="0"/>
    <n v="0"/>
    <n v="8"/>
    <n v="440"/>
    <n v="8169028.3200000003"/>
    <n v="1021128.54"/>
    <n v="8169028.3200000003"/>
    <s v="PRODUCTO"/>
    <d v="2012-11-26T00:00:00"/>
    <d v="2013-02-26T00:00:00"/>
    <n v="0"/>
    <n v="0"/>
    <n v="0"/>
    <n v="0"/>
    <n v="0"/>
    <n v="13"/>
    <s v="TAMBOR"/>
    <s v="gal"/>
    <s v="galones"/>
    <n v="239"/>
    <s v="TAMBOR 55 GL DIESEL CH"/>
    <n v="202"/>
    <s v="LUBRICANTES PARA MOTORES DIESEL"/>
    <n v="200"/>
    <s v="LUBRICANTES AUTOMOTRICES"/>
    <n v="0"/>
    <s v="PREDETERMINADO"/>
    <m/>
    <m/>
    <n v="203020205"/>
    <n v="1021128.54"/>
    <n v="1021128.54"/>
    <n v="105"/>
    <n v="0"/>
    <s v="%"/>
    <m/>
    <n v="1083469"/>
    <n v="0"/>
    <n v="0"/>
    <n v="0"/>
    <n v="0"/>
    <n v="860005223"/>
    <s v="CHEVRON PETROLEUM COMPANY"/>
    <m/>
    <s v="SPECTRA PRE 15W40 CI4+ 1/55"/>
    <n v="0"/>
    <n v="0"/>
    <n v="8"/>
    <n v="0"/>
    <n v="55"/>
    <n v="0"/>
    <n v="0"/>
    <n v="0"/>
    <n v="0"/>
  </r>
  <r>
    <x v="108"/>
    <n v="7"/>
    <s v="AD"/>
    <x v="0"/>
    <s v="SPECTRA SAE 15W40 API CH-4/SJ - 1/5"/>
    <n v="0"/>
    <m/>
    <n v="0"/>
    <s v="PREDETERMINADO"/>
    <n v="0"/>
    <n v="40"/>
    <n v="4105708.4"/>
    <n v="0"/>
    <n v="0"/>
    <n v="0"/>
    <n v="0"/>
    <n v="40"/>
    <n v="200"/>
    <n v="4105708.4"/>
    <n v="102642.71"/>
    <n v="4105708.4"/>
    <s v="PRODUCTO"/>
    <d v="2011-08-31T00:00:00"/>
    <d v="2012-12-04T00:00:00"/>
    <n v="0"/>
    <n v="0"/>
    <n v="0"/>
    <n v="0"/>
    <n v="0"/>
    <n v="11"/>
    <s v="GARRAFA"/>
    <s v="gal"/>
    <s v="galones"/>
    <n v="224"/>
    <s v="GARRAFA 5 GL DIESEL"/>
    <n v="202"/>
    <s v="LUBRICANTES PARA MOTORES DIESEL"/>
    <n v="200"/>
    <s v="LUBRICANTES AUTOMOTRICES"/>
    <n v="0"/>
    <s v="PREDETERMINADO"/>
    <m/>
    <m/>
    <s v="15W40 CH-4*1/5"/>
    <n v="102642.71"/>
    <n v="102642.71"/>
    <n v="105"/>
    <n v="0"/>
    <s v="%"/>
    <m/>
    <n v="141919"/>
    <n v="159659"/>
    <n v="177399"/>
    <n v="221749"/>
    <n v="130247"/>
    <n v="900044844"/>
    <s v="PRODUCTORES DE LUBRICANTES S.A."/>
    <m/>
    <s v="SPECTRA 15W40 CH-4 1/5 GARRAFA"/>
    <n v="40"/>
    <n v="200"/>
    <n v="40"/>
    <n v="0"/>
    <n v="5"/>
    <n v="0"/>
    <n v="0"/>
    <n v="0"/>
    <n v="0"/>
  </r>
  <r>
    <x v="109"/>
    <n v="8"/>
    <s v="AD"/>
    <x v="0"/>
    <s v="SPECTRA SAE 15W40 API CH-4/SJ - 12/4 "/>
    <n v="0"/>
    <m/>
    <n v="0"/>
    <s v="PREDETERMINADO"/>
    <n v="0"/>
    <n v="1"/>
    <n v="63978.07"/>
    <n v="0"/>
    <n v="0"/>
    <n v="0"/>
    <n v="0"/>
    <n v="1"/>
    <n v="3"/>
    <n v="63978.07"/>
    <n v="63978.07"/>
    <n v="63978.07"/>
    <s v="PRODUCTO"/>
    <d v="2011-08-31T00:00:00"/>
    <d v="2013-01-11T00:00:00"/>
    <n v="0"/>
    <n v="0"/>
    <n v="0"/>
    <n v="0"/>
    <n v="0"/>
    <n v="7"/>
    <s v="CAJA X 12"/>
    <s v="gal"/>
    <s v="galones"/>
    <n v="222"/>
    <s v="CAJA X 12 CUARTOS DIESEL"/>
    <n v="202"/>
    <s v="LUBRICANTES PARA MOTORES DIESEL"/>
    <n v="200"/>
    <s v="LUBRICANTES AUTOMOTRICES"/>
    <n v="0"/>
    <s v="PREDETERMINADO"/>
    <m/>
    <m/>
    <s v="15W40 CH-4*12/4"/>
    <n v="63978.07"/>
    <n v="63978.07"/>
    <n v="9"/>
    <n v="16"/>
    <s v="%"/>
    <m/>
    <n v="95686"/>
    <n v="107646"/>
    <n v="119607"/>
    <n v="149509"/>
    <n v="86190"/>
    <n v="900044844"/>
    <s v="PRODUCTORES DE LUBRICANTES S.A."/>
    <m/>
    <s v="SPECTRA 15W40 CH-4 12/4 CUARTOS"/>
    <n v="42"/>
    <n v="200"/>
    <n v="1"/>
    <n v="0"/>
    <n v="3"/>
    <n v="0"/>
    <n v="0"/>
    <n v="0"/>
    <n v="0"/>
  </r>
  <r>
    <x v="110"/>
    <n v="7"/>
    <s v="AD"/>
    <x v="0"/>
    <s v="SPECTRA SAE 15W40 API CH-4/SJ - 6/1"/>
    <n v="0"/>
    <m/>
    <n v="0"/>
    <s v="PREDETERMINADO"/>
    <n v="0"/>
    <n v="105"/>
    <n v="12776359.050000001"/>
    <n v="0"/>
    <n v="0"/>
    <n v="0"/>
    <n v="0"/>
    <n v="105"/>
    <n v="630"/>
    <n v="12776359.050000001"/>
    <n v="121679.61"/>
    <n v="12776359.050000001"/>
    <s v="PRODUCTO"/>
    <d v="2012-07-05T00:00:00"/>
    <d v="2013-01-23T00:00:00"/>
    <n v="0"/>
    <n v="0"/>
    <n v="0"/>
    <n v="0"/>
    <n v="0"/>
    <n v="9"/>
    <s v="CAJA X 6"/>
    <s v="gal"/>
    <s v="galones"/>
    <n v="223"/>
    <s v="CAJA X 6 GALONES DIESEL"/>
    <n v="202"/>
    <s v="LUBRICANTES PARA MOTORES DIESEL"/>
    <n v="200"/>
    <s v="LUBRICANTES AUTOMOTRICES"/>
    <n v="0"/>
    <s v="PREDETERMINADO"/>
    <m/>
    <m/>
    <s v="15W40 CH-4*6/1"/>
    <n v="121679.61"/>
    <n v="121679.61"/>
    <n v="105"/>
    <n v="0"/>
    <s v="%"/>
    <m/>
    <n v="172370"/>
    <n v="193916"/>
    <n v="215462"/>
    <n v="269328"/>
    <n v="161236"/>
    <n v="900044844"/>
    <s v="PRODUCTORES DE LUBRICANTES S.A."/>
    <m/>
    <s v="SPECTRA 15W40 CH-4 6/1 GALONES"/>
    <n v="35"/>
    <n v="200"/>
    <n v="107"/>
    <n v="0"/>
    <n v="6"/>
    <n v="0"/>
    <n v="0"/>
    <n v="0"/>
    <n v="0"/>
  </r>
  <r>
    <x v="111"/>
    <n v="6"/>
    <s v="16"/>
    <x v="0"/>
    <s v="SPECTRA-PREMIUM  SAE 15W-40 API CI-4/SL -1/55"/>
    <n v="0"/>
    <m/>
    <n v="0"/>
    <s v="PREDETERMINADO"/>
    <n v="0"/>
    <n v="1"/>
    <n v="1944917.52"/>
    <n v="0"/>
    <n v="0"/>
    <n v="0"/>
    <n v="0"/>
    <n v="1"/>
    <n v="55"/>
    <n v="1944917.52"/>
    <n v="1763637.92"/>
    <n v="1763637.92"/>
    <s v="PRODUCTO"/>
    <d v="2012-11-26T00:00:00"/>
    <d v="2013-02-22T00:00:00"/>
    <n v="0"/>
    <n v="0"/>
    <n v="0"/>
    <n v="0"/>
    <n v="0"/>
    <n v="13"/>
    <s v="TAMBOR"/>
    <s v="gal"/>
    <s v="galones"/>
    <n v="226"/>
    <s v="TAMBOR 55 GL DIESEL"/>
    <n v="202"/>
    <s v="LUBRICANTES PARA MOTORES DIESEL"/>
    <n v="200"/>
    <s v="LUBRICANTES AUTOMOTRICES"/>
    <n v="0"/>
    <s v="PREDETERMINADO"/>
    <m/>
    <m/>
    <s v="15W40 CI-4 BT2*1/55"/>
    <n v="1582358.32"/>
    <n v="1763637.92"/>
    <n v="105"/>
    <n v="0"/>
    <s v="%"/>
    <m/>
    <n v="1966374"/>
    <n v="2212170"/>
    <n v="2457967"/>
    <n v="3072459"/>
    <n v="80000000"/>
    <n v="900044844"/>
    <s v="PRODUCTORES DE LUBRICANTES S.A."/>
    <m/>
    <s v="SPECTRA PREMIUM CI-4 1/55 TB"/>
    <n v="40"/>
    <n v="200"/>
    <n v="2"/>
    <n v="0"/>
    <n v="55"/>
    <n v="0"/>
    <n v="0"/>
    <n v="0"/>
    <n v="0"/>
  </r>
  <r>
    <x v="112"/>
    <n v="9"/>
    <s v="20"/>
    <x v="1"/>
    <s v="SUPREME 20W50 12/1"/>
    <n v="0"/>
    <m/>
    <n v="0"/>
    <s v="PREDETERMINADO"/>
    <n v="0"/>
    <n v="727"/>
    <n v="42404944.659299999"/>
    <n v="32"/>
    <n v="1874284.432"/>
    <n v="173"/>
    <n v="10132850.2105"/>
    <n v="586"/>
    <n v="1758"/>
    <n v="34146378.880800001"/>
    <n v="58571.388500000001"/>
    <n v="34322833.660999998"/>
    <s v="PRODUCTO"/>
    <d v="2013-02-20T00:00:00"/>
    <d v="2013-03-20T00:00:00"/>
    <n v="0"/>
    <n v="0"/>
    <n v="0"/>
    <n v="0"/>
    <n v="0"/>
    <n v="7"/>
    <s v="CAJA X 12"/>
    <s v="gal"/>
    <s v="galones"/>
    <n v="249"/>
    <s v="CAJA X 12 CUARTOS GASOLINA CH"/>
    <n v="201"/>
    <s v="LUBRICANTES PARA MOTORES GASOLINA Y GAS"/>
    <n v="200"/>
    <s v="LUBRICANTES AUTOMOTRICES"/>
    <n v="0"/>
    <s v="PREDETERMINADO"/>
    <m/>
    <m/>
    <n v="203010201"/>
    <n v="58602.713199999998"/>
    <n v="58571.388500000001"/>
    <n v="105"/>
    <n v="0"/>
    <s v="%"/>
    <m/>
    <n v="53791"/>
    <n v="0"/>
    <n v="0"/>
    <n v="0"/>
    <n v="0"/>
    <n v="860005223"/>
    <s v="CHEVRON PETROLEUM COMPANY"/>
    <m/>
    <s v="BRIO SUPREME 20W50 12/1"/>
    <n v="0"/>
    <n v="0"/>
    <n v="595"/>
    <n v="0"/>
    <n v="3"/>
    <n v="0"/>
    <n v="0"/>
    <n v="0"/>
    <n v="0"/>
  </r>
  <r>
    <x v="113"/>
    <n v="9"/>
    <s v="20"/>
    <x v="1"/>
    <s v="SUPREME 20W50 SL 1/55"/>
    <n v="0"/>
    <m/>
    <n v="0"/>
    <s v="PREDETERMINADO"/>
    <n v="0"/>
    <n v="22"/>
    <n v="19678809.171999998"/>
    <n v="1"/>
    <n v="894491.326"/>
    <n v="9"/>
    <n v="8050421.9340000004"/>
    <n v="14"/>
    <n v="770"/>
    <n v="12522878.563999999"/>
    <n v="894491.326"/>
    <n v="12522878.563999999"/>
    <s v="PRODUCTO"/>
    <d v="2012-12-26T00:00:00"/>
    <d v="2013-03-20T00:00:00"/>
    <n v="0"/>
    <n v="0"/>
    <n v="0"/>
    <n v="0"/>
    <n v="0"/>
    <n v="13"/>
    <s v="TAMBOR"/>
    <s v="gal"/>
    <s v="galones"/>
    <n v="260"/>
    <s v="TAMBOR 55 GL GASOLINA CH"/>
    <n v="201"/>
    <s v="LUBRICANTES PARA MOTORES GASOLINA Y GAS"/>
    <n v="200"/>
    <s v="LUBRICANTES AUTOMOTRICES"/>
    <n v="0"/>
    <s v="PREDETERMINADO"/>
    <m/>
    <m/>
    <n v="203010205"/>
    <n v="894491.326"/>
    <n v="894491.326"/>
    <n v="105"/>
    <n v="0"/>
    <s v="%"/>
    <m/>
    <n v="1589245"/>
    <n v="1787900"/>
    <n v="1862396"/>
    <n v="2483195"/>
    <n v="0"/>
    <n v="860005223"/>
    <s v="CHEVRON PETROLEUM COMPANY"/>
    <m/>
    <s v="SUPREME 20W50 SL 1/55"/>
    <n v="0"/>
    <n v="0"/>
    <n v="14"/>
    <n v="0"/>
    <n v="55"/>
    <n v="0"/>
    <n v="0"/>
    <n v="0"/>
    <n v="0"/>
  </r>
  <r>
    <x v="114"/>
    <n v="9"/>
    <s v="20"/>
    <x v="1"/>
    <s v="SUPREME 20W50 SL 6/1"/>
    <n v="0"/>
    <m/>
    <n v="0"/>
    <s v="PREDETERMINADO"/>
    <n v="0"/>
    <n v="83"/>
    <n v="9354483.9912"/>
    <n v="0"/>
    <n v="0"/>
    <n v="11"/>
    <n v="1239750.8903999999"/>
    <n v="72"/>
    <n v="432"/>
    <n v="8114733.1008000001"/>
    <n v="112704.62639999999"/>
    <n v="8114733.1008000001"/>
    <s v="PRODUCTO"/>
    <d v="2013-02-20T00:00:00"/>
    <d v="2013-03-19T00:00:00"/>
    <n v="0"/>
    <n v="0"/>
    <n v="0"/>
    <n v="0"/>
    <n v="0"/>
    <n v="9"/>
    <s v="CAJA X 6"/>
    <s v="gal"/>
    <s v="galones"/>
    <n v="250"/>
    <s v="CAJA X 6 GALONES GASOLINA CH"/>
    <n v="201"/>
    <s v="LUBRICANTES PARA MOTORES GASOLINA Y GAS"/>
    <n v="200"/>
    <s v="LUBRICANTES AUTOMOTRICES"/>
    <n v="0"/>
    <s v="PREDETERMINADO"/>
    <m/>
    <m/>
    <n v="203010202"/>
    <n v="112704.62639999999"/>
    <n v="112704.62639999999"/>
    <n v="105"/>
    <n v="0"/>
    <s v="%"/>
    <m/>
    <n v="209973"/>
    <n v="236220"/>
    <n v="246062"/>
    <n v="328083"/>
    <n v="0"/>
    <n v="860005223"/>
    <s v="CHEVRON PETROLEUM COMPANY"/>
    <m/>
    <s v="SUPREME 20W50 SL 6/1"/>
    <n v="0"/>
    <n v="0"/>
    <n v="72"/>
    <n v="0"/>
    <n v="6"/>
    <n v="0"/>
    <n v="0"/>
    <n v="0"/>
    <n v="0"/>
  </r>
  <r>
    <x v="115"/>
    <n v="9"/>
    <s v="20"/>
    <x v="1"/>
    <s v="SUPREME AR 25W60 SJ 12/1"/>
    <n v="0"/>
    <m/>
    <n v="0"/>
    <s v="PREDETERMINADO"/>
    <n v="0"/>
    <n v="192"/>
    <n v="12400996.512"/>
    <n v="0"/>
    <n v="0"/>
    <n v="1"/>
    <n v="64588.523500000003"/>
    <n v="191"/>
    <n v="573"/>
    <n v="12336407.988500001"/>
    <n v="64588.523500000003"/>
    <n v="12336407.988500001"/>
    <s v="PRODUCTO"/>
    <d v="2013-02-19T00:00:00"/>
    <d v="2013-03-07T00:00:00"/>
    <n v="0"/>
    <n v="0"/>
    <n v="0"/>
    <n v="0"/>
    <n v="0"/>
    <n v="3"/>
    <s v="CAJA 12*900"/>
    <s v="gal"/>
    <s v="galones"/>
    <n v="249"/>
    <s v="CAJA X 12 CUARTOS GASOLINA CH"/>
    <n v="201"/>
    <s v="LUBRICANTES PARA MOTORES GASOLINA Y GAS"/>
    <n v="200"/>
    <s v="LUBRICANTES AUTOMOTRICES"/>
    <n v="0"/>
    <s v="PREDETERMINADO"/>
    <m/>
    <m/>
    <n v="203010401"/>
    <n v="64588.523500000003"/>
    <n v="64588.523500000003"/>
    <n v="105"/>
    <n v="0"/>
    <s v="%"/>
    <m/>
    <n v="89534"/>
    <n v="100725"/>
    <n v="104922"/>
    <n v="139896"/>
    <n v="0"/>
    <n v="860005223"/>
    <s v="CHEVRON PETROLEUM COMPANY"/>
    <m/>
    <s v="SUPREME AR 25W60 SJ 12/1"/>
    <n v="0"/>
    <n v="0"/>
    <n v="191"/>
    <n v="0"/>
    <n v="3"/>
    <n v="0"/>
    <n v="0"/>
    <n v="0"/>
    <n v="0"/>
  </r>
  <r>
    <x v="116"/>
    <n v="9"/>
    <s v="20"/>
    <x v="1"/>
    <s v="SUPREME AR 25W60 SJ 6/1"/>
    <n v="0"/>
    <m/>
    <n v="0"/>
    <s v="PREDETERMINADO"/>
    <n v="0"/>
    <n v="48"/>
    <n v="5984459.8559999997"/>
    <n v="0"/>
    <n v="0"/>
    <n v="0"/>
    <n v="0"/>
    <n v="48"/>
    <n v="288"/>
    <n v="5984459.8559999997"/>
    <n v="124676.247"/>
    <n v="5984459.8559999997"/>
    <s v="PRODUCTO"/>
    <d v="2013-02-20T00:00:00"/>
    <d v="2013-02-26T00:00:00"/>
    <n v="0"/>
    <n v="0"/>
    <n v="0"/>
    <n v="0"/>
    <n v="0"/>
    <n v="9"/>
    <s v="CAJA X 6"/>
    <s v="gal"/>
    <s v="galones"/>
    <n v="250"/>
    <s v="CAJA X 6 GALONES GASOLINA CH"/>
    <n v="201"/>
    <s v="LUBRICANTES PARA MOTORES GASOLINA Y GAS"/>
    <n v="200"/>
    <s v="LUBRICANTES AUTOMOTRICES"/>
    <n v="0"/>
    <s v="PREDETERMINADO"/>
    <m/>
    <m/>
    <n v="203010402"/>
    <n v="124676.247"/>
    <n v="124676.247"/>
    <n v="105"/>
    <n v="0"/>
    <s v="%"/>
    <m/>
    <n v="170096"/>
    <n v="191358"/>
    <n v="199331"/>
    <n v="265775"/>
    <n v="0"/>
    <n v="860005223"/>
    <s v="CHEVRON PETROLEUM COMPANY"/>
    <m/>
    <s v="SUPREME AR 25W60 SJ 6/1"/>
    <n v="0"/>
    <n v="0"/>
    <n v="98"/>
    <n v="0"/>
    <n v="6"/>
    <n v="0"/>
    <n v="0"/>
    <n v="0"/>
    <n v="0"/>
  </r>
  <r>
    <x v="117"/>
    <n v="9"/>
    <s v="20"/>
    <x v="1"/>
    <s v="SUPREME GAS 20W50 SL 12/1"/>
    <n v="0"/>
    <m/>
    <n v="0"/>
    <s v="PREDETERMINADO"/>
    <n v="0"/>
    <n v="72"/>
    <n v="4253552.9424000001"/>
    <n v="0"/>
    <n v="0"/>
    <n v="20"/>
    <n v="1181542.4839999999"/>
    <n v="52"/>
    <n v="156"/>
    <n v="3072010.4583999999"/>
    <n v="59077.124199999998"/>
    <n v="3072010.4583999999"/>
    <s v="PRODUCTO"/>
    <d v="2012-11-30T00:00:00"/>
    <d v="2013-03-13T00:00:00"/>
    <n v="0"/>
    <n v="0"/>
    <n v="0"/>
    <n v="0"/>
    <n v="0"/>
    <n v="3"/>
    <s v="CAJA 12*900"/>
    <s v="gal"/>
    <s v="galones"/>
    <n v="249"/>
    <s v="CAJA X 12 CUARTOS GASOLINA CH"/>
    <n v="201"/>
    <s v="LUBRICANTES PARA MOTORES GASOLINA Y GAS"/>
    <n v="200"/>
    <s v="LUBRICANTES AUTOMOTRICES"/>
    <n v="0"/>
    <s v="PREDETERMINADO"/>
    <m/>
    <m/>
    <n v="203010301"/>
    <n v="59077.124199999998"/>
    <n v="59077.124199999998"/>
    <n v="105"/>
    <n v="0"/>
    <s v="%"/>
    <m/>
    <n v="59658"/>
    <n v="0"/>
    <n v="0"/>
    <n v="0"/>
    <n v="0"/>
    <n v="860005223"/>
    <s v="CHEVRON PETROLEUM COMPANY"/>
    <m/>
    <s v="SUPREME GAS 20W50 SL 12/1"/>
    <n v="0"/>
    <n v="0"/>
    <n v="150"/>
    <n v="0"/>
    <n v="3"/>
    <n v="0"/>
    <n v="0"/>
    <n v="0"/>
    <n v="0"/>
  </r>
  <r>
    <x v="118"/>
    <n v="9"/>
    <s v="20"/>
    <x v="1"/>
    <s v="SUPREME GAS 20W50 SL 6/1"/>
    <n v="0"/>
    <m/>
    <n v="0"/>
    <s v="PREDETERMINADO"/>
    <n v="0"/>
    <n v="112"/>
    <n v="12484806.7008"/>
    <n v="0"/>
    <n v="0"/>
    <n v="4"/>
    <n v="445885.95360000001"/>
    <n v="108"/>
    <n v="648"/>
    <n v="12038920.747199999"/>
    <n v="111471.4884"/>
    <n v="12038920.747199999"/>
    <s v="PRODUCTO"/>
    <d v="2012-11-30T00:00:00"/>
    <d v="2013-03-20T00:00:00"/>
    <n v="0"/>
    <n v="0"/>
    <n v="0"/>
    <n v="0"/>
    <n v="0"/>
    <n v="9"/>
    <s v="CAJA X 6"/>
    <s v="gal"/>
    <s v="galones"/>
    <n v="250"/>
    <s v="CAJA X 6 GALONES GASOLINA CH"/>
    <n v="201"/>
    <s v="LUBRICANTES PARA MOTORES GASOLINA Y GAS"/>
    <n v="200"/>
    <s v="LUBRICANTES AUTOMOTRICES"/>
    <n v="0"/>
    <s v="PREDETERMINADO"/>
    <m/>
    <m/>
    <n v="203010302"/>
    <n v="111471.4884"/>
    <n v="111471.4884"/>
    <n v="105"/>
    <n v="0"/>
    <s v="%"/>
    <m/>
    <n v="115511"/>
    <n v="0"/>
    <n v="0"/>
    <n v="0"/>
    <n v="0"/>
    <n v="860005223"/>
    <s v="CHEVRON PETROLEUM COMPANY"/>
    <m/>
    <s v="SUPREME GAS 20W50 SL 6/1"/>
    <n v="0"/>
    <n v="0"/>
    <n v="109"/>
    <n v="0"/>
    <n v="6"/>
    <n v="0"/>
    <n v="0"/>
    <n v="0"/>
    <n v="0"/>
  </r>
  <r>
    <x v="119"/>
    <n v="9"/>
    <s v="20"/>
    <x v="1"/>
    <s v="SUPREME MAX 10W40 6/1"/>
    <n v="0"/>
    <m/>
    <n v="0"/>
    <s v="PREDETERMINADO"/>
    <n v="0"/>
    <n v="135"/>
    <n v="15398200.683"/>
    <n v="0"/>
    <n v="0"/>
    <n v="4"/>
    <n v="456242.98320000002"/>
    <n v="131"/>
    <n v="786"/>
    <n v="14941957.6998"/>
    <n v="114060.7458"/>
    <n v="14941957.6998"/>
    <s v="PRODUCTO"/>
    <d v="2012-12-18T00:00:00"/>
    <d v="2013-03-07T00:00:00"/>
    <n v="0"/>
    <n v="0"/>
    <n v="0"/>
    <n v="0"/>
    <n v="0"/>
    <n v="9"/>
    <s v="CAJA X 6"/>
    <s v="gal"/>
    <s v="galones"/>
    <n v="250"/>
    <s v="CAJA X 6 GALONES GASOLINA CH"/>
    <n v="201"/>
    <s v="LUBRICANTES PARA MOTORES GASOLINA Y GAS"/>
    <n v="200"/>
    <s v="LUBRICANTES AUTOMOTRICES"/>
    <n v="0"/>
    <s v="PREDETERMINADO"/>
    <m/>
    <m/>
    <n v="203010102"/>
    <n v="114060.7458"/>
    <n v="114060.7458"/>
    <n v="105"/>
    <n v="0"/>
    <s v="%"/>
    <m/>
    <n v="214173"/>
    <n v="240944"/>
    <n v="250983"/>
    <n v="334645"/>
    <n v="0"/>
    <n v="860005223"/>
    <s v="CHEVRON PETROLEUM COMPANY"/>
    <m/>
    <s v="BRIO SUPREME MAX 10W40 6/1"/>
    <n v="0"/>
    <n v="0"/>
    <n v="338"/>
    <n v="0"/>
    <n v="6"/>
    <n v="0"/>
    <n v="0"/>
    <n v="0"/>
    <n v="0"/>
  </r>
  <r>
    <x v="120"/>
    <n v="9"/>
    <s v="20"/>
    <x v="1"/>
    <s v="SUPREME MAX 10W40 SN 12/1"/>
    <n v="0"/>
    <m/>
    <n v="0"/>
    <s v="PREDETERMINADO"/>
    <n v="0"/>
    <n v="190"/>
    <n v="11470633.051000001"/>
    <n v="0"/>
    <n v="0"/>
    <n v="5"/>
    <n v="301858.76449999999"/>
    <n v="185"/>
    <n v="555"/>
    <n v="11168774.286499999"/>
    <n v="60371.752899999999"/>
    <n v="11168774.286499999"/>
    <s v="PRODUCTO"/>
    <d v="2012-12-18T00:00:00"/>
    <d v="2013-03-13T00:00:00"/>
    <n v="0"/>
    <n v="0"/>
    <n v="0"/>
    <n v="0"/>
    <n v="0"/>
    <n v="7"/>
    <s v="CAJA X 12"/>
    <s v="gal"/>
    <s v="galones"/>
    <n v="249"/>
    <s v="CAJA X 12 CUARTOS GASOLINA CH"/>
    <n v="201"/>
    <s v="LUBRICANTES PARA MOTORES GASOLINA Y GAS"/>
    <n v="200"/>
    <s v="LUBRICANTES AUTOMOTRICES"/>
    <n v="0"/>
    <s v="PREDETERMINADO"/>
    <m/>
    <m/>
    <n v="203010101"/>
    <n v="60371.752899999999"/>
    <n v="60371.752899999999"/>
    <n v="105"/>
    <n v="0"/>
    <s v="%"/>
    <m/>
    <n v="112734"/>
    <n v="126826"/>
    <n v="132111"/>
    <n v="176148"/>
    <n v="0"/>
    <n v="860005223"/>
    <s v="CHEVRON PETROLEUM COMPANY"/>
    <m/>
    <s v="SUPREME MAX 10W40 SN 12/1"/>
    <n v="0"/>
    <n v="0"/>
    <n v="571"/>
    <n v="0"/>
    <n v="3"/>
    <n v="0"/>
    <n v="0"/>
    <n v="0"/>
    <n v="0"/>
  </r>
  <r>
    <x v="121"/>
    <n v="6"/>
    <s v="16"/>
    <x v="0"/>
    <s v="SUPREME SAE 10W-30 API SL - 1/15 "/>
    <n v="0"/>
    <m/>
    <n v="0"/>
    <s v="PREDETERMINADO"/>
    <n v="0"/>
    <n v="20"/>
    <n v="6509230"/>
    <n v="0"/>
    <n v="0"/>
    <n v="0"/>
    <n v="0"/>
    <n v="20"/>
    <n v="300"/>
    <n v="6509230"/>
    <n v="325461.5"/>
    <n v="6509230"/>
    <s v="PRODUCTO"/>
    <d v="2012-11-26T00:00:00"/>
    <d v="2012-08-10T00:00:00"/>
    <n v="0"/>
    <n v="0"/>
    <n v="0"/>
    <n v="0"/>
    <n v="0"/>
    <n v="12"/>
    <s v="MINITAMBOR"/>
    <s v="gal"/>
    <s v="galones"/>
    <n v="215"/>
    <s v="MINITAMBOR 15 GL GASOLINA"/>
    <n v="201"/>
    <s v="LUBRICANTES PARA MOTORES GASOLINA Y GAS"/>
    <n v="200"/>
    <s v="LUBRICANTES AUTOMOTRICES"/>
    <n v="0"/>
    <s v="PREDETERMINADO"/>
    <m/>
    <m/>
    <s v="10W30*1/15"/>
    <n v="325461.5"/>
    <n v="325461.5"/>
    <n v="9"/>
    <n v="16"/>
    <s v="%"/>
    <m/>
    <n v="391120"/>
    <n v="373069"/>
    <n v="453700"/>
    <n v="432760"/>
    <n v="0"/>
    <n v="830133486"/>
    <s v="CONSULTORIA Y ANALISIS TECNICOS S.A  CYAT S.A."/>
    <m/>
    <s v="SUPREME 10W30 SL 1/15 MTB"/>
    <n v="0"/>
    <n v="0"/>
    <n v="21"/>
    <n v="0"/>
    <n v="15"/>
    <n v="0"/>
    <n v="0"/>
    <n v="0"/>
    <n v="0"/>
  </r>
  <r>
    <x v="122"/>
    <n v="6"/>
    <s v="16"/>
    <x v="0"/>
    <s v="SUPREME SAE 10W-30 API SL - 1/55"/>
    <n v="0"/>
    <m/>
    <n v="0"/>
    <s v="PREDETERMINADO"/>
    <n v="0"/>
    <n v="2"/>
    <n v="2208732.7999999998"/>
    <n v="0"/>
    <n v="0"/>
    <n v="0"/>
    <n v="0"/>
    <n v="2"/>
    <n v="110"/>
    <n v="2208732.7999999998"/>
    <n v="1104366.3999999999"/>
    <n v="2208732.7999999998"/>
    <s v="PRODUCTO"/>
    <d v="2012-07-05T00:00:00"/>
    <d v="2012-10-03T00:00:00"/>
    <n v="0"/>
    <n v="0"/>
    <n v="0"/>
    <n v="0"/>
    <n v="0"/>
    <n v="13"/>
    <s v="TAMBOR"/>
    <s v="gal"/>
    <s v="galones"/>
    <n v="216"/>
    <s v="TAMBOR 55 GL GASOLINA"/>
    <n v="201"/>
    <s v="LUBRICANTES PARA MOTORES GASOLINA Y GAS"/>
    <n v="200"/>
    <s v="LUBRICANTES AUTOMOTRICES"/>
    <n v="0"/>
    <s v="PREDETERMINADO"/>
    <m/>
    <m/>
    <s v="10W30*1/55"/>
    <n v="1104366.3999999999"/>
    <n v="1104366.3999999999"/>
    <n v="9"/>
    <n v="16"/>
    <s v="%"/>
    <m/>
    <n v="1359664"/>
    <n v="1296911"/>
    <n v="1577211"/>
    <n v="1504416"/>
    <n v="0"/>
    <n v="860533798"/>
    <s v="PLASTICOS Y CAUCHOS S.A. PLACA"/>
    <m/>
    <s v="SUPREME 10W30 SL 1/55 TB"/>
    <n v="10"/>
    <n v="30"/>
    <n v="2"/>
    <n v="0"/>
    <n v="55"/>
    <n v="0"/>
    <n v="0"/>
    <n v="0"/>
    <n v="0"/>
  </r>
  <r>
    <x v="123"/>
    <n v="7"/>
    <s v="AG"/>
    <x v="0"/>
    <s v="SUPREME SAE 20W-50 API SL / CD - 6/1"/>
    <n v="0"/>
    <m/>
    <n v="0"/>
    <s v="PREDETERMINADO"/>
    <n v="0"/>
    <n v="58"/>
    <n v="8375511.7988999998"/>
    <n v="0"/>
    <n v="0"/>
    <n v="31"/>
    <n v="4251995.8421999998"/>
    <n v="27"/>
    <n v="162"/>
    <n v="4123515.9567"/>
    <n v="137161.1562"/>
    <n v="3703351.2174"/>
    <s v="PRODUCTO"/>
    <d v="2012-10-12T00:00:00"/>
    <d v="2013-03-20T00:00:00"/>
    <n v="0"/>
    <n v="0"/>
    <n v="0"/>
    <n v="0"/>
    <n v="0"/>
    <n v="9"/>
    <s v="CAJA X 6"/>
    <s v="gal"/>
    <s v="galones"/>
    <n v="213"/>
    <s v="CAJA X 6 GALONES GASOLINA"/>
    <n v="201"/>
    <s v="LUBRICANTES PARA MOTORES GASOLINA Y GAS"/>
    <n v="200"/>
    <s v="LUBRICANTES AUTOMOTRICES"/>
    <n v="0"/>
    <s v="PREDETERMINADO"/>
    <m/>
    <m/>
    <s v="20W50 SL*6/1"/>
    <n v="138029.56"/>
    <n v="137161.1562"/>
    <n v="105"/>
    <n v="0"/>
    <s v="%"/>
    <m/>
    <n v="183840"/>
    <n v="175355"/>
    <n v="213254"/>
    <n v="203412"/>
    <n v="178430"/>
    <n v="860533798"/>
    <s v="PLASTICOS Y CAUCHOS S.A. PLACA"/>
    <m/>
    <s v="SUPREME SL-CD 6/1 GALONES"/>
    <n v="50"/>
    <n v="500"/>
    <n v="29"/>
    <n v="0"/>
    <n v="6"/>
    <n v="0"/>
    <n v="0"/>
    <n v="0"/>
    <n v="0"/>
  </r>
  <r>
    <x v="124"/>
    <m/>
    <m/>
    <x v="2"/>
    <s v="SUPREME SAE 20W-50 API SL GAS - 1/5"/>
    <n v="0"/>
    <m/>
    <n v="0"/>
    <s v="PREDETERMINADO"/>
    <n v="0"/>
    <n v="1"/>
    <n v="120164.4"/>
    <n v="0"/>
    <n v="0"/>
    <n v="0"/>
    <n v="0"/>
    <n v="1"/>
    <m/>
    <n v="120164.4"/>
    <n v="127029.73330000001"/>
    <n v="127029.73330000001"/>
    <s v="PRODUCTO"/>
    <d v="2012-04-25T00:00:00"/>
    <d v="2012-04-27T00:00:00"/>
    <n v="0"/>
    <n v="0"/>
    <n v="0"/>
    <n v="0"/>
    <n v="0"/>
    <n v="11"/>
    <s v="GARRAFA"/>
    <s v="gal"/>
    <s v="galones"/>
    <n v="214"/>
    <s v="GARRAFA 5 GL GASOLINA"/>
    <n v="201"/>
    <s v="LUBRICANTES PARA MOTORES GASOLINA Y GAS"/>
    <n v="200"/>
    <s v="LUBRICANTES AUTOMOTRICES"/>
    <n v="0"/>
    <s v="PREDETERMINADO"/>
    <m/>
    <m/>
    <s v="20W50 GAS*1/5"/>
    <n v="127373"/>
    <n v="127029.73330000001"/>
    <n v="9"/>
    <n v="16"/>
    <s v="%"/>
    <m/>
    <n v="133827"/>
    <n v="127651"/>
    <n v="155240"/>
    <n v="148075"/>
    <n v="0"/>
    <n v="830133486"/>
    <s v="CONSULTORIA Y ANALISIS TECNICOS S.A  CYAT S.A."/>
    <m/>
    <s v="SUPREME SL GAS 1/5 GARRAFA"/>
    <n v="0"/>
    <n v="0"/>
    <n v="1"/>
    <n v="0"/>
    <n v="5"/>
    <n v="0"/>
    <n v="0"/>
    <n v="0"/>
    <n v="0"/>
  </r>
  <r>
    <x v="125"/>
    <m/>
    <m/>
    <x v="2"/>
    <s v="SUPREME SAE 20W-50 API SL GAS -1/15 "/>
    <n v="0"/>
    <m/>
    <n v="0"/>
    <s v="PREDETERMINADO"/>
    <n v="0"/>
    <n v="10"/>
    <n v="3407732"/>
    <n v="0"/>
    <n v="0"/>
    <n v="0"/>
    <n v="0"/>
    <n v="10"/>
    <m/>
    <n v="3407732"/>
    <n v="340773.2"/>
    <n v="3407732"/>
    <s v="PRODUCTO"/>
    <d v="2012-11-26T00:00:00"/>
    <d v="2012-06-05T00:00:00"/>
    <n v="0"/>
    <n v="0"/>
    <n v="0"/>
    <n v="0"/>
    <n v="0"/>
    <n v="12"/>
    <s v="MINITAMBOR"/>
    <s v="gal"/>
    <s v="galones"/>
    <n v="215"/>
    <s v="MINITAMBOR 15 GL GASOLINA"/>
    <n v="201"/>
    <s v="LUBRICANTES PARA MOTORES GASOLINA Y GAS"/>
    <n v="200"/>
    <s v="LUBRICANTES AUTOMOTRICES"/>
    <n v="0"/>
    <s v="PREDETERMINADO"/>
    <m/>
    <m/>
    <s v="20W50 GAS*1/15"/>
    <n v="340773.2"/>
    <n v="340773.2"/>
    <n v="9"/>
    <n v="16"/>
    <s v="%"/>
    <m/>
    <n v="385792"/>
    <n v="367986"/>
    <n v="447519"/>
    <n v="426864"/>
    <n v="0"/>
    <n v="830133486"/>
    <s v="CONSULTORIA Y ANALISIS TECNICOS S.A  CYAT S.A."/>
    <m/>
    <s v="SUPREME SL GAS 1/15 MTB"/>
    <n v="0"/>
    <n v="0"/>
    <n v="11"/>
    <n v="0"/>
    <n v="15"/>
    <n v="0"/>
    <n v="0"/>
    <n v="0"/>
    <n v="0"/>
  </r>
  <r>
    <x v="126"/>
    <m/>
    <m/>
    <x v="2"/>
    <s v="SUPREME SAE 20W-50 API SM - 1/55"/>
    <n v="0"/>
    <m/>
    <n v="0"/>
    <s v="PREDETERMINADO"/>
    <n v="0"/>
    <n v="4"/>
    <n v="4504716.16"/>
    <n v="0"/>
    <n v="0"/>
    <n v="0"/>
    <n v="0"/>
    <n v="4"/>
    <m/>
    <n v="4504716.16"/>
    <n v="1098378.2320000001"/>
    <n v="4393512.9280000003"/>
    <s v="PRODUCTO"/>
    <d v="2011-11-28T00:00:00"/>
    <d v="2011-11-30T00:00:00"/>
    <n v="0"/>
    <n v="0"/>
    <n v="0"/>
    <n v="0"/>
    <n v="0"/>
    <n v="13"/>
    <s v="TAMBOR"/>
    <s v="gal"/>
    <s v="galones"/>
    <n v="216"/>
    <s v="TAMBOR 55 GL GASOLINA"/>
    <n v="201"/>
    <s v="LUBRICANTES PARA MOTORES GASOLINA Y GAS"/>
    <n v="200"/>
    <s v="LUBRICANTES AUTOMOTRICES"/>
    <n v="0"/>
    <s v="PREDETERMINADO"/>
    <m/>
    <m/>
    <s v="20W50 SM*1/55"/>
    <n v="1126179.04"/>
    <n v="1098378.2320000001"/>
    <n v="9"/>
    <n v="16"/>
    <s v="%"/>
    <m/>
    <n v="1667052"/>
    <n v="1590111"/>
    <n v="1933780"/>
    <n v="1844529"/>
    <n v="0"/>
    <n v="860005223"/>
    <s v="CHEVRON PETROLEUM COMPANY"/>
    <m/>
    <s v="SUPREME SM 1/55 TB"/>
    <n v="0"/>
    <n v="0"/>
    <n v="4"/>
    <n v="0"/>
    <n v="55"/>
    <n v="0"/>
    <n v="0"/>
    <n v="0"/>
    <n v="0"/>
  </r>
  <r>
    <x v="127"/>
    <m/>
    <m/>
    <x v="2"/>
    <s v="SUPREME SAE 20W-50 API SM - 12/4 CUARTOS"/>
    <n v="0"/>
    <m/>
    <n v="0"/>
    <s v="PREDETERMINADO"/>
    <n v="0"/>
    <n v="1"/>
    <n v="65919"/>
    <n v="0"/>
    <n v="0"/>
    <n v="0"/>
    <n v="0"/>
    <n v="1"/>
    <m/>
    <n v="65919"/>
    <n v="65919"/>
    <n v="65919"/>
    <s v="PRODUCTO"/>
    <d v="2011-08-31T00:00:00"/>
    <d v="2011-11-29T00:00:00"/>
    <n v="0"/>
    <n v="0"/>
    <n v="0"/>
    <n v="0"/>
    <n v="0"/>
    <n v="1"/>
    <s v="Unidad"/>
    <s v="gal"/>
    <s v="galones"/>
    <n v="212"/>
    <s v="CAJA X 12 CUARTOS GASOLINA"/>
    <n v="201"/>
    <s v="LUBRICANTES PARA MOTORES GASOLINA Y GAS"/>
    <n v="200"/>
    <s v="LUBRICANTES AUTOMOTRICES"/>
    <n v="0"/>
    <s v="PREDETERMINADO"/>
    <m/>
    <m/>
    <n v="0"/>
    <n v="65919"/>
    <n v="65919"/>
    <n v="105"/>
    <n v="0"/>
    <s v="%"/>
    <m/>
    <n v="1"/>
    <n v="0"/>
    <n v="0"/>
    <n v="0"/>
    <n v="0"/>
    <n v="830136799"/>
    <s v="BIOMAX BIOCOMBUSTIBLES S.A."/>
    <m/>
    <m/>
    <n v="0"/>
    <n v="0"/>
    <n v="1"/>
    <n v="0"/>
    <n v="3"/>
    <n v="0"/>
    <n v="0"/>
    <n v="0"/>
    <n v="0"/>
  </r>
  <r>
    <x v="128"/>
    <m/>
    <m/>
    <x v="2"/>
    <s v="TAPA ROJA"/>
    <n v="0"/>
    <m/>
    <n v="0"/>
    <s v="PREDETERMINADO"/>
    <n v="0"/>
    <n v="0"/>
    <n v="0"/>
    <n v="3500"/>
    <n v="365400"/>
    <n v="0"/>
    <n v="0"/>
    <n v="3500"/>
    <m/>
    <n v="365400"/>
    <n v="104.4"/>
    <n v="365400"/>
    <s v="PRODUCTO"/>
    <d v="2013-03-2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04.4"/>
    <n v="104.4"/>
    <n v="9"/>
    <n v="16"/>
    <s v="%"/>
    <m/>
    <n v="90"/>
    <n v="0"/>
    <n v="0"/>
    <n v="0"/>
    <n v="0"/>
    <n v="830010717"/>
    <s v="PLASTICOS RAINBOW SAS"/>
    <m/>
    <s v="Tapa Roja"/>
    <n v="0"/>
    <n v="0"/>
    <n v="13643"/>
    <n v="0"/>
    <n v="0"/>
    <n v="0"/>
    <n v="0"/>
    <n v="0"/>
    <n v="0"/>
  </r>
  <r>
    <x v="129"/>
    <m/>
    <m/>
    <x v="2"/>
    <s v="TRUCK 50 CF2/CF/SF 1/5"/>
    <n v="0"/>
    <m/>
    <n v="0"/>
    <s v="PREDETERMINADO"/>
    <n v="0"/>
    <n v="0"/>
    <n v="0"/>
    <n v="96"/>
    <n v="8124434.0159999998"/>
    <n v="8"/>
    <n v="677036.16799999995"/>
    <n v="88"/>
    <m/>
    <n v="7447397.8480000002"/>
    <n v="84629.520999999993"/>
    <n v="7447397.8480000002"/>
    <s v="PRODUCTO"/>
    <d v="2013-03-05T00:00:00"/>
    <d v="2013-03-13T00:00:00"/>
    <n v="0"/>
    <n v="0"/>
    <n v="0"/>
    <n v="0"/>
    <n v="0"/>
    <n v="11"/>
    <s v="GARRAFA"/>
    <s v="gal"/>
    <s v="galones"/>
    <n v="238"/>
    <s v="BALDE 5 GL DIESEL CH"/>
    <n v="202"/>
    <s v="LUBRICANTES PARA MOTORES DIESEL"/>
    <n v="200"/>
    <s v="LUBRICANTES AUTOMOTRICES"/>
    <n v="0"/>
    <s v="PREDETERMINADO"/>
    <m/>
    <m/>
    <n v="203020504"/>
    <n v="84629.520999999993"/>
    <n v="84629.520999999993"/>
    <n v="105"/>
    <n v="0"/>
    <s v="%"/>
    <m/>
    <n v="121965"/>
    <n v="137210"/>
    <n v="142928"/>
    <n v="190570"/>
    <n v="0"/>
    <n v="860005223"/>
    <s v="CHEVRON PETROLEUM COMPANY"/>
    <m/>
    <s v="TRUCK 50 CF2/CF/SF 1/5"/>
    <n v="0"/>
    <n v="0"/>
    <n v="88"/>
    <n v="0"/>
    <n v="5"/>
    <n v="0"/>
    <n v="0"/>
    <n v="0"/>
    <n v="0"/>
  </r>
  <r>
    <x v="130"/>
    <m/>
    <m/>
    <x v="2"/>
    <s v="TRUCK 50 CF2/CF/SF 12/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"/>
    <m/>
    <m/>
    <x v="2"/>
    <n v="0"/>
    <m/>
    <n v="0"/>
    <s v="PREDETERMINADO"/>
    <n v="0"/>
    <n v="0"/>
    <n v="0"/>
    <n v="108"/>
    <n v="6194205.2807999998"/>
    <n v="20"/>
    <n v="1147075.0519999999"/>
    <n v="88"/>
    <n v="5047130.2287999997"/>
    <m/>
    <n v="57353.7526"/>
    <n v="5047130.2287999997"/>
    <s v="PRODUCTO"/>
    <d v="2013-03-05T00:00:00"/>
    <d v="2013-03-20T00:00:00"/>
    <n v="0"/>
    <n v="0"/>
    <n v="0"/>
    <n v="0"/>
    <n v="0"/>
    <n v="7"/>
    <s v="CAJA X 12"/>
    <s v="gal"/>
    <s v="galones"/>
    <n v="229"/>
    <s v="CAJA X 12 CUARTOS DIESEL CH"/>
    <n v="202"/>
    <s v="LUBRICANTES PARA MOTORES DIESEL"/>
    <n v="200"/>
    <s v="LUBRICANTES AUTOMOTRICES"/>
    <n v="0"/>
    <s v="PREDETERMINADO"/>
    <m/>
    <m/>
    <n v="203020501"/>
    <n v="57353.7526"/>
    <n v="57353.7526"/>
    <n v="105"/>
    <n v="0"/>
    <s v="%"/>
    <m/>
    <n v="83451"/>
    <n v="93882"/>
    <n v="97794"/>
    <n v="130392"/>
    <n v="0"/>
    <n v="860005223"/>
    <s v="CHEVRON PETROLEUM COMPANY"/>
    <m/>
    <s v="TRUCK 50 CF2/CF/SF 12/1"/>
    <n v="0"/>
    <n v="0"/>
    <n v="88"/>
    <n v="0"/>
    <n v="3"/>
    <n v="0"/>
    <n v="0"/>
    <n v="0"/>
    <n v="0"/>
    <m/>
  </r>
  <r>
    <x v="132"/>
    <m/>
    <m/>
    <x v="2"/>
    <s v="TRUCK SAE 40 CF-CF2 / SF - 1/5"/>
    <n v="0"/>
    <m/>
    <n v="0"/>
    <s v="PREDETERMINADO"/>
    <n v="0"/>
    <n v="156"/>
    <n v="15854206.7632"/>
    <n v="0"/>
    <n v="0"/>
    <n v="0"/>
    <n v="0"/>
    <n v="156"/>
    <m/>
    <n v="15854206.7632"/>
    <n v="100088.1866"/>
    <n v="15613757.1096"/>
    <s v="PRODUCTO"/>
    <d v="2012-12-18T00:00:00"/>
    <d v="2013-02-26T00:00:00"/>
    <n v="0"/>
    <n v="0"/>
    <n v="0"/>
    <n v="0"/>
    <n v="0"/>
    <n v="11"/>
    <s v="GARRAFA"/>
    <s v="gal"/>
    <s v="galones"/>
    <n v="224"/>
    <s v="GARRAFA 5 GL DIESEL"/>
    <n v="202"/>
    <s v="LUBRICANTES PARA MOTORES DIESEL"/>
    <n v="200"/>
    <s v="LUBRICANTES AUTOMOTRICES"/>
    <n v="0"/>
    <s v="PREDETERMINADO"/>
    <m/>
    <m/>
    <s v="SAE 40 CF*1/5"/>
    <n v="100026.8"/>
    <n v="100088.1866"/>
    <n v="105"/>
    <n v="0"/>
    <s v="%"/>
    <m/>
    <n v="119487"/>
    <n v="134423"/>
    <n v="149358"/>
    <n v="186698"/>
    <n v="113960"/>
    <n v="900044844"/>
    <s v="PRODUCTORES DE LUBRICANTES S.A."/>
    <m/>
    <s v="TRUCK SAE 40 CF 1/5 GARRAFA"/>
    <n v="60"/>
    <n v="200"/>
    <n v="156"/>
    <n v="0"/>
    <n v="5"/>
    <n v="0"/>
    <n v="0"/>
    <n v="0"/>
    <n v="0"/>
  </r>
  <r>
    <x v="133"/>
    <m/>
    <m/>
    <x v="2"/>
    <s v="TRUCK SAE 40 CF-CF2 / SF - 1/55"/>
    <n v="0"/>
    <m/>
    <n v="0"/>
    <s v="PREDETERMINADO"/>
    <n v="0"/>
    <n v="30"/>
    <n v="28200615.089699998"/>
    <n v="0"/>
    <n v="0"/>
    <n v="1"/>
    <n v="940020.51850000001"/>
    <n v="29"/>
    <m/>
    <n v="27260594.571199998"/>
    <n v="940020.51850000001"/>
    <n v="27260595.036499999"/>
    <s v="PRODUCTO"/>
    <d v="2012-11-26T00:00:00"/>
    <d v="2013-03-12T00:00:00"/>
    <n v="0"/>
    <n v="0"/>
    <n v="0"/>
    <n v="0"/>
    <n v="0"/>
    <n v="13"/>
    <s v="TAMBOR"/>
    <s v="gal"/>
    <s v="galones"/>
    <n v="226"/>
    <s v="TAMBOR 55 GL DIESEL"/>
    <n v="202"/>
    <s v="LUBRICANTES PARA MOTORES DIESEL"/>
    <n v="200"/>
    <s v="LUBRICANTES AUTOMOTRICES"/>
    <n v="0"/>
    <s v="PREDETERMINADO"/>
    <m/>
    <m/>
    <s v="SAE 40 CF*1/55"/>
    <n v="940020.51"/>
    <n v="940020.51850000001"/>
    <n v="105"/>
    <n v="0"/>
    <s v="%"/>
    <m/>
    <n v="1196621"/>
    <n v="1346199"/>
    <n v="1495777"/>
    <n v="1869721"/>
    <n v="0"/>
    <n v="900044844"/>
    <s v="PRODUCTORES DE LUBRICANTES S.A."/>
    <m/>
    <s v="TRUCK SAE 40 CF 1/55 TB"/>
    <n v="10"/>
    <n v="30"/>
    <n v="31"/>
    <n v="0"/>
    <n v="55"/>
    <n v="0"/>
    <n v="0"/>
    <n v="0"/>
    <n v="0"/>
  </r>
  <r>
    <x v="134"/>
    <m/>
    <m/>
    <x v="2"/>
    <s v="TRUCK SAE 50 API CF-CF2 / SF - 1/55"/>
    <n v="0"/>
    <m/>
    <n v="0"/>
    <s v="PREDETERMINADO"/>
    <n v="0"/>
    <n v="63"/>
    <n v="65231443.920400001"/>
    <n v="0"/>
    <n v="0"/>
    <n v="3"/>
    <n v="3102598.6044000001"/>
    <n v="60"/>
    <m/>
    <n v="62128845.316"/>
    <n v="1034199.5348"/>
    <n v="62051972.088"/>
    <s v="PRODUCTO"/>
    <d v="2012-08-30T00:00:00"/>
    <d v="2013-03-07T00:00:00"/>
    <n v="0"/>
    <n v="0"/>
    <n v="0"/>
    <n v="0"/>
    <n v="0"/>
    <n v="13"/>
    <s v="TAMBOR"/>
    <s v="gal"/>
    <s v="galones"/>
    <n v="226"/>
    <s v="TAMBOR 55 GL DIESEL"/>
    <n v="202"/>
    <s v="LUBRICANTES PARA MOTORES DIESEL"/>
    <n v="200"/>
    <s v="LUBRICANTES AUTOMOTRICES"/>
    <n v="0"/>
    <s v="PREDETERMINADO"/>
    <m/>
    <m/>
    <s v="SAE 50 CF*1/55"/>
    <n v="1041738"/>
    <n v="1034199.5348"/>
    <n v="105"/>
    <n v="0"/>
    <s v="%"/>
    <m/>
    <n v="1220085"/>
    <n v="1372596"/>
    <n v="1525106"/>
    <n v="1906383"/>
    <n v="1141273"/>
    <n v="900044844"/>
    <s v="PRODUCTORES DE LUBRICANTES S.A."/>
    <m/>
    <s v="TRUCKK SAE 50 CF 1/55 TB"/>
    <n v="10"/>
    <n v="30"/>
    <n v="67"/>
    <n v="0"/>
    <n v="55"/>
    <n v="0"/>
    <n v="0"/>
    <n v="0"/>
    <n v="0"/>
  </r>
  <r>
    <x v="135"/>
    <m/>
    <m/>
    <x v="2"/>
    <s v="TRUCK SAE 50 API CF-CF2 / SF - 6/1"/>
    <n v="0"/>
    <m/>
    <n v="0"/>
    <s v="PREDETERMINADO"/>
    <n v="0"/>
    <n v="57"/>
    <n v="6958168.0902000004"/>
    <n v="0"/>
    <n v="0"/>
    <n v="30"/>
    <n v="3654479.2769999998"/>
    <n v="27"/>
    <m/>
    <n v="3303688.8132000002"/>
    <n v="121815.9759"/>
    <n v="3289031.3492999999"/>
    <s v="PRODUCTO"/>
    <d v="2012-07-05T00:00:00"/>
    <d v="2013-03-20T00:00:00"/>
    <n v="0"/>
    <n v="0"/>
    <n v="0"/>
    <n v="0"/>
    <n v="0"/>
    <n v="9"/>
    <s v="CAJA X 6"/>
    <s v="gal"/>
    <s v="galones"/>
    <n v="223"/>
    <s v="CAJA X 6 GALONES DIESEL"/>
    <n v="202"/>
    <s v="LUBRICANTES PARA MOTORES DIESEL"/>
    <n v="200"/>
    <s v="LUBRICANTES AUTOMOTRICES"/>
    <n v="0"/>
    <s v="PREDETERMINADO"/>
    <m/>
    <m/>
    <s v="SAE 50 CF*6/1"/>
    <n v="123738"/>
    <n v="121815.9759"/>
    <n v="105"/>
    <n v="0"/>
    <s v="%"/>
    <m/>
    <n v="153107"/>
    <n v="172245"/>
    <n v="191383"/>
    <n v="239229"/>
    <n v="144420"/>
    <n v="900044844"/>
    <s v="PRODUCTORES DE LUBRICANTES S.A."/>
    <m/>
    <s v="TRUCKK SAE 50 CF 6/1 GALONES"/>
    <n v="50"/>
    <n v="300"/>
    <n v="29"/>
    <n v="0"/>
    <n v="6"/>
    <n v="0"/>
    <n v="0"/>
    <n v="0"/>
    <n v="0"/>
  </r>
  <r>
    <x v="136"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"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">
  <r>
    <x v="0"/>
    <s v="2T AQUA TC-W3 GR"/>
    <n v="0"/>
    <m/>
    <n v="0"/>
    <s v="PREDETERMINADO"/>
    <n v="0"/>
    <n v="42"/>
    <n v="680854.66260000004"/>
    <n v="0"/>
    <n v="0"/>
    <n v="0"/>
    <n v="0"/>
    <n v="42"/>
    <n v="0"/>
    <n v="680854.66260000004"/>
    <n v="16210.8253"/>
    <n v="680854.66260000004"/>
    <s v="PRODUCTO"/>
    <d v="2013-01-23T00:00:00"/>
    <m/>
    <n v="0"/>
    <n v="0"/>
    <n v="0"/>
    <n v="0"/>
    <n v="0"/>
    <n v="13"/>
    <s v="TAMBOR"/>
    <s v="gal"/>
    <s v="galones"/>
    <n v="268"/>
    <s v="GRANEL MOTORES FUERA DE BORDA"/>
    <n v="205"/>
    <s v="LUBRICANTES PARA MOTORES FUERA DE BORDA"/>
    <n v="200"/>
    <s v="LUBRICANTES AUTOMOTRICES"/>
    <n v="0"/>
    <s v="PREDETERMINADO"/>
    <m/>
    <m/>
    <n v="204050200"/>
    <n v="16210.8253"/>
    <n v="16210.8253"/>
    <n v="9"/>
    <n v="16"/>
    <s v="%"/>
    <m/>
    <n v="1"/>
    <n v="0"/>
    <n v="0"/>
    <n v="0"/>
    <n v="0"/>
    <n v="860005223"/>
    <s v="CHEVRON PETROLEUM COMPANY"/>
    <m/>
    <s v="2T Aqua TC-W3"/>
    <n v="0"/>
    <n v="0"/>
    <n v="42"/>
    <n v="0"/>
    <n v="0"/>
    <n v="0"/>
    <n v="0"/>
    <n v="0"/>
    <n v="0"/>
  </r>
  <r>
    <x v="1"/>
    <s v="2T JASO FB GR"/>
    <n v="0"/>
    <m/>
    <n v="0"/>
    <s v="PREDETERMINADO"/>
    <n v="0"/>
    <n v="3625"/>
    <n v="42991293.396300003"/>
    <n v="3080"/>
    <n v="33478139.155999999"/>
    <n v="3853"/>
    <n v="45172553.324299999"/>
    <n v="2852"/>
    <n v="0"/>
    <n v="31296879.228"/>
    <n v="10973.6603"/>
    <n v="31296879.1756"/>
    <s v="PRODUCTO"/>
    <d v="2013-03-15T00:00:00"/>
    <m/>
    <n v="0"/>
    <n v="0"/>
    <n v="0"/>
    <n v="0"/>
    <n v="0"/>
    <n v="13"/>
    <s v="TAMBOR"/>
    <s v="gal"/>
    <s v="galones"/>
    <n v="248"/>
    <s v="LUBRICANTES MOTORES 2 Y 4 T GRANEL"/>
    <n v="204"/>
    <s v="LUBRICANTES PARA MOTORES 2T Y 4T"/>
    <n v="200"/>
    <s v="LUBRICANTES AUTOMOTRICES"/>
    <n v="0"/>
    <s v="PREDETERMINADO"/>
    <m/>
    <m/>
    <n v="0"/>
    <n v="10869.5257"/>
    <n v="10973.6603"/>
    <n v="9"/>
    <n v="16"/>
    <s v="%"/>
    <m/>
    <n v="11187.18"/>
    <n v="0"/>
    <n v="0"/>
    <n v="0"/>
    <n v="0"/>
    <n v="860005223"/>
    <s v="CHEVRON PETROLEUM COMPANY"/>
    <m/>
    <s v="2T Jaso FB GR"/>
    <n v="0"/>
    <n v="0"/>
    <n v="2852"/>
    <n v="0"/>
    <n v="0"/>
    <n v="0"/>
    <n v="0"/>
    <n v="0"/>
    <n v="0"/>
  </r>
  <r>
    <x v="2"/>
    <s v="2T PLUS JASO FD GR"/>
    <n v="0"/>
    <m/>
    <n v="0"/>
    <s v="PREDETERMINADO"/>
    <n v="0"/>
    <n v="26"/>
    <n v="424549.2966"/>
    <n v="0"/>
    <n v="0"/>
    <n v="0"/>
    <n v="0"/>
    <n v="26"/>
    <n v="0"/>
    <n v="424549.2966"/>
    <n v="16328.819100000001"/>
    <n v="424549.2966"/>
    <s v="PRODUCTO"/>
    <d v="2012-12-26T00:00:00"/>
    <m/>
    <n v="0"/>
    <n v="0"/>
    <n v="0"/>
    <n v="0"/>
    <n v="0"/>
    <n v="13"/>
    <s v="TAMBOR"/>
    <s v="gal"/>
    <s v="galones"/>
    <n v="248"/>
    <s v="LUBRICANTES MOTORES 2 Y 4 T GRANEL"/>
    <n v="204"/>
    <s v="LUBRICANTES PARA MOTORES 2T Y 4T"/>
    <n v="200"/>
    <s v="LUBRICANTES AUTOMOTRICES"/>
    <n v="0"/>
    <s v="PREDETERMINADO"/>
    <m/>
    <m/>
    <n v="204040100"/>
    <n v="16328.819100000001"/>
    <n v="16328.819100000001"/>
    <n v="9"/>
    <n v="16"/>
    <s v="%"/>
    <m/>
    <n v="16332.71"/>
    <n v="0"/>
    <n v="0"/>
    <n v="0"/>
    <n v="0"/>
    <n v="860005223"/>
    <s v="CHEVRON PETROLEUM COMPANY"/>
    <m/>
    <s v="2T Plus Jaso FD"/>
    <n v="0"/>
    <n v="0"/>
    <n v="26"/>
    <n v="0"/>
    <n v="0"/>
    <n v="0"/>
    <n v="0"/>
    <n v="0"/>
    <n v="0"/>
  </r>
  <r>
    <x v="3"/>
    <s v="4T Moto + 10W40 GR"/>
    <n v="0"/>
    <m/>
    <n v="0"/>
    <s v="PREDETERMINADO"/>
    <n v="0"/>
    <n v="51"/>
    <n v="730284.16740000003"/>
    <n v="0"/>
    <n v="0"/>
    <n v="0"/>
    <n v="0"/>
    <n v="51"/>
    <n v="0"/>
    <n v="730284.16740000003"/>
    <n v="14319.297399999999"/>
    <n v="730284.16740000003"/>
    <s v="PRODUCTO"/>
    <d v="2012-11-30T00:00:00"/>
    <m/>
    <n v="0"/>
    <n v="0"/>
    <n v="0"/>
    <n v="0"/>
    <n v="0"/>
    <n v="13"/>
    <s v="TAMBOR"/>
    <s v="gal"/>
    <s v="galones"/>
    <n v="248"/>
    <s v="LUBRICANTES MOTORES 2 Y 4 T GRANEL"/>
    <n v="204"/>
    <s v="LUBRICANTES PARA MOTORES 2T Y 4T"/>
    <n v="200"/>
    <s v="LUBRICANTES AUTOMOTRICES"/>
    <n v="0"/>
    <s v="PREDETERMINADO"/>
    <m/>
    <m/>
    <n v="204030100"/>
    <n v="14319.297399999999"/>
    <n v="14319.297399999999"/>
    <n v="9"/>
    <n v="16"/>
    <s v="%"/>
    <m/>
    <n v="14331"/>
    <n v="0"/>
    <n v="0"/>
    <n v="0"/>
    <n v="0"/>
    <n v="860005223"/>
    <s v="CHEVRON PETROLEUM COMPANY"/>
    <m/>
    <s v="4T Moto + 10W40"/>
    <n v="0"/>
    <n v="0"/>
    <n v="51"/>
    <n v="0"/>
    <n v="0"/>
    <n v="0"/>
    <n v="0"/>
    <n v="0"/>
    <n v="0"/>
  </r>
  <r>
    <x v="4"/>
    <s v="4T MOTO + 10W40 MA2 1/55"/>
    <n v="0"/>
    <m/>
    <n v="0"/>
    <s v="PREDETERMINADO"/>
    <n v="0"/>
    <n v="13"/>
    <n v="12145163.641000001"/>
    <n v="0"/>
    <n v="0"/>
    <n v="0"/>
    <n v="0"/>
    <n v="13"/>
    <n v="715"/>
    <n v="12145163.641000001"/>
    <n v="934243.35699999996"/>
    <n v="12145163.641000001"/>
    <s v="PRODUCTO"/>
    <d v="2012-11-30T00:00:00"/>
    <m/>
    <n v="0"/>
    <n v="0"/>
    <n v="0"/>
    <n v="0"/>
    <n v="0"/>
    <n v="13"/>
    <s v="TAMBOR"/>
    <s v="gal"/>
    <s v="galones"/>
    <n v="253"/>
    <s v="TAMBOR 55 GL 2T Y 4T CH"/>
    <n v="204"/>
    <s v="LUBRICANTES PARA MOTORES 2T Y 4T"/>
    <n v="200"/>
    <s v="LUBRICANTES AUTOMOTRICES"/>
    <n v="0"/>
    <s v="PREDETERMINADO"/>
    <m/>
    <m/>
    <n v="203030105"/>
    <n v="934243.35699999996"/>
    <n v="934243.35699999996"/>
    <n v="105"/>
    <n v="0"/>
    <s v="%"/>
    <m/>
    <n v="934911"/>
    <n v="0"/>
    <n v="0"/>
    <n v="0"/>
    <n v="0"/>
    <n v="860005223"/>
    <s v="CHEVRON PETROLEUM COMPANY"/>
    <m/>
    <s v="4T MOTO + 10W40 MA2 1/55"/>
    <n v="0"/>
    <n v="0"/>
    <n v="13"/>
    <n v="0"/>
    <n v="55"/>
    <n v="0"/>
    <n v="0"/>
    <n v="0"/>
    <n v="0"/>
  </r>
  <r>
    <x v="5"/>
    <s v="ANGLAMOL 6085U"/>
    <n v="0"/>
    <m/>
    <n v="0"/>
    <s v="PREDETERMINADO"/>
    <n v="0"/>
    <n v="54"/>
    <n v="2878905.4019999998"/>
    <n v="0"/>
    <n v="0"/>
    <n v="0"/>
    <n v="0"/>
    <n v="54"/>
    <n v="2970"/>
    <n v="2878905.4019999998"/>
    <n v="53313.063000000002"/>
    <n v="2878905.4019999998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12"/>
    <n v="53313.063000000002"/>
    <n v="53313.063000000002"/>
    <n v="9"/>
    <n v="16"/>
    <s v="%"/>
    <m/>
    <n v="2.73"/>
    <n v="0"/>
    <n v="0"/>
    <n v="0"/>
    <n v="0"/>
    <n v="860005223"/>
    <s v="CHEVRON PETROLEUM COMPANY"/>
    <m/>
    <s v="ANGLAMOL 6085U"/>
    <n v="0"/>
    <n v="0"/>
    <n v="54"/>
    <n v="0"/>
    <n v="55"/>
    <n v="0"/>
    <n v="0"/>
    <n v="0"/>
    <n v="0"/>
  </r>
  <r>
    <x v="6"/>
    <s v="ATF PLUS DEXRON III 1/55"/>
    <n v="0"/>
    <m/>
    <n v="0"/>
    <s v="PREDETERMINADO"/>
    <n v="0"/>
    <n v="14"/>
    <n v="12636454.564999999"/>
    <n v="0"/>
    <n v="0"/>
    <n v="0"/>
    <n v="0"/>
    <n v="14"/>
    <n v="770"/>
    <n v="12636454.564999999"/>
    <n v="902603.89749999996"/>
    <n v="12636454.564999999"/>
    <s v="PRODUCTO"/>
    <d v="2013-02-08T00:00:00"/>
    <m/>
    <n v="0"/>
    <n v="0"/>
    <n v="0"/>
    <n v="0"/>
    <n v="0"/>
    <n v="13"/>
    <s v="TAMBOR"/>
    <s v="gal"/>
    <s v="galones"/>
    <n v="271"/>
    <s v="TAMBOR X 55 GLS TRANSMISIONES AUTOMATICAS CH"/>
    <n v="206"/>
    <s v="LUBRICANTES PARA TRANSMISIONES AUTOMATICAS"/>
    <n v="200"/>
    <s v="LUBRICANTES AUTOMOTRICES"/>
    <n v="0"/>
    <s v="PREDETERMINADO"/>
    <m/>
    <m/>
    <n v="203070205"/>
    <n v="902603.89749999996"/>
    <n v="902603.89749999996"/>
    <n v="105"/>
    <n v="0"/>
    <s v="%"/>
    <m/>
    <n v="1712322"/>
    <n v="0"/>
    <n v="0"/>
    <n v="0"/>
    <n v="0"/>
    <n v="860005223"/>
    <s v="CHEVRON PETROLEUM COMPANY"/>
    <m/>
    <s v="ATF PLUS DEXRON III 1/55"/>
    <n v="0"/>
    <n v="0"/>
    <n v="14"/>
    <n v="0"/>
    <n v="55"/>
    <n v="0"/>
    <n v="0"/>
    <n v="0"/>
    <n v="0"/>
  </r>
  <r>
    <x v="7"/>
    <s v="ATF PLUS DEXRON III GR"/>
    <n v="0"/>
    <m/>
    <n v="0"/>
    <s v="PREDETERMINADO"/>
    <n v="0"/>
    <n v="17"/>
    <n v="233648.5865"/>
    <n v="0"/>
    <n v="0"/>
    <n v="0"/>
    <n v="0"/>
    <n v="17"/>
    <n v="0"/>
    <n v="233648.5865"/>
    <n v="13744.0345"/>
    <n v="233648.5865"/>
    <s v="PRODUCTO"/>
    <d v="2013-02-08T00:00:00"/>
    <m/>
    <n v="0"/>
    <n v="0"/>
    <n v="0"/>
    <n v="0"/>
    <n v="0"/>
    <n v="13"/>
    <s v="TAMBOR"/>
    <s v="gal"/>
    <s v="galones"/>
    <n v="254"/>
    <s v="LUBRICANTES TRANSMISIONES Y ENGRANAJES AUT. GR"/>
    <n v="203"/>
    <s v="LUBRICANTES PARA TRANSMISIONES Y ENGRANAJES AUTOMOTRICES"/>
    <n v="200"/>
    <s v="LUBRICANTES AUTOMOTRICES"/>
    <n v="0"/>
    <s v="PREDETERMINADO"/>
    <m/>
    <m/>
    <n v="204070200"/>
    <n v="13744.0345"/>
    <n v="13744.0345"/>
    <n v="9"/>
    <n v="16"/>
    <s v="%"/>
    <m/>
    <n v="1"/>
    <n v="0"/>
    <n v="0"/>
    <n v="0"/>
    <n v="0"/>
    <n v="860005223"/>
    <s v="CHEVRON PETROLEUM COMPANY"/>
    <m/>
    <s v="ATF Plus Dexron III"/>
    <n v="0"/>
    <n v="0"/>
    <n v="17"/>
    <n v="0"/>
    <n v="0"/>
    <n v="0"/>
    <n v="0"/>
    <n v="0"/>
    <n v="0"/>
  </r>
  <r>
    <x v="8"/>
    <s v="Balde Aceite 5 gal Gris"/>
    <n v="0"/>
    <m/>
    <n v="0"/>
    <s v="PREDETERMINADO"/>
    <n v="0"/>
    <n v="472"/>
    <n v="4790800"/>
    <n v="0"/>
    <n v="0"/>
    <n v="106"/>
    <n v="1075900"/>
    <n v="366"/>
    <n v="0"/>
    <n v="3714900"/>
    <n v="10150"/>
    <n v="3714900"/>
    <s v="PRODUCTO"/>
    <d v="2013-02-13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0150"/>
    <n v="10150"/>
    <n v="9"/>
    <n v="16"/>
    <s v="%"/>
    <m/>
    <n v="8750"/>
    <n v="0"/>
    <n v="0"/>
    <n v="0"/>
    <n v="0"/>
    <n v="860001899"/>
    <s v="CORPORACION DE ACERO CORPACERO S.A."/>
    <m/>
    <s v="Balde Aceite 5 gal Gris"/>
    <n v="0"/>
    <n v="0"/>
    <n v="366"/>
    <n v="0"/>
    <n v="0"/>
    <n v="0"/>
    <n v="0"/>
    <n v="0"/>
    <n v="0"/>
  </r>
  <r>
    <x v="9"/>
    <s v="Balde Aceite 5 gal negro"/>
    <n v="0"/>
    <m/>
    <n v="0"/>
    <s v="PREDETERMINADO"/>
    <n v="0"/>
    <n v="1261"/>
    <n v="12799150"/>
    <n v="0"/>
    <n v="0"/>
    <n v="96"/>
    <n v="974400"/>
    <n v="1165"/>
    <n v="0"/>
    <n v="11824750"/>
    <n v="10150"/>
    <n v="11824750"/>
    <s v="PRODUCTO"/>
    <d v="2013-02-21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0150"/>
    <n v="10150"/>
    <n v="9"/>
    <n v="16"/>
    <s v="%"/>
    <m/>
    <n v="8750"/>
    <n v="0"/>
    <n v="0"/>
    <n v="0"/>
    <n v="0"/>
    <n v="860001899"/>
    <s v="CORPORACION DE ACERO CORPACERO S.A."/>
    <m/>
    <s v="Balde Aceite 5 gal negro"/>
    <n v="0"/>
    <n v="0"/>
    <n v="1165"/>
    <n v="0"/>
    <n v="0"/>
    <n v="0"/>
    <n v="0"/>
    <n v="0"/>
    <n v="0"/>
  </r>
  <r>
    <x v="10"/>
    <s v="BASE CHEVRON 110N GII"/>
    <n v="0"/>
    <m/>
    <n v="0"/>
    <s v="PREDETERMINADO"/>
    <n v="0"/>
    <n v="1.5501"/>
    <n v="17134.2474"/>
    <n v="0"/>
    <n v="0"/>
    <n v="0"/>
    <n v="0"/>
    <n v="1.5501"/>
    <n v="0"/>
    <n v="17134.2474"/>
    <n v="11053.64"/>
    <n v="17134.247363999999"/>
    <s v="PRODUCTO"/>
    <d v="2013-02-28T00:00:00"/>
    <m/>
    <n v="0"/>
    <n v="0"/>
    <n v="0"/>
    <n v="0"/>
    <n v="0"/>
    <n v="13"/>
    <s v="TAMBOR"/>
    <s v="gal"/>
    <s v="galones"/>
    <n v="4"/>
    <s v="BAS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BASE CHEVRON 150B.STOCK"/>
    <n v="0"/>
    <m/>
    <n v="0"/>
    <s v="PREDETERMINADO"/>
    <n v="0"/>
    <n v="0.97829999999999995"/>
    <n v="12331.040999999999"/>
    <n v="4720"/>
    <n v="56159126.399999999"/>
    <n v="4719.7839999999997"/>
    <n v="56157246.878899999"/>
    <n v="1.1942999999999999"/>
    <n v="0"/>
    <n v="14210.562099999999"/>
    <n v="11898.317800000001"/>
    <n v="14210.16094854"/>
    <s v="PRODUCTO"/>
    <d v="2013-03-20T00:00:00"/>
    <m/>
    <n v="0"/>
    <n v="0"/>
    <n v="0"/>
    <n v="0"/>
    <n v="0"/>
    <n v="1"/>
    <s v="Unidad"/>
    <s v="gal"/>
    <s v="galones"/>
    <n v="4"/>
    <s v="BAS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BASE CHEVRON 225N GII"/>
    <n v="0"/>
    <m/>
    <n v="0"/>
    <s v="PREDETERMINADO"/>
    <n v="0"/>
    <n v="7.0355999999999996"/>
    <n v="78421.893200000006"/>
    <n v="1102"/>
    <n v="10909182.880000001"/>
    <n v="1102.2059999999999"/>
    <n v="10919887.233200001"/>
    <n v="6.8296000000000001"/>
    <n v="0"/>
    <n v="67717.539999999994"/>
    <n v="9915.1566999999995"/>
    <n v="67716.554198319995"/>
    <s v="PRODUCTO"/>
    <d v="2013-03-20T00:00:00"/>
    <m/>
    <n v="0"/>
    <n v="0"/>
    <n v="0"/>
    <n v="0"/>
    <n v="0"/>
    <n v="1"/>
    <s v="Unidad"/>
    <s v="gal"/>
    <s v="galones"/>
    <n v="4"/>
    <s v="BAS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BASE CHEVRON 600N GII"/>
    <n v="0"/>
    <m/>
    <n v="0"/>
    <s v="PREDETERMINADO"/>
    <n v="0"/>
    <n v="2.7124999999999999"/>
    <n v="30930.0949"/>
    <n v="10302"/>
    <n v="105700580.40000001"/>
    <n v="10299.799999999999"/>
    <n v="105681103.41859999"/>
    <n v="4.9124999999999996"/>
    <n v="0"/>
    <n v="50407.076300000001"/>
    <n v="10260.829900000001"/>
    <n v="50406.32688375"/>
    <s v="PRODUCTO"/>
    <d v="2013-03-20T00:00:00"/>
    <m/>
    <n v="0"/>
    <n v="0"/>
    <n v="0"/>
    <n v="0"/>
    <n v="0"/>
    <n v="13"/>
    <s v="TAMBOR"/>
    <s v="gal"/>
    <s v="galones"/>
    <n v="4"/>
    <s v="BAS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s v="BRIO 2T JASO FB 24/1"/>
    <n v="0"/>
    <m/>
    <n v="0"/>
    <s v="PREDETERMINADO"/>
    <n v="0"/>
    <n v="0"/>
    <n v="2195.3834999999999"/>
    <n v="612"/>
    <n v="36070717.755599998"/>
    <n v="275"/>
    <n v="16208228.967499999"/>
    <n v="337"/>
    <n v="1011"/>
    <n v="19864684.171599999"/>
    <n v="58939.080399999999"/>
    <n v="19862470.094799999"/>
    <s v="PRODUCTO"/>
    <d v="2013-03-12T00:00:00"/>
    <d v="2013-03-20T00:00:00"/>
    <n v="0"/>
    <n v="0"/>
    <n v="0"/>
    <n v="0"/>
    <n v="0"/>
    <n v="4"/>
    <s v="CAJA 24*250"/>
    <s v="gal"/>
    <s v="galones"/>
    <n v="259"/>
    <s v="CAJA X 24 PINTAS 2T Y 4T 241 CH"/>
    <n v="204"/>
    <s v="LUBRICANTES PARA MOTORES 2T Y 4T"/>
    <n v="200"/>
    <s v="LUBRICANTES AUTOMOTRICES"/>
    <n v="0"/>
    <s v="PREDETERMINADO"/>
    <m/>
    <m/>
    <n v="0"/>
    <n v="58939.081299999998"/>
    <n v="58939.080399999999"/>
    <n v="105"/>
    <n v="0"/>
    <s v="%"/>
    <m/>
    <n v="80049"/>
    <n v="90055"/>
    <n v="93808"/>
    <n v="125077"/>
    <n v="0"/>
    <n v="860005223"/>
    <s v="CHEVRON PETROLEUM COMPANY"/>
    <m/>
    <s v="BRIO 2T JASO FB 24/1"/>
    <n v="0"/>
    <n v="0"/>
    <n v="422"/>
    <n v="0"/>
    <n v="3"/>
    <n v="0"/>
    <n v="0"/>
    <n v="0"/>
    <n v="0"/>
  </r>
  <r>
    <x v="15"/>
    <s v="BRIO OUTBOARD 4T 10W-40 1/5"/>
    <n v="0"/>
    <m/>
    <n v="0"/>
    <s v="PREDETERMINADO"/>
    <n v="0"/>
    <n v="127"/>
    <n v="12430007.9695"/>
    <n v="0"/>
    <n v="0"/>
    <n v="0"/>
    <n v="0"/>
    <n v="127"/>
    <n v="635"/>
    <n v="12430007.9695"/>
    <n v="97874.078500000003"/>
    <n v="12430007.9695"/>
    <s v="PRODUCTO"/>
    <d v="2013-02-13T00:00:00"/>
    <m/>
    <n v="0"/>
    <n v="0"/>
    <n v="0"/>
    <n v="0"/>
    <n v="0"/>
    <n v="11"/>
    <s v="GARRAFA"/>
    <s v="gal"/>
    <s v="galones"/>
    <n v="265"/>
    <s v="BALDE 5 GLS CH"/>
    <n v="205"/>
    <s v="LUBRICANTES PARA MOTORES FUERA DE BORDA"/>
    <n v="200"/>
    <s v="LUBRICANTES AUTOMOTRICES"/>
    <n v="0"/>
    <s v="PREDETERMINADO"/>
    <m/>
    <m/>
    <n v="203050104"/>
    <n v="97874.078500000003"/>
    <n v="97874.078500000003"/>
    <n v="105"/>
    <n v="0"/>
    <s v="%"/>
    <m/>
    <n v="1"/>
    <n v="0"/>
    <n v="0"/>
    <n v="0"/>
    <n v="0"/>
    <n v="860005223"/>
    <s v="CHEVRON PETROLEUM COMPANY"/>
    <m/>
    <s v="BRIO OUTBOARD 4T 10W-40 1/5"/>
    <n v="0"/>
    <n v="0"/>
    <n v="127"/>
    <n v="0"/>
    <n v="5"/>
    <n v="0"/>
    <n v="0"/>
    <n v="0"/>
    <n v="0"/>
  </r>
  <r>
    <x v="16"/>
    <s v="BRIO POWER ISO 68 12/1"/>
    <n v="0"/>
    <m/>
    <n v="0"/>
    <s v="PREDETERMINADO"/>
    <n v="0"/>
    <n v="79"/>
    <n v="4135010.5819000001"/>
    <n v="86"/>
    <n v="4228808.2970000003"/>
    <n v="0"/>
    <n v="0"/>
    <n v="165"/>
    <n v="495"/>
    <n v="8363818.8788999999"/>
    <n v="51224.710899999998"/>
    <n v="8452077.2984999996"/>
    <s v="PRODUCTO"/>
    <d v="2013-03-18T00:00:00"/>
    <d v="2013-03-20T00:00:00"/>
    <n v="0"/>
    <n v="0"/>
    <n v="0"/>
    <n v="0"/>
    <n v="0"/>
    <n v="11"/>
    <s v="GARRAFA"/>
    <s v="gal"/>
    <s v="galones"/>
    <n v="258"/>
    <s v="BALDE 5 GL HIDRÁULICOS CH"/>
    <n v="301"/>
    <s v="LUBRICANTES FLUIDOS HIDRAÚLICOS"/>
    <n v="300"/>
    <s v="LUBRICANTES INDUSTRIALES"/>
    <n v="0"/>
    <s v="PREDETERMINADO"/>
    <m/>
    <m/>
    <n v="203080301"/>
    <n v="49172.1895"/>
    <n v="51224.710899999998"/>
    <n v="105"/>
    <n v="0"/>
    <s v="%"/>
    <m/>
    <n v="1"/>
    <n v="0"/>
    <n v="0"/>
    <n v="0"/>
    <n v="0"/>
    <n v="860005223"/>
    <s v="CHEVRON PETROLEUM COMPANY"/>
    <m/>
    <s v="BRIO POWER ISO 68 12/1"/>
    <n v="0"/>
    <n v="0"/>
    <n v="235"/>
    <n v="0"/>
    <n v="3"/>
    <n v="0"/>
    <n v="0"/>
    <n v="0"/>
    <n v="0"/>
  </r>
  <r>
    <x v="17"/>
    <s v="Caja generica Cuartos"/>
    <n v="0"/>
    <m/>
    <n v="0"/>
    <s v="PREDETERMINADO"/>
    <n v="0"/>
    <n v="460"/>
    <n v="446089.6"/>
    <n v="1565"/>
    <n v="1517674.4"/>
    <n v="721"/>
    <n v="699196.96"/>
    <n v="1304"/>
    <n v="0"/>
    <n v="1264567.04"/>
    <n v="969.76"/>
    <n v="1264567.04"/>
    <s v="PRODUCTO"/>
    <d v="2013-03-07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30111"/>
    <n v="969.76"/>
    <n v="969.76"/>
    <n v="9"/>
    <n v="16"/>
    <s v="%"/>
    <m/>
    <n v="1819"/>
    <n v="0"/>
    <n v="0"/>
    <n v="0"/>
    <n v="0"/>
    <n v="890925108"/>
    <s v="PAPELES Y CARTONES S.A. PAPELSA"/>
    <m/>
    <s v="Caja generica Cuartos"/>
    <n v="0"/>
    <n v="0"/>
    <n v="1304"/>
    <n v="0"/>
    <n v="0"/>
    <n v="0"/>
    <n v="0"/>
    <n v="0"/>
    <n v="0"/>
  </r>
  <r>
    <x v="18"/>
    <s v="Caja generica Galon"/>
    <n v="0"/>
    <m/>
    <n v="0"/>
    <s v="PREDETERMINADO"/>
    <n v="0"/>
    <n v="293"/>
    <n v="599548.31999999995"/>
    <n v="475"/>
    <n v="971964"/>
    <n v="108"/>
    <n v="220993.92000000001"/>
    <n v="660"/>
    <n v="0"/>
    <n v="1350518.4"/>
    <n v="2046.24"/>
    <n v="1350518.4"/>
    <s v="PRODUCTO"/>
    <d v="2013-03-07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30112"/>
    <n v="2046.24"/>
    <n v="2046.24"/>
    <n v="9"/>
    <n v="16"/>
    <s v="%"/>
    <m/>
    <n v="846"/>
    <n v="0"/>
    <n v="0"/>
    <n v="0"/>
    <n v="0"/>
    <n v="890925108"/>
    <s v="PAPELES Y CARTONES S.A. PAPELSA"/>
    <m/>
    <s v="Caja generica Galon"/>
    <n v="0"/>
    <n v="0"/>
    <n v="660"/>
    <n v="0"/>
    <n v="0"/>
    <n v="0"/>
    <n v="0"/>
    <n v="0"/>
    <n v="0"/>
  </r>
  <r>
    <x v="19"/>
    <s v="Caja generica Pintas"/>
    <n v="0"/>
    <m/>
    <n v="0"/>
    <s v="PREDETERMINADO"/>
    <n v="0"/>
    <n v="552"/>
    <n v="685142.4"/>
    <n v="841"/>
    <n v="1043849.2"/>
    <n v="614"/>
    <n v="762096.8"/>
    <n v="779"/>
    <n v="0"/>
    <n v="966894.8"/>
    <n v="1241.2"/>
    <n v="966894.8"/>
    <s v="PRODUCTO"/>
    <d v="2013-03-07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241.2"/>
    <n v="1241.2"/>
    <n v="9"/>
    <n v="16"/>
    <s v="%"/>
    <m/>
    <n v="1089"/>
    <n v="0"/>
    <n v="0"/>
    <n v="0"/>
    <n v="0"/>
    <n v="890925108"/>
    <s v="PAPELES Y CARTONES S.A. PAPELSA"/>
    <m/>
    <s v="Caja generica Pintas"/>
    <n v="0"/>
    <n v="0"/>
    <n v="779"/>
    <n v="0"/>
    <n v="0"/>
    <n v="0"/>
    <n v="0"/>
    <n v="0"/>
    <n v="0"/>
  </r>
  <r>
    <x v="20"/>
    <s v="CUARTO 2T AQUA TC-w3"/>
    <n v="0"/>
    <m/>
    <n v="0"/>
    <s v="PREDETERMINADO"/>
    <n v="0"/>
    <n v="122"/>
    <n v="57881.68"/>
    <n v="0"/>
    <n v="0"/>
    <n v="0"/>
    <n v="0"/>
    <n v="122"/>
    <n v="0"/>
    <n v="57881.68"/>
    <n v="474.44"/>
    <n v="57881.68"/>
    <s v="PRODUCTO"/>
    <d v="2013-01-2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631"/>
    <n v="474.44"/>
    <n v="474.44"/>
    <n v="9"/>
    <n v="16"/>
    <s v="%"/>
    <m/>
    <n v="260"/>
    <n v="0"/>
    <n v="0"/>
    <n v="0"/>
    <n v="0"/>
    <n v="830010717"/>
    <s v="PLASTICOS RAINBOW SAS"/>
    <m/>
    <s v="Cuarto 2T Aqua TC-W3"/>
    <n v="0"/>
    <n v="0"/>
    <n v="122"/>
    <n v="0"/>
    <n v="0"/>
    <n v="0"/>
    <n v="0"/>
    <n v="0"/>
    <n v="0"/>
  </r>
  <r>
    <x v="21"/>
    <s v="CUARTO 2T JASO FB"/>
    <n v="0"/>
    <m/>
    <n v="0"/>
    <s v="PREDETERMINADO"/>
    <n v="0"/>
    <n v="13740"/>
    <n v="6518805.5999999996"/>
    <n v="18480"/>
    <n v="8767651.1999999993"/>
    <n v="24771"/>
    <n v="11752353.24"/>
    <n v="7449"/>
    <n v="0"/>
    <n v="3534103.56"/>
    <n v="474.44"/>
    <n v="3534103.56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621"/>
    <n v="474.44"/>
    <n v="474.44"/>
    <n v="9"/>
    <n v="16"/>
    <s v="%"/>
    <m/>
    <n v="409"/>
    <n v="0"/>
    <n v="0"/>
    <n v="0"/>
    <n v="0"/>
    <n v="830010717"/>
    <s v="PLASTICOS RAINBOW SAS"/>
    <m/>
    <s v="Cuarto 2T Jaso FB"/>
    <n v="0"/>
    <n v="0"/>
    <n v="7449"/>
    <n v="0"/>
    <n v="0"/>
    <n v="0"/>
    <n v="0"/>
    <n v="0"/>
    <n v="0"/>
  </r>
  <r>
    <x v="22"/>
    <s v="CUARTO 2T PLUS FD"/>
    <n v="0"/>
    <m/>
    <n v="0"/>
    <s v="PREDETERMINADO"/>
    <n v="0"/>
    <n v="400"/>
    <n v="189776"/>
    <n v="1900"/>
    <n v="901436"/>
    <n v="0"/>
    <n v="0"/>
    <n v="2300"/>
    <n v="0"/>
    <n v="1091212"/>
    <n v="474.44"/>
    <n v="1091212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611"/>
    <n v="474.44"/>
    <n v="474.44"/>
    <n v="9"/>
    <n v="16"/>
    <s v="%"/>
    <m/>
    <n v="409"/>
    <n v="0"/>
    <n v="0"/>
    <n v="0"/>
    <n v="0"/>
    <n v="830010717"/>
    <s v="PLASTICOS RAINBOW SAS"/>
    <m/>
    <s v="Cuarto 2T plus FD"/>
    <n v="0"/>
    <n v="0"/>
    <n v="2300"/>
    <n v="0"/>
    <n v="0"/>
    <n v="0"/>
    <n v="0"/>
    <n v="0"/>
    <n v="0"/>
  </r>
  <r>
    <x v="23"/>
    <s v="CUARTO 4T MOTO PLUS"/>
    <n v="0"/>
    <m/>
    <n v="0"/>
    <s v="PREDETERMINADO"/>
    <n v="0"/>
    <n v="39"/>
    <n v="18503.16"/>
    <n v="0"/>
    <n v="0"/>
    <n v="0"/>
    <n v="0"/>
    <n v="39"/>
    <n v="0"/>
    <n v="18503.16"/>
    <n v="474.44"/>
    <n v="18503.16"/>
    <s v="PRODUCTO"/>
    <d v="2012-11-16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511"/>
    <n v="474.44"/>
    <n v="474.44"/>
    <n v="9"/>
    <n v="16"/>
    <s v="%"/>
    <m/>
    <n v="409"/>
    <n v="0"/>
    <n v="0"/>
    <n v="0"/>
    <n v="0"/>
    <n v="830010717"/>
    <s v="PLASTICOS RAINBOW SAS"/>
    <m/>
    <s v="Cuarto 4T Moto Plus"/>
    <n v="0"/>
    <n v="0"/>
    <n v="39"/>
    <n v="0"/>
    <n v="0"/>
    <n v="0"/>
    <n v="0"/>
    <n v="0"/>
    <n v="0"/>
  </r>
  <r>
    <x v="24"/>
    <s v="CUARTO AFT PLUS"/>
    <n v="0"/>
    <m/>
    <n v="0"/>
    <s v="PREDETERMINADO"/>
    <n v="0"/>
    <n v="5"/>
    <n v="2372.1999999999998"/>
    <n v="0"/>
    <n v="0"/>
    <n v="0"/>
    <n v="0"/>
    <n v="5"/>
    <n v="0"/>
    <n v="2372.1999999999998"/>
    <n v="474.44"/>
    <n v="2372.1999999999998"/>
    <s v="PRODUCTO"/>
    <d v="2013-01-2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474.44"/>
    <n v="474.44"/>
    <n v="9"/>
    <n v="16"/>
    <s v="%"/>
    <m/>
    <n v="409"/>
    <n v="0"/>
    <n v="0"/>
    <n v="0"/>
    <n v="0"/>
    <n v="830010717"/>
    <s v="PLASTICOS RAINBOW SAS"/>
    <m/>
    <s v="Cuarto AFT Plus"/>
    <n v="0"/>
    <n v="0"/>
    <n v="5"/>
    <n v="0"/>
    <n v="0"/>
    <n v="0"/>
    <n v="0"/>
    <n v="0"/>
    <n v="0"/>
  </r>
  <r>
    <x v="25"/>
    <s v="CUARTO H GEAR 75W85"/>
    <n v="0"/>
    <m/>
    <n v="0"/>
    <s v="PREDETERMINADO"/>
    <n v="0"/>
    <n v="2"/>
    <n v="948.88"/>
    <n v="0"/>
    <n v="0"/>
    <n v="0"/>
    <n v="0"/>
    <n v="2"/>
    <n v="0"/>
    <n v="948.88"/>
    <n v="474.44"/>
    <n v="948.88"/>
    <s v="PRODUCTO"/>
    <d v="2012-11-16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474.44"/>
    <n v="474.44"/>
    <n v="9"/>
    <n v="16"/>
    <s v="%"/>
    <m/>
    <n v="409"/>
    <n v="0"/>
    <n v="0"/>
    <n v="0"/>
    <n v="0"/>
    <n v="830010717"/>
    <s v="PLASTICOS RAINBOW SAS"/>
    <m/>
    <s v="Cuarto H Gear 75W85"/>
    <n v="0"/>
    <n v="0"/>
    <n v="2"/>
    <n v="0"/>
    <n v="0"/>
    <n v="0"/>
    <n v="0"/>
    <n v="0"/>
    <n v="0"/>
  </r>
  <r>
    <x v="26"/>
    <s v="CUARTO H GEAR 75w90"/>
    <n v="0"/>
    <m/>
    <n v="0"/>
    <s v="PREDETERMINADO"/>
    <n v="0"/>
    <n v="551"/>
    <n v="261416.44"/>
    <n v="0"/>
    <n v="0"/>
    <n v="0"/>
    <n v="0"/>
    <n v="551"/>
    <n v="0"/>
    <n v="261416.44"/>
    <n v="474.44"/>
    <n v="261416.44"/>
    <s v="PRODUCTO"/>
    <m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741"/>
    <n v="474.44"/>
    <n v="474.44"/>
    <n v="9"/>
    <n v="16"/>
    <s v="%"/>
    <m/>
    <n v="474.44"/>
    <n v="0"/>
    <n v="0"/>
    <n v="0"/>
    <n v="0"/>
    <n v="830010717"/>
    <s v="PLASTICOS RAINBOW SAS"/>
    <m/>
    <s v="Cuarto H Gear 75w90"/>
    <n v="0"/>
    <n v="0"/>
    <n v="551"/>
    <n v="0"/>
    <n v="0"/>
    <n v="0"/>
    <n v="0"/>
    <n v="0"/>
    <n v="0"/>
  </r>
  <r>
    <x v="27"/>
    <s v="CUARTO OUTBOARD 4T"/>
    <n v="0"/>
    <m/>
    <n v="0"/>
    <s v="PREDETERMINADO"/>
    <n v="0"/>
    <n v="224"/>
    <n v="106274.56"/>
    <n v="0"/>
    <n v="0"/>
    <n v="0"/>
    <n v="0"/>
    <n v="224"/>
    <n v="0"/>
    <n v="106274.56"/>
    <n v="474.44"/>
    <n v="106274.56"/>
    <s v="PRODUCTO"/>
    <d v="2013-01-2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531"/>
    <n v="474.44"/>
    <n v="474.44"/>
    <n v="9"/>
    <n v="16"/>
    <s v="%"/>
    <m/>
    <n v="260"/>
    <n v="0"/>
    <n v="0"/>
    <n v="0"/>
    <n v="0"/>
    <n v="830010717"/>
    <s v="PLASTICOS RAINBOW SAS"/>
    <m/>
    <s v="Cuarto Outboard 4T"/>
    <n v="0"/>
    <n v="0"/>
    <n v="224"/>
    <n v="0"/>
    <n v="0"/>
    <n v="0"/>
    <n v="0"/>
    <n v="0"/>
    <n v="0"/>
  </r>
  <r>
    <x v="28"/>
    <s v="CUARTO POWER ISO 68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s v="CUARTO SPECTRA PLUS"/>
    <n v="0"/>
    <m/>
    <n v="0"/>
    <s v="PREDETERMINADO"/>
    <n v="0"/>
    <n v="0"/>
    <n v="0"/>
    <n v="1700"/>
    <n v="806548"/>
    <n v="0"/>
    <n v="0"/>
    <n v="1700"/>
    <n v="0"/>
    <n v="806548"/>
    <n v="474.44"/>
    <n v="806548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331"/>
    <n v="474.44"/>
    <n v="474.44"/>
    <n v="9"/>
    <n v="16"/>
    <s v="%"/>
    <m/>
    <n v="409"/>
    <n v="0"/>
    <n v="0"/>
    <n v="0"/>
    <n v="0"/>
    <n v="830010717"/>
    <s v="PLASTICOS RAINBOW SAS"/>
    <m/>
    <s v="Cuarto Spectra Plus"/>
    <n v="0"/>
    <n v="0"/>
    <n v="1700"/>
    <n v="0"/>
    <n v="0"/>
    <n v="0"/>
    <n v="0"/>
    <n v="0"/>
    <n v="0"/>
  </r>
  <r>
    <x v="30"/>
    <s v="CUARTO SUPREME 20W50"/>
    <n v="0"/>
    <m/>
    <n v="0"/>
    <s v="PREDETERMINADO"/>
    <n v="0"/>
    <n v="7578"/>
    <n v="3595306.32"/>
    <n v="4000"/>
    <n v="1897760"/>
    <n v="0"/>
    <n v="0"/>
    <n v="11578"/>
    <n v="0"/>
    <n v="5493066.3200000003"/>
    <n v="474.44"/>
    <n v="5493066.3200000003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121"/>
    <n v="474.44"/>
    <n v="474.44"/>
    <n v="9"/>
    <n v="16"/>
    <s v="%"/>
    <m/>
    <n v="409"/>
    <n v="0"/>
    <n v="0"/>
    <n v="0"/>
    <n v="0"/>
    <n v="830010717"/>
    <s v="PLASTICOS RAINBOW SAS"/>
    <m/>
    <s v="Cuarto supreme 20W50"/>
    <n v="0"/>
    <n v="0"/>
    <n v="11578"/>
    <n v="0"/>
    <n v="0"/>
    <n v="0"/>
    <n v="0"/>
    <n v="0"/>
    <n v="0"/>
  </r>
  <r>
    <x v="31"/>
    <s v="CUARTO SUPREME 25W60"/>
    <n v="0"/>
    <m/>
    <n v="0"/>
    <s v="PREDETERMINADO"/>
    <n v="0"/>
    <n v="72"/>
    <n v="34159.68"/>
    <n v="0"/>
    <n v="0"/>
    <n v="0"/>
    <n v="0"/>
    <n v="72"/>
    <n v="0"/>
    <n v="34159.68"/>
    <n v="474.44"/>
    <n v="34159.68"/>
    <s v="PRODUCTO"/>
    <d v="2013-01-2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141"/>
    <n v="474.44"/>
    <n v="474.44"/>
    <n v="9"/>
    <n v="16"/>
    <s v="%"/>
    <m/>
    <n v="474.44"/>
    <n v="0"/>
    <n v="0"/>
    <n v="0"/>
    <n v="0"/>
    <n v="860005223"/>
    <s v="CHEVRON PETROLEUM COMPANY"/>
    <m/>
    <s v="Cuarto supreme 25W60"/>
    <n v="0"/>
    <n v="0"/>
    <n v="72"/>
    <n v="0"/>
    <n v="0"/>
    <n v="0"/>
    <n v="0"/>
    <n v="0"/>
    <n v="0"/>
  </r>
  <r>
    <x v="32"/>
    <s v="CUARTO SUPREME GAS"/>
    <n v="0"/>
    <m/>
    <n v="0"/>
    <s v="PREDETERMINADO"/>
    <n v="0"/>
    <n v="0"/>
    <n v="0"/>
    <n v="3500"/>
    <n v="1660540"/>
    <n v="0"/>
    <n v="0"/>
    <n v="3500"/>
    <n v="0"/>
    <n v="1660540"/>
    <n v="474.44"/>
    <n v="1660540"/>
    <s v="PRODUCTO"/>
    <d v="2013-03-2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131"/>
    <n v="474.44"/>
    <n v="474.44"/>
    <n v="9"/>
    <n v="16"/>
    <s v="%"/>
    <m/>
    <n v="474.44"/>
    <n v="0"/>
    <n v="0"/>
    <n v="0"/>
    <n v="0"/>
    <n v="830010717"/>
    <s v="PLASTICOS RAINBOW SAS"/>
    <m/>
    <s v="Cuarto supreme Gas"/>
    <n v="0"/>
    <n v="0"/>
    <n v="3500"/>
    <n v="0"/>
    <n v="0"/>
    <n v="0"/>
    <n v="0"/>
    <n v="0"/>
    <n v="0"/>
  </r>
  <r>
    <x v="33"/>
    <s v="CUARTO SUPREME MAX 10W40"/>
    <n v="0"/>
    <m/>
    <n v="0"/>
    <s v="PREDETERMINADO"/>
    <n v="0"/>
    <n v="5"/>
    <n v="2372.1999999999998"/>
    <n v="0"/>
    <n v="0"/>
    <n v="0"/>
    <n v="0"/>
    <n v="5"/>
    <n v="0"/>
    <n v="2372.1999999999998"/>
    <n v="474.44"/>
    <n v="2372.1999999999998"/>
    <s v="PRODUCTO"/>
    <d v="2012-11-16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111"/>
    <n v="474.44"/>
    <n v="474.44"/>
    <n v="9"/>
    <n v="16"/>
    <s v="%"/>
    <m/>
    <n v="409"/>
    <n v="0"/>
    <n v="0"/>
    <n v="0"/>
    <n v="0"/>
    <n v="830010717"/>
    <s v="PLASTICOS RAINBOW SAS"/>
    <m/>
    <s v="Cuarto supreme 10W40"/>
    <n v="0"/>
    <n v="0"/>
    <n v="5"/>
    <n v="0"/>
    <n v="0"/>
    <n v="0"/>
    <n v="0"/>
    <n v="0"/>
    <n v="0"/>
  </r>
  <r>
    <x v="34"/>
    <s v="DTH PLUS 1/55"/>
    <n v="0"/>
    <m/>
    <n v="0"/>
    <s v="PREDETERMINADO"/>
    <n v="0"/>
    <n v="10"/>
    <n v="9438093.8599999994"/>
    <n v="0"/>
    <n v="0"/>
    <n v="4"/>
    <n v="3775237.5440000002"/>
    <n v="6"/>
    <n v="330"/>
    <n v="5662856.3159999996"/>
    <n v="943809.38600000006"/>
    <n v="5662856.3159999996"/>
    <s v="PRODUCTO"/>
    <d v="2013-02-22T00:00:00"/>
    <m/>
    <n v="0"/>
    <n v="0"/>
    <n v="0"/>
    <n v="0"/>
    <n v="0"/>
    <n v="13"/>
    <s v="TAMBOR"/>
    <s v="gal"/>
    <s v="galones"/>
    <n v="315"/>
    <s v="TAMBOR 55 GL HIDRÁULICOS CH"/>
    <n v="301"/>
    <s v="LUBRICANTES FLUIDOS HIDRAÚLICOS"/>
    <n v="300"/>
    <s v="LUBRICANTES INDUSTRIALES"/>
    <n v="0"/>
    <s v="PREDETERMINADO"/>
    <m/>
    <m/>
    <n v="203080905"/>
    <n v="943809.38600000006"/>
    <n v="943809.38600000006"/>
    <n v="105"/>
    <n v="0"/>
    <s v="%"/>
    <m/>
    <n v="1439168"/>
    <n v="1619064"/>
    <n v="1686525"/>
    <n v="2248700"/>
    <n v="0"/>
    <n v="860005223"/>
    <s v="CHEVRON PETROLEUM COMPANY"/>
    <m/>
    <s v="DTH PLUS 1/55"/>
    <n v="0"/>
    <n v="0"/>
    <n v="10"/>
    <n v="0"/>
    <n v="55"/>
    <n v="0"/>
    <n v="0"/>
    <n v="0"/>
    <n v="0"/>
  </r>
  <r>
    <x v="35"/>
    <s v="DTH PLUS GR"/>
    <n v="0"/>
    <m/>
    <n v="0"/>
    <s v="PREDETERMINADO"/>
    <n v="0"/>
    <n v="23"/>
    <n v="333344.17959999997"/>
    <n v="0"/>
    <n v="0"/>
    <n v="0"/>
    <n v="0"/>
    <n v="23"/>
    <n v="0"/>
    <n v="333344.17959999997"/>
    <n v="14493.225200000001"/>
    <n v="333344.17959999997"/>
    <s v="PRODUCTO"/>
    <d v="2013-02-22T00:00:00"/>
    <m/>
    <n v="0"/>
    <n v="0"/>
    <n v="0"/>
    <n v="0"/>
    <n v="0"/>
    <n v="13"/>
    <s v="TAMBOR"/>
    <s v="gal"/>
    <s v="galones"/>
    <n v="255"/>
    <s v="FLUIDOS HIDRAÚLICOS GR"/>
    <n v="301"/>
    <s v="LUBRICANTES FLUIDOS HIDRAÚLICOS"/>
    <n v="300"/>
    <s v="LUBRICANTES INDUSTRIALES"/>
    <n v="0"/>
    <s v="PREDETERMINADO"/>
    <m/>
    <m/>
    <n v="204080900"/>
    <n v="14493.225200000001"/>
    <n v="14493.225200000001"/>
    <n v="9"/>
    <n v="16"/>
    <s v="%"/>
    <m/>
    <n v="1"/>
    <n v="0"/>
    <n v="0"/>
    <n v="0"/>
    <n v="0"/>
    <n v="860005223"/>
    <s v="CHEVRON PETROLEUM COMPANY"/>
    <m/>
    <s v="DTH Plus"/>
    <n v="0"/>
    <n v="0"/>
    <n v="23"/>
    <n v="0"/>
    <n v="0"/>
    <n v="0"/>
    <n v="0"/>
    <n v="0"/>
    <n v="0"/>
  </r>
  <r>
    <x v="36"/>
    <s v="ETIQUETA CTO 2T AQUA"/>
    <n v="0"/>
    <m/>
    <n v="0"/>
    <s v="PREDETERMINADO"/>
    <n v="0"/>
    <n v="6241"/>
    <n v="2244263.6"/>
    <n v="0"/>
    <n v="0"/>
    <n v="0"/>
    <n v="0"/>
    <n v="6241"/>
    <n v="0"/>
    <n v="2244263.6"/>
    <n v="359.6"/>
    <n v="2244263.6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0633"/>
    <n v="359.6"/>
    <n v="359.6"/>
    <n v="9"/>
    <n v="16"/>
    <s v="%"/>
    <m/>
    <n v="310"/>
    <n v="0"/>
    <n v="0"/>
    <n v="0"/>
    <n v="0"/>
    <n v="890402797"/>
    <s v="GRAN COMUNICACIONES SAS"/>
    <m/>
    <s v="ETIQUETAS CTO 2T AQUA"/>
    <n v="0"/>
    <n v="0"/>
    <n v="6241"/>
    <n v="0"/>
    <n v="0"/>
    <n v="0"/>
    <n v="0"/>
    <n v="0"/>
    <n v="0"/>
  </r>
  <r>
    <x v="37"/>
    <s v="ETIQUETA CTO 2T JASO FB"/>
    <n v="0"/>
    <m/>
    <n v="0"/>
    <s v="PREDETERMINADO"/>
    <n v="0"/>
    <n v="64300"/>
    <n v="23122280"/>
    <n v="0"/>
    <n v="0"/>
    <n v="6291"/>
    <n v="2262243.6"/>
    <n v="58009"/>
    <n v="0"/>
    <n v="20860036.399999999"/>
    <n v="359.6"/>
    <n v="20860036.399999999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0621"/>
    <n v="359.6"/>
    <n v="359.6"/>
    <n v="9"/>
    <n v="16"/>
    <s v="%"/>
    <m/>
    <n v="310"/>
    <n v="0"/>
    <n v="0"/>
    <n v="0"/>
    <n v="0"/>
    <n v="890402797"/>
    <s v="GRAN COMUNICACIONES SAS"/>
    <m/>
    <s v="ETIQUETAS CTO 2T JASO FB"/>
    <n v="0"/>
    <n v="0"/>
    <n v="58009"/>
    <n v="0"/>
    <n v="0"/>
    <n v="0"/>
    <n v="0"/>
    <n v="0"/>
    <n v="0"/>
  </r>
  <r>
    <x v="38"/>
    <s v="ETIQUETA CTO 2T PLUS FD"/>
    <n v="0"/>
    <m/>
    <n v="0"/>
    <s v="PREDETERMINADO"/>
    <n v="0"/>
    <n v="5280"/>
    <n v="1650633.6"/>
    <n v="0"/>
    <n v="0"/>
    <n v="0"/>
    <n v="0"/>
    <n v="5280"/>
    <n v="0"/>
    <n v="1650633.6"/>
    <n v="312.62"/>
    <n v="1650633.6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12.62"/>
    <n v="9"/>
    <n v="16"/>
    <s v="%"/>
    <m/>
    <n v="310"/>
    <n v="0"/>
    <n v="0"/>
    <n v="0"/>
    <n v="0"/>
    <n v="890402797"/>
    <s v="GRAN COMUNICACIONES SAS"/>
    <m/>
    <s v="ETIQUETAS CTO 2T PLUS FD"/>
    <n v="0"/>
    <n v="0"/>
    <n v="5280"/>
    <n v="0"/>
    <n v="0"/>
    <n v="0"/>
    <n v="0"/>
    <n v="0"/>
    <n v="0"/>
  </r>
  <r>
    <x v="39"/>
    <s v="ETIQUETA CTO ATF DEXRN IID"/>
    <n v="0"/>
    <m/>
    <n v="0"/>
    <s v="PREDETERMINADO"/>
    <n v="0"/>
    <n v="4800"/>
    <n v="1726080"/>
    <n v="0"/>
    <n v="0"/>
    <n v="0"/>
    <n v="0"/>
    <n v="4800"/>
    <n v="0"/>
    <n v="1726080"/>
    <n v="359.6"/>
    <n v="1726080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59.6"/>
    <n v="9"/>
    <n v="16"/>
    <s v="%"/>
    <m/>
    <n v="310"/>
    <n v="0"/>
    <n v="0"/>
    <n v="0"/>
    <n v="0"/>
    <n v="890402797"/>
    <s v="GRAN COMUNICACIONES SAS"/>
    <m/>
    <s v="ETIQUETAS CTO ATF DEXRN IID"/>
    <n v="0"/>
    <n v="0"/>
    <n v="4800"/>
    <n v="0"/>
    <n v="0"/>
    <n v="0"/>
    <n v="0"/>
    <n v="0"/>
    <n v="0"/>
  </r>
  <r>
    <x v="40"/>
    <s v="ETIQUETA CTO H GEAR 75W90"/>
    <n v="0"/>
    <m/>
    <n v="0"/>
    <s v="PREDETERMINADO"/>
    <n v="0"/>
    <n v="3520"/>
    <n v="1265792"/>
    <n v="0"/>
    <n v="0"/>
    <n v="0"/>
    <n v="0"/>
    <n v="3520"/>
    <n v="0"/>
    <n v="1265792"/>
    <n v="359.6"/>
    <n v="1265792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59.6"/>
    <n v="9"/>
    <n v="16"/>
    <s v="%"/>
    <m/>
    <n v="310"/>
    <n v="0"/>
    <n v="0"/>
    <n v="0"/>
    <n v="0"/>
    <n v="890402797"/>
    <s v="GRAN COMUNICACIONES SAS"/>
    <m/>
    <s v="ETIQUETAS CTO H GEAR 75W90"/>
    <n v="0"/>
    <n v="0"/>
    <n v="3520"/>
    <n v="0"/>
    <n v="0"/>
    <n v="0"/>
    <n v="0"/>
    <n v="0"/>
    <n v="0"/>
  </r>
  <r>
    <x v="41"/>
    <s v="ETIQUETA CTO H GEAR 80W90"/>
    <n v="0"/>
    <m/>
    <n v="0"/>
    <s v="PREDETERMINADO"/>
    <n v="0"/>
    <n v="2391"/>
    <n v="747474.42"/>
    <n v="0"/>
    <n v="0"/>
    <n v="0"/>
    <n v="0"/>
    <n v="2391"/>
    <n v="0"/>
    <n v="747474.42"/>
    <n v="312.62"/>
    <n v="747474.42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12.62"/>
    <n v="9"/>
    <n v="16"/>
    <s v="%"/>
    <m/>
    <n v="310"/>
    <n v="0"/>
    <n v="0"/>
    <n v="0"/>
    <n v="0"/>
    <n v="890402797"/>
    <s v="GRAN COMUNICACIONES SAS"/>
    <m/>
    <s v="ETIQUETAS CTO H GEAR 80W90"/>
    <n v="0"/>
    <n v="0"/>
    <n v="2391"/>
    <n v="0"/>
    <n v="0"/>
    <n v="0"/>
    <n v="0"/>
    <n v="0"/>
    <n v="0"/>
  </r>
  <r>
    <x v="42"/>
    <s v="ETIQUETA CTO H GEAR 85W140"/>
    <n v="0"/>
    <m/>
    <n v="0"/>
    <s v="PREDETERMINADO"/>
    <n v="0"/>
    <n v="3944"/>
    <n v="1418262.4"/>
    <n v="0"/>
    <n v="0"/>
    <n v="0"/>
    <n v="0"/>
    <n v="3944"/>
    <n v="0"/>
    <n v="1418262.4"/>
    <n v="359.6"/>
    <n v="1418262.4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0731"/>
    <n v="359.6"/>
    <n v="359.6"/>
    <n v="9"/>
    <n v="16"/>
    <s v="%"/>
    <m/>
    <n v="310"/>
    <n v="0"/>
    <n v="0"/>
    <n v="0"/>
    <n v="0"/>
    <n v="890402797"/>
    <s v="GRAN COMUNICACIONES SAS"/>
    <m/>
    <s v="ETIQUETAS CTO H GEAR 85W140"/>
    <n v="0"/>
    <n v="0"/>
    <n v="3944"/>
    <n v="0"/>
    <n v="0"/>
    <n v="0"/>
    <n v="0"/>
    <n v="0"/>
    <n v="0"/>
  </r>
  <r>
    <x v="43"/>
    <s v="ETIQUETA CTO HYDRAULI 10W"/>
    <n v="0"/>
    <m/>
    <n v="0"/>
    <s v="PREDETERMINADO"/>
    <n v="0"/>
    <n v="400"/>
    <n v="143840"/>
    <n v="0"/>
    <n v="0"/>
    <n v="0"/>
    <n v="0"/>
    <n v="400"/>
    <n v="0"/>
    <n v="143840"/>
    <n v="359.6"/>
    <n v="143840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59.6"/>
    <n v="9"/>
    <n v="16"/>
    <s v="%"/>
    <m/>
    <n v="310"/>
    <n v="0"/>
    <n v="0"/>
    <n v="0"/>
    <n v="0"/>
    <n v="890402797"/>
    <s v="GRAN COMUNICACIONES SAS"/>
    <m/>
    <s v="ETIQUETAS CTO HYDRAULI 10W"/>
    <n v="0"/>
    <n v="0"/>
    <n v="400"/>
    <n v="0"/>
    <n v="0"/>
    <n v="0"/>
    <n v="0"/>
    <n v="0"/>
    <n v="0"/>
  </r>
  <r>
    <x v="44"/>
    <s v="ETIQUETA CTO OUTBOARD 4T"/>
    <n v="0"/>
    <m/>
    <n v="0"/>
    <s v="PREDETERMINADO"/>
    <n v="0"/>
    <n v="224"/>
    <n v="80550.399999999994"/>
    <n v="0"/>
    <n v="0"/>
    <n v="0"/>
    <n v="0"/>
    <n v="224"/>
    <n v="0"/>
    <n v="80550.399999999994"/>
    <n v="359.6"/>
    <n v="80550.399999999994"/>
    <s v="PRODUCTO"/>
    <d v="2012-12-26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0531"/>
    <n v="359.6"/>
    <n v="359.6"/>
    <n v="9"/>
    <n v="16"/>
    <s v="%"/>
    <m/>
    <n v="235"/>
    <n v="0"/>
    <n v="0"/>
    <n v="0"/>
    <n v="0"/>
    <n v="890402797"/>
    <s v="GRAN COMUNICACIONES SAS"/>
    <m/>
    <s v="CTO OUTBOARD 4T"/>
    <n v="0"/>
    <n v="0"/>
    <n v="224"/>
    <n v="0"/>
    <n v="0"/>
    <n v="0"/>
    <n v="0"/>
    <n v="0"/>
    <n v="0"/>
  </r>
  <r>
    <x v="45"/>
    <s v="ETIQUETA CTO POWER ISO 68"/>
    <n v="0"/>
    <m/>
    <n v="0"/>
    <s v="PREDETERMINADO"/>
    <n v="0"/>
    <n v="16636"/>
    <n v="5982305.5999999996"/>
    <n v="0"/>
    <n v="0"/>
    <n v="1032"/>
    <n v="371107.2"/>
    <n v="15604"/>
    <n v="0"/>
    <n v="5611198.4000000004"/>
    <n v="359.6"/>
    <n v="5611198.4000000004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59.6"/>
    <n v="9"/>
    <n v="16"/>
    <s v="%"/>
    <m/>
    <n v="310"/>
    <n v="0"/>
    <n v="0"/>
    <n v="0"/>
    <n v="0"/>
    <n v="890402797"/>
    <s v="GRAN COMUNICACIONES SAS"/>
    <m/>
    <s v="ETIQUETAS CTO POWER ISO 68"/>
    <n v="0"/>
    <n v="0"/>
    <n v="15604"/>
    <n v="0"/>
    <n v="0"/>
    <n v="0"/>
    <n v="0"/>
    <n v="0"/>
    <n v="0"/>
  </r>
  <r>
    <x v="46"/>
    <s v="ETIQUETA GAL H GEAR 75W90"/>
    <n v="0"/>
    <m/>
    <n v="0"/>
    <s v="PREDETERMINADO"/>
    <n v="0"/>
    <n v="1320"/>
    <n v="1806816"/>
    <n v="0"/>
    <n v="0"/>
    <n v="0"/>
    <n v="0"/>
    <n v="1320"/>
    <n v="0"/>
    <n v="1806816"/>
    <n v="1368.8"/>
    <n v="1806816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1368.8"/>
    <n v="9"/>
    <n v="16"/>
    <s v="%"/>
    <m/>
    <n v="1180"/>
    <n v="0"/>
    <n v="0"/>
    <n v="0"/>
    <n v="0"/>
    <n v="890402797"/>
    <s v="GRAN COMUNICACIONES SAS"/>
    <m/>
    <s v="ETIQUETAS GAL H GEAR 75W90"/>
    <n v="0"/>
    <n v="0"/>
    <n v="1320"/>
    <n v="0"/>
    <n v="0"/>
    <n v="0"/>
    <n v="0"/>
    <n v="0"/>
    <n v="0"/>
  </r>
  <r>
    <x v="47"/>
    <s v="ETIQUETA GAL H GEAR 85W140"/>
    <n v="0"/>
    <m/>
    <n v="0"/>
    <s v="PREDETERMINADO"/>
    <n v="0"/>
    <n v="870"/>
    <n v="1190856"/>
    <n v="0"/>
    <n v="0"/>
    <n v="0"/>
    <n v="0"/>
    <n v="870"/>
    <n v="0"/>
    <n v="1190856"/>
    <n v="1368.8"/>
    <n v="1190856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1368.8"/>
    <n v="9"/>
    <n v="16"/>
    <s v="%"/>
    <m/>
    <n v="1180"/>
    <n v="0"/>
    <n v="0"/>
    <n v="0"/>
    <n v="0"/>
    <n v="890402797"/>
    <s v="GRAN COMUNICACIONES SAS"/>
    <m/>
    <s v="ETIQUETAS GAL H GEAR 85W140"/>
    <n v="0"/>
    <n v="0"/>
    <n v="870"/>
    <n v="0"/>
    <n v="0"/>
    <n v="0"/>
    <n v="0"/>
    <n v="0"/>
    <n v="0"/>
  </r>
  <r>
    <x v="48"/>
    <s v="ETIQUETA GAL HYDRAULI 10W"/>
    <n v="0"/>
    <m/>
    <n v="0"/>
    <s v="PREDETERMINADO"/>
    <n v="0"/>
    <n v="60"/>
    <n v="82128"/>
    <n v="0"/>
    <n v="0"/>
    <n v="0"/>
    <n v="0"/>
    <n v="60"/>
    <n v="0"/>
    <n v="82128"/>
    <n v="1368.8"/>
    <n v="82128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1368.8"/>
    <n v="9"/>
    <n v="16"/>
    <s v="%"/>
    <m/>
    <n v="1180"/>
    <n v="0"/>
    <n v="0"/>
    <n v="0"/>
    <n v="0"/>
    <n v="890402797"/>
    <s v="GRAN COMUNICACIONES SAS"/>
    <m/>
    <s v="ETIQUETAS GAL HYDRAULI 10W"/>
    <n v="0"/>
    <n v="0"/>
    <n v="60"/>
    <n v="0"/>
    <n v="0"/>
    <n v="0"/>
    <n v="0"/>
    <n v="0"/>
    <n v="0"/>
  </r>
  <r>
    <x v="49"/>
    <s v="ETIQUETA GAL POWER ISO 68"/>
    <n v="0"/>
    <m/>
    <n v="0"/>
    <s v="PREDETERMINADO"/>
    <n v="0"/>
    <n v="476"/>
    <n v="651548.80000000005"/>
    <n v="0"/>
    <n v="0"/>
    <n v="0"/>
    <n v="0"/>
    <n v="476"/>
    <n v="0"/>
    <n v="651548.80000000005"/>
    <n v="1368.8"/>
    <n v="651548.80000000005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1368.8"/>
    <n v="9"/>
    <n v="16"/>
    <s v="%"/>
    <m/>
    <n v="1180"/>
    <n v="0"/>
    <n v="0"/>
    <n v="0"/>
    <n v="0"/>
    <n v="890402797"/>
    <s v="GRAN COMUNICACIONES SAS"/>
    <m/>
    <s v="ETIQUETAS GAL POWER ISO 68"/>
    <n v="0"/>
    <n v="0"/>
    <n v="476"/>
    <n v="0"/>
    <n v="0"/>
    <n v="0"/>
    <n v="0"/>
    <n v="0"/>
    <n v="0"/>
  </r>
  <r>
    <x v="50"/>
    <s v="ETIQUETA GENERICA 5 y 55 GAL.."/>
    <n v="0"/>
    <m/>
    <n v="0"/>
    <s v="PREDETERMINADO"/>
    <n v="0"/>
    <n v="10777"/>
    <n v="4687995"/>
    <n v="0"/>
    <n v="0"/>
    <n v="362"/>
    <n v="157470"/>
    <n v="10415"/>
    <n v="0"/>
    <n v="4530525"/>
    <n v="435"/>
    <n v="4530525"/>
    <s v="PRODUCTO"/>
    <d v="2012-11-16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1100"/>
    <n v="435"/>
    <n v="435"/>
    <n v="9"/>
    <n v="16"/>
    <s v="%"/>
    <m/>
    <n v="375"/>
    <n v="0"/>
    <n v="0"/>
    <n v="0"/>
    <n v="0"/>
    <n v="890402797"/>
    <s v="GRAN COMUNICACIONES SAS"/>
    <m/>
    <m/>
    <n v="0"/>
    <n v="0"/>
    <n v="10415"/>
    <n v="0"/>
    <n v="0"/>
    <n v="0"/>
    <n v="0"/>
    <n v="0"/>
    <n v="0"/>
  </r>
  <r>
    <x v="51"/>
    <s v="ETIQUETA PINTA 2T AQUA"/>
    <n v="0"/>
    <m/>
    <n v="0"/>
    <s v="PREDETERMINADO"/>
    <n v="0"/>
    <n v="162"/>
    <n v="44161.2"/>
    <n v="0"/>
    <n v="0"/>
    <n v="0"/>
    <n v="0"/>
    <n v="162"/>
    <n v="0"/>
    <n v="44161.2"/>
    <n v="272.60000000000002"/>
    <n v="44161.2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0631"/>
    <n v="272.60000000000002"/>
    <n v="272.60000000000002"/>
    <n v="9"/>
    <n v="16"/>
    <s v="%"/>
    <m/>
    <n v="235"/>
    <n v="0"/>
    <n v="0"/>
    <n v="0"/>
    <n v="0"/>
    <n v="890402797"/>
    <s v="GRAN COMUNICACIONES SAS"/>
    <m/>
    <m/>
    <n v="0"/>
    <n v="0"/>
    <n v="162"/>
    <n v="0"/>
    <n v="0"/>
    <n v="0"/>
    <n v="0"/>
    <n v="0"/>
    <n v="0"/>
  </r>
  <r>
    <x v="52"/>
    <s v="ETIQUETA PINTA 2T JASO FB"/>
    <n v="0"/>
    <m/>
    <n v="0"/>
    <s v="PREDETERMINADO"/>
    <n v="0"/>
    <n v="97910"/>
    <n v="26349539.199999999"/>
    <n v="0"/>
    <n v="0"/>
    <n v="14705"/>
    <n v="3957409.6"/>
    <n v="83205"/>
    <n v="0"/>
    <n v="22392129.600000001"/>
    <n v="269.12"/>
    <n v="22392129.600000001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272.60000000000002"/>
    <n v="269.12"/>
    <n v="9"/>
    <n v="16"/>
    <s v="%"/>
    <m/>
    <n v="235"/>
    <n v="0"/>
    <n v="0"/>
    <n v="0"/>
    <n v="0"/>
    <n v="890402797"/>
    <s v="GRAN COMUNICACIONES SAS"/>
    <m/>
    <s v="ETIQUETAS PINTA 2T JASO FB"/>
    <n v="0"/>
    <n v="0"/>
    <n v="83205"/>
    <n v="0"/>
    <n v="0"/>
    <n v="0"/>
    <n v="0"/>
    <n v="0"/>
    <n v="0"/>
  </r>
  <r>
    <x v="53"/>
    <s v="ETIQUETA PINTA 2T PLUS FD"/>
    <n v="0"/>
    <m/>
    <n v="0"/>
    <s v="PREDETERMINADO"/>
    <n v="0"/>
    <n v="3344"/>
    <n v="911574.4"/>
    <n v="0"/>
    <n v="0"/>
    <n v="0"/>
    <n v="0"/>
    <n v="3344"/>
    <n v="0"/>
    <n v="911574.4"/>
    <n v="272.60000000000002"/>
    <n v="911574.4"/>
    <s v="PRODUCTO"/>
    <d v="2012-12-26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0623"/>
    <n v="272.60000000000002"/>
    <n v="272.60000000000002"/>
    <n v="9"/>
    <n v="16"/>
    <s v="%"/>
    <m/>
    <n v="310"/>
    <n v="0"/>
    <n v="0"/>
    <n v="0"/>
    <n v="0"/>
    <n v="890402797"/>
    <s v="GRAN COMUNICACIONES SAS"/>
    <m/>
    <s v="PINTA 2T PLUS FD"/>
    <n v="0"/>
    <n v="0"/>
    <n v="3344"/>
    <n v="0"/>
    <n v="0"/>
    <n v="0"/>
    <n v="0"/>
    <n v="0"/>
    <n v="0"/>
  </r>
  <r>
    <x v="54"/>
    <s v="ETIQUETAS CTO 4T 20W50"/>
    <n v="0"/>
    <m/>
    <n v="0"/>
    <s v="PREDETERMINADO"/>
    <n v="0"/>
    <n v="38760"/>
    <n v="13938096"/>
    <n v="0"/>
    <n v="0"/>
    <n v="0"/>
    <n v="0"/>
    <n v="38760"/>
    <n v="0"/>
    <n v="13938096"/>
    <n v="359.6"/>
    <n v="13938096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59.6"/>
    <n v="9"/>
    <n v="16"/>
    <s v="%"/>
    <m/>
    <n v="310"/>
    <n v="0"/>
    <n v="0"/>
    <n v="0"/>
    <n v="0"/>
    <n v="890402797"/>
    <s v="GRAN COMUNICACIONES SAS"/>
    <m/>
    <s v="ETIQUETAS CTO 4T 20W50"/>
    <n v="0"/>
    <n v="0"/>
    <n v="38760"/>
    <n v="0"/>
    <n v="0"/>
    <n v="0"/>
    <n v="0"/>
    <n v="0"/>
    <n v="0"/>
  </r>
  <r>
    <x v="55"/>
    <s v="ETIQUETAS CTO 4T MOTO PLUS"/>
    <n v="0"/>
    <m/>
    <n v="0"/>
    <s v="PREDETERMINADO"/>
    <n v="0"/>
    <n v="2639"/>
    <n v="825004.18"/>
    <n v="0"/>
    <n v="0"/>
    <n v="0"/>
    <n v="0"/>
    <n v="2639"/>
    <n v="0"/>
    <n v="825004.18"/>
    <n v="312.62"/>
    <n v="825004.18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0511"/>
    <n v="359.6"/>
    <n v="312.62"/>
    <n v="9"/>
    <n v="16"/>
    <s v="%"/>
    <m/>
    <n v="310"/>
    <n v="0"/>
    <n v="0"/>
    <n v="0"/>
    <n v="0"/>
    <n v="890402797"/>
    <s v="GRAN COMUNICACIONES SAS"/>
    <m/>
    <s v="ETIQUETAS CTO 4T MOTO PLUS"/>
    <n v="0"/>
    <n v="0"/>
    <n v="2639"/>
    <n v="0"/>
    <n v="0"/>
    <n v="0"/>
    <n v="0"/>
    <n v="0"/>
    <n v="0"/>
  </r>
  <r>
    <x v="56"/>
    <s v="ETIQUETAS CTO EXTREME 50"/>
    <n v="0"/>
    <m/>
    <n v="0"/>
    <s v="PREDETERMINADO"/>
    <n v="0"/>
    <n v="45600"/>
    <n v="16397760"/>
    <n v="0"/>
    <n v="0"/>
    <n v="0"/>
    <n v="0"/>
    <n v="45600"/>
    <n v="0"/>
    <n v="16397760"/>
    <n v="359.6"/>
    <n v="16397760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59.6"/>
    <n v="9"/>
    <n v="16"/>
    <s v="%"/>
    <m/>
    <n v="310"/>
    <n v="0"/>
    <n v="0"/>
    <n v="0"/>
    <n v="0"/>
    <n v="890402797"/>
    <s v="GRAN COMUNICACIONES SAS"/>
    <m/>
    <s v="ETIQUETAS CTO EXTREME 50"/>
    <n v="0"/>
    <n v="0"/>
    <n v="45600"/>
    <n v="0"/>
    <n v="0"/>
    <n v="0"/>
    <n v="0"/>
    <n v="0"/>
    <n v="0"/>
  </r>
  <r>
    <x v="57"/>
    <s v="ETIQUETAS CTO H GEAR 75W85"/>
    <n v="0"/>
    <m/>
    <n v="0"/>
    <s v="PREDETERMINADO"/>
    <n v="0"/>
    <n v="1948"/>
    <n v="608983.76"/>
    <n v="0"/>
    <n v="0"/>
    <n v="0"/>
    <n v="0"/>
    <n v="1948"/>
    <n v="0"/>
    <n v="608983.76"/>
    <n v="312.62"/>
    <n v="608983.76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0711"/>
    <n v="359.6"/>
    <n v="312.62"/>
    <n v="9"/>
    <n v="16"/>
    <s v="%"/>
    <m/>
    <n v="310"/>
    <n v="0"/>
    <n v="0"/>
    <n v="0"/>
    <n v="0"/>
    <n v="890402797"/>
    <s v="GRAN COMUNICACIONES SAS"/>
    <m/>
    <s v="ETIQUETAS CTO H GEAR 75W85"/>
    <n v="0"/>
    <n v="0"/>
    <n v="1948"/>
    <n v="0"/>
    <n v="0"/>
    <n v="0"/>
    <n v="0"/>
    <n v="0"/>
    <n v="0"/>
  </r>
  <r>
    <x v="58"/>
    <s v="ETIQUETAS CTO SPECTRA PLUS"/>
    <n v="0"/>
    <m/>
    <n v="0"/>
    <s v="PREDETERMINADO"/>
    <n v="0"/>
    <n v="18408"/>
    <n v="6619516.7999999998"/>
    <n v="0"/>
    <n v="0"/>
    <n v="0"/>
    <n v="0"/>
    <n v="18408"/>
    <n v="0"/>
    <n v="6619516.7999999998"/>
    <n v="359.6"/>
    <n v="6619516.7999999998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59.6"/>
    <n v="9"/>
    <n v="16"/>
    <s v="%"/>
    <m/>
    <n v="310"/>
    <n v="0"/>
    <n v="0"/>
    <n v="0"/>
    <n v="0"/>
    <n v="890402797"/>
    <s v="GRAN COMUNICACIONES SAS"/>
    <m/>
    <s v="ETIQUETAS CTO SPECTRA PLUS"/>
    <n v="0"/>
    <n v="0"/>
    <n v="18408"/>
    <n v="0"/>
    <n v="0"/>
    <n v="0"/>
    <n v="0"/>
    <n v="0"/>
    <n v="0"/>
  </r>
  <r>
    <x v="59"/>
    <s v="ETIQUETAS CTO SUPRE 20W50"/>
    <n v="0"/>
    <m/>
    <n v="0"/>
    <s v="PREDETERMINADO"/>
    <n v="0"/>
    <n v="18464"/>
    <n v="6639654.4000000004"/>
    <n v="0"/>
    <n v="0"/>
    <n v="0"/>
    <n v="0"/>
    <n v="18464"/>
    <n v="0"/>
    <n v="6639654.4000000004"/>
    <n v="359.6"/>
    <n v="6639654.4000000004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59.6"/>
    <n v="9"/>
    <n v="16"/>
    <s v="%"/>
    <m/>
    <n v="310"/>
    <n v="0"/>
    <n v="0"/>
    <n v="0"/>
    <n v="0"/>
    <n v="890402797"/>
    <s v="GRAN COMUNICACIONES SAS"/>
    <m/>
    <s v="ETIQUETAS CTO SUPRE 20W50"/>
    <n v="0"/>
    <n v="0"/>
    <n v="18464"/>
    <n v="0"/>
    <n v="0"/>
    <n v="0"/>
    <n v="0"/>
    <n v="0"/>
    <n v="0"/>
  </r>
  <r>
    <x v="60"/>
    <s v="ETIQUETAS CTO SUPRE 25W60"/>
    <n v="0"/>
    <m/>
    <n v="0"/>
    <s v="PREDETERMINADO"/>
    <n v="0"/>
    <n v="5672"/>
    <n v="2039651.2"/>
    <n v="0"/>
    <n v="0"/>
    <n v="0"/>
    <n v="0"/>
    <n v="5672"/>
    <n v="0"/>
    <n v="2039651.2"/>
    <n v="359.6"/>
    <n v="2039651.2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59.6"/>
    <n v="9"/>
    <n v="16"/>
    <s v="%"/>
    <m/>
    <n v="310"/>
    <n v="0"/>
    <n v="0"/>
    <n v="0"/>
    <n v="0"/>
    <n v="890402797"/>
    <s v="GRAN COMUNICACIONES SAS"/>
    <m/>
    <s v="ETIQUETAS CTO SUPRE 25W60"/>
    <n v="0"/>
    <n v="0"/>
    <n v="5672"/>
    <n v="0"/>
    <n v="0"/>
    <n v="0"/>
    <n v="0"/>
    <n v="0"/>
    <n v="0"/>
  </r>
  <r>
    <x v="61"/>
    <s v="ETIQUETAS CTO SUPRE GAS 20W 50"/>
    <n v="0"/>
    <m/>
    <n v="0"/>
    <s v="PREDETERMINADO"/>
    <n v="0"/>
    <n v="3736"/>
    <n v="1167948.32"/>
    <n v="0"/>
    <n v="0"/>
    <n v="0"/>
    <n v="0"/>
    <n v="3736"/>
    <n v="0"/>
    <n v="1167948.32"/>
    <n v="312.62"/>
    <n v="1167948.32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12.62"/>
    <n v="9"/>
    <n v="16"/>
    <s v="%"/>
    <m/>
    <n v="310"/>
    <n v="0"/>
    <n v="0"/>
    <n v="0"/>
    <n v="0"/>
    <n v="890402797"/>
    <s v="GRAN COMUNICACIONES SAS"/>
    <m/>
    <s v="ETIQUETAS CTO SUPRE GAS 20W 50"/>
    <n v="0"/>
    <n v="0"/>
    <n v="3736"/>
    <n v="0"/>
    <n v="0"/>
    <n v="0"/>
    <n v="0"/>
    <n v="0"/>
    <n v="0"/>
  </r>
  <r>
    <x v="62"/>
    <s v="ETIQUETAS CTO SUPREME MAX 10W40"/>
    <n v="0"/>
    <m/>
    <n v="0"/>
    <s v="PREDETERMINADO"/>
    <n v="0"/>
    <n v="7709"/>
    <n v="2409987.58"/>
    <n v="0"/>
    <n v="0"/>
    <n v="0"/>
    <n v="0"/>
    <n v="7709"/>
    <n v="0"/>
    <n v="2409987.58"/>
    <n v="312.62"/>
    <n v="2409987.58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0111"/>
    <n v="359.6"/>
    <n v="312.62"/>
    <n v="9"/>
    <n v="16"/>
    <s v="%"/>
    <m/>
    <n v="310"/>
    <n v="0"/>
    <n v="0"/>
    <n v="0"/>
    <n v="0"/>
    <n v="890402797"/>
    <s v="GRAN COMUNICACIONES SAS"/>
    <m/>
    <s v="ETIQUETAS CTO SUPRE 10W40"/>
    <n v="0"/>
    <n v="0"/>
    <n v="7709"/>
    <n v="0"/>
    <n v="0"/>
    <n v="0"/>
    <n v="0"/>
    <n v="0"/>
    <n v="0"/>
  </r>
  <r>
    <x v="63"/>
    <s v="ETIQUETAS CTO TRUCK 50"/>
    <n v="0"/>
    <m/>
    <n v="0"/>
    <s v="PREDETERMINADO"/>
    <n v="0"/>
    <n v="5840"/>
    <n v="2100064"/>
    <n v="0"/>
    <n v="0"/>
    <n v="1300"/>
    <n v="467480"/>
    <n v="4540"/>
    <n v="0"/>
    <n v="1632584"/>
    <n v="359.6"/>
    <n v="1632584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359.6"/>
    <n v="359.6"/>
    <n v="9"/>
    <n v="16"/>
    <s v="%"/>
    <m/>
    <n v="310"/>
    <n v="0"/>
    <n v="0"/>
    <n v="0"/>
    <n v="0"/>
    <n v="890402797"/>
    <s v="GRAN COMUNICACIONES SAS"/>
    <m/>
    <s v="ETIQUETAS CTO TRUCK 50"/>
    <n v="0"/>
    <n v="0"/>
    <n v="4540"/>
    <n v="0"/>
    <n v="0"/>
    <n v="0"/>
    <n v="0"/>
    <n v="0"/>
    <n v="0"/>
  </r>
  <r>
    <x v="64"/>
    <s v="ETIQUETAS GAL EXTREME 50"/>
    <n v="0"/>
    <m/>
    <n v="0"/>
    <s v="PREDETERMINADO"/>
    <n v="0"/>
    <n v="2470"/>
    <n v="3380936"/>
    <n v="0"/>
    <n v="0"/>
    <n v="0"/>
    <n v="0"/>
    <n v="2470"/>
    <n v="0"/>
    <n v="3380936"/>
    <n v="1368.8"/>
    <n v="3380936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1368.8"/>
    <n v="9"/>
    <n v="16"/>
    <s v="%"/>
    <m/>
    <n v="1180"/>
    <n v="0"/>
    <n v="0"/>
    <n v="0"/>
    <n v="0"/>
    <n v="890402797"/>
    <s v="GRAN COMUNICACIONES SAS"/>
    <m/>
    <s v="ETIQUETAS GAL EXTREME 50"/>
    <n v="0"/>
    <n v="0"/>
    <n v="2470"/>
    <n v="0"/>
    <n v="0"/>
    <n v="0"/>
    <n v="0"/>
    <n v="0"/>
    <n v="0"/>
  </r>
  <r>
    <x v="65"/>
    <s v="ETIQUETAS GAL SPECTRA MAX 15W40"/>
    <n v="0"/>
    <m/>
    <n v="0"/>
    <s v="PREDETERMINADO"/>
    <n v="0"/>
    <n v="498"/>
    <n v="406975.56"/>
    <n v="0"/>
    <n v="0"/>
    <n v="0"/>
    <n v="0"/>
    <n v="498"/>
    <n v="0"/>
    <n v="406975.56"/>
    <n v="817.22"/>
    <n v="406975.56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817.22"/>
    <n v="9"/>
    <n v="16"/>
    <s v="%"/>
    <m/>
    <n v="1180"/>
    <n v="0"/>
    <n v="0"/>
    <n v="0"/>
    <n v="0"/>
    <n v="890402797"/>
    <s v="GRAN COMUNICACIONES SAS"/>
    <m/>
    <s v="ETIQUETAS GAL SPECTRA MAX"/>
    <n v="0"/>
    <n v="0"/>
    <n v="498"/>
    <n v="0"/>
    <n v="0"/>
    <n v="0"/>
    <n v="0"/>
    <n v="0"/>
    <n v="0"/>
  </r>
  <r>
    <x v="66"/>
    <s v="ETIQUETAS GAL SPECTRA PLUS"/>
    <n v="0"/>
    <m/>
    <n v="0"/>
    <s v="PREDETERMINADO"/>
    <n v="0"/>
    <n v="5070"/>
    <n v="6939816"/>
    <n v="0"/>
    <n v="0"/>
    <n v="0"/>
    <n v="0"/>
    <n v="5070"/>
    <n v="0"/>
    <n v="6939816"/>
    <n v="1368.8"/>
    <n v="6939816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1368.8"/>
    <n v="9"/>
    <n v="16"/>
    <s v="%"/>
    <m/>
    <n v="1180"/>
    <n v="0"/>
    <n v="0"/>
    <n v="0"/>
    <n v="0"/>
    <n v="890402797"/>
    <s v="GRAN COMUNICACIONES SAS"/>
    <m/>
    <s v="ETIQUETAS GAL SPECTRA PLUS"/>
    <n v="0"/>
    <n v="0"/>
    <n v="5070"/>
    <n v="0"/>
    <n v="0"/>
    <n v="0"/>
    <n v="0"/>
    <n v="0"/>
    <n v="0"/>
  </r>
  <r>
    <x v="67"/>
    <s v="ETIQUETAS GAL SUPRE 25W60"/>
    <n v="0"/>
    <m/>
    <n v="0"/>
    <s v="PREDETERMINADO"/>
    <n v="0"/>
    <n v="200"/>
    <n v="273760"/>
    <n v="0"/>
    <n v="0"/>
    <n v="0"/>
    <n v="0"/>
    <n v="200"/>
    <n v="0"/>
    <n v="273760"/>
    <n v="1368.8"/>
    <n v="273760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1368.8"/>
    <n v="9"/>
    <n v="16"/>
    <s v="%"/>
    <m/>
    <n v="1180"/>
    <n v="0"/>
    <n v="0"/>
    <n v="0"/>
    <n v="0"/>
    <n v="890402797"/>
    <s v="GRAN COMUNICACIONES SAS"/>
    <m/>
    <s v="ETIQUETAS GAL SUPRE 25W60"/>
    <n v="0"/>
    <n v="0"/>
    <n v="200"/>
    <n v="0"/>
    <n v="0"/>
    <n v="0"/>
    <n v="0"/>
    <n v="0"/>
    <n v="0"/>
  </r>
  <r>
    <x v="68"/>
    <s v="ETIQUETAS GAL SUPRE GAS 20W50"/>
    <n v="0"/>
    <m/>
    <n v="0"/>
    <s v="PREDETERMINADO"/>
    <n v="0"/>
    <n v="921"/>
    <n v="752659.62"/>
    <n v="0"/>
    <n v="0"/>
    <n v="0"/>
    <n v="0"/>
    <n v="921"/>
    <n v="0"/>
    <n v="752659.62"/>
    <n v="817.22"/>
    <n v="752659.62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817.22"/>
    <n v="9"/>
    <n v="16"/>
    <s v="%"/>
    <m/>
    <n v="1180"/>
    <n v="0"/>
    <n v="0"/>
    <n v="0"/>
    <n v="0"/>
    <n v="890402797"/>
    <s v="GRAN COMUNICACIONES SAS"/>
    <m/>
    <s v="ETIQUETAS GAL SUPRE GAS"/>
    <n v="0"/>
    <n v="0"/>
    <n v="921"/>
    <n v="0"/>
    <n v="0"/>
    <n v="0"/>
    <n v="0"/>
    <n v="0"/>
    <n v="0"/>
  </r>
  <r>
    <x v="69"/>
    <s v="ETIQUETAS GAL SUPREME 20W50"/>
    <n v="0"/>
    <m/>
    <n v="0"/>
    <s v="PREDETERMINADO"/>
    <n v="0"/>
    <n v="2452"/>
    <n v="3356297.6"/>
    <n v="0"/>
    <n v="0"/>
    <n v="0"/>
    <n v="0"/>
    <n v="2452"/>
    <n v="0"/>
    <n v="3356297.6"/>
    <n v="1368.8"/>
    <n v="3356297.6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1368.8"/>
    <n v="9"/>
    <n v="16"/>
    <s v="%"/>
    <m/>
    <n v="1180"/>
    <n v="0"/>
    <n v="0"/>
    <n v="0"/>
    <n v="0"/>
    <n v="890402797"/>
    <s v="GRAN COMUNICACIONES SAS"/>
    <m/>
    <s v="ETIQUETAS GAL SUPRE 20W50"/>
    <n v="0"/>
    <n v="0"/>
    <n v="2452"/>
    <n v="0"/>
    <n v="0"/>
    <n v="0"/>
    <n v="0"/>
    <n v="0"/>
    <n v="0"/>
  </r>
  <r>
    <x v="70"/>
    <s v="ETIQUETAS GAL SUPREME MAX 10W40"/>
    <n v="0"/>
    <m/>
    <n v="0"/>
    <s v="PREDETERMINADO"/>
    <n v="0"/>
    <n v="2171"/>
    <n v="1774184.62"/>
    <n v="0"/>
    <n v="0"/>
    <n v="0"/>
    <n v="0"/>
    <n v="2171"/>
    <n v="0"/>
    <n v="1774184.62"/>
    <n v="817.22"/>
    <n v="1774184.62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40112"/>
    <n v="1368.8"/>
    <n v="817.22"/>
    <n v="9"/>
    <n v="16"/>
    <s v="%"/>
    <m/>
    <n v="1180"/>
    <n v="0"/>
    <n v="0"/>
    <n v="0"/>
    <n v="0"/>
    <n v="890402797"/>
    <s v="GRAN COMUNICACIONES SAS"/>
    <m/>
    <s v="ETIQUETAS GAL SUPRE 10W40"/>
    <n v="0"/>
    <n v="0"/>
    <n v="2171"/>
    <n v="0"/>
    <n v="0"/>
    <n v="0"/>
    <n v="0"/>
    <n v="0"/>
    <n v="0"/>
  </r>
  <r>
    <x v="71"/>
    <s v="ETIQUETAS GAL TRUCK 50"/>
    <n v="0"/>
    <m/>
    <n v="0"/>
    <s v="PREDETERMINADO"/>
    <n v="0"/>
    <n v="1460"/>
    <n v="1998448"/>
    <n v="0"/>
    <n v="0"/>
    <n v="650"/>
    <n v="889720"/>
    <n v="810"/>
    <n v="0"/>
    <n v="1108728"/>
    <n v="1368.8"/>
    <n v="1108728"/>
    <s v="PRODUCTO"/>
    <d v="2012-11-3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368.8"/>
    <n v="1368.8"/>
    <n v="9"/>
    <n v="16"/>
    <s v="%"/>
    <m/>
    <n v="1180"/>
    <n v="0"/>
    <n v="0"/>
    <n v="0"/>
    <n v="0"/>
    <n v="890402797"/>
    <s v="GRAN COMUNICACIONES SAS"/>
    <m/>
    <s v="ETIQUETAS GAL TRUCK 50"/>
    <n v="0"/>
    <n v="0"/>
    <n v="810"/>
    <n v="0"/>
    <n v="0"/>
    <n v="0"/>
    <n v="0"/>
    <n v="0"/>
    <n v="0"/>
  </r>
  <r>
    <x v="72"/>
    <s v="GALON POWER ISO 68"/>
    <n v="0"/>
    <m/>
    <n v="0"/>
    <s v="PREDETERMINADO"/>
    <n v="0"/>
    <n v="0"/>
    <n v="0"/>
    <n v="645"/>
    <n v="1050472.8"/>
    <n v="0"/>
    <n v="0"/>
    <n v="645"/>
    <n v="0"/>
    <n v="1050472.8"/>
    <n v="1628.64"/>
    <n v="1050472.8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912"/>
    <n v="1628.64"/>
    <n v="1628.64"/>
    <n v="9"/>
    <n v="16"/>
    <s v="%"/>
    <m/>
    <n v="1404"/>
    <n v="0"/>
    <n v="0"/>
    <n v="0"/>
    <n v="0"/>
    <n v="830010717"/>
    <s v="PLASTICOS RAINBOW SAS"/>
    <m/>
    <s v="Galon Power Iso 68"/>
    <n v="0"/>
    <n v="0"/>
    <n v="645"/>
    <n v="0"/>
    <n v="0"/>
    <n v="0"/>
    <n v="0"/>
    <n v="0"/>
    <n v="0"/>
  </r>
  <r>
    <x v="73"/>
    <s v="GALON SPECTRA MAX 15W40"/>
    <n v="0"/>
    <m/>
    <n v="0"/>
    <s v="PREDETERMINADO"/>
    <n v="0"/>
    <n v="9"/>
    <n v="14657.76"/>
    <n v="0"/>
    <n v="0"/>
    <n v="0"/>
    <n v="0"/>
    <n v="9"/>
    <n v="0"/>
    <n v="14657.76"/>
    <n v="1628.64"/>
    <n v="14657.76"/>
    <s v="PRODUCTO"/>
    <d v="2012-11-16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312"/>
    <n v="1628.64"/>
    <n v="1628.64"/>
    <n v="9"/>
    <n v="16"/>
    <s v="%"/>
    <m/>
    <n v="1404"/>
    <n v="0"/>
    <n v="0"/>
    <n v="0"/>
    <n v="0"/>
    <n v="830010717"/>
    <s v="PLASTICOS RAINBOW SAS"/>
    <m/>
    <s v="Galon spectra Max"/>
    <n v="0"/>
    <n v="0"/>
    <n v="9"/>
    <n v="0"/>
    <n v="0"/>
    <n v="0"/>
    <n v="0"/>
    <n v="0"/>
    <n v="0"/>
  </r>
  <r>
    <x v="74"/>
    <s v="GALON SPECTRA PLUS"/>
    <n v="0"/>
    <m/>
    <n v="0"/>
    <s v="PREDETERMINADO"/>
    <n v="0"/>
    <n v="506"/>
    <n v="824091.84"/>
    <n v="660"/>
    <n v="1074902.3999999999"/>
    <n v="0"/>
    <n v="0"/>
    <n v="1166"/>
    <n v="0"/>
    <n v="1898994.24"/>
    <n v="1628.64"/>
    <n v="1898994.24"/>
    <s v="PRODUCTO"/>
    <d v="2013-03-2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628.64"/>
    <n v="1628.64"/>
    <n v="9"/>
    <n v="16"/>
    <s v="%"/>
    <m/>
    <n v="1404"/>
    <n v="0"/>
    <n v="0"/>
    <n v="0"/>
    <n v="0"/>
    <n v="830010717"/>
    <s v="PLASTICOS RAINBOW SAS"/>
    <m/>
    <s v="Galon Spectra Plus"/>
    <n v="0"/>
    <n v="0"/>
    <n v="1166"/>
    <n v="0"/>
    <n v="0"/>
    <n v="0"/>
    <n v="0"/>
    <n v="0"/>
    <n v="0"/>
  </r>
  <r>
    <x v="75"/>
    <s v="GALON SUPREME 20W50"/>
    <n v="0"/>
    <m/>
    <n v="0"/>
    <s v="PREDETERMINADO"/>
    <n v="0"/>
    <n v="263"/>
    <n v="428332.32"/>
    <n v="0"/>
    <n v="0"/>
    <n v="0"/>
    <n v="0"/>
    <n v="263"/>
    <n v="0"/>
    <n v="428332.32"/>
    <n v="1628.64"/>
    <n v="428332.32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122"/>
    <n v="1628.64"/>
    <n v="1628.64"/>
    <n v="9"/>
    <n v="16"/>
    <s v="%"/>
    <m/>
    <n v="1404"/>
    <n v="0"/>
    <n v="0"/>
    <n v="0"/>
    <n v="0"/>
    <n v="830010717"/>
    <s v="PLASTICOS RAINBOW SAS"/>
    <m/>
    <s v="Galon supreme 20W50"/>
    <n v="0"/>
    <n v="0"/>
    <n v="923"/>
    <n v="0"/>
    <n v="0"/>
    <n v="0"/>
    <n v="0"/>
    <n v="0"/>
    <n v="0"/>
  </r>
  <r>
    <x v="76"/>
    <s v="GALON SUPREME MAX 10W40"/>
    <n v="0"/>
    <m/>
    <n v="0"/>
    <s v="PREDETERMINADO"/>
    <n v="0"/>
    <n v="11"/>
    <n v="17915.04"/>
    <n v="0"/>
    <n v="0"/>
    <n v="0"/>
    <n v="0"/>
    <n v="11"/>
    <n v="0"/>
    <n v="17915.04"/>
    <n v="1628.64"/>
    <n v="17915.04"/>
    <s v="PRODUCTO"/>
    <d v="2012-11-16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112"/>
    <n v="1628.64"/>
    <n v="1628.64"/>
    <n v="9"/>
    <n v="16"/>
    <s v="%"/>
    <m/>
    <n v="1404"/>
    <n v="0"/>
    <n v="0"/>
    <n v="0"/>
    <n v="0"/>
    <n v="830010717"/>
    <s v="PLASTICOS RAINBOW SAS"/>
    <m/>
    <s v="Galon supreme 10W40"/>
    <n v="0"/>
    <n v="0"/>
    <n v="11"/>
    <n v="0"/>
    <n v="0"/>
    <n v="0"/>
    <n v="0"/>
    <n v="0"/>
    <n v="0"/>
  </r>
  <r>
    <x v="77"/>
    <s v="HIGH GEAR 75W-85 GL-4 - 12/1"/>
    <n v="0"/>
    <m/>
    <n v="0"/>
    <s v="PREDETERMINADO"/>
    <n v="0"/>
    <n v="106"/>
    <n v="5960730.2133999998"/>
    <n v="0"/>
    <n v="0"/>
    <n v="0"/>
    <n v="0"/>
    <n v="106"/>
    <n v="318"/>
    <n v="5960730.2133999998"/>
    <n v="56233.303899999999"/>
    <n v="5960730.2133999998"/>
    <s v="PRODUCTO"/>
    <d v="2012-12-26T00:00:00"/>
    <d v="2013-03-07T00:00:00"/>
    <n v="0"/>
    <n v="0"/>
    <n v="0"/>
    <n v="0"/>
    <n v="0"/>
    <n v="3"/>
    <s v="CAJA 12*900"/>
    <s v="gal"/>
    <s v="galones"/>
    <n v="266"/>
    <s v="CAJA X 12 CUARTOS TRANSMISIONES CH"/>
    <n v="203"/>
    <s v="LUBRICANTES PARA TRANSMISIONES Y ENGRANAJES AUTOMOTRICES"/>
    <n v="200"/>
    <s v="LUBRICANTES AUTOMOTRICES"/>
    <n v="0"/>
    <s v="PREDETERMINADO"/>
    <m/>
    <m/>
    <n v="203060101"/>
    <n v="56233.303899999999"/>
    <n v="56233.303899999999"/>
    <n v="105"/>
    <n v="0"/>
    <s v="%"/>
    <m/>
    <n v="92955"/>
    <n v="104574"/>
    <n v="108931"/>
    <n v="145242"/>
    <n v="0"/>
    <n v="860005223"/>
    <s v="CHEVRON PETROLEUM COMPANY"/>
    <m/>
    <s v="HIGH GEAR 75W-85 GL-4 - 12/1"/>
    <n v="0"/>
    <n v="0"/>
    <n v="153"/>
    <n v="0"/>
    <n v="3"/>
    <n v="0"/>
    <n v="0"/>
    <n v="0"/>
    <n v="0"/>
  </r>
  <r>
    <x v="78"/>
    <s v="HIGH GEAR 75W85 GL-4 1/5"/>
    <n v="0"/>
    <m/>
    <n v="0"/>
    <s v="PREDETERMINADO"/>
    <n v="0"/>
    <n v="172"/>
    <n v="14396693.517999999"/>
    <n v="0"/>
    <n v="0"/>
    <n v="0"/>
    <n v="0"/>
    <n v="172"/>
    <n v="860"/>
    <n v="14396693.517999999"/>
    <n v="83701.7065"/>
    <n v="14396693.517999999"/>
    <s v="PRODUCTO"/>
    <d v="2012-12-26T00:00:00"/>
    <d v="2013-02-26T00:00:00"/>
    <n v="0"/>
    <n v="0"/>
    <n v="0"/>
    <n v="0"/>
    <n v="0"/>
    <n v="11"/>
    <s v="GARRAFA"/>
    <s v="gal"/>
    <s v="galones"/>
    <n v="256"/>
    <s v="GARRAFA 5 GL TRANSMISIONES CH"/>
    <n v="203"/>
    <s v="LUBRICANTES PARA TRANSMISIONES Y ENGRANAJES AUTOMOTRICES"/>
    <n v="200"/>
    <s v="LUBRICANTES AUTOMOTRICES"/>
    <n v="0"/>
    <s v="PREDETERMINADO"/>
    <m/>
    <m/>
    <n v="203060104"/>
    <n v="83701.7065"/>
    <n v="83701.7065"/>
    <n v="105"/>
    <n v="0"/>
    <s v="%"/>
    <m/>
    <n v="140782"/>
    <n v="158380"/>
    <n v="164979"/>
    <n v="219972"/>
    <n v="0"/>
    <n v="860005223"/>
    <s v="CHEVRON PETROLEUM COMPANY"/>
    <m/>
    <s v="HIGH GEAR 75W85 GL-4 1/5"/>
    <n v="0"/>
    <n v="0"/>
    <n v="190"/>
    <n v="0"/>
    <n v="5"/>
    <n v="0"/>
    <n v="0"/>
    <n v="0"/>
    <n v="0"/>
  </r>
  <r>
    <x v="79"/>
    <s v="HIGH GEAR 75W85 GR"/>
    <n v="0"/>
    <m/>
    <n v="0"/>
    <s v="PREDETERMINADO"/>
    <n v="0"/>
    <n v="73"/>
    <n v="948951.91489999997"/>
    <n v="0"/>
    <n v="0"/>
    <n v="0"/>
    <n v="0"/>
    <n v="73"/>
    <n v="0"/>
    <n v="948951.91489999997"/>
    <n v="12999.3413"/>
    <n v="948951.91489999997"/>
    <s v="PRODUCTO"/>
    <d v="2012-12-26T00:00:00"/>
    <m/>
    <n v="0"/>
    <n v="0"/>
    <n v="0"/>
    <n v="0"/>
    <n v="0"/>
    <n v="13"/>
    <s v="TAMBOR"/>
    <s v="gal"/>
    <s v="galones"/>
    <n v="254"/>
    <s v="LUBRICANTES TRANSMISIONES Y ENGRANAJES AUT. GR"/>
    <n v="203"/>
    <s v="LUBRICANTES PARA TRANSMISIONES Y ENGRANAJES AUTOMOTRICES"/>
    <n v="200"/>
    <s v="LUBRICANTES AUTOMOTRICES"/>
    <n v="0"/>
    <s v="PREDETERMINADO"/>
    <m/>
    <m/>
    <n v="204060100"/>
    <n v="12999.3413"/>
    <n v="12999.3413"/>
    <n v="9"/>
    <n v="16"/>
    <s v="%"/>
    <m/>
    <n v="13006.48"/>
    <n v="0"/>
    <n v="0"/>
    <n v="0"/>
    <n v="0"/>
    <n v="860005223"/>
    <s v="CHEVRON PETROLEUM COMPANY"/>
    <m/>
    <s v="High Gear 75W85"/>
    <n v="0"/>
    <n v="0"/>
    <n v="73"/>
    <n v="0"/>
    <n v="0"/>
    <n v="0"/>
    <n v="0"/>
    <n v="0"/>
    <n v="0"/>
  </r>
  <r>
    <x v="80"/>
    <s v="HIGH GEAR 75W90 GL-5 1/5"/>
    <n v="0"/>
    <m/>
    <n v="0"/>
    <s v="PREDETERMINADO"/>
    <n v="0"/>
    <n v="202"/>
    <n v="17835903.504000001"/>
    <n v="0"/>
    <n v="0"/>
    <n v="0"/>
    <n v="0"/>
    <n v="202"/>
    <n v="1010"/>
    <n v="17835903.504000001"/>
    <n v="88296.551999999996"/>
    <n v="17835903.504000001"/>
    <s v="PRODUCTO"/>
    <d v="2012-12-26T00:00:00"/>
    <d v="2013-02-26T00:00:00"/>
    <n v="0"/>
    <n v="0"/>
    <n v="0"/>
    <n v="0"/>
    <n v="0"/>
    <n v="11"/>
    <s v="GARRAFA"/>
    <s v="gal"/>
    <s v="galones"/>
    <n v="256"/>
    <s v="GARRAFA 5 GL TRANSMISIONES CH"/>
    <n v="203"/>
    <s v="LUBRICANTES PARA TRANSMISIONES Y ENGRANAJES AUTOMOTRICES"/>
    <n v="200"/>
    <s v="LUBRICANTES AUTOMOTRICES"/>
    <n v="0"/>
    <s v="PREDETERMINADO"/>
    <m/>
    <m/>
    <n v="203060204"/>
    <n v="88296.551999999996"/>
    <n v="88296.551999999996"/>
    <n v="105"/>
    <n v="0"/>
    <s v="%"/>
    <m/>
    <n v="136872"/>
    <n v="153981"/>
    <n v="160396"/>
    <n v="213862"/>
    <n v="0"/>
    <n v="860005223"/>
    <s v="CHEVRON PETROLEUM COMPANY"/>
    <m/>
    <s v="HIGH GEAR 75W90 GL-5 1/5"/>
    <n v="0"/>
    <n v="0"/>
    <n v="221"/>
    <n v="0"/>
    <n v="5"/>
    <n v="0"/>
    <n v="0"/>
    <n v="0"/>
    <n v="0"/>
  </r>
  <r>
    <x v="81"/>
    <s v="HIGH GEAR 75W90 GL-5 12/1"/>
    <n v="0"/>
    <m/>
    <n v="0"/>
    <s v="PREDETERMINADO"/>
    <n v="0"/>
    <n v="70"/>
    <n v="4129314.784"/>
    <n v="0"/>
    <n v="0"/>
    <n v="0"/>
    <n v="0"/>
    <n v="70"/>
    <n v="210"/>
    <n v="4129314.784"/>
    <n v="58990.211199999998"/>
    <n v="4129314.784"/>
    <s v="PRODUCTO"/>
    <d v="2012-12-26T00:00:00"/>
    <d v="2013-02-26T00:00:00"/>
    <n v="0"/>
    <n v="0"/>
    <n v="0"/>
    <n v="0"/>
    <n v="0"/>
    <n v="3"/>
    <s v="CAJA 12*900"/>
    <s v="gal"/>
    <s v="galones"/>
    <n v="266"/>
    <s v="CAJA X 12 CUARTOS TRANSMISIONES CH"/>
    <n v="203"/>
    <s v="LUBRICANTES PARA TRANSMISIONES Y ENGRANAJES AUTOMOTRICES"/>
    <n v="200"/>
    <s v="LUBRICANTES AUTOMOTRICES"/>
    <n v="0"/>
    <s v="PREDETERMINADO"/>
    <m/>
    <m/>
    <n v="203060201"/>
    <n v="58990.211199999998"/>
    <n v="58990.211199999998"/>
    <n v="105"/>
    <n v="0"/>
    <s v="%"/>
    <m/>
    <n v="90373"/>
    <n v="101669"/>
    <n v="105905"/>
    <n v="141207"/>
    <n v="0"/>
    <n v="860005223"/>
    <s v="CHEVRON PETROLEUM COMPANY"/>
    <m/>
    <s v="HIGH GEAR 75W90 GL-5 12/1"/>
    <n v="0"/>
    <n v="0"/>
    <n v="118"/>
    <n v="0"/>
    <n v="3"/>
    <n v="0"/>
    <n v="0"/>
    <n v="0"/>
    <n v="0"/>
  </r>
  <r>
    <x v="82"/>
    <s v="HIGH GEAR 75W90 GR"/>
    <n v="0"/>
    <m/>
    <n v="0"/>
    <s v="PREDETERMINADO"/>
    <n v="0"/>
    <n v="30"/>
    <n v="417549.31199999998"/>
    <n v="0"/>
    <n v="0"/>
    <n v="0"/>
    <n v="0"/>
    <n v="30"/>
    <n v="0"/>
    <n v="417549.31199999998"/>
    <n v="13918.3104"/>
    <n v="417549.31199999998"/>
    <s v="PRODUCTO"/>
    <d v="2012-12-26T00:00:00"/>
    <m/>
    <n v="0"/>
    <n v="0"/>
    <n v="0"/>
    <n v="0"/>
    <n v="0"/>
    <n v="13"/>
    <s v="TAMBOR"/>
    <s v="gal"/>
    <s v="galones"/>
    <n v="254"/>
    <s v="LUBRICANTES TRANSMISIONES Y ENGRANAJES AUT. GR"/>
    <n v="203"/>
    <s v="LUBRICANTES PARA TRANSMISIONES Y ENGRANAJES AUTOMOTRICES"/>
    <n v="200"/>
    <s v="LUBRICANTES AUTOMOTRICES"/>
    <n v="0"/>
    <s v="PREDETERMINADO"/>
    <m/>
    <m/>
    <n v="204060200"/>
    <n v="13918.3104"/>
    <n v="13918.3104"/>
    <n v="9"/>
    <n v="16"/>
    <s v="%"/>
    <m/>
    <n v="13919.57"/>
    <n v="0"/>
    <n v="0"/>
    <n v="0"/>
    <n v="0"/>
    <n v="860005223"/>
    <s v="CHEVRON PETROLEUM COMPANY"/>
    <m/>
    <s v="High Gear 75W90"/>
    <n v="0"/>
    <n v="0"/>
    <n v="30"/>
    <n v="0"/>
    <n v="0"/>
    <n v="0"/>
    <n v="0"/>
    <n v="0"/>
    <n v="0"/>
  </r>
  <r>
    <x v="83"/>
    <s v="HIGH GEAR 80W90 GL-5 1/5"/>
    <n v="0"/>
    <m/>
    <n v="0"/>
    <s v="PREDETERMINADO"/>
    <n v="0"/>
    <n v="47"/>
    <n v="4154410.3465"/>
    <n v="0"/>
    <n v="0"/>
    <n v="0"/>
    <n v="0"/>
    <n v="47"/>
    <n v="235"/>
    <n v="4154410.3465"/>
    <n v="88391.709499999997"/>
    <n v="4154410.3465"/>
    <s v="PRODUCTO"/>
    <d v="2012-11-30T00:00:00"/>
    <d v="2013-03-13T00:00:00"/>
    <n v="0"/>
    <n v="0"/>
    <n v="0"/>
    <n v="0"/>
    <n v="0"/>
    <n v="11"/>
    <s v="GARRAFA"/>
    <s v="gal"/>
    <s v="galones"/>
    <n v="256"/>
    <s v="GARRAFA 5 GL TRANSMISIONES CH"/>
    <n v="203"/>
    <s v="LUBRICANTES PARA TRANSMISIONES Y ENGRANAJES AUTOMOTRICES"/>
    <n v="200"/>
    <s v="LUBRICANTES AUTOMOTRICES"/>
    <n v="0"/>
    <s v="PREDETERMINADO"/>
    <m/>
    <m/>
    <n v="203060304"/>
    <n v="88391.709499999997"/>
    <n v="88391.709499999997"/>
    <n v="105"/>
    <n v="0"/>
    <s v="%"/>
    <m/>
    <n v="88405"/>
    <n v="0"/>
    <n v="0"/>
    <n v="0"/>
    <n v="0"/>
    <n v="860005223"/>
    <s v="CHEVRON PETROLEUM COMPANY"/>
    <m/>
    <s v="HIGH GEAR 80W90 GL-5 1/5"/>
    <n v="0"/>
    <n v="0"/>
    <n v="101"/>
    <n v="0"/>
    <n v="5"/>
    <n v="0"/>
    <n v="0"/>
    <n v="0"/>
    <n v="0"/>
  </r>
  <r>
    <x v="84"/>
    <s v="HIGH GEAR 80W90 GL-5 1/55"/>
    <n v="0"/>
    <m/>
    <n v="0"/>
    <s v="PREDETERMINADO"/>
    <n v="0"/>
    <n v="0"/>
    <n v="0"/>
    <n v="55"/>
    <n v="47633934.645000003"/>
    <n v="10"/>
    <n v="8660715.3900000006"/>
    <n v="45"/>
    <n v="2475"/>
    <n v="38973219.255000003"/>
    <n v="866071.53899999999"/>
    <n v="38973219.255000003"/>
    <s v="PRODUCTO"/>
    <d v="2013-03-18T00:00:00"/>
    <d v="2013-03-19T00:00:00"/>
    <n v="0"/>
    <n v="0"/>
    <n v="0"/>
    <n v="0"/>
    <n v="0"/>
    <n v="13"/>
    <s v="TAMBOR"/>
    <s v="gal"/>
    <s v="galones"/>
    <n v="257"/>
    <s v="TAMBOR 55 GL TRANSMISIONES CH"/>
    <n v="203"/>
    <s v="LUBRICANTES PARA TRANSMISIONES Y ENGRANAJES AUTOMOTRICES"/>
    <n v="200"/>
    <s v="LUBRICANTES AUTOMOTRICES"/>
    <n v="0"/>
    <s v="PREDETERMINADO"/>
    <m/>
    <m/>
    <n v="203060305"/>
    <n v="866071.53899999999"/>
    <n v="866071.53899999999"/>
    <n v="105"/>
    <n v="0"/>
    <s v="%"/>
    <m/>
    <n v="913385"/>
    <n v="0"/>
    <n v="0"/>
    <n v="0"/>
    <n v="0"/>
    <n v="860005223"/>
    <s v="CHEVRON PETROLEUM COMPANY"/>
    <m/>
    <s v="HIGH GEAR 80W90 GL-5 1/55"/>
    <n v="0"/>
    <n v="0"/>
    <n v="54"/>
    <n v="0"/>
    <n v="55"/>
    <n v="0"/>
    <n v="0"/>
    <n v="0"/>
    <n v="0"/>
  </r>
  <r>
    <x v="85"/>
    <s v="HIGH GEAR 85W140 GL-5 1/5"/>
    <n v="0"/>
    <m/>
    <n v="0"/>
    <s v="PREDETERMINADO"/>
    <n v="0"/>
    <n v="0"/>
    <n v="0"/>
    <n v="106"/>
    <n v="9330466.0370000005"/>
    <n v="40"/>
    <n v="3520930.58"/>
    <n v="66"/>
    <n v="330"/>
    <n v="5809535.4570000004"/>
    <n v="88023.264500000005"/>
    <n v="5809535.4570000004"/>
    <s v="PRODUCTO"/>
    <d v="2013-03-18T00:00:00"/>
    <m/>
    <n v="0"/>
    <n v="0"/>
    <n v="0"/>
    <n v="0"/>
    <n v="0"/>
    <n v="11"/>
    <s v="GARRAFA"/>
    <s v="gal"/>
    <s v="galones"/>
    <n v="256"/>
    <s v="GARRAFA 5 GL TRANSMISIONES CH"/>
    <n v="203"/>
    <s v="LUBRICANTES PARA TRANSMISIONES Y ENGRANAJES AUTOMOTRICES"/>
    <n v="200"/>
    <s v="LUBRICANTES AUTOMOTRICES"/>
    <n v="0"/>
    <s v="PREDETERMINADO"/>
    <m/>
    <m/>
    <n v="203060404"/>
    <n v="88023.264500000005"/>
    <n v="88023.264500000005"/>
    <n v="105"/>
    <n v="0"/>
    <s v="%"/>
    <m/>
    <n v="135373"/>
    <n v="152295"/>
    <n v="158641"/>
    <n v="211521"/>
    <n v="0"/>
    <n v="860005223"/>
    <s v="CHEVRON PETROLEUM COMPANY"/>
    <m/>
    <s v="HIGH GEAR 85W140 GL-5 1/5"/>
    <n v="0"/>
    <n v="0"/>
    <n v="106"/>
    <n v="0"/>
    <n v="5"/>
    <n v="0"/>
    <n v="0"/>
    <n v="0"/>
    <n v="0"/>
  </r>
  <r>
    <x v="86"/>
    <s v="HIGH GEAR 85W140 GL-5 1/55"/>
    <n v="0"/>
    <m/>
    <n v="0"/>
    <s v="PREDETERMINADO"/>
    <n v="0"/>
    <n v="0"/>
    <n v="0"/>
    <n v="12"/>
    <n v="10908663.714"/>
    <n v="10"/>
    <n v="9090553.0950000007"/>
    <n v="2"/>
    <n v="110"/>
    <n v="1818110.6189999999"/>
    <n v="909055.30949999997"/>
    <n v="1818110.6189999999"/>
    <s v="PRODUCTO"/>
    <d v="2013-03-18T00:00:00"/>
    <m/>
    <n v="0"/>
    <n v="0"/>
    <n v="0"/>
    <n v="0"/>
    <n v="0"/>
    <n v="13"/>
    <s v="TAMBOR"/>
    <s v="gal"/>
    <s v="galones"/>
    <n v="257"/>
    <s v="TAMBOR 55 GL TRANSMISIONES CH"/>
    <n v="203"/>
    <s v="LUBRICANTES PARA TRANSMISIONES Y ENGRANAJES AUTOMOTRICES"/>
    <n v="200"/>
    <s v="LUBRICANTES AUTOMOTRICES"/>
    <n v="0"/>
    <s v="PREDETERMINADO"/>
    <m/>
    <m/>
    <n v="203060405"/>
    <n v="909055.30949999997"/>
    <n v="909055.30949999997"/>
    <n v="105"/>
    <n v="0"/>
    <s v="%"/>
    <m/>
    <n v="1388935"/>
    <n v="1562552"/>
    <n v="1627659"/>
    <n v="2170212"/>
    <n v="0"/>
    <n v="860005223"/>
    <s v="CHEVRON PETROLEUM COMPANY"/>
    <m/>
    <s v="HIGH GEAR 85W140 GL-5 1/55"/>
    <n v="0"/>
    <n v="0"/>
    <n v="12"/>
    <n v="0"/>
    <n v="55"/>
    <n v="0"/>
    <n v="0"/>
    <n v="0"/>
    <n v="0"/>
  </r>
  <r>
    <x v="87"/>
    <s v="HIGH GEAR 85W140 GR"/>
    <n v="0"/>
    <m/>
    <n v="0"/>
    <s v="PREDETERMINADO"/>
    <n v="0"/>
    <n v="0"/>
    <n v="0"/>
    <n v="1200"/>
    <n v="16589055.48"/>
    <n v="1190"/>
    <n v="16450813.351"/>
    <n v="10"/>
    <n v="0"/>
    <n v="138242.12899999999"/>
    <n v="13824.2129"/>
    <n v="138242.12899999999"/>
    <s v="PRODUCTO"/>
    <d v="2013-03-15T00:00:00"/>
    <m/>
    <n v="0"/>
    <n v="0"/>
    <n v="0"/>
    <n v="0"/>
    <n v="0"/>
    <n v="13"/>
    <s v="TAMBOR"/>
    <s v="gal"/>
    <s v="galones"/>
    <n v="254"/>
    <s v="LUBRICANTES TRANSMISIONES Y ENGRANAJES AUT. GR"/>
    <n v="203"/>
    <s v="LUBRICANTES PARA TRANSMISIONES Y ENGRANAJES AUTOMOTRICES"/>
    <n v="200"/>
    <s v="LUBRICANTES AUTOMOTRICES"/>
    <n v="0"/>
    <s v="PREDETERMINADO"/>
    <m/>
    <m/>
    <n v="204060400"/>
    <n v="13824.2129"/>
    <n v="13824.2129"/>
    <n v="9"/>
    <n v="16"/>
    <s v="%"/>
    <m/>
    <n v="1"/>
    <n v="0"/>
    <n v="0"/>
    <n v="0"/>
    <n v="0"/>
    <n v="860005223"/>
    <s v="CHEVRON PETROLEUM COMPANY"/>
    <m/>
    <s v="High Gear 85W140"/>
    <n v="0"/>
    <n v="0"/>
    <n v="10"/>
    <n v="0"/>
    <n v="0"/>
    <n v="0"/>
    <n v="0"/>
    <n v="0"/>
    <n v="0"/>
  </r>
  <r>
    <x v="88"/>
    <s v="INFINEUM D1640 TB 200 KL."/>
    <n v="0"/>
    <m/>
    <n v="0"/>
    <s v="PREDETERMINADO"/>
    <n v="0"/>
    <n v="1186.1215999999999"/>
    <n v="39422802.7733"/>
    <n v="0"/>
    <n v="0"/>
    <n v="0"/>
    <n v="0"/>
    <n v="1186.1215999999999"/>
    <n v="65236.687999999995"/>
    <n v="39422802.7733"/>
    <n v="33229.929600000003"/>
    <n v="39414737.265039302"/>
    <s v="PRODUCTO"/>
    <d v="2013-03-12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06"/>
    <n v="33077.750200000002"/>
    <n v="33229.929600000003"/>
    <n v="9"/>
    <n v="16"/>
    <s v="%"/>
    <m/>
    <n v="832"/>
    <n v="0"/>
    <n v="0"/>
    <n v="0"/>
    <n v="0"/>
    <n v="860048867"/>
    <s v="DISAN COLOMBIA S.A."/>
    <m/>
    <s v="INFINEUM D1640"/>
    <n v="0"/>
    <n v="0"/>
    <n v="1239.1215999999999"/>
    <n v="0"/>
    <n v="55"/>
    <n v="0"/>
    <n v="0"/>
    <n v="0"/>
    <n v="0"/>
  </r>
  <r>
    <x v="89"/>
    <s v="INFINEUM D2372 TB 176 KL."/>
    <n v="0"/>
    <m/>
    <n v="0"/>
    <s v="PREDETERMINADO"/>
    <n v="0"/>
    <n v="39.004600000000003"/>
    <n v="2871244.2662999998"/>
    <n v="0"/>
    <n v="0"/>
    <n v="0"/>
    <n v="0"/>
    <n v="39.004600000000003"/>
    <n v="2145.2530000000002"/>
    <n v="2871244.2662999998"/>
    <n v="73612.965299999996"/>
    <n v="2871244.2663403801"/>
    <s v="PRODUCTO"/>
    <d v="2012-11-27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02"/>
    <n v="73612.965299999996"/>
    <n v="73612.965299999996"/>
    <n v="9"/>
    <n v="16"/>
    <s v="%"/>
    <m/>
    <n v="1842.72"/>
    <n v="0"/>
    <n v="0"/>
    <n v="0"/>
    <n v="0"/>
    <n v="860048867"/>
    <s v="DISAN COLOMBIA S.A."/>
    <m/>
    <s v="INFINEUM D2372"/>
    <n v="0"/>
    <n v="0"/>
    <n v="39.004600000000003"/>
    <n v="0"/>
    <n v="55"/>
    <n v="0"/>
    <n v="0"/>
    <n v="0"/>
    <n v="0"/>
  </r>
  <r>
    <x v="90"/>
    <s v="INFINEUM D3422 TB 193 KL."/>
    <n v="0"/>
    <m/>
    <n v="0"/>
    <s v="PREDETERMINADO"/>
    <n v="0"/>
    <n v="1315.37"/>
    <n v="44419565.973800004"/>
    <n v="1219"/>
    <n v="40968293.0383"/>
    <n v="0"/>
    <n v="0"/>
    <n v="2534.37"/>
    <n v="139390.35"/>
    <n v="85387859.012099996"/>
    <n v="33691.9467"/>
    <n v="85387858.958078995"/>
    <s v="PRODUCTO"/>
    <d v="2013-03-12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05"/>
    <n v="33608.115700000002"/>
    <n v="33691.9467"/>
    <n v="9"/>
    <n v="16"/>
    <s v="%"/>
    <m/>
    <n v="845.34"/>
    <n v="0"/>
    <n v="0"/>
    <n v="0"/>
    <n v="0"/>
    <n v="860048867"/>
    <s v="DISAN COLOMBIA S.A."/>
    <m/>
    <s v="INFINEUM D3422"/>
    <n v="0"/>
    <n v="0"/>
    <n v="2534.37"/>
    <n v="0"/>
    <n v="55"/>
    <n v="0"/>
    <n v="0"/>
    <n v="0"/>
    <n v="0"/>
  </r>
  <r>
    <x v="91"/>
    <s v="INFINEUM D3472 TB 194 KL."/>
    <n v="0"/>
    <m/>
    <n v="0"/>
    <s v="PREDETERMINADO"/>
    <n v="0"/>
    <n v="1247.9036000000001"/>
    <n v="45182138.832599998"/>
    <n v="378"/>
    <n v="13620571.524"/>
    <n v="0"/>
    <n v="0"/>
    <n v="1625.9036000000001"/>
    <n v="89424.698000000004"/>
    <n v="58802710.356600001"/>
    <n v="36166.172700000003"/>
    <n v="58802710.391151696"/>
    <s v="PRODUCTO"/>
    <d v="2013-03-12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01"/>
    <n v="36033.258000000002"/>
    <n v="36166.172700000003"/>
    <n v="9"/>
    <n v="16"/>
    <s v="%"/>
    <m/>
    <n v="923.44"/>
    <n v="0"/>
    <n v="0"/>
    <n v="0"/>
    <n v="0"/>
    <n v="860048867"/>
    <s v="DISAN COLOMBIA S.A."/>
    <m/>
    <s v="INFINEUM D3472"/>
    <n v="0"/>
    <n v="0"/>
    <n v="1625.9036000000001"/>
    <n v="0"/>
    <n v="55"/>
    <n v="0"/>
    <n v="0"/>
    <n v="0"/>
    <n v="0"/>
  </r>
  <r>
    <x v="92"/>
    <s v="INFINEUM S1054 (PIB) TB 181 KL."/>
    <n v="0"/>
    <m/>
    <n v="0"/>
    <s v="PREDETERMINADO"/>
    <n v="0"/>
    <n v="398.08"/>
    <n v="12709935.1818"/>
    <n v="162"/>
    <n v="5148740.0357999997"/>
    <n v="0"/>
    <n v="0"/>
    <n v="560.08000000000004"/>
    <n v="30804.400000000001"/>
    <n v="17858675.217599999"/>
    <n v="31885.936300000001"/>
    <n v="17858675.202904001"/>
    <s v="PRODUCTO"/>
    <d v="2013-03-12T00:00:00"/>
    <m/>
    <n v="0"/>
    <n v="0"/>
    <n v="0"/>
    <n v="0"/>
    <n v="0"/>
    <n v="13"/>
    <s v="TAMBOR"/>
    <s v="und"/>
    <s v="Unidad"/>
    <n v="2"/>
    <s v="ADITIVO"/>
    <n v="2"/>
    <s v="ADITIVOS LUBRICANTES"/>
    <n v="2"/>
    <s v="MATERIA PRIMA LUBRICANTES"/>
    <n v="0"/>
    <s v="PREDETERMINADO"/>
    <m/>
    <m/>
    <n v="201020308"/>
    <n v="31782.3459"/>
    <n v="31885.936300000001"/>
    <n v="9"/>
    <n v="16"/>
    <s v="%"/>
    <m/>
    <n v="814.5"/>
    <n v="0"/>
    <n v="0"/>
    <n v="0"/>
    <n v="0"/>
    <n v="860048867"/>
    <s v="DISAN COLOMBIA S.A."/>
    <m/>
    <s v="INFINEUM S1054 (PIB)"/>
    <n v="0"/>
    <n v="0"/>
    <n v="560.08000000000004"/>
    <n v="0"/>
    <n v="55"/>
    <n v="0"/>
    <n v="0"/>
    <n v="0"/>
    <n v="0"/>
  </r>
  <r>
    <x v="93"/>
    <s v="INFINEUM S911 TB 189 KL."/>
    <n v="0"/>
    <m/>
    <n v="0"/>
    <s v="PREDETERMINADO"/>
    <n v="0"/>
    <n v="485.51549999999997"/>
    <n v="22301726.2192"/>
    <n v="162"/>
    <n v="7407358.6320000002"/>
    <n v="73.92"/>
    <n v="3391572.1740999999"/>
    <n v="573.59550000000002"/>
    <n v="31547.752500000002"/>
    <n v="26317512.677099999"/>
    <n v="45881.658199999998"/>
    <n v="26317512.676058099"/>
    <s v="PRODUCTO"/>
    <d v="2013-03-12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07"/>
    <n v="45724.436000000002"/>
    <n v="45881.658199999998"/>
    <n v="9"/>
    <n v="16"/>
    <s v="%"/>
    <m/>
    <n v="1171.8"/>
    <n v="0"/>
    <n v="0"/>
    <n v="0"/>
    <n v="0"/>
    <n v="860048867"/>
    <s v="DISAN COLOMBIA S.A."/>
    <m/>
    <s v="INFINEUM S911"/>
    <n v="0"/>
    <n v="0"/>
    <n v="573.59550000000002"/>
    <n v="0"/>
    <n v="55"/>
    <n v="0"/>
    <n v="0"/>
    <n v="0"/>
    <n v="0"/>
  </r>
  <r>
    <x v="94"/>
    <s v="INFINEUM SV261 TB 170 KL."/>
    <n v="0"/>
    <m/>
    <n v="0"/>
    <s v="PREDETERMINADO"/>
    <n v="0"/>
    <n v="1068.3894"/>
    <n v="29284725.7852"/>
    <n v="0"/>
    <n v="0"/>
    <n v="0"/>
    <n v="0"/>
    <n v="1068.3894"/>
    <n v="58761.417000000001"/>
    <n v="29284725.7852"/>
    <n v="27361.822499999998"/>
    <n v="29233081.123681501"/>
    <s v="PRODUCTO"/>
    <d v="2013-03-12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03"/>
    <n v="27279.058499999999"/>
    <n v="27361.822499999998"/>
    <n v="9"/>
    <n v="16"/>
    <s v="%"/>
    <m/>
    <n v="673.2"/>
    <n v="0"/>
    <n v="0"/>
    <n v="0"/>
    <n v="0"/>
    <n v="860048867"/>
    <s v="DISAN COLOMBIA S.A."/>
    <m/>
    <s v="INFINEUM SV261"/>
    <n v="0"/>
    <n v="0"/>
    <n v="1692.3894"/>
    <n v="0"/>
    <n v="55"/>
    <n v="0"/>
    <n v="0"/>
    <n v="0"/>
    <n v="0"/>
  </r>
  <r>
    <x v="95"/>
    <s v="INFINEUM T442 TB 187 KL."/>
    <n v="0"/>
    <m/>
    <n v="0"/>
    <s v="PREDETERMINADO"/>
    <n v="0"/>
    <n v="270"/>
    <n v="10689962.984999999"/>
    <n v="0"/>
    <n v="0"/>
    <n v="0"/>
    <n v="0"/>
    <n v="270"/>
    <n v="14850"/>
    <n v="10689962.984999999"/>
    <n v="39592.455499999996"/>
    <n v="10689962.984999999"/>
    <s v="PRODUCTO"/>
    <d v="2012-10-30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09"/>
    <n v="39592.455499999996"/>
    <n v="39592.455499999996"/>
    <n v="9"/>
    <n v="16"/>
    <s v="%"/>
    <m/>
    <n v="1009.8"/>
    <n v="0"/>
    <n v="0"/>
    <n v="0"/>
    <n v="0"/>
    <n v="860048867"/>
    <s v="DISAN COLOMBIA S.A."/>
    <m/>
    <s v="INFINEUM T442"/>
    <n v="0"/>
    <n v="0"/>
    <n v="270"/>
    <n v="0"/>
    <n v="55"/>
    <n v="0"/>
    <n v="0"/>
    <n v="0"/>
    <n v="0"/>
  </r>
  <r>
    <x v="96"/>
    <s v="INFINEUM T4575 TB 187 KL."/>
    <n v="0"/>
    <m/>
    <n v="0"/>
    <s v="PREDETERMINADO"/>
    <n v="0"/>
    <n v="50.007899999999999"/>
    <n v="2043314.7927000001"/>
    <n v="0"/>
    <n v="0"/>
    <n v="0"/>
    <n v="0"/>
    <n v="50.007899999999999"/>
    <n v="2750.4344999999998"/>
    <n v="2043314.7927000001"/>
    <n v="40733.108500000002"/>
    <n v="2036977.21655715"/>
    <s v="PRODUCTO"/>
    <d v="2013-03-12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10"/>
    <n v="40673.32"/>
    <n v="40733.108500000002"/>
    <n v="9"/>
    <n v="16"/>
    <s v="%"/>
    <m/>
    <n v="1034.1099999999999"/>
    <n v="0"/>
    <n v="0"/>
    <n v="0"/>
    <n v="0"/>
    <n v="860048867"/>
    <s v="DISAN COLOMBIA S.A."/>
    <m/>
    <s v="INFINEUM T4575"/>
    <n v="0"/>
    <n v="0"/>
    <n v="156.00790000000001"/>
    <n v="0"/>
    <n v="55"/>
    <n v="0"/>
    <n v="0"/>
    <n v="0"/>
    <n v="0"/>
  </r>
  <r>
    <x v="97"/>
    <s v="INFINEUM V385 TB 184 KL."/>
    <n v="0"/>
    <m/>
    <n v="0"/>
    <s v="PREDETERMINADO"/>
    <n v="0"/>
    <n v="57.103099999999998"/>
    <n v="3244531.0172000001"/>
    <n v="53"/>
    <n v="2996994.5616000001"/>
    <n v="0"/>
    <n v="0"/>
    <n v="110.1031"/>
    <n v="6055.6705000000002"/>
    <n v="6241525.5788000003"/>
    <n v="56688.0095"/>
    <n v="6241525.5787794497"/>
    <s v="PRODUCTO"/>
    <d v="2013-03-12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304"/>
    <n v="56547.067199999998"/>
    <n v="56688.0095"/>
    <n v="9"/>
    <n v="16"/>
    <s v="%"/>
    <m/>
    <n v="1422.32"/>
    <n v="0"/>
    <n v="0"/>
    <n v="0"/>
    <n v="0"/>
    <n v="860048867"/>
    <s v="DISAN COLOMBIA S.A."/>
    <m/>
    <s v="INFINEUM V385"/>
    <n v="0"/>
    <n v="0"/>
    <n v="110.1031"/>
    <n v="0"/>
    <n v="55"/>
    <n v="0"/>
    <n v="0"/>
    <n v="0"/>
    <n v="0"/>
  </r>
  <r>
    <x v="98"/>
    <s v="JET A1"/>
    <n v="0"/>
    <m/>
    <n v="0"/>
    <s v="PREDETERMINADO"/>
    <n v="0"/>
    <n v="0.4027"/>
    <n v="2900.1158"/>
    <n v="296"/>
    <n v="2131792"/>
    <n v="295.988"/>
    <n v="2131705.4871999999"/>
    <n v="0.41470000000000001"/>
    <n v="629.09990000000005"/>
    <n v="2986.6286"/>
    <n v="7201.9997000000003"/>
    <n v="2986.6692755899999"/>
    <s v="PRODUCTO"/>
    <d v="2013-03-15T00:00:00"/>
    <m/>
    <n v="0"/>
    <n v="0"/>
    <n v="0"/>
    <n v="0"/>
    <n v="0"/>
    <n v="1"/>
    <s v="Unidad"/>
    <s v="gal"/>
    <s v="galones"/>
    <n v="2"/>
    <s v="ADITIVO"/>
    <n v="2"/>
    <s v="ADITIVOS LUBRICANTES"/>
    <n v="2"/>
    <s v="MATERIA PRIMA LUBRICANTES"/>
    <n v="0"/>
    <s v="PREDETERMINADO"/>
    <m/>
    <m/>
    <n v="201010105"/>
    <n v="7202"/>
    <n v="7201.9997000000003"/>
    <n v="9"/>
    <n v="16"/>
    <s v="%"/>
    <m/>
    <n v="2.73"/>
    <n v="0"/>
    <n v="0"/>
    <n v="0"/>
    <n v="0"/>
    <n v="860005223"/>
    <s v="CHEVRON PETROLEUM COMPANY"/>
    <m/>
    <s v="JET A1"/>
    <n v="0"/>
    <n v="0"/>
    <n v="0.41439999999999999"/>
    <n v="0"/>
    <n v="1517"/>
    <n v="0"/>
    <n v="0"/>
    <n v="0"/>
    <n v="0"/>
  </r>
  <r>
    <x v="99"/>
    <s v="LUBRIZOL 1045 TB 197 KL."/>
    <n v="0"/>
    <m/>
    <n v="0"/>
    <s v="PREDETERMINADO"/>
    <n v="0"/>
    <n v="382.02870000000001"/>
    <n v="16491228.415200001"/>
    <n v="0"/>
    <n v="0"/>
    <n v="176.4"/>
    <n v="7614749.0815000003"/>
    <n v="205.62870000000001"/>
    <n v="11309.5785"/>
    <n v="8876479.3336999994"/>
    <n v="43167.5118"/>
    <n v="8876479.3336686604"/>
    <s v="PRODUCTO"/>
    <d v="2012-10-31T00:00:00"/>
    <m/>
    <n v="0"/>
    <n v="0"/>
    <n v="0"/>
    <n v="0"/>
    <n v="0"/>
    <n v="13"/>
    <s v="TAMBOR"/>
    <s v="gal"/>
    <s v="galones"/>
    <n v="2"/>
    <s v="ADITIVO"/>
    <n v="2"/>
    <s v="ADITIVOS LUBRICANTES"/>
    <n v="2"/>
    <s v="MATERIA PRIMA LUBRICANTES"/>
    <n v="0"/>
    <s v="PREDETERMINADO"/>
    <m/>
    <m/>
    <n v="201020109"/>
    <n v="43167.5118"/>
    <n v="43167.5118"/>
    <n v="9"/>
    <n v="16"/>
    <s v="%"/>
    <m/>
    <n v="1115.02"/>
    <n v="0"/>
    <n v="0"/>
    <n v="0"/>
    <n v="0"/>
    <n v="800072959"/>
    <s v="KEMIZOL SAS"/>
    <m/>
    <s v="LUBRIZOL 1045"/>
    <n v="0"/>
    <n v="0"/>
    <n v="205.62870000000001"/>
    <n v="0"/>
    <n v="55"/>
    <n v="0"/>
    <n v="0"/>
    <n v="0"/>
    <n v="0"/>
  </r>
  <r>
    <x v="100"/>
    <s v="LUBRIZOL 16011L TB 203 KL."/>
    <n v="0"/>
    <m/>
    <n v="0"/>
    <s v="PREDETERMINADO"/>
    <n v="0"/>
    <n v="1111.789"/>
    <n v="40629907.748099998"/>
    <n v="0"/>
    <n v="0"/>
    <n v="0"/>
    <n v="0"/>
    <n v="1111.789"/>
    <n v="61148.394999999997"/>
    <n v="40629907.748099998"/>
    <n v="36544.621099999997"/>
    <n v="40629907.748147897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03"/>
    <n v="36544.621099999997"/>
    <n v="36544.621099999997"/>
    <n v="9"/>
    <n v="16"/>
    <s v="%"/>
    <m/>
    <n v="943.95"/>
    <n v="0"/>
    <n v="0"/>
    <n v="0"/>
    <n v="0"/>
    <n v="800072959"/>
    <s v="KEMIZOL SAS"/>
    <m/>
    <s v="LUBRIZOL 16011L."/>
    <n v="0"/>
    <n v="0"/>
    <n v="1111.789"/>
    <n v="0"/>
    <n v="55"/>
    <n v="0"/>
    <n v="0"/>
    <n v="0"/>
    <n v="0"/>
  </r>
  <r>
    <x v="101"/>
    <s v="LUBRIZOL 35100 TB 199 KL."/>
    <n v="0"/>
    <m/>
    <n v="0"/>
    <s v="PREDETERMINADO"/>
    <n v="0"/>
    <n v="54.036299999999997"/>
    <n v="2984917.3412000001"/>
    <n v="0"/>
    <n v="0"/>
    <n v="0"/>
    <n v="0"/>
    <n v="54.036299999999997"/>
    <n v="2971.9964999999997"/>
    <n v="2984917.3412000001"/>
    <n v="55239.114099999999"/>
    <n v="2984917.34124183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07"/>
    <n v="55239.114099999999"/>
    <n v="55239.114099999999"/>
    <n v="9"/>
    <n v="16"/>
    <s v="%"/>
    <m/>
    <n v="1426.83"/>
    <n v="0"/>
    <n v="0"/>
    <n v="0"/>
    <n v="0"/>
    <n v="800072959"/>
    <s v="KEMIZOL SAS"/>
    <m/>
    <s v="LUBRIZOL 35100"/>
    <n v="0"/>
    <n v="0"/>
    <n v="54.036299999999997"/>
    <n v="0"/>
    <n v="55"/>
    <n v="0"/>
    <n v="0"/>
    <n v="0"/>
    <n v="0"/>
  </r>
  <r>
    <x v="102"/>
    <s v="LUBRIZOL 3601 TB 211 KL."/>
    <n v="0"/>
    <m/>
    <n v="0"/>
    <s v="PREDETERMINADO"/>
    <n v="0"/>
    <n v="540"/>
    <n v="19497239.405999999"/>
    <n v="0"/>
    <n v="0"/>
    <n v="0"/>
    <n v="0"/>
    <n v="540"/>
    <n v="29700"/>
    <n v="19497239.405999999"/>
    <n v="36105.998899999999"/>
    <n v="19497239.405999999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04"/>
    <n v="36105.998899999999"/>
    <n v="36105.998899999999"/>
    <n v="9"/>
    <n v="16"/>
    <s v="%"/>
    <m/>
    <n v="932.62"/>
    <n v="0"/>
    <n v="0"/>
    <n v="0"/>
    <n v="0"/>
    <n v="800072959"/>
    <s v="KEMIZOL SAS"/>
    <m/>
    <s v="LUBRIZOL 3601"/>
    <n v="0"/>
    <n v="0"/>
    <n v="540"/>
    <n v="0"/>
    <n v="55"/>
    <n v="0"/>
    <n v="0"/>
    <n v="0"/>
    <n v="0"/>
  </r>
  <r>
    <x v="103"/>
    <s v="LUBRIZOL 4980A TB 198 KL."/>
    <n v="0"/>
    <m/>
    <n v="0"/>
    <s v="PREDETERMINADO"/>
    <n v="0"/>
    <n v="198.28100000000001"/>
    <n v="7082825.5414000005"/>
    <n v="0"/>
    <n v="0"/>
    <n v="0"/>
    <n v="0"/>
    <n v="198.28100000000001"/>
    <n v="10905.455"/>
    <n v="7082825.5414000005"/>
    <n v="35721.150999999998"/>
    <n v="7082825.5414310005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05"/>
    <n v="35721.150999999998"/>
    <n v="35721.150999999998"/>
    <n v="9"/>
    <n v="16"/>
    <s v="%"/>
    <m/>
    <n v="922.68"/>
    <n v="0"/>
    <n v="0"/>
    <n v="0"/>
    <n v="0"/>
    <n v="800072959"/>
    <s v="KEMIZOL SAS"/>
    <m/>
    <s v="LUBRIZOL 4980A"/>
    <n v="0"/>
    <n v="0"/>
    <n v="198.28100000000001"/>
    <n v="0"/>
    <n v="55"/>
    <n v="0"/>
    <n v="0"/>
    <n v="0"/>
    <n v="0"/>
  </r>
  <r>
    <x v="104"/>
    <s v="LUBRIZOL 5703 TB 210 KL."/>
    <n v="0"/>
    <m/>
    <n v="0"/>
    <s v="PREDETERMINADO"/>
    <n v="0"/>
    <n v="142.2961"/>
    <n v="7218908.2149"/>
    <n v="0"/>
    <n v="0"/>
    <n v="8.3940000000000001"/>
    <n v="425841.01429999998"/>
    <n v="133.90209999999999"/>
    <n v="7364.6154999999999"/>
    <n v="6793067.2006000001"/>
    <n v="50731.595699999998"/>
    <n v="6793067.2005809704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10"/>
    <n v="50731.595699999998"/>
    <n v="50731.595699999998"/>
    <n v="9"/>
    <n v="16"/>
    <s v="%"/>
    <m/>
    <n v="1310.4000000000001"/>
    <n v="0"/>
    <n v="0"/>
    <n v="0"/>
    <n v="0"/>
    <n v="800072959"/>
    <s v="KEMIZOL SAS"/>
    <m/>
    <s v="LUBRIZOL 5703"/>
    <n v="0"/>
    <n v="0"/>
    <n v="133.90209999999999"/>
    <n v="0"/>
    <n v="55"/>
    <n v="0"/>
    <n v="0"/>
    <n v="0"/>
    <n v="0"/>
  </r>
  <r>
    <x v="105"/>
    <s v="LUBRIZOL 6662A TB 188 KL."/>
    <n v="0"/>
    <m/>
    <n v="0"/>
    <s v="PREDETERMINADO"/>
    <n v="0"/>
    <n v="150.18639999999999"/>
    <n v="8788585.1973000001"/>
    <n v="0"/>
    <n v="0"/>
    <n v="63.9"/>
    <n v="3739290.6022000001"/>
    <n v="86.2864"/>
    <n v="4745.7520000000004"/>
    <n v="5049294.5950999996"/>
    <n v="58517.849800000004"/>
    <n v="5049294.59498272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02"/>
    <n v="58517.849800000004"/>
    <n v="58517.849800000004"/>
    <n v="9"/>
    <n v="16"/>
    <s v="%"/>
    <m/>
    <n v="1511.52"/>
    <n v="0"/>
    <n v="0"/>
    <n v="0"/>
    <n v="0"/>
    <n v="800072959"/>
    <s v="KEMIZOL SAS"/>
    <m/>
    <s v="LUBRIZOL 6662A"/>
    <n v="0"/>
    <n v="0"/>
    <n v="86.2864"/>
    <n v="0"/>
    <n v="55"/>
    <n v="0"/>
    <n v="0"/>
    <n v="0"/>
    <n v="0"/>
  </r>
  <r>
    <x v="106"/>
    <s v="LUBRIZOL 7077 KILOS A GRANEL."/>
    <n v="0"/>
    <m/>
    <n v="0"/>
    <s v="PREDETERMINADO"/>
    <n v="0"/>
    <n v="2.3893"/>
    <n v="43236.772799999999"/>
    <n v="0"/>
    <n v="0"/>
    <n v="0"/>
    <n v="0"/>
    <n v="2.3893"/>
    <n v="3624.5681"/>
    <n v="43236.772799999999"/>
    <n v="18096"/>
    <n v="43236.772799999999"/>
    <s v="PRODUCTO"/>
    <d v="2013-02-22T00:00:00"/>
    <m/>
    <n v="0"/>
    <n v="0"/>
    <n v="0"/>
    <n v="0"/>
    <n v="0"/>
    <n v="1"/>
    <s v="Unidad"/>
    <s v="gal"/>
    <s v="galones"/>
    <n v="2"/>
    <s v="ADITIVO"/>
    <n v="2"/>
    <s v="ADITIVOS LUBRICANTES"/>
    <n v="2"/>
    <s v="MATERIA PRIMA LUBRICANTES"/>
    <n v="0"/>
    <s v="PREDETERMINADO"/>
    <m/>
    <m/>
    <n v="201010106"/>
    <n v="18096"/>
    <n v="18096"/>
    <n v="9"/>
    <n v="16"/>
    <s v="%"/>
    <m/>
    <n v="2.73"/>
    <n v="0"/>
    <n v="0"/>
    <n v="0"/>
    <n v="0"/>
    <n v="800072959"/>
    <s v="KEMIZOL SAS"/>
    <m/>
    <s v="LUBRIZOL 7077 KILOS A GRANEL"/>
    <n v="0"/>
    <n v="0"/>
    <n v="2.3891"/>
    <n v="0"/>
    <n v="1517"/>
    <n v="0"/>
    <n v="0"/>
    <n v="0"/>
    <n v="0"/>
  </r>
  <r>
    <x v="107"/>
    <s v="LUBRIZOL 730 TB 210 KL."/>
    <n v="0"/>
    <m/>
    <n v="0"/>
    <s v="PREDETERMINADO"/>
    <n v="0"/>
    <n v="46.619"/>
    <n v="7121696.3147999998"/>
    <n v="0"/>
    <n v="0"/>
    <n v="0"/>
    <n v="0"/>
    <n v="46.619"/>
    <n v="2564.0450000000001"/>
    <n v="7121696.3147999998"/>
    <n v="152763.8155"/>
    <n v="7121696.3147945004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06"/>
    <n v="152763.8155"/>
    <n v="152763.8155"/>
    <n v="9"/>
    <n v="16"/>
    <s v="%"/>
    <m/>
    <n v="3945.9"/>
    <n v="0"/>
    <n v="0"/>
    <n v="0"/>
    <n v="0"/>
    <n v="800072959"/>
    <s v="KEMIZOL SAS"/>
    <m/>
    <s v="LUBRIZOL 730"/>
    <n v="0"/>
    <n v="0"/>
    <n v="46.619"/>
    <n v="0"/>
    <n v="55"/>
    <n v="0"/>
    <n v="0"/>
    <n v="0"/>
    <n v="0"/>
  </r>
  <r>
    <x v="108"/>
    <s v="LUBRIZOL 8686 TB 203 KL."/>
    <n v="0"/>
    <m/>
    <n v="0"/>
    <s v="PREDETERMINADO"/>
    <n v="0"/>
    <n v="45.997199999999999"/>
    <n v="3741469.3166999999"/>
    <n v="0"/>
    <n v="0"/>
    <n v="0"/>
    <n v="0"/>
    <n v="45.997199999999999"/>
    <n v="2529.846"/>
    <n v="3741469.3166999999"/>
    <n v="81341.240699999995"/>
    <n v="3741469.3167260401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08"/>
    <n v="81341.240699999995"/>
    <n v="81341.240699999995"/>
    <n v="9"/>
    <n v="16"/>
    <s v="%"/>
    <m/>
    <n v="2101.0500000000002"/>
    <n v="0"/>
    <n v="0"/>
    <n v="0"/>
    <n v="0"/>
    <n v="800072959"/>
    <s v="KEMIZOL SAS"/>
    <m/>
    <s v="LUBRIZOL 8686"/>
    <n v="0"/>
    <n v="0"/>
    <n v="45.997199999999999"/>
    <n v="0"/>
    <n v="55"/>
    <n v="0"/>
    <n v="0"/>
    <n v="0"/>
    <n v="0"/>
  </r>
  <r>
    <x v="109"/>
    <s v="LUBRIZOL 9990A TB 216 KL."/>
    <n v="0"/>
    <m/>
    <n v="0"/>
    <s v="PREDETERMINADO"/>
    <n v="0"/>
    <n v="47.55"/>
    <n v="3157180.0794000002"/>
    <n v="0"/>
    <n v="0"/>
    <n v="0"/>
    <n v="0"/>
    <n v="47.55"/>
    <n v="2615.25"/>
    <n v="3157180.0794000002"/>
    <n v="66397.057400000005"/>
    <n v="3157180.0793699999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11"/>
    <n v="66397.057400000005"/>
    <n v="66397.057400000005"/>
    <n v="9"/>
    <n v="16"/>
    <s v="%"/>
    <m/>
    <n v="1715.04"/>
    <n v="0"/>
    <n v="0"/>
    <n v="0"/>
    <n v="0"/>
    <n v="800072959"/>
    <s v="KEMIZOL SAS"/>
    <m/>
    <s v="LUBRIZOL 9990A"/>
    <n v="0"/>
    <n v="0"/>
    <n v="47.55"/>
    <n v="0"/>
    <n v="55"/>
    <n v="0"/>
    <n v="0"/>
    <n v="0"/>
    <n v="0"/>
  </r>
  <r>
    <x v="110"/>
    <s v="LUBRIZOL PV1021 TB 201 KL."/>
    <n v="0"/>
    <m/>
    <n v="0"/>
    <s v="PREDETERMINADO"/>
    <n v="0"/>
    <n v="187.11"/>
    <n v="8197391.6737000002"/>
    <n v="0"/>
    <n v="0"/>
    <n v="0"/>
    <n v="0"/>
    <n v="187.11"/>
    <n v="10291.050000000001"/>
    <n v="8197391.6737000002"/>
    <n v="43810.548199999997"/>
    <n v="8197391.6737019997"/>
    <s v="PRODUCTO"/>
    <d v="2012-10-31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101"/>
    <n v="43810.548199999997"/>
    <n v="43810.548199999997"/>
    <n v="9"/>
    <n v="16"/>
    <s v="%"/>
    <m/>
    <n v="1131.6300000000001"/>
    <n v="0"/>
    <n v="0"/>
    <n v="0"/>
    <n v="0"/>
    <n v="800072959"/>
    <s v="KEMIZOL SAS"/>
    <m/>
    <s v="LUBRIZOL PV1021"/>
    <n v="0"/>
    <n v="0"/>
    <n v="187.11"/>
    <n v="0"/>
    <n v="55"/>
    <n v="0"/>
    <n v="0"/>
    <n v="0"/>
    <n v="0"/>
  </r>
  <r>
    <x v="111"/>
    <s v="OLOA 22008 TB 180 KL."/>
    <n v="0"/>
    <m/>
    <n v="0"/>
    <s v="PREDETERMINADO"/>
    <n v="0"/>
    <n v="138"/>
    <n v="5463174.0288000004"/>
    <n v="0"/>
    <n v="0"/>
    <n v="0"/>
    <n v="0"/>
    <n v="138"/>
    <n v="7590"/>
    <n v="5463174.0288000004"/>
    <n v="39588.217600000004"/>
    <n v="5463174.0288000004"/>
    <s v="PRODUCTO"/>
    <d v="2012-11-27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202"/>
    <n v="39588.217600000004"/>
    <n v="39588.217600000004"/>
    <n v="9"/>
    <n v="16"/>
    <s v="%"/>
    <m/>
    <n v="941.4"/>
    <n v="0"/>
    <n v="0"/>
    <n v="0"/>
    <n v="0"/>
    <n v="860002590"/>
    <s v="BRENNTAG COLOMBIA S.A."/>
    <m/>
    <s v="OLOA 22008"/>
    <n v="0"/>
    <n v="0"/>
    <n v="138"/>
    <n v="0"/>
    <n v="55"/>
    <n v="0"/>
    <n v="0"/>
    <n v="0"/>
    <n v="0"/>
  </r>
  <r>
    <x v="112"/>
    <s v="OLOA 262 TB 210 KL."/>
    <n v="0"/>
    <m/>
    <n v="0"/>
    <s v="PREDETERMINADO"/>
    <n v="0"/>
    <n v="49.4"/>
    <n v="4035677.6719999998"/>
    <n v="0"/>
    <n v="0"/>
    <n v="0"/>
    <n v="0"/>
    <n v="49.4"/>
    <n v="2717"/>
    <n v="4035677.6719999998"/>
    <n v="81693.88"/>
    <n v="4035677.6719999998"/>
    <s v="PRODUCTO"/>
    <d v="2012-11-27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203"/>
    <n v="81693.88"/>
    <n v="81693.88"/>
    <n v="9"/>
    <n v="16"/>
    <s v="%"/>
    <m/>
    <n v="2037"/>
    <n v="0"/>
    <n v="0"/>
    <n v="0"/>
    <n v="0"/>
    <n v="860002590"/>
    <s v="BRENNTAG COLOMBIA S.A."/>
    <m/>
    <s v="OLOA 262"/>
    <n v="0"/>
    <n v="0"/>
    <n v="49.4"/>
    <n v="0"/>
    <n v="55"/>
    <n v="0"/>
    <n v="0"/>
    <n v="0"/>
    <n v="0"/>
  </r>
  <r>
    <x v="113"/>
    <s v="OLOA 340R TB 185 KL."/>
    <n v="0"/>
    <m/>
    <n v="0"/>
    <s v="PREDETERMINADO"/>
    <n v="0"/>
    <n v="205.08"/>
    <n v="14610478.961200001"/>
    <n v="0"/>
    <n v="0"/>
    <n v="0"/>
    <n v="0"/>
    <n v="205.08"/>
    <n v="11279.400000000001"/>
    <n v="14610478.961200001"/>
    <n v="71242.827000000005"/>
    <n v="14610478.96116"/>
    <s v="PRODUCTO"/>
    <d v="2013-01-23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201"/>
    <n v="71242.827000000005"/>
    <n v="71242.827000000005"/>
    <n v="9"/>
    <n v="16"/>
    <s v="%"/>
    <m/>
    <n v="1813"/>
    <n v="0"/>
    <n v="0"/>
    <n v="0"/>
    <n v="0"/>
    <n v="860002590"/>
    <s v="BRENNTAG COLOMBIA S.A."/>
    <m/>
    <s v="OLOA 340R"/>
    <n v="0"/>
    <n v="0"/>
    <n v="205.08"/>
    <n v="0"/>
    <n v="55"/>
    <n v="0"/>
    <n v="0"/>
    <n v="0"/>
    <n v="0"/>
  </r>
  <r>
    <x v="114"/>
    <s v="OLOA 9993 TB 182 KL."/>
    <n v="0"/>
    <m/>
    <n v="0"/>
    <s v="PREDETERMINADO"/>
    <n v="0"/>
    <n v="153"/>
    <n v="4525794.5138999997"/>
    <n v="0"/>
    <n v="0"/>
    <n v="0"/>
    <n v="0"/>
    <n v="153"/>
    <n v="8415"/>
    <n v="4525794.5138999997"/>
    <n v="29580.356299999999"/>
    <n v="4525794.5138999997"/>
    <s v="PRODUCTO"/>
    <d v="2012-10-30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205"/>
    <n v="29580.356299999999"/>
    <n v="29580.356299999999"/>
    <n v="9"/>
    <n v="16"/>
    <s v="%"/>
    <m/>
    <n v="724.36"/>
    <n v="0"/>
    <n v="0"/>
    <n v="0"/>
    <n v="0"/>
    <n v="860002590"/>
    <s v="BRENNTAG COLOMBIA S.A."/>
    <m/>
    <s v="OLOA 9993"/>
    <n v="0"/>
    <n v="0"/>
    <n v="153"/>
    <n v="0"/>
    <n v="55"/>
    <n v="0"/>
    <n v="0"/>
    <n v="0"/>
    <n v="0"/>
  </r>
  <r>
    <x v="115"/>
    <s v="OLOA 9999 TB 203 KL."/>
    <n v="0"/>
    <m/>
    <n v="0"/>
    <s v="PREDETERMINADO"/>
    <n v="0"/>
    <n v="255"/>
    <n v="10096754.835000001"/>
    <n v="0"/>
    <n v="0"/>
    <n v="0"/>
    <n v="0"/>
    <n v="255"/>
    <n v="14025"/>
    <n v="10096754.835000001"/>
    <n v="39595.116999999998"/>
    <n v="10096754.835000001"/>
    <s v="PRODUCTO"/>
    <d v="2012-10-30T00:00:00"/>
    <m/>
    <n v="0"/>
    <n v="0"/>
    <n v="0"/>
    <n v="0"/>
    <n v="0"/>
    <n v="13"/>
    <s v="TAMBOR"/>
    <s v="kg"/>
    <s v="Kilogramos"/>
    <n v="2"/>
    <s v="ADITIVO"/>
    <n v="2"/>
    <s v="ADITIVOS LUBRICANTES"/>
    <n v="2"/>
    <s v="MATERIA PRIMA LUBRICANTES"/>
    <n v="0"/>
    <s v="PREDETERMINADO"/>
    <m/>
    <m/>
    <n v="201020204"/>
    <n v="39595.116999999998"/>
    <n v="39595.116999999998"/>
    <n v="9"/>
    <n v="16"/>
    <s v="%"/>
    <m/>
    <n v="974.4"/>
    <n v="0"/>
    <n v="0"/>
    <n v="0"/>
    <n v="0"/>
    <n v="860002590"/>
    <s v="BRENNTAG COLOMBIA S.A."/>
    <m/>
    <s v="OLOA 9999"/>
    <n v="0"/>
    <n v="0"/>
    <n v="255"/>
    <n v="0"/>
    <n v="55"/>
    <n v="0"/>
    <n v="0"/>
    <n v="0"/>
    <n v="0"/>
  </r>
  <r>
    <x v="116"/>
    <s v="OUTBOARD 4T 10W40 GR"/>
    <n v="0"/>
    <m/>
    <n v="0"/>
    <s v="PREDETERMINADO"/>
    <n v="0"/>
    <n v="26"/>
    <n v="411679.20819999999"/>
    <n v="0"/>
    <n v="0"/>
    <n v="0"/>
    <n v="0"/>
    <n v="26"/>
    <n v="0"/>
    <n v="411679.20819999999"/>
    <n v="15833.815699999999"/>
    <n v="411679.20819999999"/>
    <s v="PRODUCTO"/>
    <d v="2013-02-12T00:00:00"/>
    <m/>
    <n v="0"/>
    <n v="0"/>
    <n v="0"/>
    <n v="0"/>
    <n v="0"/>
    <n v="13"/>
    <s v="TAMBOR"/>
    <s v="gal"/>
    <s v="galones"/>
    <n v="268"/>
    <s v="GRANEL MOTORES FUERA DE BORDA"/>
    <n v="205"/>
    <s v="LUBRICANTES PARA MOTORES FUERA DE BORDA"/>
    <n v="200"/>
    <s v="LUBRICANTES AUTOMOTRICES"/>
    <n v="0"/>
    <s v="PREDETERMINADO"/>
    <m/>
    <m/>
    <n v="204050100"/>
    <n v="15833.815699999999"/>
    <n v="15833.815699999999"/>
    <n v="9"/>
    <n v="16"/>
    <s v="%"/>
    <m/>
    <n v="1"/>
    <n v="0"/>
    <n v="0"/>
    <n v="0"/>
    <n v="0"/>
    <n v="860005223"/>
    <s v="CHEVRON PETROLEUM COMPANY"/>
    <m/>
    <s v="Outboard 4T 10W40"/>
    <n v="0"/>
    <n v="0"/>
    <n v="26"/>
    <n v="0"/>
    <n v="0"/>
    <n v="0"/>
    <n v="0"/>
    <n v="0"/>
    <n v="0"/>
  </r>
  <r>
    <x v="117"/>
    <s v="PARATONE 68530 TAMBOR 177 KLS."/>
    <n v="0"/>
    <m/>
    <n v="0"/>
    <s v="PREDETERMINADO"/>
    <n v="0"/>
    <n v="720.87"/>
    <n v="16852499.725000001"/>
    <n v="0"/>
    <n v="0"/>
    <n v="0"/>
    <n v="0"/>
    <n v="720.87"/>
    <n v="221307.09"/>
    <n v="16852499.725000001"/>
    <n v="23378.001199999999"/>
    <n v="16852499.725044001"/>
    <s v="PRODUCTO"/>
    <d v="2012-11-27T00:00:00"/>
    <m/>
    <n v="0"/>
    <n v="0"/>
    <n v="0"/>
    <n v="0"/>
    <n v="0"/>
    <n v="1"/>
    <s v="Unidad"/>
    <s v="gal"/>
    <s v="galones"/>
    <n v="2"/>
    <s v="ADITIVO"/>
    <n v="2"/>
    <s v="ADITIVOS LUBRICANTES"/>
    <n v="2"/>
    <s v="MATERIA PRIMA LUBRICANTES"/>
    <n v="0"/>
    <s v="PREDETERMINADO"/>
    <m/>
    <m/>
    <n v="201020206"/>
    <n v="23378.001199999999"/>
    <n v="23378.001199999999"/>
    <n v="9"/>
    <n v="16"/>
    <s v="%"/>
    <m/>
    <n v="3420"/>
    <n v="0"/>
    <n v="0"/>
    <n v="0"/>
    <n v="0"/>
    <n v="860002590"/>
    <s v="BRENNTAG COLOMBIA S.A."/>
    <m/>
    <s v="PARATONE 68530 TAMBOR 177 KLS"/>
    <n v="0"/>
    <n v="0"/>
    <n v="720.87"/>
    <n v="0"/>
    <n v="307"/>
    <n v="0"/>
    <n v="0"/>
    <n v="0"/>
    <n v="0"/>
  </r>
  <r>
    <x v="118"/>
    <s v="PINTA 2T AQUA TC-W3"/>
    <n v="0"/>
    <m/>
    <n v="0"/>
    <s v="PREDETERMINADO"/>
    <n v="0"/>
    <n v="95"/>
    <n v="28595"/>
    <n v="0"/>
    <n v="0"/>
    <n v="0"/>
    <n v="0"/>
    <n v="95"/>
    <n v="0"/>
    <n v="28595"/>
    <n v="301"/>
    <n v="28595"/>
    <s v="PRODUCTO"/>
    <d v="2013-01-2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633"/>
    <n v="301"/>
    <n v="301"/>
    <n v="9"/>
    <n v="16"/>
    <s v="%"/>
    <m/>
    <n v="409"/>
    <n v="0"/>
    <n v="0"/>
    <n v="0"/>
    <n v="0"/>
    <n v="830010717"/>
    <s v="PLASTICOS RAINBOW SAS"/>
    <m/>
    <s v="Pinta 2T Aqua TC-W3"/>
    <n v="0"/>
    <n v="0"/>
    <n v="95"/>
    <n v="0"/>
    <n v="0"/>
    <n v="0"/>
    <n v="0"/>
    <n v="0"/>
    <n v="0"/>
  </r>
  <r>
    <x v="119"/>
    <s v="PINTA 2T JASO FB"/>
    <n v="0"/>
    <m/>
    <n v="0"/>
    <s v="PREDETERMINADO"/>
    <n v="0"/>
    <n v="15061"/>
    <n v="4542397.5999999996"/>
    <n v="13000"/>
    <n v="3920800"/>
    <n v="14705"/>
    <n v="4435028"/>
    <n v="13356"/>
    <n v="0"/>
    <n v="4028169.6"/>
    <n v="301.60000000000002"/>
    <n v="4028169.6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623"/>
    <n v="301.60000000000002"/>
    <n v="301.60000000000002"/>
    <n v="9"/>
    <n v="16"/>
    <s v="%"/>
    <m/>
    <n v="409"/>
    <n v="0"/>
    <n v="0"/>
    <n v="0"/>
    <n v="0"/>
    <n v="830010717"/>
    <s v="PLASTICOS RAINBOW SAS"/>
    <m/>
    <s v="Pinta 2T Jaso FB"/>
    <n v="0"/>
    <n v="0"/>
    <n v="13356"/>
    <n v="0"/>
    <n v="0"/>
    <n v="0"/>
    <n v="0"/>
    <n v="0"/>
    <n v="0"/>
  </r>
  <r>
    <x v="120"/>
    <s v="PINTA 2T PLUS"/>
    <n v="0"/>
    <m/>
    <n v="0"/>
    <s v="PREDETERMINADO"/>
    <n v="0"/>
    <n v="22"/>
    <n v="6635.2"/>
    <n v="3845"/>
    <n v="1159652"/>
    <n v="0"/>
    <n v="0"/>
    <n v="3867"/>
    <n v="0"/>
    <n v="1166287.2"/>
    <n v="301.60000000000002"/>
    <n v="1166287.2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0613"/>
    <n v="301.60000000000002"/>
    <n v="301.60000000000002"/>
    <n v="9"/>
    <n v="16"/>
    <s v="%"/>
    <m/>
    <n v="260"/>
    <n v="0"/>
    <n v="0"/>
    <n v="0"/>
    <n v="0"/>
    <n v="830010717"/>
    <s v="PLASTICOS RAINBOW SAS"/>
    <m/>
    <s v="Pinta 2T plus FD"/>
    <n v="0"/>
    <n v="0"/>
    <n v="3867"/>
    <n v="0"/>
    <n v="0"/>
    <n v="0"/>
    <n v="0"/>
    <n v="0"/>
    <n v="0"/>
  </r>
  <r>
    <x v="121"/>
    <s v="POWER ISO 68 GR"/>
    <n v="0"/>
    <m/>
    <n v="0"/>
    <s v="PREDETERMINADO"/>
    <n v="0"/>
    <n v="56"/>
    <n v="646100.17559999996"/>
    <n v="1399"/>
    <n v="14504053.3166"/>
    <n v="258"/>
    <n v="2686418.9369999999"/>
    <n v="1197"/>
    <n v="0"/>
    <n v="12463734.555199999"/>
    <n v="10412.476500000001"/>
    <n v="12463734.3705"/>
    <s v="PRODUCTO"/>
    <d v="2013-03-15T00:00:00"/>
    <m/>
    <n v="0"/>
    <n v="0"/>
    <n v="0"/>
    <n v="0"/>
    <n v="0"/>
    <n v="13"/>
    <s v="TAMBOR"/>
    <s v="gal"/>
    <s v="galones"/>
    <n v="255"/>
    <s v="FLUIDOS HIDRAÚLICOS GR"/>
    <n v="301"/>
    <s v="LUBRICANTES FLUIDOS HIDRAÚLICOS"/>
    <n v="300"/>
    <s v="LUBRICANTES INDUSTRIALES"/>
    <n v="0"/>
    <s v="PREDETERMINADO"/>
    <m/>
    <m/>
    <n v="204080300"/>
    <n v="10367.4434"/>
    <n v="10412.476500000001"/>
    <n v="9"/>
    <n v="16"/>
    <s v="%"/>
    <m/>
    <n v="11496"/>
    <n v="0"/>
    <n v="0"/>
    <n v="0"/>
    <n v="0"/>
    <n v="860005223"/>
    <s v="CHEVRON PETROLEUM COMPANY"/>
    <m/>
    <s v="Power ISO 68 GR"/>
    <n v="0"/>
    <n v="0"/>
    <n v="1197"/>
    <n v="0"/>
    <n v="0"/>
    <n v="0"/>
    <n v="0"/>
    <n v="0"/>
    <n v="0"/>
  </r>
  <r>
    <x v="122"/>
    <s v="POWER ISO VG 68 1/5"/>
    <n v="0"/>
    <m/>
    <n v="0"/>
    <s v="PREDETERMINADO"/>
    <n v="0"/>
    <n v="1036"/>
    <n v="79103143.550300002"/>
    <n v="0"/>
    <n v="0"/>
    <n v="200"/>
    <n v="15267972.199999999"/>
    <n v="836"/>
    <n v="4180"/>
    <n v="63835171.350299999"/>
    <n v="76339.861000000004"/>
    <n v="63820123.795999996"/>
    <s v="PRODUCTO"/>
    <d v="2013-02-20T00:00:00"/>
    <d v="2013-03-20T00:00:00"/>
    <n v="0"/>
    <n v="0"/>
    <n v="0"/>
    <n v="0"/>
    <n v="0"/>
    <n v="11"/>
    <s v="GARRAFA"/>
    <s v="gal"/>
    <s v="galones"/>
    <n v="258"/>
    <s v="BALDE 5 GL HIDRÁULICOS CH"/>
    <n v="301"/>
    <s v="LUBRICANTES FLUIDOS HIDRAÚLICOS"/>
    <n v="300"/>
    <s v="LUBRICANTES INDUSTRIALES"/>
    <n v="0"/>
    <s v="PREDETERMINADO"/>
    <m/>
    <m/>
    <n v="203080304"/>
    <n v="76392.498000000007"/>
    <n v="76339.861000000004"/>
    <n v="105"/>
    <n v="0"/>
    <s v="%"/>
    <m/>
    <n v="102589"/>
    <n v="115413"/>
    <n v="120222"/>
    <n v="160296"/>
    <n v="0"/>
    <n v="860005223"/>
    <s v="CHEVRON PETROLEUM COMPANY"/>
    <m/>
    <s v="POWER ISO VG 68 1/5"/>
    <n v="0"/>
    <n v="0"/>
    <n v="1466"/>
    <n v="0"/>
    <n v="5"/>
    <n v="0"/>
    <n v="0"/>
    <n v="0"/>
    <n v="0"/>
  </r>
  <r>
    <x v="123"/>
    <s v="POWER ISO VG 68 1/55"/>
    <n v="0"/>
    <m/>
    <n v="0"/>
    <s v="PREDETERMINADO"/>
    <n v="0"/>
    <n v="6"/>
    <n v="4680681.4079999998"/>
    <n v="0"/>
    <n v="0"/>
    <n v="0"/>
    <n v="0"/>
    <n v="6"/>
    <n v="330"/>
    <n v="4680681.4079999998"/>
    <n v="780113.56799999997"/>
    <n v="4680681.4079999998"/>
    <s v="PRODUCTO"/>
    <d v="2012-12-27T00:00:00"/>
    <d v="2013-03-07T00:00:00"/>
    <n v="0"/>
    <n v="0"/>
    <n v="0"/>
    <n v="0"/>
    <n v="0"/>
    <n v="13"/>
    <s v="TAMBOR"/>
    <s v="gal"/>
    <s v="galones"/>
    <n v="315"/>
    <s v="TAMBOR 55 GL HIDRÁULICOS CH"/>
    <n v="301"/>
    <s v="LUBRICANTES FLUIDOS HIDRAÚLICOS"/>
    <n v="300"/>
    <s v="LUBRICANTES INDUSTRIALES"/>
    <n v="0"/>
    <s v="PREDETERMINADO"/>
    <m/>
    <m/>
    <n v="203080305"/>
    <n v="780113.56799999997"/>
    <n v="780113.56799999997"/>
    <n v="105"/>
    <n v="0"/>
    <s v="%"/>
    <m/>
    <n v="1131166"/>
    <n v="1272562"/>
    <n v="1325585"/>
    <n v="1767447"/>
    <n v="0"/>
    <n v="860005223"/>
    <s v="CHEVRON PETROLEUM COMPANY"/>
    <m/>
    <s v="POWER ISO VG 68 1/55"/>
    <n v="0"/>
    <n v="0"/>
    <n v="17"/>
    <n v="0"/>
    <n v="55"/>
    <n v="0"/>
    <n v="0"/>
    <n v="0"/>
    <n v="0"/>
  </r>
  <r>
    <x v="124"/>
    <s v="POWER ISO VG 68 6/1"/>
    <n v="0"/>
    <m/>
    <n v="0"/>
    <s v="PREDETERMINADO"/>
    <n v="0"/>
    <n v="107"/>
    <n v="10734483.703199999"/>
    <n v="0"/>
    <n v="0"/>
    <n v="106"/>
    <n v="10630412.555400001"/>
    <n v="1"/>
    <n v="6"/>
    <n v="104071.14780000001"/>
    <n v="100286.9109"/>
    <n v="100286.9109"/>
    <s v="PRODUCTO"/>
    <d v="2013-02-20T00:00:00"/>
    <d v="2013-03-20T00:00:00"/>
    <n v="0"/>
    <n v="0"/>
    <n v="0"/>
    <n v="0"/>
    <n v="0"/>
    <n v="9"/>
    <s v="CAJA X 6"/>
    <s v="gal"/>
    <s v="galones"/>
    <n v="267"/>
    <s v="CAJA POR 6 GLNS HIDRAULICOS CH"/>
    <n v="301"/>
    <s v="LUBRICANTES FLUIDOS HIDRAÚLICOS"/>
    <n v="300"/>
    <s v="LUBRICANTES INDUSTRIALES"/>
    <n v="0"/>
    <s v="PREDETERMINADO"/>
    <m/>
    <m/>
    <n v="203080302"/>
    <n v="100322.2776"/>
    <n v="100286.9109"/>
    <n v="105"/>
    <n v="0"/>
    <s v="%"/>
    <m/>
    <n v="138189"/>
    <n v="155463"/>
    <n v="161941"/>
    <n v="215921"/>
    <n v="0"/>
    <n v="860005223"/>
    <s v="CHEVRON PETROLEUM COMPANY"/>
    <m/>
    <s v="POWER ISO VG 68 6/1"/>
    <n v="0"/>
    <n v="0"/>
    <n v="80"/>
    <n v="0"/>
    <n v="6"/>
    <n v="0"/>
    <n v="0"/>
    <n v="0"/>
    <n v="0"/>
  </r>
  <r>
    <x v="125"/>
    <s v="SERVICIO DE MAQUILA BALDES"/>
    <n v="0"/>
    <m/>
    <n v="0"/>
    <s v="PREDETERMINADO"/>
    <n v="0"/>
    <n v="0"/>
    <n v="0"/>
    <n v="1525"/>
    <n v="2517814.7999999998"/>
    <n v="1010"/>
    <n v="1661143.2"/>
    <n v="515"/>
    <n v="0"/>
    <n v="856671.6"/>
    <n v="1663.44"/>
    <n v="856671.6"/>
    <s v="PRODUCTO"/>
    <d v="2013-03-18T00:00:00"/>
    <m/>
    <n v="0"/>
    <n v="0"/>
    <n v="0"/>
    <n v="0"/>
    <n v="0"/>
    <n v="14"/>
    <s v="GALONES"/>
    <s v="gal"/>
    <s v="galones"/>
    <n v="251"/>
    <s v="SERVICIO DE MAQUILA"/>
    <n v="202"/>
    <s v="LUBRICANTES PARA MOTORES DIESEL"/>
    <n v="200"/>
    <s v="LUBRICANTES AUTOMOTRICES"/>
    <n v="0"/>
    <s v="PREDETERMINADO"/>
    <m/>
    <m/>
    <n v="9999999992"/>
    <n v="1663.44"/>
    <n v="1663.44"/>
    <n v="9"/>
    <n v="16"/>
    <s v="%"/>
    <m/>
    <n v="1624"/>
    <n v="0"/>
    <n v="0"/>
    <n v="0"/>
    <n v="0"/>
    <n v="860005223"/>
    <s v="CHEVRON PETROLEUM COMPANY"/>
    <m/>
    <s v="SERVICIO DE MAQUILA BALDES"/>
    <n v="0"/>
    <n v="0"/>
    <n v="515"/>
    <n v="0"/>
    <n v="0"/>
    <n v="0"/>
    <n v="0"/>
    <n v="0"/>
    <n v="0"/>
  </r>
  <r>
    <x v="126"/>
    <s v="SPECTRA MAX 15W40 CJ4 1/5"/>
    <n v="0"/>
    <m/>
    <n v="0"/>
    <s v="PREDETERMINADO"/>
    <n v="0"/>
    <n v="83"/>
    <n v="8311313.6469999999"/>
    <n v="0"/>
    <n v="0"/>
    <n v="0"/>
    <n v="0"/>
    <n v="83"/>
    <n v="415"/>
    <n v="8311313.6469999999"/>
    <n v="100136.30899999999"/>
    <n v="8311313.6469999999"/>
    <s v="PRODUCTO"/>
    <d v="2012-11-30T00:00:00"/>
    <d v="2013-02-26T00:00:00"/>
    <n v="0"/>
    <n v="0"/>
    <n v="0"/>
    <n v="0"/>
    <n v="0"/>
    <n v="11"/>
    <s v="GARRAFA"/>
    <s v="gal"/>
    <s v="galones"/>
    <n v="238"/>
    <s v="BALDE 5 GL DIESEL CH"/>
    <n v="202"/>
    <s v="LUBRICANTES PARA MOTORES DIESEL"/>
    <n v="200"/>
    <s v="LUBRICANTES AUTOMOTRICES"/>
    <n v="0"/>
    <s v="PREDETERMINADO"/>
    <m/>
    <m/>
    <n v="203020104"/>
    <n v="100136.30899999999"/>
    <n v="100136.30899999999"/>
    <n v="105"/>
    <n v="0"/>
    <s v="%"/>
    <m/>
    <n v="100136"/>
    <n v="0"/>
    <n v="0"/>
    <n v="0"/>
    <n v="0"/>
    <n v="860005223"/>
    <s v="CHEVRON PETROLEUM COMPANY"/>
    <m/>
    <s v="SPECTRA MAX 15W40 CJ4 1/5"/>
    <n v="0"/>
    <n v="0"/>
    <n v="210"/>
    <n v="0"/>
    <n v="5"/>
    <n v="0"/>
    <n v="0"/>
    <n v="0"/>
    <n v="0"/>
  </r>
  <r>
    <x v="127"/>
    <s v="SPECTRA MAX 15W40 CJ-4 GR"/>
    <n v="0"/>
    <m/>
    <n v="0"/>
    <s v="PREDETERMINADO"/>
    <n v="0"/>
    <n v="76"/>
    <n v="1237755.8968"/>
    <n v="0"/>
    <n v="0"/>
    <n v="0"/>
    <n v="0"/>
    <n v="76"/>
    <n v="0"/>
    <n v="1237755.8968"/>
    <n v="16286.2618"/>
    <n v="1237755.8968"/>
    <s v="PRODUCTO"/>
    <d v="2012-11-30T00:00:00"/>
    <m/>
    <n v="0"/>
    <n v="0"/>
    <n v="0"/>
    <n v="0"/>
    <n v="0"/>
    <n v="13"/>
    <s v="TAMBOR"/>
    <s v="gal"/>
    <s v="galones"/>
    <n v="228"/>
    <s v="LUBRICANTES DIESEL GRANEL"/>
    <n v="202"/>
    <s v="LUBRICANTES PARA MOTORES DIESEL"/>
    <n v="200"/>
    <s v="LUBRICANTES AUTOMOTRICES"/>
    <n v="0"/>
    <s v="PREDETERMINADO"/>
    <m/>
    <m/>
    <n v="204020100"/>
    <n v="16286.2618"/>
    <n v="16286.2618"/>
    <n v="9"/>
    <n v="16"/>
    <s v="%"/>
    <m/>
    <n v="17460"/>
    <n v="0"/>
    <n v="0"/>
    <n v="0"/>
    <n v="0"/>
    <n v="860005223"/>
    <s v="CHEVRON PETROLEUM COMPANY"/>
    <m/>
    <s v="SPECTRA MAX 15W40 CJ-4 GR"/>
    <n v="0"/>
    <n v="0"/>
    <n v="76"/>
    <n v="0"/>
    <n v="0"/>
    <n v="0"/>
    <n v="0"/>
    <n v="0"/>
    <n v="0"/>
  </r>
  <r>
    <x v="128"/>
    <s v="SPECTRA PLUS 15W40 CI4 1/5"/>
    <n v="0"/>
    <m/>
    <n v="0"/>
    <s v="PREDETERMINADO"/>
    <n v="0"/>
    <n v="163"/>
    <n v="15386744.8015"/>
    <n v="0"/>
    <n v="0"/>
    <n v="0"/>
    <n v="0"/>
    <n v="163"/>
    <n v="815"/>
    <n v="15386744.8015"/>
    <n v="94397.207500000004"/>
    <n v="15386744.8225"/>
    <s v="PRODUCTO"/>
    <d v="2012-12-26T00:00:00"/>
    <d v="2013-03-19T00:00:00"/>
    <n v="0"/>
    <n v="0"/>
    <n v="0"/>
    <n v="0"/>
    <n v="0"/>
    <n v="11"/>
    <s v="GARRAFA"/>
    <s v="gal"/>
    <s v="galones"/>
    <n v="238"/>
    <s v="BALDE 5 GL DIESEL CH"/>
    <n v="202"/>
    <s v="LUBRICANTES PARA MOTORES DIESEL"/>
    <n v="200"/>
    <s v="LUBRICANTES AUTOMOTRICES"/>
    <n v="0"/>
    <s v="PREDETERMINADO"/>
    <m/>
    <m/>
    <n v="203020304"/>
    <n v="94397.200500000006"/>
    <n v="94397.207500000004"/>
    <n v="105"/>
    <n v="0"/>
    <s v="%"/>
    <m/>
    <n v="223659"/>
    <n v="143142"/>
    <n v="161034"/>
    <n v="178927"/>
    <n v="0"/>
    <n v="860005223"/>
    <s v="CHEVRON PETROLEUM COMPANY"/>
    <m/>
    <s v="SPECTRA PLUS 15W40 CI4 1/5"/>
    <n v="0"/>
    <n v="0"/>
    <n v="334"/>
    <n v="0"/>
    <n v="5"/>
    <n v="0"/>
    <n v="0"/>
    <n v="0"/>
    <n v="0"/>
  </r>
  <r>
    <x v="129"/>
    <s v="SPECTRA PLUS 15W40 CI4 GR"/>
    <n v="0"/>
    <m/>
    <n v="0"/>
    <s v="PREDETERMINADO"/>
    <n v="0"/>
    <n v="43"/>
    <n v="650953.13"/>
    <n v="0"/>
    <n v="0"/>
    <n v="0"/>
    <n v="0"/>
    <n v="43"/>
    <n v="0"/>
    <n v="650953.13"/>
    <n v="15138.4395"/>
    <n v="650952.89850000001"/>
    <s v="PRODUCTO"/>
    <d v="2013-02-15T00:00:00"/>
    <m/>
    <n v="0"/>
    <n v="0"/>
    <n v="0"/>
    <n v="0"/>
    <n v="0"/>
    <n v="13"/>
    <s v="TAMBOR"/>
    <s v="gal"/>
    <s v="galones"/>
    <n v="228"/>
    <s v="LUBRICANTES DIESEL GRANEL"/>
    <n v="202"/>
    <s v="LUBRICANTES PARA MOTORES DIESEL"/>
    <n v="200"/>
    <s v="LUBRICANTES AUTOMOTRICES"/>
    <n v="0"/>
    <s v="PREDETERMINADO"/>
    <m/>
    <m/>
    <n v="204020300"/>
    <n v="15138.4395"/>
    <n v="15138.4395"/>
    <n v="9"/>
    <n v="16"/>
    <s v="%"/>
    <m/>
    <n v="2.73"/>
    <n v="0"/>
    <n v="0"/>
    <n v="0"/>
    <n v="0"/>
    <n v="860005223"/>
    <s v="CHEVRON PETROLEUM COMPANY"/>
    <m/>
    <s v="SPECTRA PLUS 15W40 CI4 GR"/>
    <n v="0"/>
    <n v="0"/>
    <n v="43"/>
    <n v="0"/>
    <n v="0"/>
    <n v="0"/>
    <n v="0"/>
    <n v="0"/>
    <n v="0"/>
  </r>
  <r>
    <x v="130"/>
    <s v="SPECTRA PRE 15W40 CI-4 GR"/>
    <n v="0"/>
    <m/>
    <n v="0"/>
    <s v="PREDETERMINADO"/>
    <n v="0"/>
    <n v="84"/>
    <n v="1335518.352"/>
    <n v="0"/>
    <n v="0"/>
    <n v="0"/>
    <n v="0"/>
    <n v="84"/>
    <n v="0"/>
    <n v="1335518.352"/>
    <n v="15899.028"/>
    <n v="1335518.352"/>
    <s v="PRODUCTO"/>
    <d v="2012-11-26T00:00:00"/>
    <m/>
    <n v="0"/>
    <n v="0"/>
    <n v="0"/>
    <n v="0"/>
    <n v="0"/>
    <n v="13"/>
    <s v="TAMBOR"/>
    <s v="gal"/>
    <s v="galones"/>
    <n v="228"/>
    <s v="LUBRICANTES DIESEL GRANEL"/>
    <n v="202"/>
    <s v="LUBRICANTES PARA MOTORES DIESEL"/>
    <n v="200"/>
    <s v="LUBRICANTES AUTOMOTRICES"/>
    <n v="0"/>
    <s v="PREDETERMINADO"/>
    <m/>
    <m/>
    <n v="204020200"/>
    <n v="15899.028"/>
    <n v="15899.028"/>
    <n v="9"/>
    <n v="16"/>
    <s v="%"/>
    <m/>
    <n v="17032.48"/>
    <n v="0"/>
    <n v="0"/>
    <n v="0"/>
    <n v="0"/>
    <n v="860005223"/>
    <s v="CHEVRON PETROLEUM COMPANY"/>
    <m/>
    <s v="SPECTRA PRE 15W40 CI-4 GR"/>
    <n v="0"/>
    <n v="0"/>
    <n v="84"/>
    <n v="0"/>
    <n v="0"/>
    <n v="0"/>
    <n v="0"/>
    <n v="0"/>
    <n v="0"/>
  </r>
  <r>
    <x v="131"/>
    <s v="SUPREME 20W50 12/1"/>
    <n v="0"/>
    <m/>
    <n v="0"/>
    <s v="PREDETERMINADO"/>
    <n v="0"/>
    <n v="38"/>
    <n v="2405935.0432000002"/>
    <n v="0"/>
    <n v="0"/>
    <n v="32"/>
    <n v="1874284.432"/>
    <n v="6"/>
    <n v="18"/>
    <n v="531650.61120000004"/>
    <n v="58571.388500000001"/>
    <n v="351428.33100000001"/>
    <s v="PRODUCTO"/>
    <d v="2013-02-20T00:00:00"/>
    <d v="2013-03-20T00:00:00"/>
    <n v="0"/>
    <n v="0"/>
    <n v="0"/>
    <n v="0"/>
    <n v="0"/>
    <n v="7"/>
    <s v="CAJA X 12"/>
    <s v="gal"/>
    <s v="galones"/>
    <n v="249"/>
    <s v="CAJA X 12 CUARTOS GASOLINA CH"/>
    <n v="201"/>
    <s v="LUBRICANTES PARA MOTORES GASOLINA Y GAS"/>
    <n v="200"/>
    <s v="LUBRICANTES AUTOMOTRICES"/>
    <n v="0"/>
    <s v="PREDETERMINADO"/>
    <m/>
    <m/>
    <n v="203010201"/>
    <n v="58602.713199999998"/>
    <n v="58571.388500000001"/>
    <n v="105"/>
    <n v="0"/>
    <s v="%"/>
    <m/>
    <n v="53791"/>
    <n v="0"/>
    <n v="0"/>
    <n v="0"/>
    <n v="0"/>
    <n v="860005223"/>
    <s v="CHEVRON PETROLEUM COMPANY"/>
    <m/>
    <s v="BRIO SUPREME 20W50 12/1"/>
    <n v="0"/>
    <n v="0"/>
    <n v="595"/>
    <n v="0"/>
    <n v="3"/>
    <n v="0"/>
    <n v="0"/>
    <n v="0"/>
    <n v="0"/>
  </r>
  <r>
    <x v="132"/>
    <s v="SUPREME 20W50 GR"/>
    <n v="0"/>
    <m/>
    <n v="0"/>
    <s v="PREDETERMINADO"/>
    <n v="0"/>
    <n v="136"/>
    <n v="1849766.6788999999"/>
    <n v="0"/>
    <n v="0"/>
    <n v="0"/>
    <n v="0"/>
    <n v="136"/>
    <n v="0"/>
    <n v="1849766.6788999999"/>
    <n v="13601.224399999999"/>
    <n v="1849766.5183999999"/>
    <s v="PRODUCTO"/>
    <d v="2013-02-19T00:00:00"/>
    <m/>
    <n v="0"/>
    <n v="0"/>
    <n v="0"/>
    <n v="0"/>
    <n v="0"/>
    <n v="13"/>
    <s v="TAMBOR"/>
    <s v="gal"/>
    <s v="galones"/>
    <n v="240"/>
    <s v="LUBRICANTES GASOLINA Y GAS GRANEL"/>
    <n v="201"/>
    <s v="LUBRICANTES PARA MOTORES GASOLINA Y GAS"/>
    <n v="200"/>
    <s v="LUBRICANTES AUTOMOTRICES"/>
    <n v="0"/>
    <s v="PREDETERMINADO"/>
    <m/>
    <m/>
    <n v="204010200"/>
    <n v="13602.5443"/>
    <n v="13601.224399999999"/>
    <n v="105"/>
    <n v="0"/>
    <s v="%"/>
    <m/>
    <n v="14088"/>
    <n v="0"/>
    <n v="0"/>
    <n v="0"/>
    <n v="0"/>
    <n v="860005223"/>
    <s v="CHEVRON PETROLEUM COMPANY"/>
    <m/>
    <s v="Supreme 20W50"/>
    <n v="0"/>
    <n v="0"/>
    <n v="136"/>
    <n v="0"/>
    <n v="0"/>
    <n v="0"/>
    <n v="0"/>
    <n v="0"/>
    <n v="0"/>
  </r>
  <r>
    <x v="133"/>
    <s v="SUPREME 25W60 GR"/>
    <n v="0"/>
    <m/>
    <n v="0"/>
    <s v="PREDETERMINADO"/>
    <n v="0"/>
    <n v="13"/>
    <n v="202754.42850000001"/>
    <n v="0"/>
    <n v="0"/>
    <n v="0"/>
    <n v="0"/>
    <n v="13"/>
    <n v="0"/>
    <n v="202754.42850000001"/>
    <n v="15596.494500000001"/>
    <n v="202754.42850000001"/>
    <s v="PRODUCTO"/>
    <d v="2013-02-14T00:00:00"/>
    <m/>
    <n v="0"/>
    <n v="0"/>
    <n v="0"/>
    <n v="0"/>
    <n v="0"/>
    <n v="13"/>
    <s v="TAMBOR"/>
    <s v="gal"/>
    <s v="galones"/>
    <n v="240"/>
    <s v="LUBRICANTES GASOLINA Y GAS GRANEL"/>
    <n v="201"/>
    <s v="LUBRICANTES PARA MOTORES GASOLINA Y GAS"/>
    <n v="200"/>
    <s v="LUBRICANTES AUTOMOTRICES"/>
    <n v="0"/>
    <s v="PREDETERMINADO"/>
    <m/>
    <m/>
    <n v="204010400"/>
    <n v="15596.494500000001"/>
    <n v="15596.494500000001"/>
    <n v="9"/>
    <n v="16"/>
    <s v="%"/>
    <m/>
    <n v="1"/>
    <n v="0"/>
    <n v="0"/>
    <n v="0"/>
    <n v="0"/>
    <n v="860005223"/>
    <s v="CHEVRON PETROLEUM COMPANY"/>
    <m/>
    <s v="Supreme 25W60"/>
    <n v="0"/>
    <n v="0"/>
    <n v="13"/>
    <n v="0"/>
    <n v="0"/>
    <n v="0"/>
    <n v="0"/>
    <n v="0"/>
    <n v="0"/>
  </r>
  <r>
    <x v="134"/>
    <s v="SUPREME AR 25W60 SJ 6/1"/>
    <n v="0"/>
    <m/>
    <n v="0"/>
    <s v="PREDETERMINADO"/>
    <n v="0"/>
    <n v="50"/>
    <n v="6233812.3499999996"/>
    <n v="0"/>
    <n v="0"/>
    <n v="0"/>
    <n v="0"/>
    <n v="50"/>
    <n v="300"/>
    <n v="6233812.3499999996"/>
    <n v="124676.247"/>
    <n v="6233812.3499999996"/>
    <s v="PRODUCTO"/>
    <d v="2013-02-20T00:00:00"/>
    <d v="2013-02-26T00:00:00"/>
    <n v="0"/>
    <n v="0"/>
    <n v="0"/>
    <n v="0"/>
    <n v="0"/>
    <n v="9"/>
    <s v="CAJA X 6"/>
    <s v="gal"/>
    <s v="galones"/>
    <n v="250"/>
    <s v="CAJA X 6 GALONES GASOLINA CH"/>
    <n v="201"/>
    <s v="LUBRICANTES PARA MOTORES GASOLINA Y GAS"/>
    <n v="200"/>
    <s v="LUBRICANTES AUTOMOTRICES"/>
    <n v="0"/>
    <s v="PREDETERMINADO"/>
    <m/>
    <m/>
    <n v="203010402"/>
    <n v="124676.247"/>
    <n v="124676.247"/>
    <n v="105"/>
    <n v="0"/>
    <s v="%"/>
    <m/>
    <n v="170096"/>
    <n v="191358"/>
    <n v="199331"/>
    <n v="265775"/>
    <n v="0"/>
    <n v="860005223"/>
    <s v="CHEVRON PETROLEUM COMPANY"/>
    <m/>
    <s v="SUPREME AR 25W60 SJ 6/1"/>
    <n v="0"/>
    <n v="0"/>
    <n v="98"/>
    <n v="0"/>
    <n v="6"/>
    <n v="0"/>
    <n v="0"/>
    <n v="0"/>
    <n v="0"/>
  </r>
  <r>
    <x v="135"/>
    <s v="SUPREME GAS 20W50 GR"/>
    <n v="0"/>
    <m/>
    <n v="0"/>
    <s v="PREDETERMINADO"/>
    <n v="0"/>
    <n v="45"/>
    <n v="627627.66299999994"/>
    <n v="0"/>
    <n v="0"/>
    <n v="0"/>
    <n v="0"/>
    <n v="45"/>
    <n v="0"/>
    <n v="627627.66299999994"/>
    <n v="13947.2814"/>
    <n v="627627.66299999994"/>
    <s v="PRODUCTO"/>
    <d v="2012-11-30T00:00:00"/>
    <m/>
    <n v="0"/>
    <n v="0"/>
    <n v="0"/>
    <n v="0"/>
    <n v="0"/>
    <n v="13"/>
    <s v="TAMBOR"/>
    <s v="gal"/>
    <s v="galones"/>
    <n v="240"/>
    <s v="LUBRICANTES GASOLINA Y GAS GRANEL"/>
    <n v="201"/>
    <s v="LUBRICANTES PARA MOTORES GASOLINA Y GAS"/>
    <n v="200"/>
    <s v="LUBRICANTES AUTOMOTRICES"/>
    <n v="0"/>
    <s v="PREDETERMINADO"/>
    <m/>
    <m/>
    <n v="204010300"/>
    <n v="13947.2814"/>
    <n v="13947.2814"/>
    <n v="9"/>
    <n v="16"/>
    <s v="%"/>
    <m/>
    <n v="13953"/>
    <n v="0"/>
    <n v="0"/>
    <n v="0"/>
    <n v="0"/>
    <n v="860005223"/>
    <s v="CHEVRON PETROLEUM COMPANY"/>
    <m/>
    <s v="Supreme Gas 20W50 GR"/>
    <n v="0"/>
    <n v="0"/>
    <n v="45"/>
    <n v="0"/>
    <n v="0"/>
    <n v="0"/>
    <n v="0"/>
    <n v="0"/>
    <n v="0"/>
  </r>
  <r>
    <x v="136"/>
    <s v="SUPREME GAS 20W50 SL 12/1"/>
    <n v="0"/>
    <m/>
    <n v="0"/>
    <s v="PREDETERMINADO"/>
    <n v="0"/>
    <n v="98"/>
    <n v="5789558.1716"/>
    <n v="0"/>
    <n v="0"/>
    <n v="0"/>
    <n v="0"/>
    <n v="98"/>
    <n v="294"/>
    <n v="5789558.1716"/>
    <n v="59077.124199999998"/>
    <n v="5789558.1716"/>
    <s v="PRODUCTO"/>
    <d v="2012-11-30T00:00:00"/>
    <d v="2013-03-13T00:00:00"/>
    <n v="0"/>
    <n v="0"/>
    <n v="0"/>
    <n v="0"/>
    <n v="0"/>
    <n v="3"/>
    <s v="CAJA 12*900"/>
    <s v="gal"/>
    <s v="galones"/>
    <n v="249"/>
    <s v="CAJA X 12 CUARTOS GASOLINA CH"/>
    <n v="201"/>
    <s v="LUBRICANTES PARA MOTORES GASOLINA Y GAS"/>
    <n v="200"/>
    <s v="LUBRICANTES AUTOMOTRICES"/>
    <n v="0"/>
    <s v="PREDETERMINADO"/>
    <m/>
    <m/>
    <n v="203010301"/>
    <n v="59077.124199999998"/>
    <n v="59077.124199999998"/>
    <n v="105"/>
    <n v="0"/>
    <s v="%"/>
    <m/>
    <n v="59658"/>
    <n v="0"/>
    <n v="0"/>
    <n v="0"/>
    <n v="0"/>
    <n v="860005223"/>
    <s v="CHEVRON PETROLEUM COMPANY"/>
    <m/>
    <s v="SUPREME GAS 20W50 SL 12/1"/>
    <n v="0"/>
    <n v="0"/>
    <n v="150"/>
    <n v="0"/>
    <n v="3"/>
    <n v="0"/>
    <n v="0"/>
    <n v="0"/>
    <n v="0"/>
  </r>
  <r>
    <x v="137"/>
    <s v="SUPREME MAX 10W40 6/1"/>
    <n v="0"/>
    <m/>
    <n v="0"/>
    <s v="PREDETERMINADO"/>
    <n v="0"/>
    <n v="205"/>
    <n v="23382452.888999999"/>
    <n v="2"/>
    <n v="228121.49160000001"/>
    <n v="0"/>
    <n v="0"/>
    <n v="207"/>
    <n v="1242"/>
    <n v="23610574.380600002"/>
    <n v="114060.7458"/>
    <n v="23610574.380600002"/>
    <s v="PRODUCTO"/>
    <d v="2012-12-18T00:00:00"/>
    <d v="2013-03-07T00:00:00"/>
    <n v="0"/>
    <n v="0"/>
    <n v="0"/>
    <n v="0"/>
    <n v="0"/>
    <n v="9"/>
    <s v="CAJA X 6"/>
    <s v="gal"/>
    <s v="galones"/>
    <n v="250"/>
    <s v="CAJA X 6 GALONES GASOLINA CH"/>
    <n v="201"/>
    <s v="LUBRICANTES PARA MOTORES GASOLINA Y GAS"/>
    <n v="200"/>
    <s v="LUBRICANTES AUTOMOTRICES"/>
    <n v="0"/>
    <s v="PREDETERMINADO"/>
    <m/>
    <m/>
    <n v="203010102"/>
    <n v="114060.7458"/>
    <n v="114060.7458"/>
    <n v="105"/>
    <n v="0"/>
    <s v="%"/>
    <m/>
    <n v="214173"/>
    <n v="240944"/>
    <n v="250983"/>
    <n v="334645"/>
    <n v="0"/>
    <n v="860005223"/>
    <s v="CHEVRON PETROLEUM COMPANY"/>
    <m/>
    <s v="BRIO SUPREME MAX 10W40 6/1"/>
    <n v="0"/>
    <n v="0"/>
    <n v="338"/>
    <n v="0"/>
    <n v="6"/>
    <n v="0"/>
    <n v="0"/>
    <n v="0"/>
    <n v="0"/>
  </r>
  <r>
    <x v="138"/>
    <s v="SUPREME MAX 10W40 GR"/>
    <n v="0"/>
    <m/>
    <n v="0"/>
    <s v="PREDETERMINADO"/>
    <n v="0"/>
    <n v="50"/>
    <n v="718941.21499999997"/>
    <n v="0"/>
    <n v="0"/>
    <n v="0"/>
    <n v="0"/>
    <n v="50"/>
    <n v="0"/>
    <n v="718941.21499999997"/>
    <n v="14378.8243"/>
    <n v="718941.21499999997"/>
    <s v="PRODUCTO"/>
    <d v="2012-12-18T00:00:00"/>
    <m/>
    <n v="0"/>
    <n v="0"/>
    <n v="0"/>
    <n v="0"/>
    <n v="0"/>
    <n v="13"/>
    <s v="TAMBOR"/>
    <s v="gal"/>
    <s v="galones"/>
    <n v="240"/>
    <s v="LUBRICANTES GASOLINA Y GAS GRANEL"/>
    <n v="201"/>
    <s v="LUBRICANTES PARA MOTORES GASOLINA Y GAS"/>
    <n v="200"/>
    <s v="LUBRICANTES AUTOMOTRICES"/>
    <n v="0"/>
    <s v="PREDETERMINADO"/>
    <m/>
    <m/>
    <n v="204010100"/>
    <n v="14378.8243"/>
    <n v="14378.8243"/>
    <n v="106"/>
    <n v="1.6"/>
    <s v="%"/>
    <m/>
    <n v="14385"/>
    <n v="0"/>
    <n v="0"/>
    <n v="0"/>
    <n v="0"/>
    <n v="860005223"/>
    <s v="CHEVRON PETROLEUM COMPANY"/>
    <m/>
    <s v="Supreme Max 10W40"/>
    <n v="0"/>
    <n v="0"/>
    <n v="50"/>
    <n v="0"/>
    <n v="0"/>
    <n v="0"/>
    <n v="0"/>
    <n v="0"/>
    <n v="0"/>
  </r>
  <r>
    <x v="139"/>
    <s v="SUPREME MAX 10W40 SN 12/1"/>
    <n v="0"/>
    <m/>
    <n v="0"/>
    <s v="PREDETERMINADO"/>
    <n v="0"/>
    <n v="386"/>
    <n v="23303496.619399998"/>
    <n v="0"/>
    <n v="0"/>
    <n v="0"/>
    <n v="0"/>
    <n v="386"/>
    <n v="1158"/>
    <n v="23303496.619399998"/>
    <n v="60371.752899999999"/>
    <n v="23303496.619399998"/>
    <s v="PRODUCTO"/>
    <d v="2012-12-18T00:00:00"/>
    <d v="2013-03-13T00:00:00"/>
    <n v="0"/>
    <n v="0"/>
    <n v="0"/>
    <n v="0"/>
    <n v="0"/>
    <n v="7"/>
    <s v="CAJA X 12"/>
    <s v="gal"/>
    <s v="galones"/>
    <n v="249"/>
    <s v="CAJA X 12 CUARTOS GASOLINA CH"/>
    <n v="201"/>
    <s v="LUBRICANTES PARA MOTORES GASOLINA Y GAS"/>
    <n v="200"/>
    <s v="LUBRICANTES AUTOMOTRICES"/>
    <n v="0"/>
    <s v="PREDETERMINADO"/>
    <m/>
    <m/>
    <n v="203010101"/>
    <n v="60371.752899999999"/>
    <n v="60371.752899999999"/>
    <n v="105"/>
    <n v="0"/>
    <s v="%"/>
    <m/>
    <n v="112734"/>
    <n v="126826"/>
    <n v="132111"/>
    <n v="176148"/>
    <n v="0"/>
    <n v="860005223"/>
    <s v="CHEVRON PETROLEUM COMPANY"/>
    <m/>
    <s v="SUPREME MAX 10W40 SN 12/1"/>
    <n v="0"/>
    <n v="0"/>
    <n v="571"/>
    <n v="0"/>
    <n v="3"/>
    <n v="0"/>
    <n v="0"/>
    <n v="0"/>
    <n v="0"/>
  </r>
  <r>
    <x v="140"/>
    <s v="Tambores Aceite 55 gl"/>
    <n v="0"/>
    <m/>
    <n v="0"/>
    <s v="PREDETERMINADO"/>
    <n v="0"/>
    <n v="122"/>
    <n v="7670384"/>
    <n v="110"/>
    <n v="6915920"/>
    <n v="75"/>
    <n v="4715400"/>
    <n v="157"/>
    <n v="0"/>
    <n v="9870904"/>
    <n v="62872"/>
    <n v="9870904"/>
    <s v="PRODUCTO"/>
    <d v="2013-03-2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20101"/>
    <n v="62872"/>
    <n v="62872"/>
    <n v="9"/>
    <n v="16"/>
    <s v="%"/>
    <m/>
    <n v="54200"/>
    <n v="0"/>
    <n v="0"/>
    <n v="0"/>
    <n v="0"/>
    <n v="860023525"/>
    <s v="GREIF COLOMBIA S.A. 2"/>
    <m/>
    <s v="Tambores Aceite 55 gl"/>
    <n v="0"/>
    <n v="0"/>
    <n v="157"/>
    <n v="0"/>
    <n v="0"/>
    <n v="0"/>
    <n v="0"/>
    <n v="0"/>
    <n v="0"/>
  </r>
  <r>
    <x v="141"/>
    <s v="TAPA AMARILLA"/>
    <n v="0"/>
    <m/>
    <n v="0"/>
    <s v="PREDETERMINADO"/>
    <n v="0"/>
    <n v="2465"/>
    <n v="257346"/>
    <n v="2360"/>
    <n v="246384"/>
    <n v="1956"/>
    <n v="204206.4"/>
    <n v="2869"/>
    <n v="0"/>
    <n v="299523.59999999998"/>
    <n v="104.4"/>
    <n v="299523.59999999998"/>
    <s v="PRODUCTO"/>
    <d v="2013-03-2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1104"/>
    <n v="104.4"/>
    <n v="104.4"/>
    <n v="9"/>
    <n v="16"/>
    <s v="%"/>
    <m/>
    <n v="90"/>
    <n v="0"/>
    <n v="0"/>
    <n v="0"/>
    <n v="0"/>
    <n v="830010717"/>
    <s v="PLASTICOS RAINBOW SAS"/>
    <m/>
    <s v="Tapa Amarilla"/>
    <n v="0"/>
    <n v="0"/>
    <n v="2869"/>
    <n v="0"/>
    <n v="0"/>
    <n v="0"/>
    <n v="0"/>
    <n v="0"/>
    <n v="0"/>
  </r>
  <r>
    <x v="142"/>
    <s v="TAPA AZUL"/>
    <n v="0"/>
    <m/>
    <n v="0"/>
    <s v="PREDETERMINADO"/>
    <n v="0"/>
    <n v="22440"/>
    <n v="2342736"/>
    <n v="37225"/>
    <n v="3886290"/>
    <n v="30250"/>
    <n v="3158100"/>
    <n v="29415"/>
    <n v="0"/>
    <n v="3070926"/>
    <n v="104.4"/>
    <n v="3070926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1101"/>
    <n v="104.4"/>
    <n v="104.4"/>
    <n v="9"/>
    <n v="16"/>
    <s v="%"/>
    <m/>
    <n v="90"/>
    <n v="0"/>
    <n v="0"/>
    <n v="0"/>
    <n v="0"/>
    <n v="830010717"/>
    <s v="PLASTICOS RAINBOW SAS"/>
    <m/>
    <s v="Tapa Azul"/>
    <n v="0"/>
    <n v="0"/>
    <n v="29415"/>
    <n v="0"/>
    <n v="0"/>
    <n v="0"/>
    <n v="0"/>
    <n v="0"/>
    <n v="0"/>
  </r>
  <r>
    <x v="143"/>
    <s v="Tapa Azul Marino"/>
    <n v="0"/>
    <m/>
    <n v="0"/>
    <s v="PREDETERMINADO"/>
    <n v="0"/>
    <n v="456"/>
    <n v="47424"/>
    <n v="0"/>
    <n v="0"/>
    <n v="0"/>
    <n v="0"/>
    <n v="456"/>
    <n v="0"/>
    <n v="47424"/>
    <n v="104"/>
    <n v="47424"/>
    <s v="PRODUCTO"/>
    <d v="2013-01-23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202011106"/>
    <n v="104"/>
    <n v="104"/>
    <n v="9"/>
    <n v="16"/>
    <s v="%"/>
    <m/>
    <n v="104.4"/>
    <n v="0"/>
    <n v="0"/>
    <n v="0"/>
    <n v="0"/>
    <n v="830010717"/>
    <s v="PLASTICOS RAINBOW SAS"/>
    <m/>
    <s v="Tapa Azul Marino"/>
    <n v="0"/>
    <n v="0"/>
    <n v="456"/>
    <n v="0"/>
    <n v="0"/>
    <n v="0"/>
    <n v="0"/>
    <n v="0"/>
    <n v="0"/>
  </r>
  <r>
    <x v="144"/>
    <s v="TAPA NEGRA"/>
    <n v="0"/>
    <m/>
    <n v="0"/>
    <s v="PREDETERMINADO"/>
    <n v="0"/>
    <n v="994"/>
    <n v="103773.6"/>
    <n v="1845"/>
    <n v="192618"/>
    <n v="1032"/>
    <n v="107740.8"/>
    <n v="1807"/>
    <n v="0"/>
    <n v="188650.8"/>
    <n v="104.4"/>
    <n v="188650.8"/>
    <s v="PRODUCTO"/>
    <d v="2013-03-12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04.4"/>
    <n v="104.4"/>
    <n v="9"/>
    <n v="16"/>
    <s v="%"/>
    <m/>
    <n v="90"/>
    <n v="0"/>
    <n v="0"/>
    <n v="0"/>
    <n v="0"/>
    <n v="830010717"/>
    <s v="PLASTICOS RAINBOW SAS"/>
    <m/>
    <s v="Tapa Negra"/>
    <n v="0"/>
    <n v="0"/>
    <n v="1807"/>
    <n v="0"/>
    <n v="0"/>
    <n v="0"/>
    <n v="0"/>
    <n v="0"/>
    <n v="0"/>
  </r>
  <r>
    <x v="145"/>
    <s v="TAPA ROJA"/>
    <n v="0"/>
    <m/>
    <n v="0"/>
    <s v="PREDETERMINADO"/>
    <n v="0"/>
    <n v="14732"/>
    <n v="1538020.8"/>
    <n v="4660"/>
    <n v="486504"/>
    <n v="9249"/>
    <n v="965595.6"/>
    <n v="10143"/>
    <n v="0"/>
    <n v="1058929.2"/>
    <n v="104.4"/>
    <n v="1058929.2"/>
    <s v="PRODUCTO"/>
    <d v="2013-03-20T00:00:00"/>
    <m/>
    <n v="0"/>
    <n v="0"/>
    <n v="0"/>
    <n v="0"/>
    <n v="0"/>
    <n v="1"/>
    <s v="Unidad"/>
    <s v="und"/>
    <s v="Unidad"/>
    <n v="6"/>
    <s v="ENVASESY EMPAQUES"/>
    <n v="4"/>
    <s v="ENVASES Y EMPAQUES"/>
    <n v="2"/>
    <s v="MATERIA PRIMA LUBRICANTES"/>
    <n v="0"/>
    <s v="PREDETERMINADO"/>
    <m/>
    <m/>
    <n v="0"/>
    <n v="104.4"/>
    <n v="104.4"/>
    <n v="9"/>
    <n v="16"/>
    <s v="%"/>
    <m/>
    <n v="90"/>
    <n v="0"/>
    <n v="0"/>
    <n v="0"/>
    <n v="0"/>
    <n v="830010717"/>
    <s v="PLASTICOS RAINBOW SAS"/>
    <m/>
    <s v="Tapa Roja"/>
    <n v="0"/>
    <n v="0"/>
    <n v="13643"/>
    <n v="0"/>
    <n v="0"/>
    <n v="0"/>
    <n v="0"/>
    <n v="0"/>
    <n v="0"/>
  </r>
  <r>
    <x v="146"/>
    <s v="TRUCK 50 CF2/CF/SF 6/1"/>
    <n v="0"/>
    <m/>
    <n v="0"/>
    <s v="PREDETERMINADO"/>
    <n v="0"/>
    <n v="0"/>
    <n v="0"/>
    <n v="108"/>
    <n v="11902324.161599999"/>
    <n v="35"/>
    <n v="3857234.682"/>
    <n v="73"/>
    <n v="438"/>
    <n v="8045089.4796000002"/>
    <n v="110206.7052"/>
    <n v="8045089.4796000002"/>
    <s v="PRODUCTO"/>
    <d v="2013-03-05T00:00:00"/>
    <m/>
    <n v="0"/>
    <n v="0"/>
    <n v="0"/>
    <n v="0"/>
    <n v="0"/>
    <n v="9"/>
    <s v="CAJA X 6"/>
    <s v="gal"/>
    <s v="galones"/>
    <n v="230"/>
    <s v="CAJA X 6 GALONES DIESEL CH"/>
    <n v="202"/>
    <s v="LUBRICANTES PARA MOTORES DIESEL"/>
    <n v="200"/>
    <s v="LUBRICANTES AUTOMOTRICES"/>
    <n v="0"/>
    <s v="PREDETERMINADO"/>
    <m/>
    <m/>
    <n v="203020502"/>
    <n v="110206.7052"/>
    <n v="110206.7052"/>
    <n v="105"/>
    <n v="0"/>
    <s v="%"/>
    <m/>
    <n v="153107"/>
    <n v="172245"/>
    <n v="179422"/>
    <n v="239229"/>
    <n v="0"/>
    <n v="860005223"/>
    <s v="CHEVRON PETROLEUM COMPANY"/>
    <m/>
    <s v="TRUCK 50 CF2/CF/SF 6/1"/>
    <n v="0"/>
    <n v="0"/>
    <n v="108"/>
    <n v="0"/>
    <n v="6"/>
    <n v="0"/>
    <n v="0"/>
    <n v="0"/>
    <n v="0"/>
  </r>
  <r>
    <x v="147"/>
    <s v="TRUCK 50 GR"/>
    <n v="0"/>
    <m/>
    <n v="0"/>
    <s v="PREDETERMINADO"/>
    <n v="0"/>
    <n v="1504"/>
    <n v="19830095.9168"/>
    <n v="0"/>
    <n v="0"/>
    <n v="1460"/>
    <n v="19249960.131999999"/>
    <n v="44"/>
    <n v="0"/>
    <n v="580135.78480000002"/>
    <n v="13184.904200000001"/>
    <n v="580135.78480000002"/>
    <s v="PRODUCTO"/>
    <d v="2013-02-28T00:00:00"/>
    <m/>
    <n v="0"/>
    <n v="0"/>
    <n v="0"/>
    <n v="0"/>
    <n v="0"/>
    <n v="13"/>
    <s v="TAMBOR"/>
    <s v="gal"/>
    <s v="galones"/>
    <n v="228"/>
    <s v="LUBRICANTES DIESEL GRANEL"/>
    <n v="202"/>
    <s v="LUBRICANTES PARA MOTORES DIESEL"/>
    <n v="200"/>
    <s v="LUBRICANTES AUTOMOTRICES"/>
    <n v="0"/>
    <s v="PREDETERMINADO"/>
    <m/>
    <m/>
    <n v="204020500"/>
    <n v="13184.904200000001"/>
    <n v="13184.904200000001"/>
    <n v="9"/>
    <n v="16"/>
    <s v="%"/>
    <m/>
    <n v="1"/>
    <n v="0"/>
    <n v="0"/>
    <n v="0"/>
    <n v="0"/>
    <n v="860005223"/>
    <s v="CHEVRON PETROLEUM COMPANY"/>
    <m/>
    <s v="Truck 50"/>
    <n v="0"/>
    <n v="0"/>
    <n v="44"/>
    <n v="0"/>
    <n v="0"/>
    <n v="0"/>
    <n v="0"/>
    <n v="0"/>
    <n v="0"/>
  </r>
  <r>
    <x v="148"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64">
  <r>
    <s v="A0143"/>
    <x v="0"/>
    <x v="0"/>
    <n v="2"/>
    <s v="CAJA"/>
    <n v="40"/>
    <n v="61996"/>
    <d v="2013-03-16T00:00:00"/>
    <s v="LOC SALDOS"/>
  </r>
  <r>
    <s v="A0633"/>
    <x v="0"/>
    <x v="0"/>
    <n v="21"/>
    <s v="CAJA"/>
    <n v="40"/>
    <n v="61996"/>
    <d v="2013-03-16T00:00:00"/>
    <s v="LOC CAJAS"/>
  </r>
  <r>
    <s v="A0634"/>
    <x v="0"/>
    <x v="0"/>
    <n v="21"/>
    <s v="CAJA"/>
    <n v="40"/>
    <n v="61996"/>
    <d v="2013-03-16T00:00:00"/>
    <s v="LOC CAJAS"/>
  </r>
  <r>
    <s v="A0643"/>
    <x v="0"/>
    <x v="0"/>
    <n v="21"/>
    <s v="CAJA"/>
    <n v="40"/>
    <n v="61996"/>
    <d v="2013-03-16T00:00:00"/>
    <s v="LOC CAJAS"/>
  </r>
  <r>
    <s v="A0644"/>
    <x v="0"/>
    <x v="0"/>
    <n v="21"/>
    <s v="CAJA"/>
    <n v="40"/>
    <n v="61996"/>
    <d v="2013-03-16T00:00:00"/>
    <s v="LOC CAJAS"/>
  </r>
  <r>
    <s v="A0733"/>
    <x v="0"/>
    <x v="0"/>
    <n v="21"/>
    <s v="CAJA"/>
    <n v="40"/>
    <n v="61996"/>
    <d v="2013-03-16T00:00:00"/>
    <s v="LOC CAJAS"/>
  </r>
  <r>
    <s v="A0734"/>
    <x v="0"/>
    <x v="0"/>
    <n v="21"/>
    <s v="CAJA"/>
    <n v="40"/>
    <n v="61996"/>
    <d v="2013-03-16T00:00:00"/>
    <s v="LOC CAJAS"/>
  </r>
  <r>
    <s v="A0741"/>
    <x v="0"/>
    <x v="0"/>
    <n v="21"/>
    <s v="CAJA"/>
    <n v="40"/>
    <n v="61996"/>
    <d v="2013-03-16T00:00:00"/>
    <s v="LOC CAJAS"/>
  </r>
  <r>
    <s v="A0742"/>
    <x v="0"/>
    <x v="0"/>
    <n v="21"/>
    <s v="CAJA"/>
    <n v="40"/>
    <n v="61996"/>
    <d v="2013-03-16T00:00:00"/>
    <s v="LOC CAJAS"/>
  </r>
  <r>
    <s v="C0111"/>
    <x v="1"/>
    <x v="1"/>
    <n v="1"/>
    <s v="CAJA"/>
    <n v="4"/>
    <d v="2013-03-14T00:00:00"/>
    <d v="2013-03-14T00:00:00"/>
    <s v="LOC CAJAS"/>
  </r>
  <r>
    <s v="C0111"/>
    <x v="1"/>
    <x v="1"/>
    <n v="1"/>
    <s v="CAJA"/>
    <n v="4"/>
    <d v="2012-12-26T00:00:00"/>
    <d v="2012-12-26T00:00:00"/>
    <s v="LOC CAJAS"/>
  </r>
  <r>
    <s v="C0112"/>
    <x v="1"/>
    <x v="1"/>
    <n v="4"/>
    <s v="CAJA"/>
    <n v="4"/>
    <s v="E12010"/>
    <d v="2012-05-12T00:00:00"/>
    <s v="LOC CAJAS"/>
  </r>
  <r>
    <s v="C0113"/>
    <x v="1"/>
    <x v="1"/>
    <n v="4"/>
    <s v="CAJA"/>
    <n v="4"/>
    <s v="E12010"/>
    <d v="2012-05-12T00:00:00"/>
    <s v="LOC CAJAS"/>
  </r>
  <r>
    <s v="C0114"/>
    <x v="1"/>
    <x v="1"/>
    <n v="4"/>
    <s v="CAJA"/>
    <n v="4"/>
    <s v="E12010"/>
    <d v="2012-05-12T00:00:00"/>
    <s v="LOC CAJAS"/>
  </r>
  <r>
    <s v="C0121"/>
    <x v="2"/>
    <x v="2"/>
    <n v="3"/>
    <s v="CAJA"/>
    <n v="40"/>
    <s v="025011G"/>
    <d v="2013-02-20T00:00:00"/>
    <s v="LOC CAJAS"/>
  </r>
  <r>
    <s v="C0121"/>
    <x v="3"/>
    <x v="3"/>
    <n v="5"/>
    <s v="CAJA"/>
    <n v="32"/>
    <d v="2012-11-07T00:00:00"/>
    <d v="2012-11-07T00:00:00"/>
    <s v="LOC CAJAS"/>
  </r>
  <r>
    <s v="C0122"/>
    <x v="4"/>
    <x v="4"/>
    <n v="13"/>
    <s v="CAJA"/>
    <n v="32"/>
    <s v="A12038"/>
    <d v="2012-12-12T00:00:00"/>
    <s v="LOC CAJAS"/>
  </r>
  <r>
    <s v="C0122"/>
    <x v="4"/>
    <x v="4"/>
    <n v="11"/>
    <s v="CAJA"/>
    <n v="32"/>
    <s v="C11044"/>
    <d v="2013-12-06T00:00:00"/>
    <s v="LOC CAJAS"/>
  </r>
  <r>
    <s v="C0123"/>
    <x v="5"/>
    <x v="5"/>
    <n v="4"/>
    <s v="CAJA"/>
    <n v="40"/>
    <d v="2013-03-06T00:00:00"/>
    <d v="2013-03-06T00:00:00"/>
    <s v="LOC CAJAS"/>
  </r>
  <r>
    <s v="C0123"/>
    <x v="6"/>
    <x v="6"/>
    <n v="1"/>
    <s v="CAJA"/>
    <n v="9"/>
    <d v="2011-05-04T00:00:00"/>
    <d v="2011-05-04T00:00:00"/>
    <s v="LOC CAJAS"/>
  </r>
  <r>
    <s v="C0123"/>
    <x v="7"/>
    <x v="7"/>
    <n v="1"/>
    <s v="CAJA"/>
    <n v="9"/>
    <d v="2012-04-23T00:00:00"/>
    <d v="2012-04-23T00:00:00"/>
    <s v="LOC CAJAS"/>
  </r>
  <r>
    <s v="C0124"/>
    <x v="8"/>
    <x v="8"/>
    <n v="8"/>
    <s v="CAJA"/>
    <n v="32"/>
    <n v="13305615"/>
    <d v="2012-09-29T00:00:00"/>
    <s v="LOC CAJAS"/>
  </r>
  <r>
    <s v="C0124"/>
    <x v="9"/>
    <x v="9"/>
    <n v="3"/>
    <s v="CAJA"/>
    <n v="9"/>
    <s v="D-409"/>
    <d v="2011-06-21T00:00:00"/>
    <s v="LOC CAJAS"/>
  </r>
  <r>
    <s v="C0131"/>
    <x v="0"/>
    <x v="0"/>
    <n v="21"/>
    <s v="CAJA"/>
    <n v="40"/>
    <n v="61996"/>
    <d v="2013-03-15T00:00:00"/>
    <s v="LOC CAJAS"/>
  </r>
  <r>
    <s v="C0132"/>
    <x v="0"/>
    <x v="0"/>
    <n v="21"/>
    <s v="CAJA"/>
    <n v="40"/>
    <n v="61996"/>
    <d v="2013-03-15T00:00:00"/>
    <s v="LOC CAJAS"/>
  </r>
  <r>
    <s v="C0133"/>
    <x v="0"/>
    <x v="0"/>
    <n v="21"/>
    <s v="CAJA"/>
    <n v="40"/>
    <n v="61996"/>
    <d v="2013-03-15T00:00:00"/>
    <s v="LOC CAJAS"/>
  </r>
  <r>
    <s v="C0134"/>
    <x v="0"/>
    <x v="0"/>
    <n v="21"/>
    <s v="CAJA"/>
    <n v="40"/>
    <n v="61996"/>
    <d v="2013-03-15T00:00:00"/>
    <s v="LOC CAJAS"/>
  </r>
  <r>
    <s v="C0141"/>
    <x v="10"/>
    <x v="10"/>
    <n v="40"/>
    <s v="CAJA"/>
    <n v="104"/>
    <s v="F12019"/>
    <d v="2012-07-25T00:00:00"/>
    <s v="LOC CAJAS"/>
  </r>
  <r>
    <s v="C0142"/>
    <x v="10"/>
    <x v="10"/>
    <n v="50"/>
    <s v="CAJA"/>
    <n v="104"/>
    <s v="E12014"/>
    <d v="2012-07-25T00:00:00"/>
    <s v="LOC CAJAS"/>
  </r>
  <r>
    <s v="C0143"/>
    <x v="0"/>
    <x v="0"/>
    <n v="4"/>
    <s v="CAJA"/>
    <n v="40"/>
    <n v="61996"/>
    <d v="2013-03-15T00:00:00"/>
    <s v="LOC CAJAS"/>
  </r>
  <r>
    <s v="C0144"/>
    <x v="0"/>
    <x v="0"/>
    <n v="21"/>
    <s v="CAJA"/>
    <n v="40"/>
    <n v="61996"/>
    <d v="2013-03-15T00:00:00"/>
    <s v="LOC CAJAS"/>
  </r>
  <r>
    <s v="C0212"/>
    <x v="11"/>
    <x v="11"/>
    <n v="2"/>
    <s v="CAJA"/>
    <n v="4"/>
    <s v="11713G"/>
    <d v="2013-03-19T00:00:00"/>
    <s v="LOC CAJAS"/>
  </r>
  <r>
    <s v="C0213"/>
    <x v="12"/>
    <x v="12"/>
    <n v="3"/>
    <s v="CAJA"/>
    <n v="4"/>
    <s v="09713G"/>
    <d v="2013-03-06T00:00:00"/>
    <s v="LOC CAJAS"/>
  </r>
  <r>
    <s v="C0214"/>
    <x v="13"/>
    <x v="13"/>
    <n v="4"/>
    <s v="CAJA"/>
    <n v="4"/>
    <d v="2011-03-25T00:00:00"/>
    <d v="2011-03-25T00:00:00"/>
    <s v="LOC CAJAS"/>
  </r>
  <r>
    <s v="C0221"/>
    <x v="14"/>
    <x v="14"/>
    <n v="5"/>
    <s v="CAJA"/>
    <n v="24"/>
    <d v="2013-02-27T00:00:00"/>
    <d v="2013-02-27T00:00:00"/>
    <s v="LOC CAJAS"/>
  </r>
  <r>
    <s v="C0222"/>
    <x v="15"/>
    <x v="15"/>
    <n v="2"/>
    <s v="CAJA"/>
    <n v="9"/>
    <d v="2011-05-09T00:00:00"/>
    <d v="2011-05-09T00:00:00"/>
    <s v="LOC CAJAS"/>
  </r>
  <r>
    <s v="C0222"/>
    <x v="16"/>
    <x v="16"/>
    <n v="2"/>
    <s v="CAJA"/>
    <n v="32"/>
    <d v="2011-09-09T00:00:00"/>
    <d v="2011-09-09T00:00:00"/>
    <s v="LOC CAJAS"/>
  </r>
  <r>
    <s v="C0222"/>
    <x v="17"/>
    <x v="17"/>
    <n v="1"/>
    <s v="CAJA"/>
    <n v="60"/>
    <d v="2012-07-25T00:00:00"/>
    <d v="2012-07-25T00:00:00"/>
    <s v="LOC CAJAS"/>
  </r>
  <r>
    <s v="C0222"/>
    <x v="18"/>
    <x v="18"/>
    <n v="1"/>
    <s v="CAJA"/>
    <n v="60"/>
    <d v="2011-12-28T00:00:00"/>
    <d v="2011-12-28T00:00:00"/>
    <s v="LOC CAJAS"/>
  </r>
  <r>
    <s v="C0223"/>
    <x v="19"/>
    <x v="19"/>
    <n v="42"/>
    <s v="CAJA"/>
    <n v="50"/>
    <d v="2013-02-20T00:00:00"/>
    <d v="2013-02-20T00:00:00"/>
    <s v="LOC CAJAS"/>
  </r>
  <r>
    <s v="C0224"/>
    <x v="19"/>
    <x v="19"/>
    <n v="39"/>
    <s v="CAJA"/>
    <n v="50"/>
    <d v="2013-02-19T00:00:00"/>
    <d v="2013-02-20T00:00:00"/>
    <s v="LOC CAJAS"/>
  </r>
  <r>
    <s v="C0232"/>
    <x v="20"/>
    <x v="20"/>
    <n v="15"/>
    <s v="CAJA"/>
    <n v="104"/>
    <d v="2013-02-19T00:00:00"/>
    <d v="2013-02-19T00:00:00"/>
    <s v="LOC CAJAS"/>
  </r>
  <r>
    <s v="C0234"/>
    <x v="20"/>
    <x v="20"/>
    <n v="50"/>
    <s v="CAJA"/>
    <n v="104"/>
    <d v="2013-02-19T00:00:00"/>
    <d v="2013-02-19T00:00:00"/>
    <s v="LOC CAJAS"/>
  </r>
  <r>
    <s v="C0241"/>
    <x v="21"/>
    <x v="21"/>
    <n v="9"/>
    <s v="CAJA"/>
    <n v="36"/>
    <s v="12013G"/>
    <d v="2013-03-19T00:00:00"/>
    <s v="LOC CAJAS"/>
  </r>
  <r>
    <s v="C0242"/>
    <x v="22"/>
    <x v="22"/>
    <n v="10"/>
    <s v="CAJA"/>
    <n v="40"/>
    <s v="00713G"/>
    <d v="2013-03-19T00:00:00"/>
    <s v="LOC CAJAS"/>
  </r>
  <r>
    <s v="C0244"/>
    <x v="5"/>
    <x v="5"/>
    <n v="21"/>
    <s v="CAJA"/>
    <n v="40"/>
    <s v="E12021"/>
    <d v="2012-12-29T00:00:00"/>
    <s v="LOC CAJAS"/>
  </r>
  <r>
    <s v="C0311"/>
    <x v="23"/>
    <x v="23"/>
    <n v="3"/>
    <s v="CAJA"/>
    <n v="4"/>
    <s v="41310G"/>
    <d v="2011-06-24T00:00:00"/>
    <s v="LOC CAJAS"/>
  </r>
  <r>
    <s v="C0312"/>
    <x v="24"/>
    <x v="24"/>
    <n v="1"/>
    <s v="CAJA"/>
    <n v="4"/>
    <s v="NA"/>
    <m/>
    <s v="LOC CAJAS"/>
  </r>
  <r>
    <s v="C0313"/>
    <x v="25"/>
    <x v="25"/>
    <n v="4"/>
    <s v="CAJA"/>
    <n v="4"/>
    <d v="2013-02-28T00:00:00"/>
    <d v="2013-02-28T00:00:00"/>
    <s v="LOC CAJAS"/>
  </r>
  <r>
    <s v="C0314"/>
    <x v="1"/>
    <x v="1"/>
    <n v="3"/>
    <s v="CAJA"/>
    <n v="4"/>
    <d v="2012-07-12T00:00:00"/>
    <d v="2012-07-12T00:00:00"/>
    <s v="LOC CAJAS"/>
  </r>
  <r>
    <s v="C0321"/>
    <x v="26"/>
    <x v="26"/>
    <n v="14"/>
    <s v="CAJA"/>
    <n v="21"/>
    <d v="2013-03-06T00:00:00"/>
    <d v="2013-03-06T00:00:00"/>
    <s v="LOC CAJAS"/>
  </r>
  <r>
    <s v="C0323"/>
    <x v="26"/>
    <x v="26"/>
    <n v="21"/>
    <s v="CAJA"/>
    <n v="21"/>
    <d v="2013-03-06T00:00:00"/>
    <d v="2013-03-06T00:00:00"/>
    <s v="LOC CAJAS"/>
  </r>
  <r>
    <s v="C0324"/>
    <x v="27"/>
    <x v="27"/>
    <n v="6"/>
    <s v="CAJA"/>
    <n v="50"/>
    <s v="09613G"/>
    <d v="2013-03-06T00:00:00"/>
    <s v="LOC CAJAS"/>
  </r>
  <r>
    <s v="C0331"/>
    <x v="28"/>
    <x v="28"/>
    <n v="12"/>
    <s v="CAJA"/>
    <n v="104"/>
    <s v="E12027"/>
    <d v="2012-12-29T00:00:00"/>
    <s v="LOC CAJAS"/>
  </r>
  <r>
    <s v="C0332"/>
    <x v="28"/>
    <x v="28"/>
    <n v="32"/>
    <s v="CAJA"/>
    <n v="104"/>
    <s v="E12027"/>
    <d v="2012-12-29T00:00:00"/>
    <s v="LOC CAJAS"/>
  </r>
  <r>
    <s v="C0341"/>
    <x v="29"/>
    <x v="29"/>
    <n v="24"/>
    <s v="CAJA"/>
    <n v="104"/>
    <s v="E12021"/>
    <d v="2012-11-03T00:00:00"/>
    <s v="LOC CAJAS"/>
  </r>
  <r>
    <s v="C0342"/>
    <x v="29"/>
    <x v="29"/>
    <n v="50"/>
    <s v="CAJA"/>
    <n v="104"/>
    <s v="B12022"/>
    <d v="2012-12-20T00:00:00"/>
    <s v="LOC CAJAS"/>
  </r>
  <r>
    <s v="C0344"/>
    <x v="29"/>
    <x v="29"/>
    <n v="50"/>
    <s v="CAJA"/>
    <n v="104"/>
    <s v="E12021"/>
    <d v="2012-11-03T00:00:00"/>
    <s v="LOC CAJAS"/>
  </r>
  <r>
    <s v="C0411"/>
    <x v="30"/>
    <x v="30"/>
    <n v="3"/>
    <s v="CAJA"/>
    <n v="4"/>
    <d v="2013-03-06T00:00:00"/>
    <d v="2013-03-06T00:00:00"/>
    <s v="LOC CAJAS"/>
  </r>
  <r>
    <s v="C0412"/>
    <x v="30"/>
    <x v="30"/>
    <n v="4"/>
    <s v="CAJA"/>
    <n v="4"/>
    <d v="2013-03-06T00:00:00"/>
    <d v="2013-03-06T00:00:00"/>
    <s v="LOC CAJAS"/>
  </r>
  <r>
    <s v="C0413"/>
    <x v="31"/>
    <x v="31"/>
    <n v="3"/>
    <s v="CAJA"/>
    <n v="4"/>
    <s v="E12014"/>
    <d v="2012-05-15T00:00:00"/>
    <s v="LOC CAJAS"/>
  </r>
  <r>
    <s v="C0414"/>
    <x v="31"/>
    <x v="31"/>
    <n v="4"/>
    <s v="CAJA"/>
    <n v="4"/>
    <d v="2012-04-04T00:00:00"/>
    <d v="2012-04-04T00:00:00"/>
    <s v="LOC CAJAS"/>
  </r>
  <r>
    <s v="C0421"/>
    <x v="32"/>
    <x v="32"/>
    <n v="3"/>
    <s v="CAJA"/>
    <n v="24"/>
    <d v="2013-02-13T00:00:00"/>
    <d v="2013-02-14T00:00:00"/>
    <s v="LOC CAJAS"/>
  </r>
  <r>
    <s v="C0424"/>
    <x v="33"/>
    <x v="33"/>
    <n v="3"/>
    <s v="CAJA"/>
    <n v="50"/>
    <s v="09713G"/>
    <d v="2013-03-06T00:00:00"/>
    <s v="LOC CAJAS"/>
  </r>
  <r>
    <s v="C0424"/>
    <x v="33"/>
    <x v="33"/>
    <n v="1"/>
    <s v="CAJA"/>
    <n v="50"/>
    <s v="34312G"/>
    <d v="2013-03-09T00:00:00"/>
    <s v="LOC CAJAS"/>
  </r>
  <r>
    <s v="C0432"/>
    <x v="34"/>
    <x v="34"/>
    <n v="41"/>
    <s v="CAJA"/>
    <n v="55"/>
    <d v="2013-02-20T00:00:00"/>
    <d v="2013-02-20T00:00:00"/>
    <s v="LOC CAJAS"/>
  </r>
  <r>
    <s v="C0434"/>
    <x v="34"/>
    <x v="34"/>
    <n v="36"/>
    <s v="CAJA"/>
    <n v="55"/>
    <d v="2013-02-20T00:00:00"/>
    <d v="2013-02-21T00:00:00"/>
    <s v="LOC CAJAS"/>
  </r>
  <r>
    <s v="C0441"/>
    <x v="34"/>
    <x v="34"/>
    <n v="55"/>
    <s v="CAJA"/>
    <n v="55"/>
    <d v="2013-02-20T00:00:00"/>
    <d v="2013-02-20T00:00:00"/>
    <s v="LOC CAJAS"/>
  </r>
  <r>
    <s v="C0442"/>
    <x v="34"/>
    <x v="34"/>
    <n v="55"/>
    <s v="CAJA"/>
    <n v="55"/>
    <d v="2013-02-20T00:00:00"/>
    <d v="2013-02-20T00:00:00"/>
    <s v="LOC CAJAS"/>
  </r>
  <r>
    <s v="C0443"/>
    <x v="34"/>
    <x v="34"/>
    <n v="55"/>
    <s v="CAJA"/>
    <n v="55"/>
    <d v="2013-02-20T00:00:00"/>
    <d v="2013-02-20T00:00:00"/>
    <s v="LOC CAJAS"/>
  </r>
  <r>
    <s v="C0444"/>
    <x v="34"/>
    <x v="34"/>
    <n v="55"/>
    <s v="CAJA"/>
    <n v="55"/>
    <d v="2013-02-20T00:00:00"/>
    <d v="2013-02-20T00:00:00"/>
    <s v="LOC CAJAS"/>
  </r>
  <r>
    <s v="C0451"/>
    <x v="0"/>
    <x v="0"/>
    <n v="2"/>
    <s v="CAJA"/>
    <n v="40"/>
    <n v="61726"/>
    <d v="2013-03-14T00:00:00"/>
    <s v="LOC CAJAS"/>
  </r>
  <r>
    <s v="C0453"/>
    <x v="35"/>
    <x v="35"/>
    <n v="28"/>
    <s v="CAJA"/>
    <n v="100"/>
    <s v="NA"/>
    <m/>
    <s v="LOC CAJAS"/>
  </r>
  <r>
    <s v="C0454"/>
    <x v="35"/>
    <x v="35"/>
    <n v="28"/>
    <s v="CAJA"/>
    <n v="100"/>
    <s v="NA"/>
    <m/>
    <s v="LOC CAJAS"/>
  </r>
  <r>
    <s v="C0511"/>
    <x v="36"/>
    <x v="36"/>
    <n v="8"/>
    <s v="CAJA"/>
    <n v="4"/>
    <d v="2013-03-20T00:00:00"/>
    <d v="2013-03-20T00:00:00"/>
    <s v="LOC CAJAS"/>
  </r>
  <r>
    <s v="C0512"/>
    <x v="36"/>
    <x v="36"/>
    <n v="4"/>
    <s v="CAJA"/>
    <n v="4"/>
    <d v="2013-03-20T00:00:00"/>
    <d v="2013-03-20T00:00:00"/>
    <s v="LOC CAJAS"/>
  </r>
  <r>
    <s v="C0513"/>
    <x v="36"/>
    <x v="36"/>
    <n v="8"/>
    <s v="CAJA"/>
    <n v="4"/>
    <d v="2013-03-20T00:00:00"/>
    <d v="2013-03-20T00:00:00"/>
    <s v="LOC CAJAS"/>
  </r>
  <r>
    <s v="C0514"/>
    <x v="37"/>
    <x v="37"/>
    <n v="1"/>
    <s v="CAJA"/>
    <n v="4"/>
    <d v="2012-10-17T00:00:00"/>
    <d v="2012-10-17T00:00:00"/>
    <s v="LOC CAJAS"/>
  </r>
  <r>
    <s v="C0514"/>
    <x v="37"/>
    <x v="37"/>
    <n v="3"/>
    <s v="CAJA"/>
    <n v="4"/>
    <s v="E12008"/>
    <d v="2012-05-15T00:00:00"/>
    <s v="LOC CAJAS"/>
  </r>
  <r>
    <s v="C0521"/>
    <x v="20"/>
    <x v="20"/>
    <n v="50"/>
    <s v="CAJA"/>
    <n v="104"/>
    <n v="1971"/>
    <d v="2013-03-14T00:00:00"/>
    <s v="LOC CAJAS"/>
  </r>
  <r>
    <s v="C0522"/>
    <x v="20"/>
    <x v="20"/>
    <n v="50"/>
    <s v="CAJA"/>
    <n v="104"/>
    <n v="1971"/>
    <d v="2013-03-14T00:00:00"/>
    <s v="LOC CAJAS"/>
  </r>
  <r>
    <s v="C0523"/>
    <x v="20"/>
    <x v="20"/>
    <n v="50"/>
    <s v="CAJA"/>
    <n v="104"/>
    <n v="1971"/>
    <d v="2013-03-14T00:00:00"/>
    <s v="LOC CAJAS"/>
  </r>
  <r>
    <s v="C0532"/>
    <x v="38"/>
    <x v="38"/>
    <n v="7"/>
    <s v="CAJA"/>
    <n v="40"/>
    <d v="2012-05-22T00:00:00"/>
    <d v="2012-12-18T00:00:00"/>
    <s v="LOC CAJAS"/>
  </r>
  <r>
    <s v="C0534"/>
    <x v="38"/>
    <x v="38"/>
    <n v="21"/>
    <s v="CAJA"/>
    <n v="40"/>
    <d v="2012-05-22T00:00:00"/>
    <d v="2012-12-18T00:00:00"/>
    <s v="LOC CAJAS"/>
  </r>
  <r>
    <s v="C0541"/>
    <x v="39"/>
    <x v="39"/>
    <n v="40"/>
    <s v="CAJA"/>
    <n v="55"/>
    <d v="2013-03-11T00:00:00"/>
    <d v="2013-03-11T00:00:00"/>
    <s v="LOC CAJAS"/>
  </r>
  <r>
    <s v="C0542"/>
    <x v="39"/>
    <x v="39"/>
    <n v="40"/>
    <s v="CAJA"/>
    <n v="55"/>
    <d v="2013-03-11T00:00:00"/>
    <d v="2013-03-11T00:00:00"/>
    <s v="LOC CAJAS"/>
  </r>
  <r>
    <s v="C0543"/>
    <x v="39"/>
    <x v="39"/>
    <n v="40"/>
    <s v="CAJA"/>
    <n v="55"/>
    <d v="2013-03-11T00:00:00"/>
    <d v="2013-03-11T00:00:00"/>
    <s v="LOC CAJAS"/>
  </r>
  <r>
    <s v="C0544"/>
    <x v="39"/>
    <x v="39"/>
    <n v="40"/>
    <s v="CAJA"/>
    <n v="55"/>
    <d v="2013-03-11T00:00:00"/>
    <d v="2013-03-11T00:00:00"/>
    <s v="LOC CAJAS"/>
  </r>
  <r>
    <s v="C0551"/>
    <x v="40"/>
    <x v="40"/>
    <n v="2"/>
    <s v="CAJA"/>
    <n v="3"/>
    <s v="NA"/>
    <m/>
    <s v="LOC CAJAS"/>
  </r>
  <r>
    <s v="C0552"/>
    <x v="35"/>
    <x v="35"/>
    <n v="10"/>
    <s v="CAJA"/>
    <n v="100"/>
    <s v="NA"/>
    <m/>
    <s v="LOC CAJAS"/>
  </r>
  <r>
    <s v="C0553"/>
    <x v="41"/>
    <x v="41"/>
    <n v="21"/>
    <s v="CAJA"/>
    <n v="40"/>
    <s v="12013G"/>
    <d v="2013-03-19T00:00:00"/>
    <s v="LOC CAJAS"/>
  </r>
  <r>
    <s v="C0554"/>
    <x v="40"/>
    <x v="40"/>
    <n v="3"/>
    <s v="CAJA"/>
    <n v="3"/>
    <s v="NA"/>
    <m/>
    <s v="LOC CAJAS"/>
  </r>
  <r>
    <s v="C0612"/>
    <x v="23"/>
    <x v="23"/>
    <n v="2"/>
    <s v="CAJA"/>
    <n v="4"/>
    <s v="44809G"/>
    <d v="2012-05-23T00:00:00"/>
    <s v="LOC CAJAS"/>
  </r>
  <r>
    <s v="C0613"/>
    <x v="32"/>
    <x v="32"/>
    <n v="24"/>
    <s v="CAJA"/>
    <n v="24"/>
    <n v="23"/>
    <d v="2013-03-04T00:00:00"/>
    <s v="LOC CAJAS"/>
  </r>
  <r>
    <s v="C0621"/>
    <x v="42"/>
    <x v="42"/>
    <n v="12"/>
    <s v="CAJA"/>
    <n v="40"/>
    <s v="G12023"/>
    <d v="2012-07-27T00:00:00"/>
    <s v="LOC CAJAS"/>
  </r>
  <r>
    <s v="C0622"/>
    <x v="42"/>
    <x v="42"/>
    <n v="21"/>
    <s v="CAJA"/>
    <n v="40"/>
    <s v="G12023"/>
    <d v="2012-07-27T00:00:00"/>
    <s v="LOC CAJAS"/>
  </r>
  <r>
    <s v="C0624"/>
    <x v="43"/>
    <x v="43"/>
    <n v="12"/>
    <s v="CAJA"/>
    <n v="40"/>
    <s v="61612G"/>
    <d v="2013-02-20T00:00:00"/>
    <s v="LOC CAJAS"/>
  </r>
  <r>
    <s v="C0631"/>
    <x v="4"/>
    <x v="4"/>
    <n v="32"/>
    <s v="CAJA"/>
    <n v="32"/>
    <s v="B11057"/>
    <d v="2012-12-12T00:00:00"/>
    <s v="LOC CAJAS"/>
  </r>
  <r>
    <s v="C0632"/>
    <x v="15"/>
    <x v="15"/>
    <n v="9"/>
    <s v="CAJA"/>
    <n v="9"/>
    <d v="2011-05-09T00:00:00"/>
    <d v="2011-05-09T00:00:00"/>
    <s v="LOC CAJAS"/>
  </r>
  <r>
    <s v="C0641"/>
    <x v="44"/>
    <x v="44"/>
    <n v="43"/>
    <s v="CAJA"/>
    <n v="104"/>
    <d v="2012-05-22T00:00:00"/>
    <d v="2012-09-29T00:00:00"/>
    <s v="LOC CAJAS"/>
  </r>
  <r>
    <s v="C0642"/>
    <x v="10"/>
    <x v="10"/>
    <n v="50"/>
    <s v="CAJA"/>
    <n v="104"/>
    <s v="C12042"/>
    <d v="2012-07-25T00:00:00"/>
    <s v="LOC CAJAS"/>
  </r>
  <r>
    <s v="C0642"/>
    <x v="44"/>
    <x v="44"/>
    <n v="50"/>
    <s v="CAJA"/>
    <n v="104"/>
    <s v="D12029"/>
    <d v="2012-04-28T00:00:00"/>
    <s v="LOC CAJAS"/>
  </r>
  <r>
    <s v="C0651"/>
    <x v="40"/>
    <x v="40"/>
    <n v="3"/>
    <s v="CAJA"/>
    <n v="3"/>
    <s v="NA"/>
    <m/>
    <s v="LOC CAJAS"/>
  </r>
  <r>
    <s v="C0652"/>
    <x v="40"/>
    <x v="40"/>
    <n v="3"/>
    <s v="CAJA"/>
    <n v="3"/>
    <s v="NA"/>
    <m/>
    <s v="LOC CAJAS"/>
  </r>
  <r>
    <s v="C0653"/>
    <x v="20"/>
    <x v="20"/>
    <n v="60"/>
    <s v="CAJA"/>
    <n v="104"/>
    <n v="1971"/>
    <d v="2013-03-14T00:00:00"/>
    <s v="LOC CAJAS"/>
  </r>
  <r>
    <s v="C0654"/>
    <x v="40"/>
    <x v="40"/>
    <n v="3"/>
    <s v="CAJA"/>
    <n v="3"/>
    <s v="NA"/>
    <m/>
    <s v="LOC CAJAS"/>
  </r>
  <r>
    <s v="C0711"/>
    <x v="13"/>
    <x v="13"/>
    <n v="4"/>
    <s v="CAJA"/>
    <n v="4"/>
    <d v="2011-03-25T00:00:00"/>
    <d v="2011-03-25T00:00:00"/>
    <s v="LOC CAJAS"/>
  </r>
  <r>
    <s v="C0712"/>
    <x v="13"/>
    <x v="13"/>
    <n v="4"/>
    <s v="CAJA"/>
    <n v="4"/>
    <s v="B11057"/>
    <d v="2011-02-28T00:00:00"/>
    <s v="LOC CAJAS"/>
  </r>
  <r>
    <s v="C0714"/>
    <x v="45"/>
    <x v="45"/>
    <n v="2"/>
    <s v="CAJA"/>
    <n v="4"/>
    <d v="2013-01-30T00:00:00"/>
    <d v="2013-01-30T00:00:00"/>
    <s v="LOC CAJAS"/>
  </r>
  <r>
    <s v="C0724"/>
    <x v="29"/>
    <x v="29"/>
    <n v="15"/>
    <s v="CAJA"/>
    <n v="104"/>
    <d v="2013-06-26T00:00:00"/>
    <d v="2013-06-26T00:00:00"/>
    <s v="LOC CAJAS"/>
  </r>
  <r>
    <s v="C0731"/>
    <x v="10"/>
    <x v="10"/>
    <n v="50"/>
    <s v="CAJA"/>
    <n v="104"/>
    <s v="C12042"/>
    <d v="2012-07-25T00:00:00"/>
    <s v="LOC CAJAS"/>
  </r>
  <r>
    <s v="C0732"/>
    <x v="10"/>
    <x v="10"/>
    <n v="50"/>
    <s v="CAJA"/>
    <n v="104"/>
    <d v="2012-07-25T00:00:00"/>
    <d v="2012-07-25T00:00:00"/>
    <s v="LOC CAJAS"/>
  </r>
  <r>
    <s v="C0744"/>
    <x v="28"/>
    <x v="28"/>
    <n v="32"/>
    <s v="CAJA"/>
    <n v="104"/>
    <s v="G12012"/>
    <d v="2012-10-17T00:00:00"/>
    <s v="LOC CAJAS"/>
  </r>
  <r>
    <s v="C0812"/>
    <x v="46"/>
    <x v="46"/>
    <n v="3"/>
    <s v="CAJA"/>
    <n v="4"/>
    <n v="110015"/>
    <d v="2012-05-23T00:00:00"/>
    <s v="LOC CAJAS"/>
  </r>
  <r>
    <s v="C0813"/>
    <x v="31"/>
    <x v="31"/>
    <n v="1"/>
    <s v="CAJA"/>
    <n v="4"/>
    <s v="B11062"/>
    <d v="2012-05-23T00:00:00"/>
    <s v="LOC CAJAS"/>
  </r>
  <r>
    <s v="C0814"/>
    <x v="47"/>
    <x v="47"/>
    <n v="2"/>
    <s v="CAJA"/>
    <n v="4"/>
    <s v="D385"/>
    <d v="2012-05-23T00:00:00"/>
    <s v="LOC CAJAS"/>
  </r>
  <r>
    <s v="C0822"/>
    <x v="48"/>
    <x v="48"/>
    <n v="24"/>
    <s v="CAJA"/>
    <n v="24"/>
    <d v="2012-11-30T00:00:00"/>
    <d v="2012-11-30T00:00:00"/>
    <s v="LOC CAJAS"/>
  </r>
  <r>
    <s v="C0823"/>
    <x v="48"/>
    <x v="48"/>
    <n v="6"/>
    <s v="CAJA"/>
    <n v="24"/>
    <d v="2012-11-30T00:00:00"/>
    <d v="2012-11-30T00:00:00"/>
    <s v="LOC CAJAS"/>
  </r>
  <r>
    <s v="C0824"/>
    <x v="48"/>
    <x v="48"/>
    <n v="24"/>
    <s v="CAJA"/>
    <n v="24"/>
    <d v="2012-11-30T00:00:00"/>
    <d v="2012-11-30T00:00:00"/>
    <s v="LOC CAJAS"/>
  </r>
  <r>
    <s v="C0831"/>
    <x v="49"/>
    <x v="49"/>
    <n v="7"/>
    <s v="CAJA"/>
    <n v="24"/>
    <n v="85"/>
    <d v="2013-03-04T00:00:00"/>
    <s v="LOC CAJAS"/>
  </r>
  <r>
    <s v="C0832"/>
    <x v="49"/>
    <x v="49"/>
    <n v="24"/>
    <s v="CAJA"/>
    <n v="24"/>
    <n v="85"/>
    <d v="2013-03-04T00:00:00"/>
    <s v="LOC CAJAS"/>
  </r>
  <r>
    <s v="C0833"/>
    <x v="49"/>
    <x v="49"/>
    <n v="24"/>
    <s v="CAJA"/>
    <n v="24"/>
    <n v="85"/>
    <d v="2013-03-04T00:00:00"/>
    <s v="LOC CAJAS"/>
  </r>
  <r>
    <s v="C0834"/>
    <x v="49"/>
    <x v="49"/>
    <n v="24"/>
    <s v="CAJA"/>
    <n v="24"/>
    <n v="85"/>
    <d v="2013-03-04T00:00:00"/>
    <s v="LOC CAJAS"/>
  </r>
  <r>
    <s v="C0841"/>
    <x v="50"/>
    <x v="50"/>
    <n v="21"/>
    <s v="CAJA"/>
    <n v="40"/>
    <d v="2011-05-24T00:00:00"/>
    <d v="2012-11-20T00:00:00"/>
    <s v="LOC CAJAS"/>
  </r>
  <r>
    <s v="C0842"/>
    <x v="50"/>
    <x v="50"/>
    <n v="21"/>
    <s v="CAJA"/>
    <n v="40"/>
    <d v="2012-02-13T00:00:00"/>
    <d v="2012-02-13T00:00:00"/>
    <s v="LOC CAJAS"/>
  </r>
  <r>
    <s v="C0844"/>
    <x v="51"/>
    <x v="51"/>
    <n v="33"/>
    <s v="CAJA"/>
    <n v="104"/>
    <d v="2012-02-13T00:00:00"/>
    <d v="2012-02-13T00:00:00"/>
    <s v="LOC CAJAS"/>
  </r>
  <r>
    <s v="C0911"/>
    <x v="36"/>
    <x v="36"/>
    <n v="8"/>
    <s v="CAJA"/>
    <n v="4"/>
    <d v="2013-03-20T00:00:00"/>
    <d v="2013-03-20T00:00:00"/>
    <s v="LOC CAJAS"/>
  </r>
  <r>
    <s v="C0912"/>
    <x v="36"/>
    <x v="36"/>
    <n v="8"/>
    <s v="CAJA"/>
    <n v="4"/>
    <d v="2013-03-20T00:00:00"/>
    <d v="2013-03-20T00:00:00"/>
    <s v="LOC CAJAS"/>
  </r>
  <r>
    <s v="C0913"/>
    <x v="23"/>
    <x v="23"/>
    <n v="2"/>
    <s v="CAJA"/>
    <n v="4"/>
    <s v="G3111G"/>
    <d v="2011-10-29T00:00:00"/>
    <s v="LOC CAJAS"/>
  </r>
  <r>
    <s v="C0921"/>
    <x v="32"/>
    <x v="32"/>
    <n v="24"/>
    <s v="CAJA"/>
    <n v="24"/>
    <d v="2013-06-26T00:00:00"/>
    <d v="2013-06-26T00:00:00"/>
    <s v="LOC CAJAS"/>
  </r>
  <r>
    <s v="C0922"/>
    <x v="32"/>
    <x v="32"/>
    <n v="24"/>
    <s v="CAJA"/>
    <n v="24"/>
    <d v="2013-06-26T00:00:00"/>
    <d v="2013-06-26T00:00:00"/>
    <s v="LOC CAJAS"/>
  </r>
  <r>
    <s v="C0923"/>
    <x v="32"/>
    <x v="32"/>
    <n v="24"/>
    <s v="CAJA"/>
    <n v="24"/>
    <d v="2013-06-26T00:00:00"/>
    <d v="2013-06-26T00:00:00"/>
    <s v="LOC CAJAS"/>
  </r>
  <r>
    <s v="C0924"/>
    <x v="32"/>
    <x v="32"/>
    <n v="24"/>
    <s v="CAJA"/>
    <n v="24"/>
    <d v="2013-06-26T00:00:00"/>
    <d v="2013-06-26T00:00:00"/>
    <s v="LOC CAJAS"/>
  </r>
  <r>
    <s v="C0931"/>
    <x v="10"/>
    <x v="10"/>
    <n v="50"/>
    <s v="CAJA"/>
    <n v="104"/>
    <s v="F12019"/>
    <d v="2012-07-10T00:00:00"/>
    <s v="LOC CAJAS"/>
  </r>
  <r>
    <s v="C0932"/>
    <x v="10"/>
    <x v="10"/>
    <n v="50"/>
    <s v="CAJA"/>
    <n v="104"/>
    <s v="C12042"/>
    <d v="2012-07-25T00:00:00"/>
    <s v="LOC CAJAS"/>
  </r>
  <r>
    <s v="C0934"/>
    <x v="10"/>
    <x v="10"/>
    <n v="50"/>
    <s v="CAJA"/>
    <n v="104"/>
    <s v="E12014"/>
    <d v="2012-07-10T00:00:00"/>
    <s v="LOC CAJAS"/>
  </r>
  <r>
    <s v="C0941"/>
    <x v="52"/>
    <x v="52"/>
    <n v="21"/>
    <s v="CAJA"/>
    <n v="40"/>
    <d v="2011-03-29T00:00:00"/>
    <d v="2011-03-29T00:00:00"/>
    <s v="LOC CAJAS"/>
  </r>
  <r>
    <s v="C0942"/>
    <x v="52"/>
    <x v="52"/>
    <n v="21"/>
    <s v="CAJA"/>
    <n v="40"/>
    <d v="2011-03-29T00:00:00"/>
    <d v="2011-03-29T00:00:00"/>
    <s v="LOC CAJAS"/>
  </r>
  <r>
    <s v="C1032"/>
    <x v="53"/>
    <x v="53"/>
    <n v="46"/>
    <s v="CAJA"/>
    <n v="50"/>
    <d v="2012-12-28T00:00:00"/>
    <d v="2012-12-28T00:00:00"/>
    <s v="LOC CAJAS"/>
  </r>
  <r>
    <s v="C1033"/>
    <x v="52"/>
    <x v="52"/>
    <n v="21"/>
    <s v="CAJA"/>
    <n v="40"/>
    <d v="2011-03-29T00:00:00"/>
    <d v="2012-09-29T00:00:00"/>
    <s v="LOC CAJAS"/>
  </r>
  <r>
    <s v="C1034"/>
    <x v="52"/>
    <x v="52"/>
    <n v="21"/>
    <s v="CAJA"/>
    <n v="40"/>
    <d v="2011-03-29T00:00:00"/>
    <d v="2011-03-29T00:00:00"/>
    <s v="LOC CAJAS"/>
  </r>
  <r>
    <s v="C1112"/>
    <x v="54"/>
    <x v="54"/>
    <n v="4"/>
    <s v="CAJA"/>
    <n v="4"/>
    <d v="2013-03-18T00:00:00"/>
    <d v="2013-03-18T00:00:00"/>
    <s v="LOC CAJAS"/>
  </r>
  <r>
    <s v="C1113"/>
    <x v="54"/>
    <x v="54"/>
    <n v="3"/>
    <s v="CAJA"/>
    <n v="4"/>
    <d v="2013-03-18T00:00:00"/>
    <d v="2013-03-18T00:00:00"/>
    <s v="LOC CAJAS"/>
  </r>
  <r>
    <s v="C1121"/>
    <x v="55"/>
    <x v="55"/>
    <n v="32"/>
    <s v="CAJA"/>
    <n v="32"/>
    <s v="A12027"/>
    <d v="2012-01-25T00:00:00"/>
    <s v="LOC CAJAS"/>
  </r>
  <r>
    <s v="C1122"/>
    <x v="55"/>
    <x v="55"/>
    <n v="32"/>
    <s v="CAJA"/>
    <n v="32"/>
    <s v="A12027"/>
    <d v="2012-01-25T00:00:00"/>
    <s v="LOC CAJAS"/>
  </r>
  <r>
    <s v="C1123"/>
    <x v="55"/>
    <x v="55"/>
    <n v="32"/>
    <s v="CAJA"/>
    <n v="32"/>
    <s v="A12027"/>
    <d v="2012-01-25T00:00:00"/>
    <s v="LOC CAJAS"/>
  </r>
  <r>
    <s v="C1124"/>
    <x v="55"/>
    <x v="55"/>
    <n v="32"/>
    <s v="CAJA"/>
    <n v="32"/>
    <s v="A12027"/>
    <d v="2012-01-25T00:00:00"/>
    <s v="LOC CAJAS"/>
  </r>
  <r>
    <s v="C1131"/>
    <x v="5"/>
    <x v="5"/>
    <n v="10"/>
    <s v="CAJA"/>
    <n v="40"/>
    <d v="2012-12-29T00:00:00"/>
    <d v="2012-12-29T00:00:00"/>
    <s v="LOC CAJAS"/>
  </r>
  <r>
    <s v="C1132"/>
    <x v="56"/>
    <x v="56"/>
    <n v="24"/>
    <s v="CAJA"/>
    <n v="24"/>
    <d v="2012-12-18T00:00:00"/>
    <d v="2012-12-18T00:00:00"/>
    <s v="LOC CAJAS"/>
  </r>
  <r>
    <s v="C1133"/>
    <x v="56"/>
    <x v="56"/>
    <n v="14"/>
    <s v="CAJA"/>
    <n v="24"/>
    <d v="2012-12-18T00:00:00"/>
    <d v="2012-12-18T00:00:00"/>
    <s v="LOC CAJAS"/>
  </r>
  <r>
    <s v="C1134"/>
    <x v="56"/>
    <x v="56"/>
    <n v="24"/>
    <s v="CAJA"/>
    <n v="24"/>
    <d v="2012-12-18T00:00:00"/>
    <d v="2012-12-18T00:00:00"/>
    <s v="LOC CAJAS"/>
  </r>
  <r>
    <s v="C1141"/>
    <x v="34"/>
    <x v="34"/>
    <n v="55"/>
    <s v="CAJA"/>
    <n v="55"/>
    <d v="2013-02-21T00:00:00"/>
    <d v="2013-02-21T00:00:00"/>
    <s v="LOC CAJAS"/>
  </r>
  <r>
    <s v="C1142"/>
    <x v="34"/>
    <x v="34"/>
    <n v="55"/>
    <s v="CAJA"/>
    <n v="55"/>
    <d v="2013-02-21T00:00:00"/>
    <d v="2013-02-21T00:00:00"/>
    <s v="LOC CAJAS"/>
  </r>
  <r>
    <s v="C1143"/>
    <x v="34"/>
    <x v="34"/>
    <n v="55"/>
    <s v="CAJA"/>
    <n v="55"/>
    <d v="2013-02-21T00:00:00"/>
    <d v="2013-02-21T00:00:00"/>
    <s v="LOC CAJAS"/>
  </r>
  <r>
    <s v="C1144"/>
    <x v="34"/>
    <x v="34"/>
    <n v="55"/>
    <s v="CAJA"/>
    <n v="55"/>
    <d v="2013-02-21T00:00:00"/>
    <d v="2013-02-21T00:00:00"/>
    <s v="LOC CAJAS"/>
  </r>
  <r>
    <s v="C1151"/>
    <x v="57"/>
    <x v="57"/>
    <n v="16"/>
    <s v="CAJA"/>
    <n v="50"/>
    <d v="2013-01-22T00:00:00"/>
    <d v="2013-01-22T00:00:00"/>
    <s v="LOC CAJAS"/>
  </r>
  <r>
    <s v="C1152"/>
    <x v="57"/>
    <x v="57"/>
    <n v="50"/>
    <s v="CAJA"/>
    <n v="50"/>
    <d v="2013-01-22T00:00:00"/>
    <d v="2013-01-22T00:00:00"/>
    <s v="LOC CAJAS"/>
  </r>
  <r>
    <s v="C1214"/>
    <x v="36"/>
    <x v="36"/>
    <n v="2"/>
    <s v="CAJA"/>
    <n v="4"/>
    <d v="2013-02-15T00:00:00"/>
    <d v="2013-02-15T00:00:00"/>
    <s v="LOC CAJAS"/>
  </r>
  <r>
    <s v="C1221"/>
    <x v="21"/>
    <x v="21"/>
    <n v="24"/>
    <s v="CAJA"/>
    <n v="36"/>
    <s v="06313G"/>
    <d v="2013-02-20T00:00:00"/>
    <s v="LOC CAJAS"/>
  </r>
  <r>
    <s v="C1222"/>
    <x v="21"/>
    <x v="21"/>
    <n v="24"/>
    <s v="CAJA"/>
    <n v="36"/>
    <s v="03213G"/>
    <d v="2013-02-20T00:00:00"/>
    <s v="LOC CAJAS"/>
  </r>
  <r>
    <s v="C1223"/>
    <x v="21"/>
    <x v="21"/>
    <n v="5"/>
    <s v="CAJA"/>
    <n v="36"/>
    <s v="03213G"/>
    <d v="2013-01-27T00:00:00"/>
    <s v="LOC CAJAS"/>
  </r>
  <r>
    <s v="C1224"/>
    <x v="21"/>
    <x v="21"/>
    <n v="24"/>
    <s v="CAJA"/>
    <n v="36"/>
    <s v="63612G"/>
    <d v="2013-01-27T00:00:00"/>
    <s v="LOC CAJAS"/>
  </r>
  <r>
    <s v="C1231"/>
    <x v="56"/>
    <x v="56"/>
    <n v="24"/>
    <s v="CAJA"/>
    <n v="24"/>
    <d v="2012-12-18T00:00:00"/>
    <d v="2012-12-18T00:00:00"/>
    <s v="LOC CAJAS"/>
  </r>
  <r>
    <s v="C1232"/>
    <x v="56"/>
    <x v="56"/>
    <n v="24"/>
    <s v="CAJA"/>
    <n v="24"/>
    <d v="2012-12-18T00:00:00"/>
    <d v="2012-12-18T00:00:00"/>
    <s v="LOC CAJAS"/>
  </r>
  <r>
    <s v="C1234"/>
    <x v="44"/>
    <x v="44"/>
    <n v="50"/>
    <s v="CAJA"/>
    <n v="104"/>
    <d v="2012-05-22T00:00:00"/>
    <d v="2012-05-22T00:00:00"/>
    <s v="LOC CAJAS"/>
  </r>
  <r>
    <s v="C1242"/>
    <x v="58"/>
    <x v="58"/>
    <n v="14"/>
    <s v="CAJA"/>
    <n v="40"/>
    <d v="2011-04-04T00:00:00"/>
    <d v="2011-12-19T00:00:00"/>
    <s v="LOC CAJAS"/>
  </r>
  <r>
    <s v="C1243"/>
    <x v="19"/>
    <x v="19"/>
    <n v="55"/>
    <s v="CAJA"/>
    <n v="50"/>
    <d v="2013-02-20T00:00:00"/>
    <d v="2013-02-20T00:00:00"/>
    <s v="LOC CAJAS"/>
  </r>
  <r>
    <s v="C1244"/>
    <x v="19"/>
    <x v="19"/>
    <n v="55"/>
    <s v="CAJA"/>
    <n v="50"/>
    <d v="2013-02-20T00:00:00"/>
    <d v="2013-02-20T00:00:00"/>
    <s v="LOC CAJAS"/>
  </r>
  <r>
    <s v="C1311"/>
    <x v="54"/>
    <x v="54"/>
    <n v="2"/>
    <s v="CAJA"/>
    <n v="4"/>
    <d v="2013-03-18T00:00:00"/>
    <d v="2013-03-18T00:00:00"/>
    <s v="LOC CAJAS"/>
  </r>
  <r>
    <s v="C1311"/>
    <x v="59"/>
    <x v="59"/>
    <n v="4"/>
    <s v="CAJA"/>
    <n v="4"/>
    <d v="2013-03-18T00:00:00"/>
    <d v="2013-03-18T00:00:00"/>
    <s v="LOC CAJAS"/>
  </r>
  <r>
    <s v="C1312"/>
    <x v="59"/>
    <x v="59"/>
    <n v="4"/>
    <s v="CAJA"/>
    <n v="4"/>
    <d v="2013-03-18T00:00:00"/>
    <d v="2013-03-18T00:00:00"/>
    <s v="LOC CAJAS"/>
  </r>
  <r>
    <s v="C1313"/>
    <x v="59"/>
    <x v="59"/>
    <n v="2"/>
    <s v="CAJA"/>
    <n v="4"/>
    <d v="2013-03-18T00:00:00"/>
    <d v="2013-03-18T00:00:00"/>
    <s v="LOC CAJAS"/>
  </r>
  <r>
    <s v="C1321"/>
    <x v="60"/>
    <x v="60"/>
    <n v="19"/>
    <s v="CAJA"/>
    <n v="24"/>
    <d v="2013-02-21T00:00:00"/>
    <d v="2013-02-21T00:00:00"/>
    <s v="LOC CAJAS"/>
  </r>
  <r>
    <s v="C1322"/>
    <x v="61"/>
    <x v="61"/>
    <n v="6"/>
    <s v="CAJA"/>
    <n v="9"/>
    <s v="D-424"/>
    <d v="2011-07-22T00:00:00"/>
    <s v="LOC CAJAS"/>
  </r>
  <r>
    <s v="C1323"/>
    <x v="52"/>
    <x v="52"/>
    <n v="6"/>
    <s v="CAJA"/>
    <n v="40"/>
    <n v="814840"/>
    <d v="2013-01-29T00:00:00"/>
    <s v="LOC CAJAS"/>
  </r>
  <r>
    <s v="C1324"/>
    <x v="52"/>
    <x v="52"/>
    <n v="15"/>
    <s v="CAJA"/>
    <n v="40"/>
    <d v="2011-03-29T00:00:00"/>
    <d v="2012-09-29T00:00:00"/>
    <s v="LOC CAJAS"/>
  </r>
  <r>
    <s v="C1331"/>
    <x v="62"/>
    <x v="62"/>
    <n v="24"/>
    <s v="CAJA"/>
    <n v="24"/>
    <n v="1"/>
    <d v="2013-02-08T00:00:00"/>
    <s v="LOC CAJAS"/>
  </r>
  <r>
    <s v="C1332"/>
    <x v="62"/>
    <x v="62"/>
    <n v="24"/>
    <s v="CAJA"/>
    <n v="24"/>
    <n v="1"/>
    <d v="2013-02-08T00:00:00"/>
    <s v="LOC CAJAS"/>
  </r>
  <r>
    <s v="C1334"/>
    <x v="63"/>
    <x v="63"/>
    <n v="52"/>
    <s v="CAJA"/>
    <n v="55"/>
    <d v="2012-12-18T00:00:00"/>
    <d v="2012-12-18T00:00:00"/>
    <s v="LOC CAJAS"/>
  </r>
  <r>
    <s v="C1343"/>
    <x v="29"/>
    <x v="29"/>
    <n v="44"/>
    <s v="CAJA"/>
    <n v="104"/>
    <s v="E12027"/>
    <d v="2012-11-03T00:00:00"/>
    <s v="LOC CAJAS"/>
  </r>
  <r>
    <s v="C1344"/>
    <x v="29"/>
    <x v="29"/>
    <n v="50"/>
    <s v="CAJA"/>
    <n v="104"/>
    <s v="E12027"/>
    <d v="2012-12-26T00:00:00"/>
    <s v="LOC CAJAS"/>
  </r>
  <r>
    <s v="C1411"/>
    <x v="64"/>
    <x v="64"/>
    <n v="4"/>
    <s v="CAJA"/>
    <n v="4"/>
    <s v="06313G"/>
    <d v="2013-03-12T00:00:00"/>
    <s v="LOC CAJAS"/>
  </r>
  <r>
    <s v="C1412"/>
    <x v="12"/>
    <x v="12"/>
    <n v="2"/>
    <s v="CAJA"/>
    <n v="4"/>
    <s v="09713G"/>
    <d v="2013-03-12T00:00:00"/>
    <s v="LOC CAJAS"/>
  </r>
  <r>
    <s v="C1414"/>
    <x v="64"/>
    <x v="64"/>
    <n v="4"/>
    <s v="CAJA"/>
    <n v="4"/>
    <s v="06313G"/>
    <d v="2013-03-12T00:00:00"/>
    <s v="LOC CAJAS"/>
  </r>
  <r>
    <s v="C1421"/>
    <x v="4"/>
    <x v="4"/>
    <n v="40"/>
    <s v="CAJA"/>
    <n v="32"/>
    <d v="2013-06-26T00:00:00"/>
    <d v="2013-06-26T00:00:00"/>
    <s v="LOC CAJAS"/>
  </r>
  <r>
    <s v="C1422"/>
    <x v="4"/>
    <x v="4"/>
    <n v="32"/>
    <s v="CAJA"/>
    <n v="32"/>
    <s v="C11044"/>
    <d v="2013-12-06T00:00:00"/>
    <s v="LOC CAJAS"/>
  </r>
  <r>
    <s v="C1423"/>
    <x v="55"/>
    <x v="55"/>
    <n v="32"/>
    <s v="CAJA"/>
    <n v="32"/>
    <s v="B12027"/>
    <d v="2012-02-18T00:00:00"/>
    <s v="LOC CAJAS"/>
  </r>
  <r>
    <s v="C1424"/>
    <x v="55"/>
    <x v="55"/>
    <n v="32"/>
    <s v="CAJA"/>
    <n v="32"/>
    <s v="B12027"/>
    <d v="2012-02-18T00:00:00"/>
    <s v="LOC CAJAS"/>
  </r>
  <r>
    <s v="C1431"/>
    <x v="62"/>
    <x v="62"/>
    <n v="7"/>
    <s v="CAJA"/>
    <n v="24"/>
    <n v="1"/>
    <d v="2013-02-08T00:00:00"/>
    <s v="LOC CAJAS"/>
  </r>
  <r>
    <s v="C1432"/>
    <x v="62"/>
    <x v="62"/>
    <n v="24"/>
    <s v="CAJA"/>
    <n v="24"/>
    <n v="1"/>
    <d v="2013-02-08T00:00:00"/>
    <s v="LOC CAJAS"/>
  </r>
  <r>
    <s v="C1433"/>
    <x v="62"/>
    <x v="62"/>
    <n v="24"/>
    <s v="CAJA"/>
    <n v="24"/>
    <n v="1"/>
    <d v="2013-02-08T00:00:00"/>
    <s v="LOC CAJAS"/>
  </r>
  <r>
    <s v="C1434"/>
    <x v="62"/>
    <x v="62"/>
    <n v="24"/>
    <s v="CAJA"/>
    <n v="24"/>
    <n v="1"/>
    <d v="2013-02-08T00:00:00"/>
    <s v="LOC CAJAS"/>
  </r>
  <r>
    <s v="C1441"/>
    <x v="33"/>
    <x v="33"/>
    <n v="10"/>
    <s v="CAJA"/>
    <n v="50"/>
    <s v="09713G"/>
    <d v="2013-03-12T00:00:00"/>
    <s v="LOC CAJAS"/>
  </r>
  <r>
    <s v="C1442"/>
    <x v="65"/>
    <x v="65"/>
    <n v="20"/>
    <s v="CAJA"/>
    <n v="50"/>
    <s v="06313G"/>
    <d v="2013-03-12T00:00:00"/>
    <s v="LOC CAJAS"/>
  </r>
  <r>
    <s v="C1444"/>
    <x v="27"/>
    <x v="27"/>
    <n v="10"/>
    <s v="CAJA"/>
    <n v="50"/>
    <s v="09613G"/>
    <d v="2013-03-12T00:00:00"/>
    <s v="LOC CAJAS"/>
  </r>
  <r>
    <s v="C1511"/>
    <x v="66"/>
    <x v="66"/>
    <n v="4"/>
    <s v="CAJA"/>
    <n v="4"/>
    <d v="2012-11-15T00:00:00"/>
    <d v="2012-11-15T00:00:00"/>
    <s v="LOC CAJAS"/>
  </r>
  <r>
    <s v="C1512"/>
    <x v="67"/>
    <x v="67"/>
    <n v="2"/>
    <s v="CAJA"/>
    <n v="4"/>
    <n v="358"/>
    <d v="2011-02-22T00:00:00"/>
    <s v="LOC CAJAS"/>
  </r>
  <r>
    <s v="C1513"/>
    <x v="66"/>
    <x v="66"/>
    <n v="4"/>
    <s v="CAJA"/>
    <n v="4"/>
    <d v="2012-11-15T00:00:00"/>
    <d v="2012-11-15T00:00:00"/>
    <s v="LOC CAJAS"/>
  </r>
  <r>
    <s v="C1514"/>
    <x v="66"/>
    <x v="66"/>
    <n v="4"/>
    <s v="CAJA"/>
    <n v="4"/>
    <d v="2012-11-15T00:00:00"/>
    <d v="2012-11-15T00:00:00"/>
    <s v="LOC CAJAS"/>
  </r>
  <r>
    <s v="C1523"/>
    <x v="68"/>
    <x v="68"/>
    <n v="16"/>
    <s v="CAJA"/>
    <n v="120"/>
    <d v="2013-03-22T00:00:00"/>
    <d v="2013-03-22T00:00:00"/>
    <s v="LOC CAJAS"/>
  </r>
  <r>
    <s v="C1534"/>
    <x v="51"/>
    <x v="51"/>
    <n v="50"/>
    <s v="CAJA"/>
    <n v="104"/>
    <d v="2012-02-13T00:00:00"/>
    <d v="2012-02-13T00:00:00"/>
    <s v="LOC CAJAS"/>
  </r>
  <r>
    <s v="C1541"/>
    <x v="69"/>
    <x v="69"/>
    <n v="34"/>
    <s v="CAJA"/>
    <n v="50"/>
    <d v="2012-12-28T00:00:00"/>
    <d v="2012-12-28T00:00:00"/>
    <s v="LOC CAJAS"/>
  </r>
  <r>
    <s v="C1542"/>
    <x v="69"/>
    <x v="69"/>
    <n v="50"/>
    <s v="CAJA"/>
    <n v="50"/>
    <d v="2012-12-28T00:00:00"/>
    <d v="2012-12-28T00:00:00"/>
    <s v="LOC CAJAS"/>
  </r>
  <r>
    <s v="C1612"/>
    <x v="70"/>
    <x v="70"/>
    <n v="3"/>
    <s v="CAJA"/>
    <n v="4"/>
    <s v="51012G"/>
    <d v="2012-10-11T00:00:00"/>
    <s v="LOC CAJAS"/>
  </r>
  <r>
    <s v="C1621"/>
    <x v="71"/>
    <x v="71"/>
    <n v="11"/>
    <s v="CAJA"/>
    <n v="24"/>
    <d v="2013-02-25T00:00:00"/>
    <d v="2013-02-25T00:00:00"/>
    <s v="LOC CAJAS"/>
  </r>
  <r>
    <s v="C1622"/>
    <x v="71"/>
    <x v="71"/>
    <n v="24"/>
    <s v="CAJA"/>
    <n v="24"/>
    <d v="2013-02-25T00:00:00"/>
    <d v="2013-02-25T00:00:00"/>
    <s v="LOC CAJAS"/>
  </r>
  <r>
    <s v="C1623"/>
    <x v="71"/>
    <x v="71"/>
    <n v="24"/>
    <s v="CAJA"/>
    <n v="24"/>
    <d v="2013-02-25T00:00:00"/>
    <d v="2013-02-25T00:00:00"/>
    <s v="LOC CAJAS"/>
  </r>
  <r>
    <s v="C1624"/>
    <x v="71"/>
    <x v="71"/>
    <n v="24"/>
    <s v="CAJA"/>
    <n v="24"/>
    <d v="2013-02-25T00:00:00"/>
    <d v="2013-02-25T00:00:00"/>
    <s v="LOC CAJAS"/>
  </r>
  <r>
    <s v="C1631"/>
    <x v="72"/>
    <x v="72"/>
    <n v="5"/>
    <s v="CAJA"/>
    <n v="40"/>
    <d v="2013-02-19T00:00:00"/>
    <d v="2013-02-19T00:00:00"/>
    <s v="LOC CAJAS"/>
  </r>
  <r>
    <s v="C1632"/>
    <x v="72"/>
    <x v="72"/>
    <n v="24"/>
    <s v="CAJA"/>
    <n v="40"/>
    <d v="2013-02-19T00:00:00"/>
    <d v="2013-02-19T00:00:00"/>
    <s v="LOC CAJAS"/>
  </r>
  <r>
    <s v="C1633"/>
    <x v="73"/>
    <x v="73"/>
    <n v="38"/>
    <s v="CAJA"/>
    <n v="104"/>
    <s v="E12001"/>
    <d v="2012-10-23T00:00:00"/>
    <s v="LOC CAJAS"/>
  </r>
  <r>
    <s v="C1634"/>
    <x v="73"/>
    <x v="73"/>
    <n v="50"/>
    <s v="CAJA"/>
    <n v="104"/>
    <s v="E12001"/>
    <d v="2012-10-23T00:00:00"/>
    <s v="LOC CAJAS"/>
  </r>
  <r>
    <s v="C1641"/>
    <x v="34"/>
    <x v="34"/>
    <n v="54"/>
    <s v="CAJA"/>
    <n v="55"/>
    <d v="2013-02-19T00:00:00"/>
    <d v="2013-02-21T00:00:00"/>
    <s v="LOC CAJAS"/>
  </r>
  <r>
    <s v="C1643"/>
    <x v="34"/>
    <x v="34"/>
    <n v="3"/>
    <s v="CAJA"/>
    <n v="55"/>
    <d v="2013-02-19T00:00:00"/>
    <d v="2013-02-21T00:00:00"/>
    <s v="LOC CAJAS"/>
  </r>
  <r>
    <s v="C1644"/>
    <x v="34"/>
    <x v="34"/>
    <n v="38"/>
    <s v="CAJA"/>
    <n v="55"/>
    <d v="2013-02-19T00:00:00"/>
    <d v="2013-02-21T00:00:00"/>
    <s v="LOC CAJAS"/>
  </r>
  <r>
    <s v="C1711"/>
    <x v="74"/>
    <x v="74"/>
    <n v="2"/>
    <s v="CAJA"/>
    <n v="4"/>
    <n v="361"/>
    <d v="2011-02-22T00:00:00"/>
    <s v="LOC CAJAS"/>
  </r>
  <r>
    <s v="C1712"/>
    <x v="75"/>
    <x v="75"/>
    <n v="2"/>
    <s v="CAJA"/>
    <n v="4"/>
    <d v="2012-04-03T00:00:00"/>
    <d v="2012-04-03T00:00:00"/>
    <s v="LOC CAJAS"/>
  </r>
  <r>
    <s v="C1714"/>
    <x v="76"/>
    <x v="76"/>
    <n v="4"/>
    <s v="CAJA"/>
    <n v="4"/>
    <d v="2011-12-02T00:00:00"/>
    <d v="2011-12-02T00:00:00"/>
    <s v="LOC CAJAS"/>
  </r>
  <r>
    <s v="C1721"/>
    <x v="29"/>
    <x v="29"/>
    <n v="7"/>
    <s v="CAJA"/>
    <n v="104"/>
    <d v="2012-04-27T00:00:00"/>
    <d v="2012-09-29T00:00:00"/>
    <s v="LOC CAJAS"/>
  </r>
  <r>
    <s v="C1723"/>
    <x v="4"/>
    <x v="4"/>
    <n v="25"/>
    <s v="CAJA"/>
    <n v="32"/>
    <s v="B12012"/>
    <d v="2012-12-12T00:00:00"/>
    <s v="LOC CAJAS"/>
  </r>
  <r>
    <s v="C1724"/>
    <x v="77"/>
    <x v="77"/>
    <n v="9"/>
    <s v="CAJA"/>
    <n v="9"/>
    <s v="I11017"/>
    <d v="2011-09-16T00:00:00"/>
    <s v="LOC CAJAS"/>
  </r>
  <r>
    <s v="C1733"/>
    <x v="78"/>
    <x v="78"/>
    <n v="21"/>
    <s v="CAJA"/>
    <n v="55"/>
    <d v="2013-02-21T00:00:00"/>
    <d v="2013-02-21T00:00:00"/>
    <s v="LOC CAJAS"/>
  </r>
  <r>
    <s v="C1734"/>
    <x v="78"/>
    <x v="78"/>
    <n v="55"/>
    <s v="CAJA"/>
    <n v="55"/>
    <d v="2013-02-21T00:00:00"/>
    <d v="2013-02-21T00:00:00"/>
    <s v="LOC CAJAS"/>
  </r>
  <r>
    <s v="C1741"/>
    <x v="79"/>
    <x v="79"/>
    <n v="50"/>
    <s v="CAJA"/>
    <n v="50"/>
    <d v="2012-12-28T00:00:00"/>
    <d v="2012-12-28T00:00:00"/>
    <s v="CLIENTES ESPE"/>
  </r>
  <r>
    <s v="C1742"/>
    <x v="79"/>
    <x v="79"/>
    <n v="50"/>
    <s v="CAJA"/>
    <n v="50"/>
    <d v="2012-12-28T00:00:00"/>
    <d v="2012-12-28T00:00:00"/>
    <s v="CLIENTES ESPE"/>
  </r>
  <r>
    <s v="C1744"/>
    <x v="79"/>
    <x v="79"/>
    <n v="48"/>
    <s v="CAJA"/>
    <n v="50"/>
    <d v="2012-12-28T00:00:00"/>
    <d v="2012-12-28T00:00:00"/>
    <s v="LOC CAJAS"/>
  </r>
  <r>
    <s v="C1811"/>
    <x v="80"/>
    <x v="80"/>
    <n v="3"/>
    <s v="CAJA"/>
    <n v="4"/>
    <d v="2011-11-21T00:00:00"/>
    <d v="2011-11-21T00:00:00"/>
    <s v="LOC CAJAS"/>
  </r>
  <r>
    <s v="C1812"/>
    <x v="80"/>
    <x v="80"/>
    <n v="2"/>
    <s v="CAJA"/>
    <n v="4"/>
    <d v="2011-10-26T00:00:00"/>
    <d v="2011-10-26T00:00:00"/>
    <s v="LOC CAJAS"/>
  </r>
  <r>
    <s v="C1812"/>
    <x v="80"/>
    <x v="80"/>
    <n v="2"/>
    <s v="CAJA"/>
    <n v="4"/>
    <d v="2011-11-21T00:00:00"/>
    <d v="2011-11-21T00:00:00"/>
    <s v="LOC CAJAS"/>
  </r>
  <r>
    <s v="C1813"/>
    <x v="81"/>
    <x v="81"/>
    <n v="3"/>
    <s v="CAJA"/>
    <n v="4"/>
    <d v="2011-01-03T00:00:00"/>
    <d v="2011-01-03T00:00:00"/>
    <s v="LOC CAJAS"/>
  </r>
  <r>
    <s v="C1814"/>
    <x v="81"/>
    <x v="81"/>
    <n v="4"/>
    <s v="CAJA"/>
    <n v="4"/>
    <d v="2011-01-03T00:00:00"/>
    <d v="2011-01-03T00:00:00"/>
    <s v="LOC CAJAS"/>
  </r>
  <r>
    <s v="C1821"/>
    <x v="82"/>
    <x v="82"/>
    <n v="19"/>
    <s v="CAJA"/>
    <n v="32"/>
    <d v="2011-05-05T00:00:00"/>
    <d v="2011-05-05T00:00:00"/>
    <s v="LOC CAJAS"/>
  </r>
  <r>
    <s v="C1822"/>
    <x v="6"/>
    <x v="6"/>
    <n v="9"/>
    <s v="UNID"/>
    <n v="9"/>
    <d v="2011-05-04T00:00:00"/>
    <d v="2011-05-04T00:00:00"/>
    <s v="LOC CAJAS"/>
  </r>
  <r>
    <s v="C1823"/>
    <x v="9"/>
    <x v="9"/>
    <n v="9"/>
    <s v="CAJA"/>
    <n v="9"/>
    <s v="D-409"/>
    <d v="2011-06-21T00:00:00"/>
    <s v="LOC CAJAS"/>
  </r>
  <r>
    <s v="C1824"/>
    <x v="15"/>
    <x v="15"/>
    <n v="8"/>
    <s v="CAJA"/>
    <n v="9"/>
    <d v="2011-05-04T00:00:00"/>
    <d v="2011-05-04T00:00:00"/>
    <s v="LOC CAJAS"/>
  </r>
  <r>
    <s v="C1824"/>
    <x v="15"/>
    <x v="15"/>
    <n v="1"/>
    <s v="CAJA"/>
    <n v="9"/>
    <d v="2011-05-09T00:00:00"/>
    <d v="2011-05-09T00:00:00"/>
    <s v="LOC CAJAS"/>
  </r>
  <r>
    <s v="C1832"/>
    <x v="29"/>
    <x v="29"/>
    <n v="31"/>
    <s v="CAJA"/>
    <n v="104"/>
    <s v="E12021"/>
    <d v="2012-11-03T00:00:00"/>
    <s v="LOC CAJAS"/>
  </r>
  <r>
    <s v="C1833"/>
    <x v="55"/>
    <x v="55"/>
    <n v="32"/>
    <s v="CAJA"/>
    <n v="32"/>
    <s v="B12027"/>
    <d v="2012-02-18T00:00:00"/>
    <s v="LOC CAJAS"/>
  </r>
  <r>
    <s v="C1834"/>
    <x v="55"/>
    <x v="55"/>
    <n v="32"/>
    <s v="CAJA"/>
    <n v="32"/>
    <s v="B12027"/>
    <d v="2012-02-18T00:00:00"/>
    <s v="LOC CAJAS"/>
  </r>
  <r>
    <s v="C1841"/>
    <x v="9"/>
    <x v="9"/>
    <n v="9"/>
    <s v="CAJA"/>
    <n v="9"/>
    <d v="2011-09-09T00:00:00"/>
    <d v="2011-09-09T00:00:00"/>
    <s v="LOC CAJAS"/>
  </r>
  <r>
    <s v="C1842"/>
    <x v="83"/>
    <x v="83"/>
    <n v="16"/>
    <s v="CAJA"/>
    <n v="32"/>
    <s v="D-421"/>
    <d v="2011-05-09T00:00:00"/>
    <s v="LOC CAJAS"/>
  </r>
  <r>
    <s v="C1932"/>
    <x v="39"/>
    <x v="39"/>
    <n v="50"/>
    <s v="CAJA"/>
    <n v="55"/>
    <d v="2013-03-18T00:00:00"/>
    <d v="2013-03-18T00:00:00"/>
    <s v="LOC CAJAS"/>
  </r>
  <r>
    <s v="D0111"/>
    <x v="13"/>
    <x v="13"/>
    <n v="3"/>
    <s v="CAJA"/>
    <n v="4"/>
    <d v="2011-05-13T00:00:00"/>
    <d v="2011-05-13T00:00:00"/>
    <s v="LOC CAJAS"/>
  </r>
  <r>
    <s v="D0112"/>
    <x v="45"/>
    <x v="45"/>
    <n v="4"/>
    <s v="CAJA"/>
    <n v="4"/>
    <d v="2013-01-30T00:00:00"/>
    <d v="2013-01-30T00:00:00"/>
    <s v="LOC CAJAS"/>
  </r>
  <r>
    <s v="D0113"/>
    <x v="45"/>
    <x v="45"/>
    <n v="4"/>
    <s v="CAJA"/>
    <n v="4"/>
    <d v="2013-01-30T00:00:00"/>
    <d v="2013-01-30T00:00:00"/>
    <s v="LOC CAJAS"/>
  </r>
  <r>
    <s v="D0121"/>
    <x v="84"/>
    <x v="84"/>
    <n v="24"/>
    <s v="CAJA"/>
    <n v="24"/>
    <d v="2013-02-28T00:00:00"/>
    <d v="2013-02-28T00:00:00"/>
    <s v="LOC CAJAS"/>
  </r>
  <r>
    <s v="D0122"/>
    <x v="84"/>
    <x v="84"/>
    <n v="24"/>
    <s v="CAJA"/>
    <n v="24"/>
    <d v="2013-02-28T00:00:00"/>
    <d v="2013-02-28T00:00:00"/>
    <s v="LOC CAJAS"/>
  </r>
  <r>
    <s v="D0123"/>
    <x v="84"/>
    <x v="84"/>
    <n v="24"/>
    <s v="CAJA"/>
    <n v="24"/>
    <d v="2013-02-28T00:00:00"/>
    <d v="2013-02-28T00:00:00"/>
    <s v="LOC CAJAS"/>
  </r>
  <r>
    <s v="D0124"/>
    <x v="84"/>
    <x v="84"/>
    <n v="24"/>
    <s v="CAJA"/>
    <n v="24"/>
    <d v="2013-02-28T00:00:00"/>
    <d v="2013-02-28T00:00:00"/>
    <s v="LOC CAJAS"/>
  </r>
  <r>
    <s v="D0131"/>
    <x v="85"/>
    <x v="85"/>
    <n v="8"/>
    <s v="CAJA"/>
    <n v="24"/>
    <d v="2012-12-18T00:00:00"/>
    <d v="2012-12-18T00:00:00"/>
    <s v="LOC CAJAS"/>
  </r>
  <r>
    <s v="D0132"/>
    <x v="85"/>
    <x v="85"/>
    <n v="24"/>
    <s v="CAJA"/>
    <n v="24"/>
    <d v="2012-12-18T00:00:00"/>
    <d v="2012-12-18T00:00:00"/>
    <s v="LOC CAJAS"/>
  </r>
  <r>
    <s v="D0133"/>
    <x v="85"/>
    <x v="85"/>
    <n v="24"/>
    <s v="CAJA"/>
    <n v="24"/>
    <d v="2012-12-18T00:00:00"/>
    <d v="2012-12-18T00:00:00"/>
    <s v="LOC CAJAS"/>
  </r>
  <r>
    <s v="D0134"/>
    <x v="85"/>
    <x v="85"/>
    <n v="24"/>
    <s v="CAJA"/>
    <n v="24"/>
    <d v="2012-12-18T00:00:00"/>
    <d v="2012-12-18T00:00:00"/>
    <s v="LOC CAJAS"/>
  </r>
  <r>
    <s v="D0141"/>
    <x v="29"/>
    <x v="29"/>
    <n v="50"/>
    <s v="CAJA"/>
    <n v="104"/>
    <s v="E12021"/>
    <d v="2012-11-03T00:00:00"/>
    <s v="LOC CAJAS"/>
  </r>
  <r>
    <s v="D0142"/>
    <x v="29"/>
    <x v="29"/>
    <n v="50"/>
    <s v="CAJA"/>
    <n v="104"/>
    <s v="E12021"/>
    <d v="2012-11-03T00:00:00"/>
    <s v="LOC CAJAS"/>
  </r>
  <r>
    <s v="D0143"/>
    <x v="29"/>
    <x v="29"/>
    <n v="50"/>
    <s v="CAJA"/>
    <n v="104"/>
    <s v="E12021"/>
    <d v="2012-12-18T00:00:00"/>
    <s v="LOC CAJAS"/>
  </r>
  <r>
    <s v="D0144"/>
    <x v="29"/>
    <x v="29"/>
    <n v="50"/>
    <s v="CAJA"/>
    <n v="104"/>
    <s v="E12021"/>
    <d v="2012-11-03T00:00:00"/>
    <s v="LOC CAJAS"/>
  </r>
  <r>
    <s v="D0211"/>
    <x v="1"/>
    <x v="1"/>
    <n v="1"/>
    <s v="CAJA"/>
    <n v="4"/>
    <d v="2012-07-12T00:00:00"/>
    <d v="2012-07-12T00:00:00"/>
    <s v="LOC CAJAS"/>
  </r>
  <r>
    <s v="D0212"/>
    <x v="1"/>
    <x v="1"/>
    <n v="4"/>
    <s v="CAJA"/>
    <n v="4"/>
    <s v="D12032"/>
    <d v="2012-07-12T00:00:00"/>
    <s v="LOC CAJAS"/>
  </r>
  <r>
    <s v="D0213"/>
    <x v="86"/>
    <x v="86"/>
    <n v="1"/>
    <s v="CAJA"/>
    <n v="9"/>
    <n v="1223"/>
    <d v="2013-02-06T00:00:00"/>
    <s v="LOC CAJAS"/>
  </r>
  <r>
    <s v="D0214"/>
    <x v="1"/>
    <x v="1"/>
    <n v="4"/>
    <s v="CAJA"/>
    <n v="4"/>
    <s v="E12010"/>
    <d v="2012-05-12T00:00:00"/>
    <s v="LOC CAJAS"/>
  </r>
  <r>
    <s v="D0221"/>
    <x v="21"/>
    <x v="21"/>
    <n v="17"/>
    <s v="CAJA"/>
    <n v="36"/>
    <s v="63612G"/>
    <d v="2013-02-20T00:00:00"/>
    <s v="LOC CAJAS"/>
  </r>
  <r>
    <s v="D0222"/>
    <x v="21"/>
    <x v="21"/>
    <n v="13"/>
    <s v="CAJA"/>
    <n v="36"/>
    <s v="63612G"/>
    <d v="2013-02-20T00:00:00"/>
    <s v="LOC CAJAS"/>
  </r>
  <r>
    <s v="D0224"/>
    <x v="84"/>
    <x v="84"/>
    <n v="20"/>
    <s v="CAJA"/>
    <n v="24"/>
    <d v="2013-02-28T00:00:00"/>
    <d v="2013-02-28T00:00:00"/>
    <s v="LOC CAJAS"/>
  </r>
  <r>
    <s v="D0231"/>
    <x v="85"/>
    <x v="85"/>
    <n v="24"/>
    <s v="CAJA"/>
    <n v="24"/>
    <d v="2012-12-18T00:00:00"/>
    <d v="2012-12-18T00:00:00"/>
    <s v="LOC CAJAS"/>
  </r>
  <r>
    <s v="D0232"/>
    <x v="85"/>
    <x v="85"/>
    <n v="24"/>
    <s v="CAJA"/>
    <n v="24"/>
    <d v="2012-12-18T00:00:00"/>
    <d v="2012-12-18T00:00:00"/>
    <s v="LOC CAJAS"/>
  </r>
  <r>
    <s v="D0311"/>
    <x v="87"/>
    <x v="87"/>
    <n v="3"/>
    <s v="CAJA"/>
    <n v="4"/>
    <d v="2013-01-22T00:00:00"/>
    <d v="2013-01-22T00:00:00"/>
    <s v="LOC CAJAS"/>
  </r>
  <r>
    <s v="D0312"/>
    <x v="67"/>
    <x v="67"/>
    <n v="4"/>
    <s v="CAJA"/>
    <n v="4"/>
    <d v="2011-05-09T00:00:00"/>
    <d v="2011-05-09T00:00:00"/>
    <s v="LOC CAJAS"/>
  </r>
  <r>
    <s v="D0313"/>
    <x v="87"/>
    <x v="87"/>
    <n v="4"/>
    <s v="CAJA"/>
    <n v="4"/>
    <d v="2013-01-22T00:00:00"/>
    <d v="2013-01-22T00:00:00"/>
    <s v="LOC CAJAS"/>
  </r>
  <r>
    <s v="D0314"/>
    <x v="13"/>
    <x v="13"/>
    <n v="1"/>
    <s v="CAJA"/>
    <n v="4"/>
    <d v="2011-05-13T00:00:00"/>
    <d v="2011-05-13T00:00:00"/>
    <s v="LOC CAJAS"/>
  </r>
  <r>
    <s v="D0322"/>
    <x v="88"/>
    <x v="88"/>
    <n v="10"/>
    <s v="CAJA"/>
    <n v="40"/>
    <s v="B12016"/>
    <d v="2012-04-25T00:00:00"/>
    <s v="LOC CAJAS"/>
  </r>
  <r>
    <s v="D0323"/>
    <x v="50"/>
    <x v="50"/>
    <n v="21"/>
    <s v="CAJA"/>
    <n v="40"/>
    <d v="2012-02-13T00:00:00"/>
    <d v="2012-06-20T00:00:00"/>
    <s v="LOC CAJAS"/>
  </r>
  <r>
    <s v="D0324"/>
    <x v="50"/>
    <x v="50"/>
    <n v="21"/>
    <s v="CAJA"/>
    <n v="40"/>
    <d v="2012-02-13T00:00:00"/>
    <d v="2012-06-20T00:00:00"/>
    <s v="LOC CAJAS"/>
  </r>
  <r>
    <s v="D0331"/>
    <x v="89"/>
    <x v="89"/>
    <n v="16"/>
    <s v="CAJA"/>
    <n v="24"/>
    <d v="2013-03-06T00:00:00"/>
    <d v="2013-03-06T00:00:00"/>
    <s v="LOC CAJAS"/>
  </r>
  <r>
    <s v="D0332"/>
    <x v="89"/>
    <x v="89"/>
    <n v="24"/>
    <s v="CAJA"/>
    <n v="24"/>
    <d v="2013-03-06T00:00:00"/>
    <d v="2013-03-06T00:00:00"/>
    <s v="LOC CAJAS"/>
  </r>
  <r>
    <s v="D0333"/>
    <x v="89"/>
    <x v="89"/>
    <n v="24"/>
    <s v="CAJA"/>
    <n v="24"/>
    <d v="2013-03-06T00:00:00"/>
    <d v="2013-03-06T00:00:00"/>
    <s v="LOC CAJAS"/>
  </r>
  <r>
    <s v="D0334"/>
    <x v="89"/>
    <x v="89"/>
    <n v="24"/>
    <s v="CAJA"/>
    <n v="24"/>
    <d v="2013-03-06T00:00:00"/>
    <d v="2013-03-06T00:00:00"/>
    <s v="LOC CAJAS"/>
  </r>
  <r>
    <s v="D0341"/>
    <x v="39"/>
    <x v="39"/>
    <n v="11"/>
    <s v="CAJA"/>
    <n v="55"/>
    <d v="2013-03-06T00:00:00"/>
    <d v="2013-03-06T00:00:00"/>
    <s v="LOC CAJAS"/>
  </r>
  <r>
    <s v="D0342"/>
    <x v="39"/>
    <x v="39"/>
    <n v="40"/>
    <s v="CAJA"/>
    <n v="55"/>
    <d v="2013-03-06T00:00:00"/>
    <d v="2013-03-06T00:00:00"/>
    <s v="LOC CAJAS"/>
  </r>
  <r>
    <s v="D0343"/>
    <x v="39"/>
    <x v="39"/>
    <n v="40"/>
    <s v="CAJA"/>
    <n v="55"/>
    <d v="2013-03-06T00:00:00"/>
    <d v="2013-03-06T00:00:00"/>
    <s v="LOC CAJAS"/>
  </r>
  <r>
    <s v="D0344"/>
    <x v="39"/>
    <x v="39"/>
    <n v="40"/>
    <s v="CAJA"/>
    <n v="55"/>
    <d v="2013-03-06T00:00:00"/>
    <d v="2013-03-06T00:00:00"/>
    <s v="LOC CAJAS"/>
  </r>
  <r>
    <s v="D0411"/>
    <x v="87"/>
    <x v="87"/>
    <n v="4"/>
    <s v="CAJA"/>
    <n v="4"/>
    <d v="2013-01-22T00:00:00"/>
    <d v="2013-01-22T00:00:00"/>
    <s v="LOC CAJAS"/>
  </r>
  <r>
    <s v="D0412"/>
    <x v="13"/>
    <x v="13"/>
    <n v="3"/>
    <s v="CAJA"/>
    <n v="4"/>
    <d v="2011-05-13T00:00:00"/>
    <d v="2011-05-13T00:00:00"/>
    <s v="LOC CAJAS"/>
  </r>
  <r>
    <s v="D0413"/>
    <x v="46"/>
    <x v="46"/>
    <n v="4"/>
    <s v="CAJA"/>
    <n v="4"/>
    <n v="110015"/>
    <d v="2012-05-23T00:00:00"/>
    <s v="LOC CAJAS"/>
  </r>
  <r>
    <s v="D0414"/>
    <x v="1"/>
    <x v="1"/>
    <n v="4"/>
    <s v="CAJA"/>
    <n v="4"/>
    <d v="2012-07-12T00:00:00"/>
    <d v="2012-07-12T00:00:00"/>
    <s v="LOC CAJAS"/>
  </r>
  <r>
    <s v="D0421"/>
    <x v="32"/>
    <x v="32"/>
    <n v="24"/>
    <s v="CAJA"/>
    <n v="24"/>
    <d v="2013-02-14T00:00:00"/>
    <d v="2013-02-14T00:00:00"/>
    <s v="LOC CAJAS"/>
  </r>
  <r>
    <s v="D0422"/>
    <x v="32"/>
    <x v="32"/>
    <n v="24"/>
    <s v="CAJA"/>
    <n v="24"/>
    <d v="2013-02-14T00:00:00"/>
    <d v="2013-02-14T00:00:00"/>
    <s v="LOC CAJAS"/>
  </r>
  <r>
    <s v="D0423"/>
    <x v="32"/>
    <x v="32"/>
    <n v="24"/>
    <s v="CAJA"/>
    <n v="24"/>
    <d v="2013-02-14T00:00:00"/>
    <d v="2013-02-14T00:00:00"/>
    <s v="LOC CAJAS"/>
  </r>
  <r>
    <s v="D0424"/>
    <x v="32"/>
    <x v="32"/>
    <n v="24"/>
    <s v="CAJA"/>
    <n v="24"/>
    <d v="2013-02-14T00:00:00"/>
    <d v="2013-02-14T00:00:00"/>
    <s v="LOC CAJAS"/>
  </r>
  <r>
    <s v="D0431"/>
    <x v="32"/>
    <x v="32"/>
    <n v="24"/>
    <s v="CAJA"/>
    <n v="24"/>
    <d v="2013-02-14T00:00:00"/>
    <d v="2013-02-14T00:00:00"/>
    <s v="LOC CAJAS"/>
  </r>
  <r>
    <s v="D0432"/>
    <x v="32"/>
    <x v="32"/>
    <n v="24"/>
    <s v="CAJA"/>
    <n v="24"/>
    <d v="2013-02-14T00:00:00"/>
    <d v="2013-02-14T00:00:00"/>
    <s v="LOC CAJAS"/>
  </r>
  <r>
    <s v="D0433"/>
    <x v="32"/>
    <x v="32"/>
    <n v="24"/>
    <s v="CAJA"/>
    <n v="24"/>
    <d v="2013-02-14T00:00:00"/>
    <d v="2013-02-14T00:00:00"/>
    <s v="LOC CAJAS"/>
  </r>
  <r>
    <s v="D0434"/>
    <x v="32"/>
    <x v="32"/>
    <n v="24"/>
    <s v="CAJA"/>
    <n v="24"/>
    <d v="2013-02-14T00:00:00"/>
    <d v="2013-02-14T00:00:00"/>
    <s v="LOC CAJAS"/>
  </r>
  <r>
    <s v="D0441"/>
    <x v="32"/>
    <x v="32"/>
    <n v="24"/>
    <s v="CAJA"/>
    <n v="24"/>
    <d v="2013-02-14T00:00:00"/>
    <d v="2013-02-14T00:00:00"/>
    <s v="LOC CAJAS"/>
  </r>
  <r>
    <s v="D0442"/>
    <x v="32"/>
    <x v="32"/>
    <n v="24"/>
    <s v="CAJA"/>
    <n v="24"/>
    <d v="2013-02-14T00:00:00"/>
    <d v="2013-02-14T00:00:00"/>
    <s v="LOC CAJAS"/>
  </r>
  <r>
    <s v="D0443"/>
    <x v="10"/>
    <x v="10"/>
    <n v="48"/>
    <s v="CAJA"/>
    <n v="104"/>
    <s v="F12019"/>
    <d v="2012-07-25T00:00:00"/>
    <s v="LOC CAJAS"/>
  </r>
  <r>
    <s v="D0444"/>
    <x v="10"/>
    <x v="10"/>
    <n v="50"/>
    <s v="CAJA"/>
    <n v="104"/>
    <s v="C12042"/>
    <d v="2012-07-10T00:00:00"/>
    <s v="LOC CAJAS"/>
  </r>
  <r>
    <s v="D0511"/>
    <x v="1"/>
    <x v="1"/>
    <n v="2"/>
    <s v="CAJA"/>
    <n v="4"/>
    <n v="13305615"/>
    <d v="2012-07-12T00:00:00"/>
    <s v="LOC CAJAS"/>
  </r>
  <r>
    <s v="D0511"/>
    <x v="31"/>
    <x v="31"/>
    <n v="1"/>
    <s v="CAJA"/>
    <n v="4"/>
    <d v="2012-04-21T00:00:00"/>
    <d v="2012-04-21T00:00:00"/>
    <s v="LOC CAJAS"/>
  </r>
  <r>
    <s v="D0513"/>
    <x v="13"/>
    <x v="13"/>
    <n v="1"/>
    <s v="CAJA"/>
    <n v="4"/>
    <d v="2011-05-13T00:00:00"/>
    <d v="2011-05-13T00:00:00"/>
    <s v="LOC CAJAS"/>
  </r>
  <r>
    <s v="D0514"/>
    <x v="1"/>
    <x v="1"/>
    <n v="4"/>
    <s v="CAJA"/>
    <n v="4"/>
    <d v="2012-07-12T00:00:00"/>
    <d v="2012-07-12T00:00:00"/>
    <s v="LOC CAJAS"/>
  </r>
  <r>
    <s v="D0523"/>
    <x v="32"/>
    <x v="32"/>
    <n v="8"/>
    <s v="CAJA"/>
    <n v="24"/>
    <n v="23"/>
    <d v="2013-03-04T00:00:00"/>
    <s v="LOC CAJAS"/>
  </r>
  <r>
    <s v="D0531"/>
    <x v="32"/>
    <x v="32"/>
    <n v="24"/>
    <s v="CAJA"/>
    <n v="24"/>
    <n v="23"/>
    <d v="2013-03-04T00:00:00"/>
    <s v="LOC CAJAS"/>
  </r>
  <r>
    <s v="D0532"/>
    <x v="32"/>
    <x v="32"/>
    <n v="24"/>
    <s v="CAJA"/>
    <n v="24"/>
    <n v="23"/>
    <d v="2013-03-04T00:00:00"/>
    <s v="LOC CAJAS"/>
  </r>
  <r>
    <s v="D0534"/>
    <x v="32"/>
    <x v="32"/>
    <n v="24"/>
    <s v="CAJA"/>
    <n v="24"/>
    <n v="23"/>
    <d v="2013-03-04T00:00:00"/>
    <s v="LOC CAJAS"/>
  </r>
  <r>
    <s v="D0541"/>
    <x v="32"/>
    <x v="32"/>
    <n v="24"/>
    <s v="CAJA"/>
    <n v="24"/>
    <n v="23"/>
    <d v="2013-03-04T00:00:00"/>
    <s v="LOC CAJAS"/>
  </r>
  <r>
    <s v="D0542"/>
    <x v="32"/>
    <x v="32"/>
    <n v="24"/>
    <s v="CAJA"/>
    <n v="24"/>
    <n v="23"/>
    <d v="2013-03-04T00:00:00"/>
    <s v="LOC CAJAS"/>
  </r>
  <r>
    <s v="D0543"/>
    <x v="32"/>
    <x v="32"/>
    <n v="24"/>
    <s v="CAJA"/>
    <n v="24"/>
    <n v="23"/>
    <d v="2013-03-04T00:00:00"/>
    <s v="LOC CAJAS"/>
  </r>
  <r>
    <s v="D0544"/>
    <x v="32"/>
    <x v="32"/>
    <n v="24"/>
    <s v="CAJA"/>
    <n v="24"/>
    <n v="23"/>
    <d v="2013-03-04T00:00:00"/>
    <s v="LOC CAJAS"/>
  </r>
  <r>
    <s v="D0611"/>
    <x v="45"/>
    <x v="45"/>
    <n v="4"/>
    <s v="CAJA"/>
    <n v="4"/>
    <d v="2013-01-30T00:00:00"/>
    <d v="2013-01-30T00:00:00"/>
    <s v="LOC CAJAS"/>
  </r>
  <r>
    <s v="D0613"/>
    <x v="36"/>
    <x v="36"/>
    <n v="1"/>
    <s v="CAJA"/>
    <n v="4"/>
    <n v="101654"/>
    <d v="2013-03-15T00:00:00"/>
    <s v="LOC CAJAS"/>
  </r>
  <r>
    <s v="D0621"/>
    <x v="50"/>
    <x v="50"/>
    <n v="10"/>
    <s v="CAJA"/>
    <n v="40"/>
    <d v="2012-02-13T00:00:00"/>
    <d v="2012-02-13T00:00:00"/>
    <s v="LOC CAJAS"/>
  </r>
  <r>
    <s v="D0622"/>
    <x v="50"/>
    <x v="50"/>
    <n v="21"/>
    <s v="CAJA"/>
    <n v="40"/>
    <d v="2012-02-13T00:00:00"/>
    <d v="2012-02-13T00:00:00"/>
    <s v="LOC CAJAS"/>
  </r>
  <r>
    <s v="D0623"/>
    <x v="90"/>
    <x v="90"/>
    <n v="3"/>
    <s v="CAJA"/>
    <n v="32"/>
    <d v="2012-12-18T00:00:00"/>
    <d v="2012-12-18T00:00:00"/>
    <s v="LOC CAJAS"/>
  </r>
  <r>
    <s v="D0623"/>
    <x v="90"/>
    <x v="90"/>
    <n v="1"/>
    <s v="CAJA"/>
    <n v="32"/>
    <s v="E12021"/>
    <d v="2012-12-12T00:00:00"/>
    <s v="LOC CAJAS"/>
  </r>
  <r>
    <s v="D0624"/>
    <x v="90"/>
    <x v="90"/>
    <n v="32"/>
    <s v="CAJA"/>
    <n v="32"/>
    <s v="E12021"/>
    <d v="2012-12-12T00:00:00"/>
    <s v="LOC CAJAS"/>
  </r>
  <r>
    <s v="D0631"/>
    <x v="10"/>
    <x v="10"/>
    <n v="50"/>
    <s v="CAJA"/>
    <n v="104"/>
    <d v="2012-07-25T00:00:00"/>
    <d v="2012-07-25T00:00:00"/>
    <s v="LOC CAJAS"/>
  </r>
  <r>
    <s v="D0632"/>
    <x v="10"/>
    <x v="10"/>
    <n v="50"/>
    <s v="CAJA"/>
    <n v="104"/>
    <s v="C12042"/>
    <d v="2012-10-17T00:00:00"/>
    <s v="LOC CAJAS"/>
  </r>
  <r>
    <s v="D0633"/>
    <x v="50"/>
    <x v="50"/>
    <n v="21"/>
    <s v="CAJA"/>
    <n v="40"/>
    <d v="2012-02-13T00:00:00"/>
    <d v="2012-02-13T00:00:00"/>
    <s v="LOC CAJAS"/>
  </r>
  <r>
    <s v="D0634"/>
    <x v="50"/>
    <x v="50"/>
    <n v="21"/>
    <s v="CAJA"/>
    <n v="40"/>
    <d v="2012-02-13T00:00:00"/>
    <d v="2012-02-13T00:00:00"/>
    <s v="LOC CAJAS"/>
  </r>
  <r>
    <s v="D0643"/>
    <x v="10"/>
    <x v="10"/>
    <n v="50"/>
    <s v="CAJA"/>
    <n v="104"/>
    <d v="2012-07-25T00:00:00"/>
    <d v="2012-07-25T00:00:00"/>
    <s v="LOC CAJAS"/>
  </r>
  <r>
    <s v="D0644"/>
    <x v="10"/>
    <x v="10"/>
    <n v="50"/>
    <s v="CAJA"/>
    <n v="104"/>
    <s v="E12014"/>
    <d v="2012-07-25T00:00:00"/>
    <s v="LOC CAJAS"/>
  </r>
  <r>
    <s v="D0711"/>
    <x v="91"/>
    <x v="91"/>
    <n v="2"/>
    <s v="CAJA"/>
    <n v="4"/>
    <d v="2011-11-10T00:00:00"/>
    <d v="2011-11-10T00:00:00"/>
    <s v="LOC CAJAS"/>
  </r>
  <r>
    <s v="D0714"/>
    <x v="91"/>
    <x v="91"/>
    <n v="1"/>
    <s v="CAJA"/>
    <n v="4"/>
    <d v="2011-04-20T00:00:00"/>
    <d v="2011-04-20T00:00:00"/>
    <s v="LOC CAJAS"/>
  </r>
  <r>
    <s v="D0723"/>
    <x v="32"/>
    <x v="32"/>
    <n v="24"/>
    <s v="CAJA"/>
    <n v="24"/>
    <d v="2013-06-26T00:00:00"/>
    <d v="2013-06-26T00:00:00"/>
    <s v="LOC CAJAS"/>
  </r>
  <r>
    <s v="D0724"/>
    <x v="32"/>
    <x v="32"/>
    <n v="24"/>
    <s v="CAJA"/>
    <n v="24"/>
    <d v="2013-06-26T00:00:00"/>
    <d v="2013-06-26T00:00:00"/>
    <s v="LOC CAJAS"/>
  </r>
  <r>
    <s v="D0733"/>
    <x v="88"/>
    <x v="88"/>
    <n v="21"/>
    <s v="CAJA"/>
    <n v="40"/>
    <s v="E12008"/>
    <d v="2012-05-12T00:00:00"/>
    <s v="LOC CAJAS"/>
  </r>
  <r>
    <s v="D0734"/>
    <x v="88"/>
    <x v="88"/>
    <n v="21"/>
    <s v="CAJA"/>
    <n v="40"/>
    <s v="E12008"/>
    <d v="2012-05-12T00:00:00"/>
    <s v="LOC CAJAS"/>
  </r>
  <r>
    <s v="D0744"/>
    <x v="29"/>
    <x v="29"/>
    <n v="39"/>
    <s v="CAJA"/>
    <n v="104"/>
    <s v="B12022"/>
    <d v="2012-06-25T00:00:00"/>
    <s v="LOC CAJAS"/>
  </r>
  <r>
    <s v="D0811"/>
    <x v="13"/>
    <x v="13"/>
    <n v="2"/>
    <s v="CAJA"/>
    <n v="4"/>
    <d v="2011-03-25T00:00:00"/>
    <d v="2011-03-25T00:00:00"/>
    <s v="LOC CAJAS"/>
  </r>
  <r>
    <s v="D0812"/>
    <x v="13"/>
    <x v="13"/>
    <n v="4"/>
    <s v="CAJA"/>
    <n v="4"/>
    <d v="2011-05-13T00:00:00"/>
    <d v="2011-05-13T00:00:00"/>
    <s v="LOC CAJAS"/>
  </r>
  <r>
    <s v="D0813"/>
    <x v="45"/>
    <x v="45"/>
    <n v="4"/>
    <s v="CAJA"/>
    <n v="4"/>
    <d v="2013-01-30T00:00:00"/>
    <d v="2013-01-30T00:00:00"/>
    <s v="LOC CAJAS"/>
  </r>
  <r>
    <s v="D0814"/>
    <x v="13"/>
    <x v="13"/>
    <n v="3"/>
    <s v="CAJA"/>
    <n v="4"/>
    <d v="2011-05-13T00:00:00"/>
    <d v="2011-05-13T00:00:00"/>
    <s v="LOC CAJAS"/>
  </r>
  <r>
    <s v="D0822"/>
    <x v="5"/>
    <x v="5"/>
    <n v="9"/>
    <s v="CAJA"/>
    <n v="40"/>
    <s v="B12044"/>
    <d v="2012-12-29T00:00:00"/>
    <s v="LOC CAJAS"/>
  </r>
  <r>
    <s v="D0823"/>
    <x v="32"/>
    <x v="32"/>
    <n v="24"/>
    <s v="CAJA"/>
    <n v="24"/>
    <d v="2013-06-26T00:00:00"/>
    <d v="2013-06-26T00:00:00"/>
    <s v="LOC CAJAS"/>
  </r>
  <r>
    <s v="D0824"/>
    <x v="32"/>
    <x v="32"/>
    <n v="24"/>
    <s v="CAJA"/>
    <n v="24"/>
    <d v="2013-06-26T00:00:00"/>
    <d v="2013-06-26T00:00:00"/>
    <s v="LOC CAJAS"/>
  </r>
  <r>
    <s v="D0831"/>
    <x v="92"/>
    <x v="92"/>
    <n v="13"/>
    <s v="CAJA"/>
    <n v="100"/>
    <d v="2012-12-18T00:00:00"/>
    <d v="2012-12-18T00:00:00"/>
    <s v="LOC CAJAS"/>
  </r>
  <r>
    <s v="D0832"/>
    <x v="92"/>
    <x v="92"/>
    <n v="55"/>
    <s v="CAJA"/>
    <n v="100"/>
    <d v="2012-12-18T00:00:00"/>
    <d v="2012-12-18T00:00:00"/>
    <s v="LOC CAJAS"/>
  </r>
  <r>
    <s v="D0833"/>
    <x v="92"/>
    <x v="92"/>
    <n v="55"/>
    <s v="CAJA"/>
    <n v="100"/>
    <d v="2012-12-18T00:00:00"/>
    <d v="2012-12-18T00:00:00"/>
    <s v="LOC CAJAS"/>
  </r>
  <r>
    <s v="D0834"/>
    <x v="92"/>
    <x v="92"/>
    <n v="55"/>
    <s v="CAJA"/>
    <n v="100"/>
    <d v="2012-12-18T00:00:00"/>
    <d v="2012-12-18T00:00:00"/>
    <s v="LOC CAJAS"/>
  </r>
  <r>
    <s v="D0841"/>
    <x v="93"/>
    <x v="93"/>
    <n v="26"/>
    <s v="CAJA"/>
    <n v="24"/>
    <d v="2013-06-26T00:00:00"/>
    <d v="2013-06-26T00:00:00"/>
    <s v="LOC CAJAS"/>
  </r>
  <r>
    <s v="D0842"/>
    <x v="93"/>
    <x v="93"/>
    <n v="24"/>
    <s v="CAJA"/>
    <n v="24"/>
    <d v="2013-06-26T00:00:00"/>
    <d v="2013-06-26T00:00:00"/>
    <s v="LOC CAJAS"/>
  </r>
  <r>
    <s v="D0843"/>
    <x v="93"/>
    <x v="93"/>
    <n v="32"/>
    <s v="CAJA"/>
    <n v="24"/>
    <s v="24012G"/>
    <d v="2012-05-11T00:00:00"/>
    <s v="LOC CAJAS"/>
  </r>
  <r>
    <s v="D0844"/>
    <x v="93"/>
    <x v="93"/>
    <n v="36"/>
    <s v="CAJA"/>
    <n v="24"/>
    <s v="48911G"/>
    <d v="2012-05-11T00:00:00"/>
    <s v="LOC CAJAS"/>
  </r>
  <r>
    <s v="D0911"/>
    <x v="31"/>
    <x v="31"/>
    <n v="4"/>
    <s v="CAJA"/>
    <n v="4"/>
    <s v="E12014"/>
    <d v="2012-06-15T00:00:00"/>
    <s v="LOC CAJAS"/>
  </r>
  <r>
    <s v="D0913"/>
    <x v="46"/>
    <x v="46"/>
    <n v="3"/>
    <s v="CAJA"/>
    <n v="4"/>
    <s v="D12030"/>
    <d v="2012-05-23T00:00:00"/>
    <s v="LOC CAJAS"/>
  </r>
  <r>
    <s v="D0914"/>
    <x v="80"/>
    <x v="80"/>
    <n v="3"/>
    <s v="CAJA"/>
    <n v="4"/>
    <d v="2011-11-21T00:00:00"/>
    <d v="2011-11-21T00:00:00"/>
    <s v="LOC CAJAS"/>
  </r>
  <r>
    <s v="D0921"/>
    <x v="88"/>
    <x v="88"/>
    <n v="8"/>
    <s v="CAJA"/>
    <n v="40"/>
    <s v="D12028"/>
    <d v="2012-05-12T00:00:00"/>
    <s v="LOC CAJAS"/>
  </r>
  <r>
    <s v="D0922"/>
    <x v="88"/>
    <x v="88"/>
    <n v="21"/>
    <s v="CAJA"/>
    <n v="40"/>
    <s v="B12016"/>
    <d v="2012-10-17T00:00:00"/>
    <s v="LOC CAJAS"/>
  </r>
  <r>
    <s v="D0923"/>
    <x v="71"/>
    <x v="71"/>
    <n v="24"/>
    <s v="CAJA"/>
    <n v="24"/>
    <d v="2013-02-25T00:00:00"/>
    <d v="2013-02-25T00:00:00"/>
    <s v="LOC CAJAS"/>
  </r>
  <r>
    <s v="D0924"/>
    <x v="71"/>
    <x v="71"/>
    <n v="24"/>
    <s v="CAJA"/>
    <n v="24"/>
    <d v="2013-02-25T00:00:00"/>
    <d v="2013-02-25T00:00:00"/>
    <s v="LOC CAJAS"/>
  </r>
  <r>
    <s v="D0931"/>
    <x v="94"/>
    <x v="94"/>
    <n v="5"/>
    <s v="CAJA"/>
    <n v="24"/>
    <n v="2"/>
    <d v="2013-02-08T00:00:00"/>
    <s v="LOC CAJAS"/>
  </r>
  <r>
    <s v="D0932"/>
    <x v="8"/>
    <x v="8"/>
    <n v="32"/>
    <s v="CAJA"/>
    <n v="32"/>
    <d v="2011-04-30T00:00:00"/>
    <d v="2012-09-29T00:00:00"/>
    <s v="LOC CAJAS"/>
  </r>
  <r>
    <s v="D0934"/>
    <x v="95"/>
    <x v="95"/>
    <n v="49"/>
    <s v="CAJA"/>
    <n v="104"/>
    <d v="2013-01-23T00:00:00"/>
    <d v="2013-01-23T00:00:00"/>
    <s v="LOC CAJAS"/>
  </r>
  <r>
    <s v="D0942"/>
    <x v="96"/>
    <x v="96"/>
    <n v="50"/>
    <s v="CAJA"/>
    <n v="50"/>
    <d v="2013-03-11T00:00:00"/>
    <d v="2013-03-11T00:00:00"/>
    <s v="LOC CAJAS"/>
  </r>
  <r>
    <s v="D0943"/>
    <x v="96"/>
    <x v="96"/>
    <n v="4"/>
    <s v="CAJA"/>
    <n v="50"/>
    <d v="2013-03-11T00:00:00"/>
    <d v="2013-03-11T00:00:00"/>
    <s v="LOC CAJAS"/>
  </r>
  <r>
    <s v="D0944"/>
    <x v="96"/>
    <x v="96"/>
    <n v="50"/>
    <s v="CAJA"/>
    <n v="50"/>
    <d v="2013-03-11T00:00:00"/>
    <d v="2013-03-11T00:00:00"/>
    <s v="LOC CAJAS"/>
  </r>
  <r>
    <s v="D1021"/>
    <x v="97"/>
    <x v="97"/>
    <n v="24"/>
    <s v="CAJA"/>
    <n v="24"/>
    <d v="2013-01-22T00:00:00"/>
    <d v="2013-01-22T00:00:00"/>
    <s v="LOC CAJAS"/>
  </r>
  <r>
    <s v="D1022"/>
    <x v="97"/>
    <x v="97"/>
    <n v="24"/>
    <s v="CAJA"/>
    <n v="24"/>
    <d v="2013-01-22T00:00:00"/>
    <d v="2013-01-22T00:00:00"/>
    <s v="LOC CAJAS"/>
  </r>
  <r>
    <s v="D1023"/>
    <x v="98"/>
    <x v="98"/>
    <n v="27"/>
    <s v="CAJA"/>
    <n v="50"/>
    <d v="2013-02-13T00:00:00"/>
    <d v="2013-02-13T00:00:00"/>
    <s v="LOC CAJAS"/>
  </r>
  <r>
    <s v="D1031"/>
    <x v="65"/>
    <x v="65"/>
    <n v="6"/>
    <s v="CAJA"/>
    <n v="50"/>
    <s v="63612G"/>
    <d v="2013-02-20T00:00:00"/>
    <s v="LOC CAJAS"/>
  </r>
  <r>
    <s v="D1032"/>
    <x v="65"/>
    <x v="65"/>
    <n v="24"/>
    <s v="CAJA"/>
    <n v="50"/>
    <s v="06313G"/>
    <d v="2013-02-20T00:00:00"/>
    <s v="LOC CAJAS"/>
  </r>
  <r>
    <s v="D1043"/>
    <x v="29"/>
    <x v="29"/>
    <n v="50"/>
    <s v="CAJA"/>
    <n v="104"/>
    <s v="G12009"/>
    <d v="2012-07-13T00:00:00"/>
    <s v="LOC CAJAS"/>
  </r>
  <r>
    <s v="D1044"/>
    <x v="29"/>
    <x v="29"/>
    <n v="50"/>
    <s v="CAJA"/>
    <n v="104"/>
    <s v="G12009"/>
    <d v="2012-07-13T00:00:00"/>
    <s v="LOC CAJAS"/>
  </r>
  <r>
    <s v="D1111"/>
    <x v="11"/>
    <x v="11"/>
    <n v="4"/>
    <s v="CAJA"/>
    <n v="4"/>
    <s v="04913G"/>
    <d v="2013-02-20T00:00:00"/>
    <s v="LOC CAJAS"/>
  </r>
  <r>
    <s v="D1112"/>
    <x v="31"/>
    <x v="31"/>
    <n v="1"/>
    <s v="CAJA"/>
    <n v="4"/>
    <s v="E12014"/>
    <d v="2012-05-15T00:00:00"/>
    <s v="LOC CAJAS"/>
  </r>
  <r>
    <s v="D1121"/>
    <x v="94"/>
    <x v="94"/>
    <n v="24"/>
    <s v="CAJA"/>
    <n v="24"/>
    <n v="2"/>
    <d v="2013-02-08T00:00:00"/>
    <s v="LOC CAJAS"/>
  </r>
  <r>
    <s v="D1122"/>
    <x v="94"/>
    <x v="94"/>
    <n v="24"/>
    <s v="CAJA"/>
    <n v="24"/>
    <n v="2"/>
    <d v="2013-02-08T00:00:00"/>
    <s v="LOC CAJAS"/>
  </r>
  <r>
    <s v="D1123"/>
    <x v="94"/>
    <x v="94"/>
    <n v="24"/>
    <s v="CAJA"/>
    <n v="24"/>
    <n v="2"/>
    <d v="2013-02-08T00:00:00"/>
    <s v="LOC CAJAS"/>
  </r>
  <r>
    <s v="D1124"/>
    <x v="94"/>
    <x v="94"/>
    <n v="24"/>
    <s v="CAJA"/>
    <n v="24"/>
    <n v="2"/>
    <d v="2013-02-08T00:00:00"/>
    <s v="LOC CAJAS"/>
  </r>
  <r>
    <s v="D1131"/>
    <x v="99"/>
    <x v="99"/>
    <n v="24"/>
    <s v="CAJA"/>
    <n v="32"/>
    <s v="07213G"/>
    <d v="2013-03-12T00:00:00"/>
    <s v="LOC CAJAS"/>
  </r>
  <r>
    <s v="D1132"/>
    <x v="99"/>
    <x v="99"/>
    <n v="26"/>
    <s v="CAJA"/>
    <n v="32"/>
    <s v="07213G"/>
    <d v="2013-03-12T00:00:00"/>
    <s v="LOC CAJAS"/>
  </r>
  <r>
    <s v="D1133"/>
    <x v="97"/>
    <x v="97"/>
    <n v="30"/>
    <s v="CAJA"/>
    <n v="24"/>
    <d v="2013-01-22T00:00:00"/>
    <d v="2013-01-22T00:00:00"/>
    <s v="LOC CAJAS"/>
  </r>
  <r>
    <s v="D1134"/>
    <x v="97"/>
    <x v="97"/>
    <n v="24"/>
    <s v="CAJA"/>
    <n v="24"/>
    <d v="2013-01-22T00:00:00"/>
    <d v="2013-01-22T00:00:00"/>
    <s v="LOC CAJAS"/>
  </r>
  <r>
    <s v="D1141"/>
    <x v="29"/>
    <x v="29"/>
    <n v="50"/>
    <s v="CAJA"/>
    <n v="104"/>
    <s v="G12009"/>
    <d v="2012-07-13T00:00:00"/>
    <s v="LOC CAJAS"/>
  </r>
  <r>
    <s v="D1142"/>
    <x v="29"/>
    <x v="29"/>
    <n v="50"/>
    <s v="CAJA"/>
    <n v="104"/>
    <s v="G12009"/>
    <d v="2012-07-13T00:00:00"/>
    <s v="LOC CAJAS"/>
  </r>
  <r>
    <s v="D1143"/>
    <x v="29"/>
    <x v="29"/>
    <n v="50"/>
    <s v="CAJA"/>
    <n v="104"/>
    <s v="G12009"/>
    <d v="2012-07-13T00:00:00"/>
    <s v="LOC CAJAS"/>
  </r>
  <r>
    <s v="D1144"/>
    <x v="29"/>
    <x v="29"/>
    <n v="50"/>
    <s v="CAJA"/>
    <n v="104"/>
    <s v="G12009"/>
    <d v="2012-07-13T00:00:00"/>
    <s v="LOC CAJAS"/>
  </r>
  <r>
    <s v="D1151"/>
    <x v="100"/>
    <x v="100"/>
    <n v="29"/>
    <s v="CAJA"/>
    <n v="50"/>
    <d v="2013-02-13T00:00:00"/>
    <d v="2013-02-13T00:00:00"/>
    <s v="LOC CAJAS"/>
  </r>
  <r>
    <s v="D1152"/>
    <x v="100"/>
    <x v="100"/>
    <n v="50"/>
    <s v="CAJA"/>
    <n v="50"/>
    <d v="2013-02-13T00:00:00"/>
    <d v="2013-02-13T00:00:00"/>
    <s v="LOC CAJAS"/>
  </r>
  <r>
    <s v="D1153"/>
    <x v="100"/>
    <x v="100"/>
    <n v="50"/>
    <s v="CAJA"/>
    <n v="50"/>
    <d v="2013-02-13T00:00:00"/>
    <d v="2013-02-13T00:00:00"/>
    <s v="LOC CAJAS"/>
  </r>
  <r>
    <s v="D1154"/>
    <x v="100"/>
    <x v="100"/>
    <n v="50"/>
    <s v="CAJA"/>
    <n v="50"/>
    <d v="2013-02-13T00:00:00"/>
    <d v="2013-02-13T00:00:00"/>
    <s v="LOC CAJAS"/>
  </r>
  <r>
    <s v="D1211"/>
    <x v="1"/>
    <x v="1"/>
    <n v="4"/>
    <s v="CAJA"/>
    <n v="4"/>
    <d v="2012-07-12T00:00:00"/>
    <d v="2012-07-12T00:00:00"/>
    <s v="LOC CAJAS"/>
  </r>
  <r>
    <s v="D1212"/>
    <x v="31"/>
    <x v="31"/>
    <n v="4"/>
    <s v="CAJA"/>
    <n v="4"/>
    <d v="2012-04-04T00:00:00"/>
    <d v="2012-04-04T00:00:00"/>
    <s v="LOC CAJAS"/>
  </r>
  <r>
    <s v="D1213"/>
    <x v="1"/>
    <x v="1"/>
    <n v="3"/>
    <s v="CAJA"/>
    <n v="4"/>
    <s v="D12032"/>
    <d v="2012-07-12T00:00:00"/>
    <s v="LOC CAJAS"/>
  </r>
  <r>
    <s v="D1214"/>
    <x v="1"/>
    <x v="1"/>
    <n v="4"/>
    <s v="CAJA"/>
    <n v="4"/>
    <d v="2012-07-12T00:00:00"/>
    <d v="2012-07-12T00:00:00"/>
    <s v="LOC CAJAS"/>
  </r>
  <r>
    <s v="D1221"/>
    <x v="99"/>
    <x v="99"/>
    <n v="4"/>
    <s v="CAJA"/>
    <n v="32"/>
    <s v="07219G"/>
    <d v="2013-02-20T00:00:00"/>
    <s v="LOC CAJAS"/>
  </r>
  <r>
    <s v="D1222"/>
    <x v="99"/>
    <x v="99"/>
    <n v="24"/>
    <s v="CAJA"/>
    <n v="32"/>
    <s v="61612G"/>
    <d v="2013-02-20T00:00:00"/>
    <s v="LOC CAJAS"/>
  </r>
  <r>
    <s v="D1223"/>
    <x v="50"/>
    <x v="50"/>
    <n v="15"/>
    <s v="CAJA"/>
    <n v="40"/>
    <d v="2012-02-13T00:00:00"/>
    <d v="2012-06-20T00:00:00"/>
    <s v="LOC CAJAS"/>
  </r>
  <r>
    <s v="D1224"/>
    <x v="50"/>
    <x v="50"/>
    <n v="21"/>
    <s v="CAJA"/>
    <n v="40"/>
    <d v="2012-02-13T00:00:00"/>
    <d v="2012-06-20T00:00:00"/>
    <s v="LOC CAJAS"/>
  </r>
  <r>
    <s v="D1231"/>
    <x v="29"/>
    <x v="29"/>
    <n v="50"/>
    <s v="CAJA"/>
    <n v="104"/>
    <s v="G12009"/>
    <d v="2012-07-13T00:00:00"/>
    <s v="LOC CAJAS"/>
  </r>
  <r>
    <s v="D1232"/>
    <x v="29"/>
    <x v="29"/>
    <n v="50"/>
    <s v="CAJA"/>
    <n v="104"/>
    <s v="G12009"/>
    <d v="2012-07-13T00:00:00"/>
    <s v="LOC CAJAS"/>
  </r>
  <r>
    <s v="D1233"/>
    <x v="72"/>
    <x v="72"/>
    <n v="19"/>
    <s v="CAJA"/>
    <n v="40"/>
    <d v="2013-02-20T00:00:00"/>
    <d v="2013-02-20T00:00:00"/>
    <s v="LOC CAJAS"/>
  </r>
  <r>
    <s v="D1234"/>
    <x v="72"/>
    <x v="72"/>
    <n v="24"/>
    <s v="CAJA"/>
    <n v="40"/>
    <d v="2013-02-20T00:00:00"/>
    <d v="2013-02-20T00:00:00"/>
    <s v="LOC CAJAS"/>
  </r>
  <r>
    <s v="D1242"/>
    <x v="101"/>
    <x v="101"/>
    <n v="40"/>
    <s v="CAJA"/>
    <n v="40"/>
    <n v="91"/>
    <d v="2013-03-04T00:00:00"/>
    <s v="LOC CAJAS"/>
  </r>
  <r>
    <s v="D1243"/>
    <x v="101"/>
    <x v="101"/>
    <n v="10"/>
    <s v="CAJA"/>
    <n v="40"/>
    <n v="91"/>
    <d v="2013-03-04T00:00:00"/>
    <s v="LOC CAJAS"/>
  </r>
  <r>
    <s v="D1244"/>
    <x v="101"/>
    <x v="101"/>
    <n v="40"/>
    <s v="CAJA"/>
    <n v="40"/>
    <n v="91"/>
    <d v="2013-03-04T00:00:00"/>
    <s v="LOC CAJAS"/>
  </r>
  <r>
    <s v="D1251"/>
    <x v="98"/>
    <x v="98"/>
    <n v="50"/>
    <s v="CAJA"/>
    <n v="50"/>
    <d v="2013-02-13T00:00:00"/>
    <d v="2013-02-13T00:00:00"/>
    <s v="LOC CAJAS"/>
  </r>
  <r>
    <s v="D1252"/>
    <x v="98"/>
    <x v="98"/>
    <n v="50"/>
    <s v="CAJA"/>
    <n v="50"/>
    <d v="2013-02-13T00:00:00"/>
    <d v="2013-02-13T00:00:00"/>
    <s v="LOC CAJAS"/>
  </r>
  <r>
    <s v="D1311"/>
    <x v="23"/>
    <x v="23"/>
    <n v="1"/>
    <s v="CAJA"/>
    <n v="4"/>
    <s v="36511G"/>
    <d v="2011-06-17T00:00:00"/>
    <s v="LOC CAJAS"/>
  </r>
  <r>
    <s v="D1313"/>
    <x v="64"/>
    <x v="64"/>
    <n v="2"/>
    <s v="CAJA"/>
    <n v="4"/>
    <s v="06313G"/>
    <d v="2013-03-12T00:00:00"/>
    <s v="LOC CAJAS"/>
  </r>
  <r>
    <s v="D1314"/>
    <x v="1"/>
    <x v="1"/>
    <n v="4"/>
    <s v="CAJA"/>
    <n v="4"/>
    <d v="2012-07-12T00:00:00"/>
    <d v="2012-07-12T00:00:00"/>
    <s v="LOC CAJAS"/>
  </r>
  <r>
    <s v="D1321"/>
    <x v="102"/>
    <x v="102"/>
    <n v="18"/>
    <s v="CAJA"/>
    <n v="24"/>
    <d v="2013-02-21T00:00:00"/>
    <d v="2013-02-21T00:00:00"/>
    <s v="LOC CAJAS"/>
  </r>
  <r>
    <s v="D1322"/>
    <x v="43"/>
    <x v="43"/>
    <n v="20"/>
    <s v="CAJA"/>
    <n v="40"/>
    <s v="09713G"/>
    <d v="2013-03-12T00:00:00"/>
    <s v="LOC CAJAS"/>
  </r>
  <r>
    <s v="D1323"/>
    <x v="103"/>
    <x v="103"/>
    <n v="9"/>
    <s v="CAJA"/>
    <n v="9"/>
    <s v="D-422"/>
    <d v="2012-06-25T00:00:00"/>
    <s v="LOC CAJAS"/>
  </r>
  <r>
    <s v="D1324"/>
    <x v="103"/>
    <x v="103"/>
    <n v="9"/>
    <s v="CAJA"/>
    <n v="9"/>
    <d v="2011-06-10T00:00:00"/>
    <d v="2011-06-10T00:00:00"/>
    <s v="LOC CAJAS"/>
  </r>
  <r>
    <s v="D1331"/>
    <x v="21"/>
    <x v="21"/>
    <n v="21"/>
    <s v="CAJA"/>
    <n v="36"/>
    <s v="06313G"/>
    <d v="2013-03-13T00:00:00"/>
    <s v="LOC CAJAS"/>
  </r>
  <r>
    <s v="D1332"/>
    <x v="43"/>
    <x v="43"/>
    <n v="5"/>
    <s v="CAJA"/>
    <n v="40"/>
    <s v="03613G"/>
    <d v="2013-03-12T00:00:00"/>
    <s v="LOC CAJAS"/>
  </r>
  <r>
    <s v="D1333"/>
    <x v="104"/>
    <x v="104"/>
    <n v="19"/>
    <s v="CAJA"/>
    <n v="24"/>
    <d v="2012-12-18T00:00:00"/>
    <d v="2012-12-18T00:00:00"/>
    <s v="LOC CAJAS"/>
  </r>
  <r>
    <s v="D1334"/>
    <x v="104"/>
    <x v="104"/>
    <n v="24"/>
    <s v="CAJA"/>
    <n v="24"/>
    <d v="2012-12-18T00:00:00"/>
    <d v="2012-12-18T00:00:00"/>
    <s v="LOC CAJAS"/>
  </r>
  <r>
    <s v="D1341"/>
    <x v="105"/>
    <x v="105"/>
    <n v="24"/>
    <s v="CAJA"/>
    <n v="24"/>
    <d v="2013-02-21T00:00:00"/>
    <d v="2013-02-21T00:00:00"/>
    <s v="LOC CAJAS"/>
  </r>
  <r>
    <s v="D1342"/>
    <x v="105"/>
    <x v="105"/>
    <n v="24"/>
    <s v="CAJA"/>
    <n v="24"/>
    <d v="2013-02-21T00:00:00"/>
    <d v="2013-02-21T00:00:00"/>
    <s v="LOC CAJAS"/>
  </r>
  <r>
    <s v="D1343"/>
    <x v="29"/>
    <x v="29"/>
    <n v="50"/>
    <s v="CAJA"/>
    <n v="104"/>
    <s v="G12009"/>
    <d v="2012-07-13T00:00:00"/>
    <s v="LOC CAJAS"/>
  </r>
  <r>
    <s v="D1344"/>
    <x v="29"/>
    <x v="29"/>
    <n v="50"/>
    <s v="CAJA"/>
    <n v="104"/>
    <s v="G12009"/>
    <d v="2012-07-13T00:00:00"/>
    <s v="LOC CAJAS"/>
  </r>
  <r>
    <s v="D1414"/>
    <x v="106"/>
    <x v="106"/>
    <n v="4"/>
    <s v="CAJA"/>
    <n v="4"/>
    <n v="1179"/>
    <d v="2012-12-28T00:00:00"/>
    <s v="LOC CAJAS"/>
  </r>
  <r>
    <s v="D1421"/>
    <x v="71"/>
    <x v="71"/>
    <n v="16"/>
    <s v="CAJA"/>
    <n v="24"/>
    <d v="2013-06-26T00:00:00"/>
    <d v="2013-06-26T00:00:00"/>
    <s v="LOC CAJAS"/>
  </r>
  <r>
    <s v="D1422"/>
    <x v="71"/>
    <x v="71"/>
    <n v="24"/>
    <s v="CAJA"/>
    <n v="24"/>
    <d v="2013-06-26T00:00:00"/>
    <d v="2013-06-26T00:00:00"/>
    <s v="LOC CAJAS"/>
  </r>
  <r>
    <s v="D1431"/>
    <x v="107"/>
    <x v="107"/>
    <n v="17"/>
    <s v="CAJA"/>
    <n v="50"/>
    <d v="2013-02-13T00:00:00"/>
    <d v="2013-02-13T00:00:00"/>
    <s v="LOC CAJAS"/>
  </r>
  <r>
    <s v="D1432"/>
    <x v="107"/>
    <x v="107"/>
    <n v="50"/>
    <s v="CAJA"/>
    <n v="50"/>
    <d v="2013-02-13T00:00:00"/>
    <d v="2013-02-13T00:00:00"/>
    <s v="LOC CAJAS"/>
  </r>
  <r>
    <s v="D1433"/>
    <x v="44"/>
    <x v="44"/>
    <n v="27"/>
    <s v="CAJA"/>
    <n v="104"/>
    <s v="D12029"/>
    <d v="2012-04-28T00:00:00"/>
    <s v="LOC CAJAS"/>
  </r>
  <r>
    <s v="D1434"/>
    <x v="44"/>
    <x v="44"/>
    <n v="50"/>
    <s v="CAJA"/>
    <n v="104"/>
    <s v="D12029"/>
    <d v="2012-04-28T00:00:00"/>
    <s v="LOC CAJAS"/>
  </r>
  <r>
    <s v="D1442"/>
    <x v="108"/>
    <x v="108"/>
    <n v="47"/>
    <s v="CAJA"/>
    <n v="50"/>
    <d v="2013-01-22T00:00:00"/>
    <d v="2013-01-22T00:00:00"/>
    <s v="LOC CAJAS"/>
  </r>
  <r>
    <s v="D1444"/>
    <x v="109"/>
    <x v="109"/>
    <n v="48"/>
    <s v="CAJA"/>
    <n v="50"/>
    <d v="2013-01-22T00:00:00"/>
    <d v="2013-01-22T00:00:00"/>
    <s v="LOC CAJAS"/>
  </r>
  <r>
    <s v="D1511"/>
    <x v="1"/>
    <x v="1"/>
    <n v="1"/>
    <s v="CAJA"/>
    <n v="4"/>
    <s v="J10034"/>
    <d v="2012-08-30T00:00:00"/>
    <s v="LOC CAJAS"/>
  </r>
  <r>
    <s v="D1512"/>
    <x v="1"/>
    <x v="1"/>
    <n v="4"/>
    <s v="CAJA"/>
    <n v="4"/>
    <s v="J10034"/>
    <d v="2012-08-30T00:00:00"/>
    <s v="LOC CAJAS"/>
  </r>
  <r>
    <s v="D1514"/>
    <x v="1"/>
    <x v="1"/>
    <n v="4"/>
    <s v="CAJA"/>
    <n v="4"/>
    <s v="J10034"/>
    <d v="2012-08-30T00:00:00"/>
    <s v="LOC CAJAS"/>
  </r>
  <r>
    <s v="D1521"/>
    <x v="55"/>
    <x v="55"/>
    <n v="32"/>
    <s v="CAJA"/>
    <n v="32"/>
    <s v="B12027"/>
    <d v="2012-02-18T00:00:00"/>
    <s v="LOC CAJAS"/>
  </r>
  <r>
    <s v="D1522"/>
    <x v="55"/>
    <x v="55"/>
    <n v="32"/>
    <s v="CAJA"/>
    <n v="32"/>
    <s v="B12027"/>
    <d v="2012-02-18T00:00:00"/>
    <s v="LOC CAJAS"/>
  </r>
  <r>
    <s v="D1523"/>
    <x v="95"/>
    <x v="95"/>
    <n v="73"/>
    <s v="CAJA"/>
    <n v="104"/>
    <d v="2013-03-22T00:00:00"/>
    <d v="2013-03-22T00:00:00"/>
    <s v="LOC CAJAS"/>
  </r>
  <r>
    <s v="D1524"/>
    <x v="95"/>
    <x v="95"/>
    <n v="77"/>
    <s v="CAJA"/>
    <n v="104"/>
    <d v="2013-03-22T00:00:00"/>
    <d v="2013-03-22T00:00:00"/>
    <s v="LOC CAJAS"/>
  </r>
  <r>
    <s v="D1531"/>
    <x v="10"/>
    <x v="10"/>
    <n v="20"/>
    <s v="CAJA"/>
    <n v="104"/>
    <d v="2013-06-26T00:00:00"/>
    <d v="2013-06-26T00:00:00"/>
    <s v="LOC CAJAS"/>
  </r>
  <r>
    <s v="D1531"/>
    <x v="10"/>
    <x v="10"/>
    <n v="12"/>
    <s v="CAJA"/>
    <n v="104"/>
    <s v="C12042"/>
    <d v="2012-07-25T00:00:00"/>
    <s v="LOC CAJAS"/>
  </r>
  <r>
    <s v="D1532"/>
    <x v="10"/>
    <x v="10"/>
    <n v="11"/>
    <s v="CAJA"/>
    <n v="104"/>
    <s v="C12042"/>
    <d v="2012-07-25T00:00:00"/>
    <s v="LOC CAJAS"/>
  </r>
  <r>
    <s v="D1534"/>
    <x v="110"/>
    <x v="110"/>
    <n v="32"/>
    <s v="CAJA"/>
    <n v="104"/>
    <d v="2011-03-26T00:00:00"/>
    <d v="2012-12-01T00:00:00"/>
    <s v="LOC CAJAS"/>
  </r>
  <r>
    <s v="D1544"/>
    <x v="44"/>
    <x v="44"/>
    <n v="50"/>
    <s v="CAJA"/>
    <n v="104"/>
    <s v="D12029"/>
    <d v="2012-04-28T00:00:00"/>
    <s v="LOC CAJAS"/>
  </r>
  <r>
    <s v="D1621"/>
    <x v="111"/>
    <x v="111"/>
    <n v="8"/>
    <s v="CAJA"/>
    <n v="42"/>
    <d v="2013-03-22T00:00:00"/>
    <d v="2013-03-22T00:00:00"/>
    <s v="LOC CAJAS"/>
  </r>
  <r>
    <s v="D1622"/>
    <x v="111"/>
    <x v="111"/>
    <n v="35"/>
    <s v="CAJA"/>
    <n v="42"/>
    <d v="2013-03-22T00:00:00"/>
    <d v="2013-03-22T00:00:00"/>
    <s v="LOC CAJAS"/>
  </r>
  <r>
    <s v="D1624"/>
    <x v="111"/>
    <x v="111"/>
    <n v="35"/>
    <s v="CAJA"/>
    <n v="42"/>
    <d v="2013-03-22T00:00:00"/>
    <d v="2013-03-22T00:00:00"/>
    <s v="LOC CAJAS"/>
  </r>
  <r>
    <s v="D1634"/>
    <x v="53"/>
    <x v="53"/>
    <n v="37"/>
    <s v="CAJA"/>
    <n v="50"/>
    <d v="2012-12-01T00:00:00"/>
    <d v="2012-12-01T00:00:00"/>
    <s v="LOC CAJAS"/>
  </r>
  <r>
    <s v="D1641"/>
    <x v="29"/>
    <x v="29"/>
    <n v="50"/>
    <s v="CAJA"/>
    <n v="104"/>
    <s v="B12022"/>
    <d v="2012-12-20T00:00:00"/>
    <s v="LOC CAJAS"/>
  </r>
  <r>
    <s v="D1642"/>
    <x v="29"/>
    <x v="29"/>
    <n v="50"/>
    <s v="CAJA"/>
    <n v="104"/>
    <s v="D12033"/>
    <d v="2012-11-03T00:00:00"/>
    <s v="LOC CAJAS"/>
  </r>
  <r>
    <s v="D1713"/>
    <x v="112"/>
    <x v="112"/>
    <n v="4"/>
    <s v="CAJA"/>
    <n v="4"/>
    <d v="2013-03-18T00:00:00"/>
    <d v="2013-03-18T00:00:00"/>
    <s v="LOC CAJAS"/>
  </r>
  <r>
    <s v="D1714"/>
    <x v="112"/>
    <x v="112"/>
    <n v="4"/>
    <s v="CAJA"/>
    <n v="4"/>
    <d v="2013-03-18T00:00:00"/>
    <d v="2013-03-18T00:00:00"/>
    <s v="LOC CAJAS"/>
  </r>
  <r>
    <s v="D1723"/>
    <x v="34"/>
    <x v="34"/>
    <n v="3"/>
    <s v="CAJA"/>
    <n v="55"/>
    <d v="2013-02-21T00:00:00"/>
    <d v="2013-02-21T00:00:00"/>
    <s v="LOC CAJAS"/>
  </r>
  <r>
    <s v="D1731"/>
    <x v="113"/>
    <x v="113"/>
    <n v="10"/>
    <s v="CAJA"/>
    <n v="104"/>
    <d v="2013-03-22T00:00:00"/>
    <d v="2013-03-22T00:00:00"/>
    <s v="LOC CAJAS"/>
  </r>
  <r>
    <s v="D1734"/>
    <x v="10"/>
    <x v="10"/>
    <n v="25"/>
    <s v="CAJA"/>
    <n v="104"/>
    <s v="F12019"/>
    <d v="2012-07-10T00:00:00"/>
    <s v="LOC CAJAS"/>
  </r>
  <r>
    <s v="D1741"/>
    <x v="10"/>
    <x v="10"/>
    <n v="50"/>
    <s v="CAJA"/>
    <n v="104"/>
    <s v="F12019"/>
    <d v="2012-07-10T00:00:00"/>
    <s v="LOC CAJAS"/>
  </r>
  <r>
    <s v="D1742"/>
    <x v="10"/>
    <x v="10"/>
    <n v="50"/>
    <s v="CAJA"/>
    <n v="104"/>
    <s v="F12019"/>
    <d v="2012-07-10T00:00:00"/>
    <s v="LOC CAJAS"/>
  </r>
  <r>
    <s v="D1811"/>
    <x v="81"/>
    <x v="81"/>
    <n v="1"/>
    <s v="CAJA"/>
    <n v="4"/>
    <d v="2011-11-29T00:00:00"/>
    <d v="2011-11-29T00:00:00"/>
    <s v="LOC CAJAS"/>
  </r>
  <r>
    <s v="D1811"/>
    <x v="81"/>
    <x v="81"/>
    <n v="2"/>
    <s v="CAJA"/>
    <n v="4"/>
    <d v="2011-01-03T00:00:00"/>
    <d v="2011-01-03T00:00:00"/>
    <s v="LOC CAJAS"/>
  </r>
  <r>
    <s v="D1813"/>
    <x v="114"/>
    <x v="114"/>
    <n v="3"/>
    <s v="CAJA"/>
    <n v="4"/>
    <d v="2013-06-26T00:00:00"/>
    <d v="2013-06-26T00:00:00"/>
    <s v="LOC CAJAS"/>
  </r>
  <r>
    <s v="D1814"/>
    <x v="115"/>
    <x v="115"/>
    <n v="4"/>
    <s v="CAJA"/>
    <n v="4"/>
    <d v="2012-11-15T00:00:00"/>
    <d v="2012-11-15T00:00:00"/>
    <s v="LOC CAJAS"/>
  </r>
  <r>
    <s v="D1822"/>
    <x v="55"/>
    <x v="55"/>
    <n v="29"/>
    <s v="CAJA"/>
    <n v="32"/>
    <s v="A12026"/>
    <d v="2012-01-23T00:00:00"/>
    <s v="LOC CAJAS"/>
  </r>
  <r>
    <s v="D1823"/>
    <x v="116"/>
    <x v="116"/>
    <n v="16"/>
    <s v="CAJA"/>
    <n v="24"/>
    <d v="2013-03-18T00:00:00"/>
    <d v="2013-03-18T00:00:00"/>
    <s v="LOC CAJAS"/>
  </r>
  <r>
    <s v="D1824"/>
    <x v="116"/>
    <x v="116"/>
    <n v="24"/>
    <s v="CAJA"/>
    <n v="24"/>
    <d v="2013-03-18T00:00:00"/>
    <d v="2013-03-18T00:00:00"/>
    <s v="LOC CAJAS"/>
  </r>
  <r>
    <s v="D1831"/>
    <x v="117"/>
    <x v="117"/>
    <n v="2"/>
    <s v="CAJA"/>
    <n v="104"/>
    <s v="C120-35"/>
    <d v="2012-10-26T00:00:00"/>
    <s v="LOC CAJAS"/>
  </r>
  <r>
    <s v="D1832"/>
    <x v="117"/>
    <x v="117"/>
    <n v="50"/>
    <s v="CAJA"/>
    <n v="104"/>
    <s v="C120-35"/>
    <d v="2012-10-26T00:00:00"/>
    <s v="LOC CAJAS"/>
  </r>
  <r>
    <s v="D1834"/>
    <x v="117"/>
    <x v="117"/>
    <n v="50"/>
    <s v="CAJA"/>
    <n v="104"/>
    <s v="C120-35"/>
    <d v="2012-10-26T00:00:00"/>
    <s v="LOC CAJAS"/>
  </r>
  <r>
    <s v="D1841"/>
    <x v="73"/>
    <x v="73"/>
    <n v="16"/>
    <s v="CAJA"/>
    <n v="104"/>
    <d v="2012-07-27T00:00:00"/>
    <d v="2013-01-28T00:00:00"/>
    <s v="LOC CAJAS"/>
  </r>
  <r>
    <s v="D1842"/>
    <x v="73"/>
    <x v="73"/>
    <n v="17"/>
    <s v="CAJA"/>
    <n v="104"/>
    <d v="2012-07-27T00:00:00"/>
    <d v="2013-01-28T00:00:00"/>
    <s v="LOC CAJAS"/>
  </r>
  <r>
    <s v="D1842"/>
    <x v="73"/>
    <x v="73"/>
    <n v="28"/>
    <s v="CAJA"/>
    <n v="104"/>
    <s v="E12001"/>
    <d v="2012-05-07T00:00:00"/>
    <s v="LOC CAJAS"/>
  </r>
  <r>
    <s v="D1844"/>
    <x v="29"/>
    <x v="29"/>
    <n v="43"/>
    <s v="CAJA"/>
    <n v="104"/>
    <d v="2012-04-27T00:00:00"/>
    <d v="2012-09-29T00:00:00"/>
    <s v="LOC CAJAS"/>
  </r>
  <r>
    <s v="D1923"/>
    <x v="55"/>
    <x v="55"/>
    <n v="32"/>
    <s v="CAJA"/>
    <n v="32"/>
    <s v="B12027"/>
    <d v="2012-02-18T00:00:00"/>
    <s v="LOC CAJAS"/>
  </r>
  <r>
    <s v="D1924"/>
    <x v="55"/>
    <x v="55"/>
    <n v="32"/>
    <s v="CAJA"/>
    <n v="32"/>
    <s v="A12026"/>
    <d v="2012-01-23T00:00:00"/>
    <s v="LOC CAJA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1">
  <r>
    <n v="1"/>
    <n v="203010101"/>
    <n v="0"/>
    <x v="0"/>
    <s v="BRIO SUPREME MAX 10W40 SN - CUARTO"/>
    <x v="0"/>
    <n v="0"/>
    <n v="0"/>
    <n v="175"/>
    <n v="555"/>
    <n v="175"/>
    <n v="555"/>
    <n v="386"/>
    <n v="1158"/>
    <n v="561"/>
    <n v="1713"/>
    <n v="3"/>
    <n v="31"/>
    <n v="93"/>
    <n v="542.90322580645159"/>
    <x v="0"/>
    <m/>
    <n v="561"/>
    <m/>
    <m/>
    <m/>
    <n v="542.90322580645159"/>
    <n v="18.096774193548388"/>
  </r>
  <r>
    <n v="2"/>
    <n v="203010102"/>
    <n v="0"/>
    <x v="0"/>
    <s v="BRIO SUPREME MAX 10W40 SN - GALON"/>
    <x v="1"/>
    <n v="0"/>
    <n v="0"/>
    <n v="131"/>
    <n v="786"/>
    <n v="131"/>
    <n v="786"/>
    <n v="207"/>
    <n v="1242"/>
    <n v="338"/>
    <n v="2028"/>
    <n v="6"/>
    <n v="18"/>
    <n v="108"/>
    <n v="563.33333333333337"/>
    <x v="1"/>
    <m/>
    <n v="338"/>
    <m/>
    <m/>
    <m/>
    <n v="563.33333333333337"/>
    <n v="18.777777777777779"/>
  </r>
  <r>
    <n v="3"/>
    <n v="203010105"/>
    <n v="0"/>
    <x v="0"/>
    <s v="BRIO SUPREME MAX 10W40 TAMBOR"/>
    <x v="2"/>
    <n v="0"/>
    <n v="0"/>
    <m/>
    <m/>
    <n v="0"/>
    <n v="0"/>
    <m/>
    <m/>
    <n v="0"/>
    <n v="0"/>
    <n v="55"/>
    <n v="1"/>
    <n v="55"/>
    <n v="0"/>
    <x v="2"/>
    <m/>
    <n v="2.5"/>
    <m/>
    <n v="2.5"/>
    <m/>
    <n v="75"/>
    <n v="2.5"/>
  </r>
  <r>
    <n v="4"/>
    <n v="203010201"/>
    <s v="AGS-12/4"/>
    <x v="1"/>
    <s v="BRIO SUPREME 20W50 SL - CUARTO"/>
    <x v="0"/>
    <m/>
    <m/>
    <n v="582"/>
    <n v="1758"/>
    <n v="582"/>
    <n v="1758"/>
    <n v="6"/>
    <n v="18"/>
    <n v="588"/>
    <n v="1776"/>
    <n v="3"/>
    <n v="373"/>
    <n v="1119"/>
    <n v="47.292225201072384"/>
    <x v="3"/>
    <m/>
    <n v="1318"/>
    <n v="730"/>
    <m/>
    <m/>
    <n v="106.00536193029491"/>
    <n v="3.5335120643431637"/>
  </r>
  <r>
    <n v="5"/>
    <n v="203010202"/>
    <s v="AGS-6/1"/>
    <x v="1"/>
    <s v="BRIO SUPREME 20W50 SL - GALON"/>
    <x v="1"/>
    <n v="18"/>
    <n v="162"/>
    <n v="72"/>
    <n v="432"/>
    <n v="90"/>
    <n v="594"/>
    <m/>
    <m/>
    <n v="90"/>
    <n v="594"/>
    <n v="6"/>
    <n v="76"/>
    <n v="456"/>
    <n v="35.526315789473685"/>
    <x v="4"/>
    <m/>
    <n v="190.00000000000009"/>
    <n v="50"/>
    <n v="50.000000000000078"/>
    <m/>
    <n v="75.000000000000043"/>
    <n v="2.5000000000000013"/>
  </r>
  <r>
    <n v="6"/>
    <n v="203010205"/>
    <s v="AGS-1/55"/>
    <x v="1"/>
    <s v="BRIO SUPREME 20W50 SL TAMBOR"/>
    <x v="2"/>
    <m/>
    <m/>
    <n v="15"/>
    <n v="770"/>
    <n v="15"/>
    <n v="770"/>
    <m/>
    <m/>
    <n v="15"/>
    <n v="770"/>
    <n v="55"/>
    <n v="20"/>
    <n v="1100"/>
    <n v="22.5"/>
    <x v="5"/>
    <m/>
    <n v="57"/>
    <n v="42"/>
    <m/>
    <m/>
    <n v="85.5"/>
    <n v="2.85"/>
  </r>
  <r>
    <n v="7"/>
    <n v="203010301"/>
    <n v="0"/>
    <x v="2"/>
    <s v="BRIO SUPREME GAS 20W50 SL - CUARTO"/>
    <x v="0"/>
    <n v="0"/>
    <n v="0"/>
    <n v="46"/>
    <n v="156"/>
    <n v="46"/>
    <n v="156"/>
    <n v="98"/>
    <n v="294"/>
    <n v="144"/>
    <n v="450"/>
    <n v="3"/>
    <n v="129"/>
    <n v="387"/>
    <n v="33.488372093023258"/>
    <x v="6"/>
    <m/>
    <n v="474"/>
    <n v="330"/>
    <m/>
    <m/>
    <n v="110.23255813953489"/>
    <n v="3.6744186046511631"/>
  </r>
  <r>
    <n v="8"/>
    <n v="203010302"/>
    <n v="0"/>
    <x v="2"/>
    <s v="BRIO SUPREME GAS 20W-50 SL - GALON"/>
    <x v="1"/>
    <n v="0"/>
    <n v="0"/>
    <n v="104"/>
    <n v="648"/>
    <n v="104"/>
    <n v="648"/>
    <m/>
    <m/>
    <n v="104"/>
    <n v="648"/>
    <n v="6"/>
    <n v="9"/>
    <n v="54"/>
    <n v="346.66666666666669"/>
    <x v="7"/>
    <m/>
    <n v="104"/>
    <m/>
    <m/>
    <m/>
    <n v="346.66666666666669"/>
    <n v="11.555555555555555"/>
  </r>
  <r>
    <n v="9"/>
    <n v="203010305"/>
    <s v="AGS20SL-1/55"/>
    <x v="2"/>
    <s v="BRIO SUPREME GAS 20W-50 SL- TAMBOR"/>
    <x v="2"/>
    <m/>
    <m/>
    <m/>
    <m/>
    <n v="0"/>
    <n v="0"/>
    <m/>
    <m/>
    <n v="0"/>
    <n v="0"/>
    <n v="55"/>
    <n v="1"/>
    <n v="55"/>
    <n v="0"/>
    <x v="2"/>
    <m/>
    <n v="15"/>
    <n v="15"/>
    <m/>
    <m/>
    <n v="450"/>
    <n v="15"/>
  </r>
  <r>
    <n v="10"/>
    <n v="203010401"/>
    <n v="0"/>
    <x v="3"/>
    <s v="BRIO SUPREME ALTO RODAJE 25W60 SJ CUARTO"/>
    <x v="0"/>
    <n v="0"/>
    <n v="0"/>
    <n v="189"/>
    <n v="573"/>
    <n v="189"/>
    <n v="573"/>
    <m/>
    <m/>
    <n v="189"/>
    <n v="573"/>
    <n v="3"/>
    <n v="10"/>
    <n v="30"/>
    <n v="567"/>
    <x v="8"/>
    <m/>
    <n v="189"/>
    <m/>
    <m/>
    <m/>
    <n v="567"/>
    <n v="18.899999999999999"/>
  </r>
  <r>
    <n v="11"/>
    <n v="203010402"/>
    <n v="0"/>
    <x v="3"/>
    <s v="BRIO SUPREME ALTO RODAJE 25W60 SJ GALON"/>
    <x v="1"/>
    <n v="0"/>
    <n v="0"/>
    <n v="48"/>
    <n v="288"/>
    <n v="48"/>
    <n v="288"/>
    <n v="50"/>
    <n v="300"/>
    <n v="98"/>
    <n v="588"/>
    <n v="6"/>
    <n v="2"/>
    <n v="12"/>
    <n v="1470"/>
    <x v="9"/>
    <m/>
    <n v="98"/>
    <m/>
    <m/>
    <m/>
    <n v="1470"/>
    <n v="49"/>
  </r>
  <r>
    <n v="12"/>
    <n v="203010405"/>
    <n v="161305"/>
    <x v="3"/>
    <s v="BRIO SUPREME ALTO RODAJE 25W60 SJ TAMBOR"/>
    <x v="2"/>
    <n v="10"/>
    <n v="550"/>
    <m/>
    <m/>
    <n v="10"/>
    <n v="550"/>
    <m/>
    <m/>
    <n v="10"/>
    <n v="550"/>
    <n v="55"/>
    <n v="2"/>
    <n v="110"/>
    <n v="150"/>
    <x v="10"/>
    <m/>
    <n v="10"/>
    <m/>
    <m/>
    <m/>
    <n v="150"/>
    <n v="5"/>
  </r>
  <r>
    <n v="13"/>
    <n v="203010501"/>
    <s v="AGE-12/4"/>
    <x v="4"/>
    <s v="BRIO EXTREME 50 SF - CUARTO"/>
    <x v="0"/>
    <n v="1102"/>
    <n v="3417"/>
    <m/>
    <m/>
    <n v="1102"/>
    <n v="3417"/>
    <m/>
    <m/>
    <n v="1102"/>
    <n v="3417"/>
    <n v="3"/>
    <n v="349"/>
    <n v="1047"/>
    <n v="94.727793696275072"/>
    <x v="11"/>
    <m/>
    <n v="1102"/>
    <m/>
    <m/>
    <m/>
    <n v="94.727793696275072"/>
    <n v="3.157593123209169"/>
  </r>
  <r>
    <n v="14"/>
    <n v="203010502"/>
    <s v="AGE-6/1"/>
    <x v="4"/>
    <s v="BRIO EXTREME 50 SF - GALON"/>
    <x v="1"/>
    <n v="35"/>
    <n v="282"/>
    <m/>
    <m/>
    <n v="35"/>
    <n v="282"/>
    <m/>
    <m/>
    <n v="35"/>
    <n v="282"/>
    <n v="6"/>
    <n v="41"/>
    <n v="246"/>
    <n v="25.609756097560975"/>
    <x v="12"/>
    <m/>
    <n v="102.5"/>
    <m/>
    <n v="67.5"/>
    <m/>
    <n v="75"/>
    <n v="2.5"/>
  </r>
  <r>
    <n v="15"/>
    <n v="203010504"/>
    <s v="AGE-1/5"/>
    <x v="4"/>
    <s v="BRIO EXTREME 50 SF - BALDE"/>
    <x v="3"/>
    <n v="34"/>
    <n v="185"/>
    <m/>
    <m/>
    <n v="34"/>
    <n v="185"/>
    <m/>
    <m/>
    <n v="34"/>
    <n v="185"/>
    <n v="5"/>
    <n v="11"/>
    <n v="55"/>
    <n v="92.727272727272734"/>
    <x v="13"/>
    <m/>
    <n v="34"/>
    <m/>
    <m/>
    <m/>
    <n v="92.727272727272734"/>
    <n v="3.0909090909090913"/>
  </r>
  <r>
    <n v="16"/>
    <n v="203010505"/>
    <s v="AGE-1/55"/>
    <x v="4"/>
    <s v="BRIO EXTREME 50 SF - TAMBOR"/>
    <x v="2"/>
    <n v="7"/>
    <n v="880"/>
    <m/>
    <m/>
    <n v="7"/>
    <n v="880"/>
    <m/>
    <m/>
    <n v="7"/>
    <n v="880"/>
    <n v="55"/>
    <n v="5"/>
    <n v="275"/>
    <n v="42"/>
    <x v="14"/>
    <m/>
    <n v="12.500000000000002"/>
    <m/>
    <n v="5.5000000000000018"/>
    <m/>
    <n v="75.000000000000014"/>
    <n v="2.5000000000000004"/>
  </r>
  <r>
    <n v="17"/>
    <n v="203020102"/>
    <n v="0"/>
    <x v="5"/>
    <s v="BRIO SPECTRA MAX 15W40 CJ-4 - GALON"/>
    <x v="1"/>
    <n v="0"/>
    <n v="0"/>
    <n v="41"/>
    <n v="258"/>
    <n v="41"/>
    <n v="258"/>
    <m/>
    <m/>
    <n v="41"/>
    <n v="258"/>
    <n v="6"/>
    <n v="26"/>
    <n v="156"/>
    <n v="47.307692307692307"/>
    <x v="15"/>
    <m/>
    <n v="65"/>
    <m/>
    <n v="24.000000000000007"/>
    <m/>
    <n v="75"/>
    <n v="2.5"/>
  </r>
  <r>
    <n v="18"/>
    <n v="203020104"/>
    <n v="0"/>
    <x v="5"/>
    <s v="BRIO SPECTRA MAX 15W40 CJ-4 - BALDE"/>
    <x v="3"/>
    <n v="0"/>
    <n v="0"/>
    <n v="125"/>
    <n v="635"/>
    <n v="125"/>
    <n v="635"/>
    <n v="83"/>
    <n v="415"/>
    <n v="208"/>
    <n v="1050"/>
    <n v="5"/>
    <n v="2"/>
    <n v="10"/>
    <n v="3120"/>
    <x v="16"/>
    <m/>
    <n v="208"/>
    <m/>
    <m/>
    <m/>
    <n v="3120"/>
    <n v="104"/>
  </r>
  <r>
    <n v="19"/>
    <n v="203020105"/>
    <n v="0"/>
    <x v="5"/>
    <s v="BRIO SPECTRA MAX 15W40 CJ-4 - TAMBOR"/>
    <x v="2"/>
    <n v="0"/>
    <n v="0"/>
    <n v="12"/>
    <n v="660"/>
    <n v="12"/>
    <n v="660"/>
    <m/>
    <m/>
    <n v="12"/>
    <n v="660"/>
    <n v="55"/>
    <n v="1"/>
    <n v="55"/>
    <n v="360"/>
    <x v="17"/>
    <m/>
    <n v="12"/>
    <m/>
    <m/>
    <m/>
    <n v="360"/>
    <n v="12"/>
  </r>
  <r>
    <n v="20"/>
    <n v="203020202"/>
    <n v="0"/>
    <x v="6"/>
    <s v="BRIO SPECTRA PREM 15W40 CI-4 PLUS GALON"/>
    <x v="1"/>
    <n v="0"/>
    <n v="0"/>
    <m/>
    <m/>
    <n v="0"/>
    <n v="0"/>
    <m/>
    <m/>
    <n v="0"/>
    <n v="0"/>
    <n v="6"/>
    <n v="0"/>
    <n v="0"/>
    <s v="Referenciasinproducir"/>
    <x v="18"/>
    <m/>
    <n v="0"/>
    <m/>
    <m/>
    <m/>
    <s v="Referenciasinproducir"/>
    <s v="no existestock"/>
  </r>
  <r>
    <n v="21"/>
    <n v="203020204"/>
    <n v="161374"/>
    <x v="6"/>
    <s v="BRIO SPECTRA PREM 15W40 CI-4 PLUS BALDE"/>
    <x v="3"/>
    <m/>
    <m/>
    <n v="89"/>
    <n v="505"/>
    <n v="89"/>
    <n v="505"/>
    <m/>
    <m/>
    <n v="89"/>
    <n v="505"/>
    <n v="5"/>
    <n v="9"/>
    <n v="45"/>
    <n v="296.66666666666669"/>
    <x v="19"/>
    <m/>
    <n v="89"/>
    <m/>
    <m/>
    <m/>
    <n v="296.66666666666669"/>
    <n v="9.8888888888888893"/>
  </r>
  <r>
    <n v="22"/>
    <n v="203020205"/>
    <n v="161375"/>
    <x v="6"/>
    <s v="BRIO SPECTRA PREMIUM 15W40 PLUS TAMBOR"/>
    <x v="2"/>
    <n v="4"/>
    <n v="55"/>
    <n v="2"/>
    <n v="440"/>
    <n v="6"/>
    <n v="495"/>
    <m/>
    <m/>
    <n v="6"/>
    <n v="495"/>
    <n v="55"/>
    <n v="1"/>
    <n v="55"/>
    <n v="180"/>
    <x v="20"/>
    <m/>
    <n v="6"/>
    <m/>
    <m/>
    <m/>
    <n v="180"/>
    <n v="6"/>
  </r>
  <r>
    <n v="23"/>
    <n v="203020301"/>
    <s v="ADP-12/4"/>
    <x v="7"/>
    <s v="BRIO SPECTRA PLUS 15W40 CI-4 - CUARTO"/>
    <x v="0"/>
    <n v="51"/>
    <n v="219"/>
    <m/>
    <m/>
    <n v="51"/>
    <n v="219"/>
    <m/>
    <m/>
    <n v="51"/>
    <n v="219"/>
    <n v="3"/>
    <n v="136"/>
    <n v="408"/>
    <n v="11.25"/>
    <x v="21"/>
    <m/>
    <n v="340.00000000000006"/>
    <n v="130"/>
    <n v="159.00000000000006"/>
    <m/>
    <n v="75.000000000000014"/>
    <n v="2.5000000000000004"/>
  </r>
  <r>
    <n v="24"/>
    <n v="203020302"/>
    <s v="ADP-6/1"/>
    <x v="7"/>
    <s v="BRIO SPECTRA PLUS 15W40 CI-4 - GALON"/>
    <x v="1"/>
    <n v="1"/>
    <n v="6"/>
    <m/>
    <n v="6"/>
    <n v="1"/>
    <n v="12"/>
    <m/>
    <m/>
    <n v="1"/>
    <n v="12"/>
    <n v="6"/>
    <n v="80"/>
    <n v="480"/>
    <n v="0.375"/>
    <x v="22"/>
    <m/>
    <n v="199.99999999999997"/>
    <n v="100"/>
    <n v="98.999999999999972"/>
    <m/>
    <n v="74.999999999999986"/>
    <n v="2.4999999999999996"/>
  </r>
  <r>
    <n v="25"/>
    <n v="203020304"/>
    <s v="ADP-1/5"/>
    <x v="7"/>
    <s v="BRIO SPECTRA PLUS 15W40 CI-4 - BALDE"/>
    <x v="3"/>
    <m/>
    <m/>
    <n v="162"/>
    <n v="855"/>
    <n v="162"/>
    <n v="855"/>
    <n v="163"/>
    <n v="815"/>
    <n v="325"/>
    <n v="1670"/>
    <n v="5"/>
    <n v="155"/>
    <n v="775"/>
    <n v="62.903225806451616"/>
    <x v="23"/>
    <m/>
    <n v="387.5"/>
    <m/>
    <n v="62.499999999999986"/>
    <m/>
    <n v="75"/>
    <n v="2.5"/>
  </r>
  <r>
    <n v="26"/>
    <n v="203020305"/>
    <s v="ADP-1/55"/>
    <x v="7"/>
    <s v="BRIO SPECTRA PLUS 15W40 CI-4 - TAMBOR"/>
    <x v="2"/>
    <m/>
    <m/>
    <n v="36"/>
    <n v="550"/>
    <n v="36"/>
    <n v="550"/>
    <m/>
    <m/>
    <n v="36"/>
    <n v="550"/>
    <n v="55"/>
    <n v="36"/>
    <n v="1980"/>
    <n v="30"/>
    <x v="24"/>
    <m/>
    <n v="89.999999999999986"/>
    <n v="42"/>
    <n v="11.999999999999986"/>
    <m/>
    <n v="74.999999999999986"/>
    <n v="2.4999999999999996"/>
  </r>
  <r>
    <n v="27"/>
    <n v="203020404"/>
    <s v="ADT40-1/5"/>
    <x v="8"/>
    <s v="BRIO TRUCK 40 CF-2/SF - BALDE"/>
    <x v="3"/>
    <n v="29"/>
    <m/>
    <m/>
    <m/>
    <n v="29"/>
    <n v="0"/>
    <m/>
    <m/>
    <n v="29"/>
    <n v="0"/>
    <n v="5"/>
    <n v="53"/>
    <n v="265"/>
    <n v="16.415094339622641"/>
    <x v="25"/>
    <m/>
    <n v="132.5"/>
    <m/>
    <n v="103.5"/>
    <m/>
    <n v="75"/>
    <n v="2.5"/>
  </r>
  <r>
    <n v="28"/>
    <n v="203020405"/>
    <n v="161190"/>
    <x v="8"/>
    <s v="BRIO TRUCK 40 CF-2/SF - TAMBOR"/>
    <x v="2"/>
    <n v="153"/>
    <m/>
    <m/>
    <m/>
    <n v="153"/>
    <n v="0"/>
    <m/>
    <m/>
    <n v="153"/>
    <n v="0"/>
    <n v="55"/>
    <n v="3"/>
    <n v="165"/>
    <n v="1530"/>
    <x v="26"/>
    <m/>
    <n v="153"/>
    <m/>
    <m/>
    <m/>
    <n v="1530"/>
    <n v="51"/>
  </r>
  <r>
    <n v="29"/>
    <n v="203020501"/>
    <s v="ADT-12/4"/>
    <x v="9"/>
    <s v="BRIO TRUCK 50 CF-2/SF - CUARTO"/>
    <x v="0"/>
    <m/>
    <m/>
    <n v="76"/>
    <m/>
    <n v="76"/>
    <n v="0"/>
    <m/>
    <m/>
    <n v="76"/>
    <n v="0"/>
    <n v="3"/>
    <n v="70"/>
    <n v="210"/>
    <n v="32.571428571428569"/>
    <x v="27"/>
    <m/>
    <n v="174.99999999999994"/>
    <m/>
    <n v="98.999999999999957"/>
    <m/>
    <n v="74.999999999999972"/>
    <n v="2.4999999999999991"/>
  </r>
  <r>
    <n v="30"/>
    <n v="203020502"/>
    <s v="ADT-6/1"/>
    <x v="9"/>
    <s v="BRIO TRUCK 50 CF-2/SF - GALON"/>
    <x v="1"/>
    <n v="16"/>
    <m/>
    <n v="35"/>
    <m/>
    <n v="51"/>
    <n v="0"/>
    <n v="73"/>
    <n v="438"/>
    <n v="124"/>
    <n v="438"/>
    <n v="6"/>
    <n v="64"/>
    <n v="384"/>
    <n v="58.125"/>
    <x v="28"/>
    <m/>
    <n v="160.00000000000009"/>
    <m/>
    <n v="36.000000000000078"/>
    <m/>
    <n v="75.000000000000043"/>
    <n v="2.5000000000000013"/>
  </r>
  <r>
    <n v="31"/>
    <n v="203020504"/>
    <s v="ADT-1/5"/>
    <x v="9"/>
    <s v="BRIO TRUCK 50 CF-2/SF - BALDE"/>
    <x v="3"/>
    <m/>
    <m/>
    <n v="81"/>
    <m/>
    <n v="81"/>
    <n v="0"/>
    <m/>
    <m/>
    <n v="81"/>
    <n v="0"/>
    <n v="5"/>
    <n v="50"/>
    <n v="250"/>
    <n v="48.6"/>
    <x v="29"/>
    <m/>
    <n v="125"/>
    <m/>
    <n v="44"/>
    <m/>
    <n v="75"/>
    <n v="2.5"/>
  </r>
  <r>
    <n v="32"/>
    <n v="203020505"/>
    <s v="ADT-1/55"/>
    <x v="9"/>
    <s v="BRIO TRUCK 50 CF-2/SF - TAMBOR"/>
    <x v="2"/>
    <n v="57"/>
    <m/>
    <m/>
    <m/>
    <n v="57"/>
    <n v="0"/>
    <m/>
    <m/>
    <n v="57"/>
    <n v="0"/>
    <n v="55"/>
    <n v="12"/>
    <n v="660"/>
    <n v="142.5"/>
    <x v="30"/>
    <m/>
    <n v="57"/>
    <m/>
    <m/>
    <m/>
    <n v="142.5"/>
    <n v="4.75"/>
  </r>
  <r>
    <n v="33"/>
    <n v="203030101"/>
    <n v="0"/>
    <x v="10"/>
    <s v="BRIO 4T MOTO PLUS 10W40 JASO MA-2 CUARTO"/>
    <x v="0"/>
    <n v="0"/>
    <n v="0"/>
    <n v="80"/>
    <n v="246"/>
    <n v="80"/>
    <n v="246"/>
    <m/>
    <m/>
    <n v="80"/>
    <n v="246"/>
    <n v="3"/>
    <n v="48"/>
    <n v="144"/>
    <n v="50"/>
    <x v="31"/>
    <m/>
    <n v="119.99999999999999"/>
    <m/>
    <n v="39.999999999999986"/>
    <m/>
    <n v="74.999999999999986"/>
    <n v="2.4999999999999996"/>
  </r>
  <r>
    <n v="34"/>
    <n v="203030105"/>
    <n v="0"/>
    <x v="10"/>
    <s v="BRIO 4T MOTO PLUS 10W40 JASO MA-2 TAMBOR"/>
    <x v="2"/>
    <n v="0"/>
    <n v="0"/>
    <m/>
    <m/>
    <n v="0"/>
    <n v="0"/>
    <n v="13"/>
    <n v="715"/>
    <n v="13"/>
    <n v="715"/>
    <n v="55"/>
    <n v="1"/>
    <n v="55"/>
    <n v="390"/>
    <x v="32"/>
    <m/>
    <n v="13"/>
    <m/>
    <m/>
    <m/>
    <n v="390"/>
    <n v="13"/>
  </r>
  <r>
    <n v="35"/>
    <n v="203030201"/>
    <s v="AM4T-12/4"/>
    <x v="11"/>
    <s v="BRIO 4T 20W50 JASO MA - CUARTO"/>
    <x v="0"/>
    <n v="787"/>
    <n v="2463"/>
    <m/>
    <m/>
    <n v="787"/>
    <n v="2463"/>
    <m/>
    <m/>
    <n v="787"/>
    <n v="2463"/>
    <n v="3"/>
    <n v="367"/>
    <n v="1101"/>
    <n v="64.332425068119889"/>
    <x v="33"/>
    <m/>
    <n v="917.49999999999989"/>
    <m/>
    <n v="130.49999999999991"/>
    <m/>
    <n v="74.999999999999986"/>
    <n v="2.4999999999999996"/>
  </r>
  <r>
    <n v="36"/>
    <n v="203030205"/>
    <m/>
    <x v="11"/>
    <s v="BRIO 4T 20W50 JASO MA - TAMBOR"/>
    <x v="2"/>
    <n v="0"/>
    <n v="0"/>
    <m/>
    <m/>
    <n v="0"/>
    <n v="0"/>
    <m/>
    <m/>
    <n v="0"/>
    <n v="0"/>
    <n v="55"/>
    <n v="1"/>
    <n v="55"/>
    <n v="0"/>
    <x v="2"/>
    <m/>
    <n v="2.5"/>
    <m/>
    <n v="2.5"/>
    <m/>
    <n v="75"/>
    <n v="2.5"/>
  </r>
  <r>
    <n v="37"/>
    <n v="203040101"/>
    <n v="0"/>
    <x v="12"/>
    <s v="BRIO 2T PLUS JASO FD  - CUARTO"/>
    <x v="0"/>
    <n v="0"/>
    <n v="0"/>
    <n v="141"/>
    <n v="444"/>
    <n v="141"/>
    <n v="444"/>
    <m/>
    <m/>
    <n v="141"/>
    <n v="444"/>
    <n v="3"/>
    <n v="87"/>
    <n v="261"/>
    <n v="48.620689655172413"/>
    <x v="34"/>
    <m/>
    <n v="217.5"/>
    <m/>
    <n v="76.5"/>
    <m/>
    <n v="75"/>
    <n v="2.5"/>
  </r>
  <r>
    <n v="38"/>
    <n v="203040103"/>
    <n v="0"/>
    <x v="12"/>
    <s v="BRIO 2T PLUS JASO FD  - PINTA"/>
    <x v="4"/>
    <n v="0"/>
    <n v="0"/>
    <n v="78"/>
    <n v="249"/>
    <n v="78"/>
    <n v="249"/>
    <m/>
    <m/>
    <n v="78"/>
    <n v="249"/>
    <n v="3"/>
    <n v="135"/>
    <n v="405"/>
    <n v="17.333333333333332"/>
    <x v="35"/>
    <m/>
    <n v="337.49999999999994"/>
    <m/>
    <n v="259.49999999999994"/>
    <m/>
    <n v="74.999999999999986"/>
    <n v="2.4999999999999996"/>
  </r>
  <r>
    <n v="39"/>
    <n v="203040105"/>
    <n v="0"/>
    <x v="12"/>
    <s v="BRIO 2T PLUS JASO FD 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40"/>
    <n v="203040201"/>
    <s v="AM2T-12/4"/>
    <x v="13"/>
    <s v="BRIO 2T JASO FB - CUARTO"/>
    <x v="0"/>
    <n v="3"/>
    <n v="9"/>
    <n v="273"/>
    <n v="972"/>
    <n v="276"/>
    <n v="981"/>
    <m/>
    <m/>
    <n v="276"/>
    <n v="981"/>
    <n v="3"/>
    <n v="535"/>
    <n v="1605"/>
    <n v="15.476635514018692"/>
    <x v="36"/>
    <m/>
    <n v="1337.4999999999998"/>
    <n v="802"/>
    <n v="259.49999999999972"/>
    <m/>
    <n v="74.999999999999986"/>
    <n v="2.4999999999999996"/>
  </r>
  <r>
    <n v="41"/>
    <n v="203040203"/>
    <s v="AM2T-24/8"/>
    <x v="13"/>
    <s v="BRIO 2T JASO FB - PINTA"/>
    <x v="4"/>
    <m/>
    <m/>
    <n v="37"/>
    <n v="255"/>
    <n v="37"/>
    <n v="255"/>
    <n v="337"/>
    <n v="1011"/>
    <n v="374"/>
    <n v="1266"/>
    <n v="3"/>
    <n v="452"/>
    <n v="1356"/>
    <n v="24.823008849557521"/>
    <x v="37"/>
    <m/>
    <n v="1130"/>
    <n v="540"/>
    <n v="215.99999999999994"/>
    <m/>
    <n v="75"/>
    <n v="2.5"/>
  </r>
  <r>
    <n v="42"/>
    <n v="203040205"/>
    <s v="AM2T-1/55"/>
    <x v="13"/>
    <s v="BRIO 2T JASO FB - TAMBOR"/>
    <x v="2"/>
    <m/>
    <m/>
    <n v="8"/>
    <n v="385"/>
    <n v="8"/>
    <n v="385"/>
    <m/>
    <m/>
    <n v="8"/>
    <n v="385"/>
    <n v="55"/>
    <n v="2"/>
    <n v="110"/>
    <n v="120"/>
    <x v="38"/>
    <m/>
    <n v="8"/>
    <m/>
    <m/>
    <m/>
    <n v="120"/>
    <n v="4"/>
  </r>
  <r>
    <n v="43"/>
    <n v="203050101"/>
    <n v="0"/>
    <x v="14"/>
    <s v="BRIO OUTBOARD 4T 10W40 CUARTO"/>
    <x v="0"/>
    <n v="0"/>
    <n v="0"/>
    <n v="177"/>
    <n v="537"/>
    <n v="177"/>
    <n v="537"/>
    <m/>
    <m/>
    <n v="177"/>
    <n v="537"/>
    <n v="3"/>
    <n v="19"/>
    <n v="57"/>
    <n v="279.4736842105263"/>
    <x v="39"/>
    <m/>
    <n v="177"/>
    <m/>
    <m/>
    <m/>
    <n v="279.4736842105263"/>
    <n v="9.3157894736842106"/>
  </r>
  <r>
    <n v="44"/>
    <n v="203050104"/>
    <n v="0"/>
    <x v="14"/>
    <s v="BRIO OUTBOARD 4T 10W40 BALDE"/>
    <x v="3"/>
    <n v="0"/>
    <n v="0"/>
    <m/>
    <m/>
    <n v="0"/>
    <n v="0"/>
    <n v="127"/>
    <n v="635"/>
    <n v="127"/>
    <n v="635"/>
    <n v="5"/>
    <n v="0"/>
    <n v="0"/>
    <s v="Referenciasinproducir"/>
    <x v="18"/>
    <m/>
    <n v="127"/>
    <m/>
    <m/>
    <m/>
    <s v="Referenciasinproducir"/>
    <s v="no existestock"/>
  </r>
  <r>
    <n v="45"/>
    <n v="203050105"/>
    <n v="0"/>
    <x v="14"/>
    <s v="BRIO OUTBOARD 4T 10W40 TAMBOR"/>
    <x v="2"/>
    <n v="0"/>
    <n v="0"/>
    <m/>
    <m/>
    <n v="0"/>
    <n v="0"/>
    <m/>
    <m/>
    <n v="0"/>
    <n v="0"/>
    <n v="55"/>
    <n v="1"/>
    <n v="55"/>
    <n v="0"/>
    <x v="2"/>
    <m/>
    <n v="2.5"/>
    <m/>
    <n v="2.5"/>
    <m/>
    <n v="75"/>
    <n v="2.5"/>
  </r>
  <r>
    <n v="46"/>
    <n v="203050201"/>
    <s v="AMF2T-12/4"/>
    <x v="15"/>
    <s v="BRIO 2T AQUA TC-W3  - CUARTO"/>
    <x v="0"/>
    <m/>
    <m/>
    <n v="61"/>
    <n v="198"/>
    <n v="61"/>
    <n v="198"/>
    <m/>
    <m/>
    <n v="61"/>
    <n v="198"/>
    <n v="3"/>
    <n v="40"/>
    <n v="120"/>
    <n v="45.75"/>
    <x v="40"/>
    <m/>
    <n v="99.999999999999972"/>
    <m/>
    <n v="38.999999999999972"/>
    <m/>
    <n v="74.999999999999972"/>
    <n v="2.4999999999999991"/>
  </r>
  <r>
    <n v="47"/>
    <n v="203050203"/>
    <n v="161101"/>
    <x v="15"/>
    <s v="BRIO 2T AQUA TC-W3  - PINTA"/>
    <x v="4"/>
    <m/>
    <m/>
    <n v="65"/>
    <n v="201"/>
    <n v="65"/>
    <n v="201"/>
    <m/>
    <m/>
    <n v="65"/>
    <n v="201"/>
    <n v="3"/>
    <n v="10"/>
    <n v="30"/>
    <n v="195"/>
    <x v="41"/>
    <m/>
    <n v="65"/>
    <m/>
    <m/>
    <m/>
    <n v="195"/>
    <n v="6.5"/>
  </r>
  <r>
    <n v="48"/>
    <n v="203050204"/>
    <n v="161104"/>
    <x v="15"/>
    <s v="BRIO 2T AQUA TC-W3  - BALDE"/>
    <x v="3"/>
    <n v="5"/>
    <n v="25"/>
    <n v="101"/>
    <n v="510"/>
    <n v="106"/>
    <n v="535"/>
    <m/>
    <m/>
    <n v="106"/>
    <n v="535"/>
    <n v="5"/>
    <n v="49"/>
    <n v="245"/>
    <n v="64.897959183673464"/>
    <x v="42"/>
    <m/>
    <n v="122.50000000000003"/>
    <m/>
    <n v="16.500000000000036"/>
    <m/>
    <n v="75.000000000000014"/>
    <n v="2.5000000000000004"/>
  </r>
  <r>
    <n v="49"/>
    <n v="203050205"/>
    <s v="x"/>
    <x v="15"/>
    <s v="BRIO 2T AQUA TC-W3  TAMBOR"/>
    <x v="2"/>
    <m/>
    <m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50"/>
    <n v="203060101"/>
    <n v="0"/>
    <x v="16"/>
    <s v="BRIO HIGH GEAR 75W85 GL-4 -CUARTO"/>
    <x v="0"/>
    <n v="0"/>
    <n v="0"/>
    <n v="46"/>
    <n v="141"/>
    <n v="46"/>
    <n v="141"/>
    <n v="106"/>
    <n v="318"/>
    <n v="152"/>
    <n v="459"/>
    <n v="3"/>
    <n v="2"/>
    <n v="6"/>
    <n v="2280"/>
    <x v="43"/>
    <m/>
    <n v="152"/>
    <m/>
    <m/>
    <m/>
    <n v="2280"/>
    <n v="76"/>
  </r>
  <r>
    <n v="51"/>
    <n v="203060104"/>
    <n v="0"/>
    <x v="16"/>
    <s v="BRIO HIGH GEAR 75W85 GL-4 - BALDE"/>
    <x v="3"/>
    <n v="0"/>
    <n v="0"/>
    <n v="18"/>
    <n v="90"/>
    <n v="18"/>
    <n v="90"/>
    <n v="172"/>
    <n v="860"/>
    <n v="190"/>
    <n v="950"/>
    <n v="5"/>
    <n v="2"/>
    <n v="10"/>
    <n v="2850"/>
    <x v="44"/>
    <m/>
    <n v="190"/>
    <m/>
    <m/>
    <m/>
    <n v="2850"/>
    <n v="95"/>
  </r>
  <r>
    <n v="52"/>
    <n v="203060105"/>
    <n v="0"/>
    <x v="16"/>
    <s v="BRIO HIGH GEAR 75W85 GL-4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53"/>
    <n v="203060201"/>
    <n v="0"/>
    <x v="17"/>
    <s v="BRIO HIGH GEAR 75W90 GL-5 - CUARTO"/>
    <x v="0"/>
    <n v="0"/>
    <n v="0"/>
    <n v="48"/>
    <n v="144"/>
    <n v="48"/>
    <n v="144"/>
    <n v="70"/>
    <n v="210"/>
    <n v="118"/>
    <n v="354"/>
    <n v="3"/>
    <n v="2"/>
    <n v="6"/>
    <n v="1770"/>
    <x v="45"/>
    <m/>
    <n v="118"/>
    <m/>
    <m/>
    <m/>
    <n v="1770"/>
    <n v="59"/>
  </r>
  <r>
    <n v="54"/>
    <n v="203060204"/>
    <n v="0"/>
    <x v="17"/>
    <s v="BRIO HIGH GEAR 75W90 GL-5 - BALDE"/>
    <x v="3"/>
    <n v="0"/>
    <n v="0"/>
    <n v="19"/>
    <n v="95"/>
    <n v="19"/>
    <n v="95"/>
    <n v="202"/>
    <n v="1010"/>
    <n v="221"/>
    <n v="1105"/>
    <n v="5"/>
    <n v="1"/>
    <n v="5"/>
    <n v="6630"/>
    <x v="46"/>
    <m/>
    <n v="221"/>
    <m/>
    <m/>
    <m/>
    <n v="6630"/>
    <n v="221"/>
  </r>
  <r>
    <n v="55"/>
    <n v="203060205"/>
    <n v="0"/>
    <x v="17"/>
    <s v="BRIO HIGH GEAR 75W90 GL-5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56"/>
    <n v="203060301"/>
    <s v="AT80-12/4"/>
    <x v="18"/>
    <s v="BRIO HIGH GEAR 80W90 GL-5 - CUARTO"/>
    <x v="0"/>
    <n v="146"/>
    <n v="405"/>
    <m/>
    <m/>
    <n v="146"/>
    <n v="405"/>
    <m/>
    <m/>
    <n v="146"/>
    <n v="405"/>
    <n v="3"/>
    <n v="34"/>
    <n v="102"/>
    <n v="128.8235294117647"/>
    <x v="47"/>
    <m/>
    <n v="146"/>
    <m/>
    <m/>
    <m/>
    <n v="128.8235294117647"/>
    <n v="4.2941176470588234"/>
  </r>
  <r>
    <n v="57"/>
    <n v="203060302"/>
    <s v="AT80-6/1"/>
    <x v="18"/>
    <s v="BRIO HIGH GEAR 80W90 GL-5 - GALON"/>
    <x v="1"/>
    <n v="13"/>
    <n v="78"/>
    <m/>
    <m/>
    <n v="13"/>
    <n v="78"/>
    <m/>
    <m/>
    <n v="13"/>
    <n v="78"/>
    <n v="6"/>
    <n v="16"/>
    <n v="96"/>
    <n v="24.375"/>
    <x v="48"/>
    <m/>
    <n v="40"/>
    <m/>
    <n v="27"/>
    <m/>
    <n v="75"/>
    <n v="2.5"/>
  </r>
  <r>
    <n v="58"/>
    <n v="203060304"/>
    <s v="AT80-1/5"/>
    <x v="18"/>
    <s v="BRIO HIGH GEAR 80W90 GL-5 - BALDE"/>
    <x v="3"/>
    <m/>
    <m/>
    <n v="48"/>
    <n v="270"/>
    <n v="48"/>
    <n v="270"/>
    <n v="47"/>
    <n v="235"/>
    <n v="95"/>
    <n v="505"/>
    <n v="5"/>
    <n v="55"/>
    <n v="275"/>
    <n v="51.81818181818182"/>
    <x v="49"/>
    <m/>
    <n v="137.5"/>
    <m/>
    <n v="42.5"/>
    <m/>
    <n v="75"/>
    <n v="2.5"/>
  </r>
  <r>
    <n v="59"/>
    <n v="203060305"/>
    <s v="AT80-1/55"/>
    <x v="18"/>
    <s v="BRIO HIGH GEAR 80W90 GL-5 - TAMBOR"/>
    <x v="2"/>
    <m/>
    <m/>
    <n v="9"/>
    <n v="495"/>
    <n v="9"/>
    <n v="495"/>
    <n v="45"/>
    <n v="2475"/>
    <n v="54"/>
    <n v="2970"/>
    <n v="55"/>
    <n v="19"/>
    <n v="1045"/>
    <n v="85.263157894736835"/>
    <x v="50"/>
    <m/>
    <n v="54"/>
    <m/>
    <m/>
    <m/>
    <n v="85.263157894736835"/>
    <n v="2.8421052631578947"/>
  </r>
  <r>
    <n v="60"/>
    <n v="203060401"/>
    <s v="AT85-12/4"/>
    <x v="19"/>
    <s v="BRIO HIGH GEAR 85W140 GL-5 - CUARTO"/>
    <x v="0"/>
    <n v="267"/>
    <n v="777"/>
    <m/>
    <m/>
    <n v="267"/>
    <n v="777"/>
    <m/>
    <m/>
    <n v="267"/>
    <n v="777"/>
    <n v="3"/>
    <n v="25"/>
    <n v="75"/>
    <n v="320.39999999999998"/>
    <x v="51"/>
    <m/>
    <n v="267"/>
    <m/>
    <m/>
    <m/>
    <n v="320.39999999999998"/>
    <n v="10.68"/>
  </r>
  <r>
    <n v="61"/>
    <n v="203060402"/>
    <s v="AT85-6/1"/>
    <x v="19"/>
    <s v="BRIO HIGH GEAR 85W140 GL-5 - GALON "/>
    <x v="1"/>
    <n v="67"/>
    <n v="450"/>
    <m/>
    <m/>
    <n v="67"/>
    <n v="450"/>
    <m/>
    <m/>
    <n v="67"/>
    <n v="450"/>
    <n v="6"/>
    <n v="43"/>
    <n v="258"/>
    <n v="46.744186046511629"/>
    <x v="52"/>
    <m/>
    <n v="107.49999999999997"/>
    <m/>
    <n v="40.499999999999972"/>
    <m/>
    <n v="74.999999999999986"/>
    <n v="2.4999999999999996"/>
  </r>
  <r>
    <n v="62"/>
    <n v="203060404"/>
    <s v="AT85-1/5"/>
    <x v="19"/>
    <s v="BRIO HIGH GEAR 85W140 GL-5 - BALDE"/>
    <x v="3"/>
    <n v="11"/>
    <n v="55"/>
    <n v="26"/>
    <n v="200"/>
    <n v="37"/>
    <n v="255"/>
    <n v="66"/>
    <n v="330"/>
    <n v="103"/>
    <n v="585"/>
    <n v="5"/>
    <n v="32"/>
    <n v="160"/>
    <n v="96.5625"/>
    <x v="53"/>
    <m/>
    <n v="103"/>
    <m/>
    <m/>
    <m/>
    <n v="96.5625"/>
    <n v="3.21875"/>
  </r>
  <r>
    <n v="63"/>
    <n v="203060405"/>
    <s v="AT85-1/55"/>
    <x v="19"/>
    <s v="BRIO HIGH GEAR 85W140 GL-5 - TAMBOR"/>
    <x v="2"/>
    <n v="4"/>
    <n v="220"/>
    <n v="10"/>
    <n v="550"/>
    <n v="14"/>
    <n v="770"/>
    <n v="2"/>
    <n v="110"/>
    <n v="16"/>
    <n v="880"/>
    <n v="55"/>
    <n v="5"/>
    <n v="275"/>
    <n v="96"/>
    <x v="54"/>
    <m/>
    <n v="16"/>
    <m/>
    <m/>
    <m/>
    <n v="96"/>
    <n v="3.2"/>
  </r>
  <r>
    <n v="64"/>
    <n v="203070101"/>
    <s v="ATF-12/4"/>
    <x v="20"/>
    <s v="BRIO ATF DEXRON IID - CUARTO"/>
    <x v="0"/>
    <n v="94"/>
    <n v="309"/>
    <m/>
    <m/>
    <n v="94"/>
    <n v="309"/>
    <m/>
    <m/>
    <n v="94"/>
    <n v="309"/>
    <n v="3"/>
    <n v="45"/>
    <n v="135"/>
    <n v="62.666666666666664"/>
    <x v="55"/>
    <m/>
    <n v="112.5"/>
    <m/>
    <n v="18.5"/>
    <m/>
    <n v="75"/>
    <n v="2.5"/>
  </r>
  <r>
    <n v="65"/>
    <n v="203070105"/>
    <s v="ATF-1/55"/>
    <x v="20"/>
    <s v="BRIO ATF DEXRON IID - TAMBOR"/>
    <x v="2"/>
    <m/>
    <m/>
    <m/>
    <m/>
    <n v="0"/>
    <n v="0"/>
    <m/>
    <m/>
    <n v="0"/>
    <n v="0"/>
    <n v="55"/>
    <n v="1"/>
    <n v="55"/>
    <n v="0"/>
    <x v="2"/>
    <m/>
    <n v="2.5"/>
    <m/>
    <n v="2.5"/>
    <m/>
    <n v="75"/>
    <n v="2.5"/>
  </r>
  <r>
    <n v="66"/>
    <n v="203070201"/>
    <n v="0"/>
    <x v="21"/>
    <s v="BRIO ATF PLUS DEXRON III - CUARTO"/>
    <x v="0"/>
    <n v="0"/>
    <n v="0"/>
    <n v="121"/>
    <n v="381"/>
    <n v="121"/>
    <n v="381"/>
    <m/>
    <m/>
    <n v="121"/>
    <n v="381"/>
    <n v="3"/>
    <n v="7"/>
    <n v="21"/>
    <n v="518.57142857142856"/>
    <x v="56"/>
    <m/>
    <n v="121"/>
    <m/>
    <m/>
    <m/>
    <n v="518.57142857142856"/>
    <n v="17.285714285714285"/>
  </r>
  <r>
    <n v="67"/>
    <n v="203070205"/>
    <n v="0"/>
    <x v="21"/>
    <s v="BRIO ATF PLUS DEXRON III - TAMBOR"/>
    <x v="2"/>
    <n v="0"/>
    <n v="0"/>
    <m/>
    <m/>
    <n v="0"/>
    <n v="0"/>
    <n v="14"/>
    <n v="770"/>
    <n v="14"/>
    <n v="770"/>
    <n v="55"/>
    <n v="1"/>
    <n v="55"/>
    <n v="420"/>
    <x v="57"/>
    <m/>
    <n v="14"/>
    <m/>
    <m/>
    <m/>
    <n v="420"/>
    <n v="14"/>
  </r>
  <r>
    <n v="68"/>
    <n v="203080104"/>
    <n v="161044"/>
    <x v="22"/>
    <s v="BRIO POWER ISO VG 32 - BALDE"/>
    <x v="3"/>
    <n v="16"/>
    <n v="80"/>
    <m/>
    <m/>
    <n v="16"/>
    <n v="80"/>
    <m/>
    <m/>
    <n v="16"/>
    <n v="80"/>
    <n v="5"/>
    <n v="8"/>
    <n v="40"/>
    <n v="60"/>
    <x v="58"/>
    <m/>
    <n v="20"/>
    <m/>
    <n v="3.9999999999999991"/>
    <m/>
    <n v="75"/>
    <n v="2.5"/>
  </r>
  <r>
    <n v="69"/>
    <n v="203080105"/>
    <n v="161049"/>
    <x v="22"/>
    <s v="BRIO POWER ISO VG 32 - TAMBOR"/>
    <x v="2"/>
    <n v="1"/>
    <n v="55"/>
    <m/>
    <m/>
    <n v="1"/>
    <n v="55"/>
    <m/>
    <m/>
    <n v="1"/>
    <n v="55"/>
    <n v="55"/>
    <n v="0"/>
    <n v="0"/>
    <s v="Referenciasinproducir"/>
    <x v="18"/>
    <m/>
    <n v="1"/>
    <m/>
    <m/>
    <m/>
    <s v="Referenciasinproducir"/>
    <s v="no existestock"/>
  </r>
  <r>
    <n v="70"/>
    <n v="203080204"/>
    <n v="161154"/>
    <x v="23"/>
    <s v="BRIO POWER ISO VG 46 - BALDE"/>
    <x v="3"/>
    <m/>
    <m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71"/>
    <n v="203080205"/>
    <s v="ASP-1/55"/>
    <x v="23"/>
    <s v="BRIO POWER ISO VG 46 - TAMBOR"/>
    <x v="2"/>
    <m/>
    <m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72"/>
    <n v="203080301"/>
    <s v="ASH-12/4"/>
    <x v="24"/>
    <s v="BRIO POWER ISO VG 68 - CUARTO"/>
    <x v="0"/>
    <n v="1"/>
    <n v="3"/>
    <n v="59"/>
    <n v="210"/>
    <n v="60"/>
    <n v="213"/>
    <n v="165"/>
    <n v="495"/>
    <n v="225"/>
    <n v="708"/>
    <n v="3"/>
    <n v="119"/>
    <n v="357"/>
    <n v="56.72268907563025"/>
    <x v="59"/>
    <m/>
    <n v="300"/>
    <m/>
    <n v="75"/>
    <m/>
    <n v="75.630252100840337"/>
    <n v="2.5210084033613445"/>
  </r>
  <r>
    <n v="73"/>
    <n v="203080302"/>
    <s v="ASH-6/1"/>
    <x v="24"/>
    <s v="BRIO POWER ISO VG 68 - GALON"/>
    <x v="1"/>
    <n v="8"/>
    <n v="48"/>
    <n v="63"/>
    <n v="474"/>
    <n v="71"/>
    <n v="522"/>
    <n v="1"/>
    <n v="6"/>
    <n v="72"/>
    <n v="528"/>
    <n v="6"/>
    <n v="79"/>
    <n v="474"/>
    <n v="27.341772151898734"/>
    <x v="60"/>
    <m/>
    <n v="197.5"/>
    <m/>
    <n v="125.5"/>
    <m/>
    <n v="75"/>
    <n v="2.5"/>
  </r>
  <r>
    <n v="74"/>
    <n v="203080304"/>
    <s v="ASH-1/5"/>
    <x v="24"/>
    <s v="BRIO POWER ISO VG 68 - BALDE"/>
    <x v="3"/>
    <n v="3"/>
    <n v="15"/>
    <n v="598"/>
    <n v="3150"/>
    <n v="601"/>
    <n v="3165"/>
    <n v="836"/>
    <n v="4180"/>
    <n v="1437"/>
    <n v="7345"/>
    <n v="5"/>
    <n v="488"/>
    <n v="2440"/>
    <n v="88.340163934426229"/>
    <x v="61"/>
    <m/>
    <n v="1437"/>
    <m/>
    <m/>
    <m/>
    <n v="88.340163934426229"/>
    <n v="2.944672131147541"/>
  </r>
  <r>
    <n v="75"/>
    <n v="203080305"/>
    <s v="ASH-1/55"/>
    <x v="24"/>
    <s v="BRIO POWER ISO VG 68 - TAMBOR"/>
    <x v="2"/>
    <m/>
    <m/>
    <n v="8"/>
    <n v="605"/>
    <n v="8"/>
    <n v="605"/>
    <n v="6"/>
    <n v="330"/>
    <n v="14"/>
    <n v="935"/>
    <n v="55"/>
    <n v="10"/>
    <n v="550"/>
    <n v="42"/>
    <x v="14"/>
    <m/>
    <n v="24.999999999999993"/>
    <m/>
    <n v="10.999999999999995"/>
    <m/>
    <n v="74.999999999999972"/>
    <n v="2.4999999999999991"/>
  </r>
  <r>
    <n v="76"/>
    <n v="203080404"/>
    <n v="161254"/>
    <x v="25"/>
    <s v="BRIO POWER ISO VG 100 - BALDE"/>
    <x v="3"/>
    <n v="413"/>
    <n v="2065"/>
    <m/>
    <m/>
    <n v="413"/>
    <n v="2065"/>
    <m/>
    <m/>
    <n v="413"/>
    <n v="2065"/>
    <n v="5"/>
    <n v="0"/>
    <n v="0"/>
    <s v="Referenciasinproducir"/>
    <x v="18"/>
    <m/>
    <n v="413"/>
    <m/>
    <m/>
    <m/>
    <s v="Referenciasinproducir"/>
    <s v="no existestock"/>
  </r>
  <r>
    <n v="77"/>
    <n v="203080405"/>
    <n v="161159"/>
    <x v="25"/>
    <s v="BRIO POWER ISO VG 100 - TAMBOR"/>
    <x v="2"/>
    <m/>
    <m/>
    <m/>
    <m/>
    <n v="0"/>
    <n v="0"/>
    <m/>
    <m/>
    <n v="0"/>
    <n v="0"/>
    <n v="55"/>
    <n v="1"/>
    <n v="55"/>
    <n v="0"/>
    <x v="2"/>
    <m/>
    <n v="2.5"/>
    <m/>
    <n v="2.5"/>
    <m/>
    <n v="75"/>
    <n v="2.5"/>
  </r>
  <r>
    <n v="78"/>
    <n v="203080504"/>
    <n v="0"/>
    <x v="26"/>
    <s v="BRIO HYDRAULIC AW ISO 32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79"/>
    <n v="203080505"/>
    <n v="0"/>
    <x v="26"/>
    <s v="BRIO HYDRAULIC AW ISO 32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80"/>
    <n v="203080604"/>
    <n v="0"/>
    <x v="27"/>
    <s v="BRIO HYDRAULIC AW ISO 46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81"/>
    <n v="203080605"/>
    <n v="0"/>
    <x v="27"/>
    <s v="BRIO HYDRAULIC AW ISO 46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82"/>
    <n v="203080704"/>
    <n v="0"/>
    <x v="28"/>
    <s v="BRIO HYDRAULIC AW ISO 68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83"/>
    <n v="203080705"/>
    <n v="0"/>
    <x v="28"/>
    <s v="BRIO HYDRAULIC AW ISO 68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84"/>
    <n v="203080804"/>
    <n v="0"/>
    <x v="29"/>
    <s v="BRIO HYDRAULIC AW ISO 100 - BALDE"/>
    <x v="3"/>
    <n v="0"/>
    <n v="0"/>
    <m/>
    <m/>
    <n v="0"/>
    <n v="0"/>
    <m/>
    <m/>
    <n v="0"/>
    <n v="0"/>
    <n v="5"/>
    <n v="0"/>
    <n v="0"/>
    <s v="Referenciasinproducir"/>
    <x v="18"/>
    <m/>
    <n v="130"/>
    <n v="130"/>
    <m/>
    <m/>
    <s v="Referenciasinproducir"/>
    <s v="no existestock"/>
  </r>
  <r>
    <n v="85"/>
    <n v="203080805"/>
    <n v="0"/>
    <x v="29"/>
    <s v="BRIO HYDRAULIC AW ISO 100 - TAMBOR"/>
    <x v="2"/>
    <n v="0"/>
    <n v="0"/>
    <m/>
    <m/>
    <n v="0"/>
    <n v="0"/>
    <m/>
    <m/>
    <n v="0"/>
    <n v="0"/>
    <n v="55"/>
    <n v="0"/>
    <n v="0"/>
    <s v="Referenciasinproducir"/>
    <x v="18"/>
    <m/>
    <n v="10"/>
    <n v="10"/>
    <m/>
    <m/>
    <s v="Referenciasinproducir"/>
    <s v="no existestock"/>
  </r>
  <r>
    <n v="86"/>
    <n v="203080904"/>
    <n v="0"/>
    <x v="30"/>
    <s v="BRIO DTH PLUS - BALDE"/>
    <x v="3"/>
    <n v="0"/>
    <n v="0"/>
    <n v="111"/>
    <n v="580"/>
    <n v="111"/>
    <n v="580"/>
    <m/>
    <m/>
    <n v="111"/>
    <n v="580"/>
    <n v="5"/>
    <n v="10"/>
    <n v="50"/>
    <n v="333"/>
    <x v="62"/>
    <m/>
    <n v="111"/>
    <m/>
    <m/>
    <m/>
    <n v="333"/>
    <n v="11.1"/>
  </r>
  <r>
    <n v="87"/>
    <n v="203080905"/>
    <n v="0"/>
    <x v="30"/>
    <s v="BRIO DTH PLUS - TAMBOR"/>
    <x v="2"/>
    <n v="0"/>
    <n v="0"/>
    <n v="4"/>
    <n v="220"/>
    <n v="4"/>
    <n v="220"/>
    <n v="6"/>
    <n v="330"/>
    <n v="10"/>
    <n v="550"/>
    <n v="55"/>
    <n v="0"/>
    <n v="0"/>
    <s v="Referenciasinproducir"/>
    <x v="18"/>
    <m/>
    <n v="10"/>
    <m/>
    <m/>
    <m/>
    <s v="Referenciasinproducir"/>
    <s v="no existestock"/>
  </r>
  <r>
    <n v="88"/>
    <n v="203081001"/>
    <n v="0"/>
    <x v="31"/>
    <s v="BRIO HYDRAULIC 10W CUARTO"/>
    <x v="0"/>
    <n v="0"/>
    <n v="0"/>
    <m/>
    <m/>
    <n v="0"/>
    <n v="0"/>
    <m/>
    <m/>
    <n v="0"/>
    <n v="0"/>
    <n v="3"/>
    <n v="0"/>
    <n v="0"/>
    <s v="Referenciasinproducir"/>
    <x v="18"/>
    <m/>
    <n v="0"/>
    <m/>
    <m/>
    <m/>
    <s v="Referenciasinproducir"/>
    <s v="no existestock"/>
  </r>
  <r>
    <n v="89"/>
    <n v="203081002"/>
    <n v="0"/>
    <x v="31"/>
    <s v="BRIO HYDRAULIC 10W GALON"/>
    <x v="1"/>
    <n v="0"/>
    <n v="0"/>
    <m/>
    <m/>
    <n v="0"/>
    <n v="0"/>
    <m/>
    <m/>
    <n v="0"/>
    <n v="0"/>
    <n v="6"/>
    <n v="0"/>
    <n v="0"/>
    <s v="Referenciasinproducir"/>
    <x v="18"/>
    <m/>
    <n v="0"/>
    <m/>
    <m/>
    <m/>
    <s v="Referenciasinproducir"/>
    <s v="no existestock"/>
  </r>
  <r>
    <n v="90"/>
    <n v="203081004"/>
    <n v="0"/>
    <x v="31"/>
    <s v="BRIO HYDRAULIC 10W - BALDE"/>
    <x v="3"/>
    <n v="0"/>
    <n v="0"/>
    <m/>
    <m/>
    <n v="0"/>
    <n v="0"/>
    <m/>
    <m/>
    <n v="0"/>
    <n v="0"/>
    <n v="5"/>
    <n v="0"/>
    <n v="0"/>
    <s v="Referenciasinproducir"/>
    <x v="18"/>
    <m/>
    <n v="110"/>
    <n v="110"/>
    <m/>
    <m/>
    <s v="Referenciasinproducir"/>
    <s v="no existestock"/>
  </r>
  <r>
    <n v="91"/>
    <n v="203081005"/>
    <n v="161171"/>
    <x v="31"/>
    <s v="BRIO HYDRAULIC 10W - TAMBOR"/>
    <x v="2"/>
    <n v="1"/>
    <n v="55"/>
    <m/>
    <m/>
    <n v="1"/>
    <n v="55"/>
    <m/>
    <m/>
    <n v="1"/>
    <n v="55"/>
    <n v="55"/>
    <n v="1"/>
    <n v="55"/>
    <n v="30"/>
    <x v="24"/>
    <m/>
    <n v="13"/>
    <n v="12"/>
    <m/>
    <m/>
    <n v="390"/>
    <n v="13"/>
  </r>
  <r>
    <n v="92"/>
    <n v="203090104"/>
    <n v="161313"/>
    <x v="32"/>
    <s v="BRIO GEAR EP ISO 150 - BALDE"/>
    <x v="3"/>
    <m/>
    <m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93"/>
    <n v="203090105"/>
    <n v="0"/>
    <x v="32"/>
    <s v="BRIO GEAR EP ISO 150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94"/>
    <n v="203090204"/>
    <n v="191344"/>
    <x v="33"/>
    <s v="BRIO GEAR EP ISO 220 - BALDE"/>
    <x v="3"/>
    <n v="2"/>
    <n v="10"/>
    <m/>
    <m/>
    <n v="2"/>
    <n v="10"/>
    <m/>
    <m/>
    <n v="2"/>
    <n v="10"/>
    <n v="5"/>
    <n v="3"/>
    <n v="15"/>
    <n v="20"/>
    <x v="63"/>
    <m/>
    <n v="112"/>
    <n v="110"/>
    <m/>
    <m/>
    <n v="1120"/>
    <n v="37.333333333333336"/>
  </r>
  <r>
    <n v="95"/>
    <n v="203090205"/>
    <n v="191345"/>
    <x v="33"/>
    <s v="BRIO GEAR EP ISO 220 - TAMBOR"/>
    <x v="2"/>
    <n v="2"/>
    <n v="110"/>
    <m/>
    <m/>
    <n v="2"/>
    <n v="110"/>
    <m/>
    <m/>
    <n v="2"/>
    <n v="110"/>
    <n v="55"/>
    <n v="0"/>
    <n v="0"/>
    <s v="Referenciasinproducir"/>
    <x v="18"/>
    <m/>
    <n v="14"/>
    <n v="12"/>
    <m/>
    <m/>
    <s v="Referenciasinproducir"/>
    <s v="no existestock"/>
  </r>
  <r>
    <n v="96"/>
    <n v="203090304"/>
    <s v="x"/>
    <x v="34"/>
    <s v="BRIO GEAR EP ISO 320 - BALDE"/>
    <x v="3"/>
    <m/>
    <m/>
    <n v="3"/>
    <n v="25"/>
    <n v="3"/>
    <n v="25"/>
    <m/>
    <m/>
    <n v="3"/>
    <n v="25"/>
    <n v="5"/>
    <n v="6"/>
    <n v="30"/>
    <n v="15"/>
    <x v="64"/>
    <m/>
    <n v="15"/>
    <m/>
    <n v="12"/>
    <m/>
    <n v="75"/>
    <n v="2.5"/>
  </r>
  <r>
    <n v="97"/>
    <n v="203090305"/>
    <n v="191335"/>
    <x v="34"/>
    <s v="BRIO GEAR EP ISO 320 - TAMBOR"/>
    <x v="2"/>
    <n v="6"/>
    <n v="330"/>
    <m/>
    <m/>
    <n v="6"/>
    <n v="330"/>
    <m/>
    <m/>
    <n v="6"/>
    <n v="330"/>
    <n v="55"/>
    <n v="0"/>
    <n v="0"/>
    <s v="Referenciasinproducir"/>
    <x v="18"/>
    <m/>
    <n v="6"/>
    <m/>
    <m/>
    <m/>
    <s v="Referenciasinproducir"/>
    <s v="no existestock"/>
  </r>
  <r>
    <n v="98"/>
    <n v="203090404"/>
    <n v="191311"/>
    <x v="35"/>
    <s v="BRIO GEAR EP ISO 460 - BALDE"/>
    <x v="3"/>
    <n v="4"/>
    <n v="0"/>
    <m/>
    <m/>
    <n v="4"/>
    <n v="0"/>
    <m/>
    <m/>
    <n v="4"/>
    <n v="0"/>
    <n v="5"/>
    <n v="0"/>
    <n v="0"/>
    <s v="Referenciasinproducir"/>
    <x v="18"/>
    <m/>
    <n v="4"/>
    <m/>
    <m/>
    <m/>
    <s v="Referenciasinproducir"/>
    <s v="no existestock"/>
  </r>
  <r>
    <n v="99"/>
    <n v="203090405"/>
    <n v="0"/>
    <x v="35"/>
    <s v="BRIO GEAR EP ISO 460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100"/>
    <n v="203110104"/>
    <n v="0"/>
    <x v="36"/>
    <s v="BRIO THERM 20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101"/>
    <n v="203110105"/>
    <n v="0"/>
    <x v="36"/>
    <s v="BRIO THERM 20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102"/>
    <n v="203110204"/>
    <n v="0"/>
    <x v="37"/>
    <s v="BRIO THERM 30 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103"/>
    <n v="203110205"/>
    <n v="0"/>
    <x v="37"/>
    <s v="BRIO THERM 30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104"/>
    <n v="203110304"/>
    <n v="0"/>
    <x v="38"/>
    <s v="BRIO THERM 42 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105"/>
    <n v="203110305"/>
    <n v="0"/>
    <x v="38"/>
    <s v="BRIO THERM 42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106"/>
    <n v="203110404"/>
    <n v="0"/>
    <x v="39"/>
    <s v="BRIO TURBINE ISO 32 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107"/>
    <n v="203110405"/>
    <n v="0"/>
    <x v="39"/>
    <s v="BRIO TURBINE ISO 32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108"/>
    <n v="203110504"/>
    <n v="0"/>
    <x v="40"/>
    <s v="BRIO TURBINE ISO 46 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109"/>
    <n v="203110505"/>
    <n v="0"/>
    <x v="40"/>
    <s v="BRIO TURBINE ISO 46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110"/>
    <n v="203110604"/>
    <n v="0"/>
    <x v="41"/>
    <s v="BRIO TURBINE ISO 68 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111"/>
    <n v="203110605"/>
    <n v="0"/>
    <x v="41"/>
    <s v="BRIO TURBINE ISO 68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112"/>
    <n v="203110704"/>
    <n v="0"/>
    <x v="42"/>
    <s v="BRIO TURBINE ISO 100 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113"/>
    <n v="203110705"/>
    <n v="0"/>
    <x v="42"/>
    <s v="BRIO TURBINE ISO 100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114"/>
    <n v="203110804"/>
    <n v="0"/>
    <x v="43"/>
    <s v="BRIO R&amp;O ISO 150 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115"/>
    <n v="203110805"/>
    <n v="0"/>
    <x v="43"/>
    <s v="BRIO R&amp;O ISO 150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116"/>
    <n v="203110904"/>
    <n v="0"/>
    <x v="44"/>
    <s v="BRIO R&amp;O ISO 220 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117"/>
    <n v="203110905"/>
    <n v="0"/>
    <x v="44"/>
    <s v="BRIO R&amp;O ISO 220 - TAMBOR"/>
    <x v="2"/>
    <n v="0"/>
    <n v="0"/>
    <m/>
    <m/>
    <n v="0"/>
    <n v="0"/>
    <m/>
    <m/>
    <n v="0"/>
    <n v="0"/>
    <n v="55"/>
    <n v="0"/>
    <n v="0"/>
    <s v="Referenciasinproducir"/>
    <x v="18"/>
    <m/>
    <n v="0"/>
    <m/>
    <m/>
    <m/>
    <s v="Referenciasinproducir"/>
    <s v="no existestock"/>
  </r>
  <r>
    <n v="118"/>
    <n v="203111004"/>
    <n v="0"/>
    <x v="45"/>
    <s v="BRIO R&amp;O ISO 320  - BALDE"/>
    <x v="3"/>
    <n v="0"/>
    <n v="0"/>
    <m/>
    <m/>
    <n v="0"/>
    <n v="0"/>
    <m/>
    <m/>
    <n v="0"/>
    <n v="0"/>
    <n v="5"/>
    <n v="0"/>
    <n v="0"/>
    <s v="Referenciasinproducir"/>
    <x v="18"/>
    <m/>
    <n v="0"/>
    <m/>
    <m/>
    <m/>
    <s v="Referenciasinproducir"/>
    <s v="no existestock"/>
  </r>
  <r>
    <n v="119"/>
    <n v="203111005"/>
    <n v="0"/>
    <x v="45"/>
    <s v="BRIO R&amp;O ISO 320 - TAMBOR"/>
    <x v="2"/>
    <n v="0"/>
    <n v="0"/>
    <m/>
    <m/>
    <n v="0"/>
    <n v="0"/>
    <m/>
    <m/>
    <n v="0"/>
    <n v="0"/>
    <n v="55"/>
    <m/>
    <n v="0"/>
    <s v="Referenciasinproducir"/>
    <x v="18"/>
    <m/>
    <n v="0"/>
    <m/>
    <m/>
    <m/>
    <s v="Referenciasinproducir"/>
    <s v="no existestock"/>
  </r>
  <r>
    <n v="120"/>
    <n v="203111104"/>
    <n v="0"/>
    <x v="46"/>
    <s v="BRIO R&amp;O ISO 460  - BALDE"/>
    <x v="3"/>
    <n v="0"/>
    <n v="0"/>
    <m/>
    <m/>
    <n v="0"/>
    <n v="0"/>
    <m/>
    <m/>
    <n v="0"/>
    <n v="0"/>
    <n v="5"/>
    <m/>
    <n v="0"/>
    <s v="Referenciasinproducir"/>
    <x v="18"/>
    <m/>
    <n v="0"/>
    <m/>
    <m/>
    <m/>
    <s v="Referenciasinproducir"/>
    <s v="no existestock"/>
  </r>
  <r>
    <n v="121"/>
    <n v="203111105"/>
    <n v="0"/>
    <x v="46"/>
    <s v="BRIO R&amp;O ISO 460 - TAMBOR"/>
    <x v="2"/>
    <n v="0"/>
    <n v="0"/>
    <m/>
    <m/>
    <n v="0"/>
    <n v="0"/>
    <m/>
    <m/>
    <n v="0"/>
    <n v="0"/>
    <n v="55"/>
    <m/>
    <n v="0"/>
    <s v="Referenciasinproducir"/>
    <x v="18"/>
    <m/>
    <n v="0"/>
    <m/>
    <m/>
    <m/>
    <s v="Referenciasinproducir"/>
    <s v="no existestock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8">
  <r>
    <n v="241301"/>
    <x v="0"/>
    <x v="0"/>
    <n v="112.64"/>
  </r>
  <r>
    <n v="241301"/>
    <x v="1"/>
    <x v="1"/>
    <n v="1815.66"/>
  </r>
  <r>
    <n v="241301"/>
    <x v="2"/>
    <x v="2"/>
    <n v="147.62"/>
  </r>
  <r>
    <n v="241301"/>
    <x v="3"/>
    <x v="3"/>
    <n v="119.67999999999999"/>
  </r>
  <r>
    <n v="241301"/>
    <x v="4"/>
    <x v="4"/>
    <n v="4.4000000000000004"/>
  </r>
  <r>
    <n v="241302"/>
    <x v="1"/>
    <x v="1"/>
    <n v="48.1815"/>
  </r>
  <r>
    <n v="241302"/>
    <x v="5"/>
    <x v="5"/>
    <n v="2201.5139999999997"/>
  </r>
  <r>
    <n v="241302"/>
    <x v="2"/>
    <x v="2"/>
    <n v="173.11800000000002"/>
  </r>
  <r>
    <n v="241302"/>
    <x v="6"/>
    <x v="6"/>
    <n v="144.5445"/>
  </r>
  <r>
    <n v="241302"/>
    <x v="4"/>
    <x v="4"/>
    <n v="12.641999999999999"/>
  </r>
  <r>
    <n v="241303"/>
    <x v="1"/>
    <x v="1"/>
    <n v="431.33099999999996"/>
  </r>
  <r>
    <n v="241303"/>
    <x v="5"/>
    <x v="5"/>
    <n v="2199.172"/>
  </r>
  <r>
    <n v="241303"/>
    <x v="7"/>
    <x v="7"/>
    <n v="103.15100000000001"/>
  </r>
  <r>
    <n v="241303"/>
    <x v="8"/>
    <x v="8"/>
    <n v="78.293499999999995"/>
  </r>
  <r>
    <n v="241303"/>
    <x v="9"/>
    <x v="9"/>
    <n v="218.83749999999998"/>
  </r>
  <r>
    <n v="241303"/>
    <x v="10"/>
    <x v="10"/>
    <n v="5.734"/>
  </r>
  <r>
    <n v="241303"/>
    <x v="11"/>
    <x v="11"/>
    <n v="13.481000000000002"/>
  </r>
  <r>
    <n v="241304"/>
    <x v="5"/>
    <x v="5"/>
    <n v="1104.405"/>
  </r>
  <r>
    <n v="241304"/>
    <x v="12"/>
    <x v="12"/>
    <n v="948.91499999999996"/>
  </r>
  <r>
    <n v="241304"/>
    <x v="13"/>
    <x v="13"/>
    <n v="76.679999999999993"/>
  </r>
  <r>
    <n v="241305"/>
    <x v="5"/>
    <x v="5"/>
    <n v="2078.3944999999999"/>
  </r>
  <r>
    <n v="241305"/>
    <x v="7"/>
    <x v="7"/>
    <n v="74.830600000000004"/>
  </r>
  <r>
    <n v="241305"/>
    <x v="8"/>
    <x v="8"/>
    <n v="56.774900000000002"/>
  </r>
  <r>
    <n v="242302"/>
    <x v="1"/>
    <x v="1"/>
    <n v="2353.4115000000002"/>
  </r>
  <r>
    <n v="242302"/>
    <x v="5"/>
    <x v="5"/>
    <n v="414.41730000000001"/>
  </r>
  <r>
    <n v="242302"/>
    <x v="9"/>
    <x v="9"/>
    <n v="279.8587"/>
  </r>
  <r>
    <n v="242302"/>
    <x v="14"/>
    <x v="14"/>
    <n v="1.0570999999999999"/>
  </r>
  <r>
    <n v="242302"/>
    <x v="10"/>
    <x v="10"/>
    <n v="6.4448999999999996"/>
  </r>
  <r>
    <n v="242302"/>
    <x v="15"/>
    <x v="15"/>
    <n v="354.81049999999999"/>
  </r>
  <r>
    <n v="242303"/>
    <x v="5"/>
    <x v="5"/>
    <n v="1516.712"/>
  </r>
  <r>
    <n v="242303"/>
    <x v="12"/>
    <x v="12"/>
    <n v="513.31399999999996"/>
  </r>
  <r>
    <n v="242303"/>
    <x v="7"/>
    <x v="7"/>
    <n v="78.384"/>
  </r>
  <r>
    <n v="242303"/>
    <x v="8"/>
    <x v="8"/>
    <n v="59.478000000000002"/>
  </r>
  <r>
    <n v="242303"/>
    <x v="9"/>
    <x v="9"/>
    <n v="106.881"/>
  </r>
  <r>
    <n v="242303"/>
    <x v="16"/>
    <x v="16"/>
    <n v="11.776000000000002"/>
  </r>
  <r>
    <n v="242303"/>
    <x v="10"/>
    <x v="10"/>
    <n v="13.087"/>
  </r>
  <r>
    <n v="242303"/>
    <x v="17"/>
    <x v="17"/>
    <n v="0.39100000000000001"/>
  </r>
  <r>
    <n v="242304"/>
    <x v="5"/>
    <x v="5"/>
    <n v="3359.1599000000001"/>
  </r>
  <r>
    <n v="242304"/>
    <x v="18"/>
    <x v="18"/>
    <n v="130.84010000000001"/>
  </r>
  <r>
    <n v="242305"/>
    <x v="5"/>
    <x v="5"/>
    <n v="1139.6970000000001"/>
  </r>
  <r>
    <n v="242305"/>
    <x v="12"/>
    <x v="12"/>
    <n v="986.5440000000001"/>
  </r>
  <r>
    <n v="242305"/>
    <x v="18"/>
    <x v="18"/>
    <n v="83.759"/>
  </r>
  <r>
    <n v="242306"/>
    <x v="1"/>
    <x v="1"/>
    <n v="1561.365"/>
  </r>
  <r>
    <n v="242306"/>
    <x v="19"/>
    <x v="19"/>
    <n v="260.71500000000003"/>
  </r>
  <r>
    <n v="242306"/>
    <x v="20"/>
    <x v="20"/>
    <n v="128.11499999999998"/>
  </r>
  <r>
    <n v="243501"/>
    <x v="0"/>
    <x v="0"/>
    <n v="545.98239999999998"/>
  </r>
  <r>
    <n v="243501"/>
    <x v="1"/>
    <x v="1"/>
    <n v="1273.08"/>
  </r>
  <r>
    <n v="243501"/>
    <x v="7"/>
    <x v="7"/>
    <n v="69.215999999999994"/>
  </r>
  <r>
    <n v="243501"/>
    <x v="8"/>
    <x v="8"/>
    <n v="115.36"/>
  </r>
  <r>
    <n v="243501"/>
    <x v="9"/>
    <x v="9"/>
    <n v="22.948399999999999"/>
  </r>
  <r>
    <n v="243501"/>
    <x v="10"/>
    <x v="10"/>
    <n v="3.8521999999999998"/>
  </r>
  <r>
    <n v="243502"/>
    <x v="1"/>
    <x v="1"/>
    <n v="272.21249999999998"/>
  </r>
  <r>
    <n v="243502"/>
    <x v="5"/>
    <x v="5"/>
    <n v="1275.3824999999999"/>
  </r>
  <r>
    <n v="243502"/>
    <x v="7"/>
    <x v="7"/>
    <n v="60.332999999999991"/>
  </r>
  <r>
    <n v="243502"/>
    <x v="8"/>
    <x v="8"/>
    <n v="45.696000000000005"/>
  </r>
  <r>
    <n v="243502"/>
    <x v="9"/>
    <x v="9"/>
    <n v="127.9845"/>
  </r>
  <r>
    <n v="243502"/>
    <x v="10"/>
    <x v="10"/>
    <n v="3.3915000000000002"/>
  </r>
  <r>
    <n v="243601"/>
    <x v="5"/>
    <x v="5"/>
    <n v="1849.8810000000001"/>
  </r>
  <r>
    <n v="243601"/>
    <x v="12"/>
    <x v="12"/>
    <n v="63.444750000000006"/>
  </r>
  <r>
    <n v="243601"/>
    <x v="21"/>
    <x v="21"/>
    <n v="210.2355"/>
  </r>
  <r>
    <n v="243601"/>
    <x v="22"/>
    <x v="22"/>
    <n v="51.09075"/>
  </r>
  <r>
    <n v="243601"/>
    <x v="14"/>
    <x v="14"/>
    <n v="0.36975000000000002"/>
  </r>
  <r>
    <n v="243602"/>
    <x v="0"/>
    <x v="0"/>
    <n v="455.53199999999998"/>
  </r>
  <r>
    <n v="243602"/>
    <x v="5"/>
    <x v="5"/>
    <n v="706.04399999999998"/>
  </r>
  <r>
    <n v="243602"/>
    <x v="21"/>
    <x v="21"/>
    <n v="323.13600000000002"/>
  </r>
  <r>
    <n v="243602"/>
    <x v="22"/>
    <x v="22"/>
    <n v="57.527999999999999"/>
  </r>
  <r>
    <n v="243602"/>
    <x v="23"/>
    <x v="23"/>
    <n v="497.76"/>
  </r>
  <r>
    <n v="243701"/>
    <x v="0"/>
    <x v="0"/>
    <n v="259.42"/>
  </r>
  <r>
    <n v="243701"/>
    <x v="1"/>
    <x v="1"/>
    <n v="429.41999999999996"/>
  </r>
  <r>
    <n v="243701"/>
    <x v="24"/>
    <x v="24"/>
    <n v="75.31"/>
  </r>
  <r>
    <n v="243701"/>
    <x v="9"/>
    <x v="9"/>
    <n v="84.234999999999999"/>
  </r>
  <r>
    <n v="243701"/>
    <x v="10"/>
    <x v="10"/>
    <n v="1.615"/>
  </r>
  <r>
    <n v="243801"/>
    <x v="1"/>
    <x v="1"/>
    <n v="1357.2272999999998"/>
  </r>
  <r>
    <n v="243801"/>
    <x v="12"/>
    <x v="12"/>
    <n v="227.63"/>
  </r>
  <r>
    <n v="243801"/>
    <x v="21"/>
    <x v="21"/>
    <n v="423.21500000000003"/>
  </r>
  <r>
    <n v="243801"/>
    <x v="25"/>
    <x v="25"/>
    <n v="201.10999999999999"/>
  </r>
  <r>
    <n v="243801"/>
    <x v="14"/>
    <x v="14"/>
    <n v="0.61879999999999991"/>
  </r>
  <r>
    <n v="243801"/>
    <x v="26"/>
    <x v="26"/>
    <n v="0.19890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V4:BX52" firstHeaderRow="0" firstDataRow="1" firstDataCol="1" rowPageCount="1" colPageCount="1"/>
  <pivotFields count="68">
    <pivotField axis="axisRow" showAll="0">
      <items count="138">
        <item x="92"/>
        <item x="93"/>
        <item x="18"/>
        <item x="76"/>
        <item x="77"/>
        <item x="7"/>
        <item x="2"/>
        <item x="121"/>
        <item x="32"/>
        <item x="133"/>
        <item x="78"/>
        <item x="12"/>
        <item x="1"/>
        <item x="0"/>
        <item x="36"/>
        <item x="127"/>
        <item x="126"/>
        <item x="19"/>
        <item x="111"/>
        <item x="23"/>
        <item x="122"/>
        <item x="125"/>
        <item x="124"/>
        <item x="85"/>
        <item x="42"/>
        <item x="25"/>
        <item x="26"/>
        <item x="33"/>
        <item x="39"/>
        <item x="38"/>
        <item x="24"/>
        <item x="31"/>
        <item x="29"/>
        <item x="27"/>
        <item x="28"/>
        <item x="37"/>
        <item x="35"/>
        <item x="14"/>
        <item x="69"/>
        <item x="68"/>
        <item x="70"/>
        <item x="53"/>
        <item x="128"/>
        <item x="120"/>
        <item x="119"/>
        <item x="112"/>
        <item x="114"/>
        <item x="113"/>
        <item x="117"/>
        <item x="118"/>
        <item x="115"/>
        <item x="116"/>
        <item x="100"/>
        <item x="98"/>
        <item x="99"/>
        <item x="106"/>
        <item x="107"/>
        <item x="103"/>
        <item x="101"/>
        <item x="102"/>
        <item x="130"/>
        <item x="129"/>
        <item x="13"/>
        <item x="8"/>
        <item x="9"/>
        <item x="21"/>
        <item x="22"/>
        <item x="20"/>
        <item x="75"/>
        <item x="4"/>
        <item x="5"/>
        <item x="3"/>
        <item x="54"/>
        <item x="55"/>
        <item x="57"/>
        <item x="56"/>
        <item x="60"/>
        <item x="61"/>
        <item x="66"/>
        <item x="67"/>
        <item x="17"/>
        <item x="34"/>
        <item x="84"/>
        <item x="82"/>
        <item x="83"/>
        <item x="43"/>
        <item x="44"/>
        <item x="30"/>
        <item x="105"/>
        <item x="104"/>
        <item x="108"/>
        <item x="109"/>
        <item x="110"/>
        <item x="134"/>
        <item x="132"/>
        <item x="135"/>
        <item x="45"/>
        <item x="46"/>
        <item x="47"/>
        <item x="48"/>
        <item x="123"/>
        <item x="6"/>
        <item x="11"/>
        <item x="10"/>
        <item x="79"/>
        <item x="80"/>
        <item x="81"/>
        <item x="58"/>
        <item x="59"/>
        <item x="62"/>
        <item x="63"/>
        <item x="64"/>
        <item x="65"/>
        <item x="16"/>
        <item x="73"/>
        <item x="74"/>
        <item x="136"/>
        <item x="51"/>
        <item x="52"/>
        <item x="49"/>
        <item x="50"/>
        <item x="94"/>
        <item x="95"/>
        <item x="96"/>
        <item x="97"/>
        <item x="89"/>
        <item x="86"/>
        <item x="87"/>
        <item x="88"/>
        <item x="15"/>
        <item x="41"/>
        <item x="71"/>
        <item x="72"/>
        <item x="90"/>
        <item x="91"/>
        <item x="40"/>
        <item x="131"/>
        <item t="default"/>
      </items>
    </pivotField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8">
    <i>
      <x v="38"/>
    </i>
    <i>
      <x v="39"/>
    </i>
    <i>
      <x v="40"/>
    </i>
    <i>
      <x v="41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a de NuevoSaldo" fld="16" baseField="0" baseItem="0"/>
    <dataField name="Suma de volumen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R4:BT82" firstHeaderRow="0" firstDataRow="1" firstDataCol="1" rowPageCount="1" colPageCount="1"/>
  <pivotFields count="68">
    <pivotField axis="axisRow" showAll="0">
      <items count="138">
        <item x="92"/>
        <item x="93"/>
        <item x="18"/>
        <item x="76"/>
        <item x="77"/>
        <item x="7"/>
        <item x="2"/>
        <item x="121"/>
        <item x="32"/>
        <item x="133"/>
        <item x="78"/>
        <item x="12"/>
        <item x="1"/>
        <item x="0"/>
        <item x="36"/>
        <item x="127"/>
        <item x="126"/>
        <item x="19"/>
        <item x="111"/>
        <item x="23"/>
        <item x="122"/>
        <item x="125"/>
        <item x="124"/>
        <item x="85"/>
        <item x="42"/>
        <item x="25"/>
        <item x="26"/>
        <item x="33"/>
        <item x="39"/>
        <item x="38"/>
        <item x="24"/>
        <item x="31"/>
        <item x="29"/>
        <item x="27"/>
        <item x="28"/>
        <item x="37"/>
        <item x="35"/>
        <item x="14"/>
        <item x="69"/>
        <item x="68"/>
        <item x="70"/>
        <item x="53"/>
        <item x="128"/>
        <item x="120"/>
        <item x="119"/>
        <item x="112"/>
        <item x="114"/>
        <item x="113"/>
        <item x="117"/>
        <item x="118"/>
        <item x="115"/>
        <item x="116"/>
        <item x="100"/>
        <item x="98"/>
        <item x="99"/>
        <item x="106"/>
        <item x="107"/>
        <item x="103"/>
        <item x="101"/>
        <item x="102"/>
        <item x="130"/>
        <item x="129"/>
        <item x="13"/>
        <item x="8"/>
        <item x="9"/>
        <item x="21"/>
        <item x="22"/>
        <item x="20"/>
        <item x="75"/>
        <item x="4"/>
        <item x="5"/>
        <item x="3"/>
        <item x="54"/>
        <item x="55"/>
        <item x="57"/>
        <item x="56"/>
        <item x="60"/>
        <item x="61"/>
        <item x="66"/>
        <item x="67"/>
        <item x="17"/>
        <item x="34"/>
        <item x="84"/>
        <item x="82"/>
        <item x="83"/>
        <item x="43"/>
        <item x="44"/>
        <item x="30"/>
        <item x="105"/>
        <item x="104"/>
        <item x="108"/>
        <item x="109"/>
        <item x="110"/>
        <item x="134"/>
        <item x="132"/>
        <item x="135"/>
        <item x="45"/>
        <item x="46"/>
        <item x="47"/>
        <item x="48"/>
        <item x="123"/>
        <item x="6"/>
        <item x="11"/>
        <item x="10"/>
        <item x="79"/>
        <item x="80"/>
        <item x="81"/>
        <item x="58"/>
        <item x="59"/>
        <item x="62"/>
        <item x="63"/>
        <item x="64"/>
        <item x="65"/>
        <item x="16"/>
        <item x="73"/>
        <item x="74"/>
        <item x="136"/>
        <item x="51"/>
        <item x="52"/>
        <item x="49"/>
        <item x="50"/>
        <item x="94"/>
        <item x="95"/>
        <item x="96"/>
        <item x="97"/>
        <item x="89"/>
        <item x="86"/>
        <item x="87"/>
        <item x="88"/>
        <item x="15"/>
        <item x="41"/>
        <item x="71"/>
        <item x="72"/>
        <item x="90"/>
        <item x="91"/>
        <item x="40"/>
        <item x="131"/>
        <item t="default"/>
      </items>
    </pivotField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7"/>
    </i>
    <i>
      <x v="18"/>
    </i>
    <i>
      <x v="19"/>
    </i>
    <i>
      <x v="20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88"/>
    </i>
    <i>
      <x v="89"/>
    </i>
    <i>
      <x v="90"/>
    </i>
    <i>
      <x v="91"/>
    </i>
    <i>
      <x v="92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a de NuevoSaldo" fld="16" baseField="0" baseItem="0"/>
    <dataField name="Suma de volumen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O4:BQ155" firstHeaderRow="0" firstDataRow="1" firstDataCol="1"/>
  <pivotFields count="65">
    <pivotField axis="axisRow" showAll="0">
      <items count="151">
        <item x="10"/>
        <item x="12"/>
        <item x="13"/>
        <item x="11"/>
        <item x="98"/>
        <item x="106"/>
        <item x="110"/>
        <item x="105"/>
        <item x="100"/>
        <item x="102"/>
        <item x="103"/>
        <item x="107"/>
        <item x="101"/>
        <item x="108"/>
        <item x="99"/>
        <item x="104"/>
        <item x="109"/>
        <item x="5"/>
        <item x="113"/>
        <item x="111"/>
        <item x="112"/>
        <item x="115"/>
        <item x="114"/>
        <item x="117"/>
        <item x="91"/>
        <item x="89"/>
        <item x="94"/>
        <item x="97"/>
        <item x="90"/>
        <item x="88"/>
        <item x="93"/>
        <item x="92"/>
        <item x="95"/>
        <item x="96"/>
        <item x="33"/>
        <item x="76"/>
        <item x="30"/>
        <item x="75"/>
        <item x="32"/>
        <item x="31"/>
        <item x="73"/>
        <item x="29"/>
        <item x="74"/>
        <item x="23"/>
        <item x="27"/>
        <item x="22"/>
        <item x="120"/>
        <item x="21"/>
        <item x="119"/>
        <item x="20"/>
        <item x="118"/>
        <item x="25"/>
        <item x="26"/>
        <item x="24"/>
        <item x="28"/>
        <item x="72"/>
        <item x="142"/>
        <item x="144"/>
        <item x="145"/>
        <item x="141"/>
        <item x="143"/>
        <item x="140"/>
        <item x="9"/>
        <item x="8"/>
        <item x="17"/>
        <item x="18"/>
        <item x="19"/>
        <item x="62"/>
        <item x="70"/>
        <item x="59"/>
        <item x="69"/>
        <item x="61"/>
        <item x="68"/>
        <item x="60"/>
        <item x="67"/>
        <item x="56"/>
        <item x="64"/>
        <item x="65"/>
        <item x="58"/>
        <item x="66"/>
        <item x="63"/>
        <item x="71"/>
        <item x="55"/>
        <item x="54"/>
        <item x="44"/>
        <item x="38"/>
        <item x="52"/>
        <item x="37"/>
        <item x="53"/>
        <item x="51"/>
        <item x="36"/>
        <item x="57"/>
        <item x="41"/>
        <item x="42"/>
        <item x="47"/>
        <item x="40"/>
        <item x="46"/>
        <item x="39"/>
        <item x="45"/>
        <item x="49"/>
        <item x="43"/>
        <item x="48"/>
        <item x="50"/>
        <item x="139"/>
        <item x="137"/>
        <item x="131"/>
        <item x="136"/>
        <item x="134"/>
        <item x="126"/>
        <item x="128"/>
        <item x="146"/>
        <item x="4"/>
        <item x="14"/>
        <item x="15"/>
        <item x="77"/>
        <item x="78"/>
        <item x="81"/>
        <item x="80"/>
        <item x="83"/>
        <item x="84"/>
        <item x="85"/>
        <item x="86"/>
        <item x="6"/>
        <item x="16"/>
        <item x="124"/>
        <item x="122"/>
        <item x="123"/>
        <item x="34"/>
        <item x="138"/>
        <item x="132"/>
        <item x="135"/>
        <item x="133"/>
        <item x="127"/>
        <item x="130"/>
        <item x="129"/>
        <item x="147"/>
        <item x="3"/>
        <item x="2"/>
        <item x="1"/>
        <item x="116"/>
        <item x="0"/>
        <item x="79"/>
        <item x="82"/>
        <item x="87"/>
        <item x="7"/>
        <item x="121"/>
        <item x="35"/>
        <item x="125"/>
        <item x="148"/>
        <item x="1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NuevoSaldo" fld="13" baseField="0" baseItem="0"/>
    <dataField name="Suma de volumen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2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multipleFieldFilters="0">
  <location ref="A3:L16" firstHeaderRow="1" firstDataRow="3" firstDataCol="2"/>
  <pivotFields count="28">
    <pivotField compact="0" outline="0" showAll="0"/>
    <pivotField compact="0" outline="0" showAll="0"/>
    <pivotField compact="0" outline="0" showAll="0"/>
    <pivotField axis="axisRow" compact="0" outline="0" showAll="0" sortType="descending" defaultSubtotal="0">
      <items count="48">
        <item h="1" x="15"/>
        <item h="1" x="13"/>
        <item h="1" x="12"/>
        <item h="1" x="11"/>
        <item h="1" x="10"/>
        <item h="1" x="20"/>
        <item h="1" x="21"/>
        <item h="1" x="30"/>
        <item h="1" x="4"/>
        <item h="1" x="32"/>
        <item h="1" x="33"/>
        <item h="1" x="34"/>
        <item h="1" x="35"/>
        <item h="1" x="16"/>
        <item h="1" x="17"/>
        <item h="1" x="18"/>
        <item h="1" x="19"/>
        <item h="1" x="31"/>
        <item h="1" x="29"/>
        <item h="1" x="26"/>
        <item h="1" x="27"/>
        <item h="1" x="28"/>
        <item h="1" x="14"/>
        <item h="1" x="25"/>
        <item h="1" x="22"/>
        <item h="1" x="23"/>
        <item h="1" x="24"/>
        <item h="1" x="43"/>
        <item h="1" x="44"/>
        <item h="1" x="45"/>
        <item h="1" x="46"/>
        <item x="5"/>
        <item x="7"/>
        <item x="6"/>
        <item h="1" x="1"/>
        <item h="1" x="3"/>
        <item h="1" x="2"/>
        <item h="1" x="0"/>
        <item h="1" x="36"/>
        <item h="1" x="37"/>
        <item h="1" x="38"/>
        <item h="1" m="1" x="47"/>
        <item h="1" x="9"/>
        <item h="1" x="42"/>
        <item h="1" x="39"/>
        <item h="1" x="40"/>
        <item h="1" x="41"/>
        <item h="1" x="8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 defaultSubtotal="0"/>
    <pivotField axis="axisCol" compact="0" outline="0" showAll="0">
      <items count="6">
        <item x="3"/>
        <item x="0"/>
        <item x="1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09">
        <item x="18"/>
        <item x="46"/>
        <item m="1" x="76"/>
        <item x="16"/>
        <item x="44"/>
        <item m="1" x="83"/>
        <item x="43"/>
        <item x="45"/>
        <item x="26"/>
        <item x="9"/>
        <item m="1" x="74"/>
        <item x="8"/>
        <item x="1"/>
        <item m="1" x="73"/>
        <item m="1" x="95"/>
        <item x="0"/>
        <item x="56"/>
        <item x="57"/>
        <item x="32"/>
        <item x="17"/>
        <item m="1" x="78"/>
        <item x="7"/>
        <item m="1" x="87"/>
        <item x="62"/>
        <item x="51"/>
        <item m="1" x="86"/>
        <item x="19"/>
        <item m="1" x="93"/>
        <item x="39"/>
        <item m="1" x="72"/>
        <item m="1" x="94"/>
        <item x="41"/>
        <item x="20"/>
        <item x="10"/>
        <item x="30"/>
        <item x="47"/>
        <item x="38"/>
        <item m="1" x="66"/>
        <item m="1" x="81"/>
        <item m="1" x="105"/>
        <item m="1" x="75"/>
        <item m="1" x="85"/>
        <item x="53"/>
        <item x="54"/>
        <item x="11"/>
        <item x="13"/>
        <item m="1" x="106"/>
        <item x="61"/>
        <item x="50"/>
        <item m="1" x="71"/>
        <item m="1" x="107"/>
        <item m="1" x="82"/>
        <item x="42"/>
        <item m="1" x="79"/>
        <item x="33"/>
        <item x="23"/>
        <item x="55"/>
        <item x="58"/>
        <item m="1" x="99"/>
        <item x="28"/>
        <item x="59"/>
        <item m="1" x="97"/>
        <item m="1" x="68"/>
        <item x="49"/>
        <item m="1" x="96"/>
        <item m="1" x="100"/>
        <item m="1" x="92"/>
        <item x="31"/>
        <item m="1" x="101"/>
        <item m="1" x="89"/>
        <item x="34"/>
        <item x="29"/>
        <item m="1" x="70"/>
        <item x="15"/>
        <item x="3"/>
        <item x="52"/>
        <item x="40"/>
        <item x="14"/>
        <item m="1" x="80"/>
        <item x="4"/>
        <item m="1" x="67"/>
        <item m="1" x="84"/>
        <item m="1" x="88"/>
        <item x="6"/>
        <item m="1" x="103"/>
        <item x="27"/>
        <item x="24"/>
        <item m="1" x="65"/>
        <item x="60"/>
        <item x="12"/>
        <item m="1" x="91"/>
        <item x="37"/>
        <item x="48"/>
        <item x="5"/>
        <item m="1" x="90"/>
        <item x="63"/>
        <item m="1" x="98"/>
        <item m="1" x="104"/>
        <item x="35"/>
        <item x="25"/>
        <item m="1" x="69"/>
        <item x="36"/>
        <item x="64"/>
        <item x="21"/>
        <item m="1" x="102"/>
        <item m="1" x="77"/>
        <item x="22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/>
  </pivotFields>
  <rowFields count="2">
    <field x="3"/>
    <field x="20"/>
  </rowFields>
  <rowItems count="11">
    <i>
      <x v="31"/>
      <x v="3"/>
    </i>
    <i r="1">
      <x v="19"/>
    </i>
    <i r="1">
      <x v="73"/>
    </i>
    <i>
      <x v="33"/>
      <x/>
    </i>
    <i r="1">
      <x v="26"/>
    </i>
    <i r="1">
      <x v="32"/>
    </i>
    <i>
      <x v="32"/>
      <x v="55"/>
    </i>
    <i r="1">
      <x v="86"/>
    </i>
    <i r="1">
      <x v="103"/>
    </i>
    <i r="1">
      <x v="106"/>
    </i>
    <i t="grand">
      <x/>
    </i>
  </rowItems>
  <colFields count="2">
    <field x="5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PRODUCCION" fld="24" baseField="3" baseItem="0"/>
    <dataField name="Suma de Producción sugerida abril volumen" fld="25" baseField="4" baseItem="0"/>
  </dataFields>
  <formats count="37">
    <format dxfId="294">
      <pivotArea outline="0" collapsedLevelsAreSubtotals="1" fieldPosition="0">
        <references count="1">
          <reference field="3" count="1" selected="0" defaultSubtotal="1">
            <x v="41"/>
          </reference>
        </references>
      </pivotArea>
    </format>
    <format dxfId="293">
      <pivotArea dataOnly="0" labelOnly="1" outline="0" fieldPosition="0">
        <references count="1">
          <reference field="3" count="1" defaultSubtotal="1">
            <x v="41"/>
          </reference>
        </references>
      </pivotArea>
    </format>
    <format dxfId="292">
      <pivotArea outline="0" collapsedLevelsAreSubtotals="1" fieldPosition="0">
        <references count="1">
          <reference field="3" count="1" selected="0" defaultSubtotal="1">
            <x v="31"/>
          </reference>
        </references>
      </pivotArea>
    </format>
    <format dxfId="291">
      <pivotArea dataOnly="0" labelOnly="1" outline="0" fieldPosition="0">
        <references count="1">
          <reference field="3" count="1" defaultSubtotal="1">
            <x v="31"/>
          </reference>
        </references>
      </pivotArea>
    </format>
    <format dxfId="290">
      <pivotArea outline="0" collapsedLevelsAreSubtotals="1" fieldPosition="0">
        <references count="1">
          <reference field="3" count="1" selected="0" defaultSubtotal="1">
            <x v="24"/>
          </reference>
        </references>
      </pivotArea>
    </format>
    <format dxfId="289">
      <pivotArea dataOnly="0" labelOnly="1" outline="0" fieldPosition="0">
        <references count="1">
          <reference field="3" count="1" defaultSubtotal="1">
            <x v="24"/>
          </reference>
        </references>
      </pivotArea>
    </format>
    <format dxfId="288">
      <pivotArea outline="0" collapsedLevelsAreSubtotals="1" fieldPosition="0">
        <references count="1">
          <reference field="3" count="1" selected="0" defaultSubtotal="1">
            <x v="26"/>
          </reference>
        </references>
      </pivotArea>
    </format>
    <format dxfId="287">
      <pivotArea dataOnly="0" labelOnly="1" outline="0" fieldPosition="0">
        <references count="1">
          <reference field="3" count="1" defaultSubtotal="1">
            <x v="26"/>
          </reference>
        </references>
      </pivotArea>
    </format>
    <format dxfId="286">
      <pivotArea outline="0" collapsedLevelsAreSubtotals="1" fieldPosition="0">
        <references count="1">
          <reference field="3" count="1" selected="0" defaultSubtotal="1">
            <x v="1"/>
          </reference>
        </references>
      </pivotArea>
    </format>
    <format dxfId="285">
      <pivotArea dataOnly="0" labelOnly="1" outline="0" fieldPosition="0">
        <references count="1">
          <reference field="3" count="1" defaultSubtotal="1">
            <x v="1"/>
          </reference>
        </references>
      </pivotArea>
    </format>
    <format dxfId="284">
      <pivotArea outline="0" collapsedLevelsAreSubtotals="1" fieldPosition="0">
        <references count="1">
          <reference field="3" count="1" selected="0" defaultSubtotal="1">
            <x v="2"/>
          </reference>
        </references>
      </pivotArea>
    </format>
    <format dxfId="283">
      <pivotArea dataOnly="0" labelOnly="1" outline="0" fieldPosition="0">
        <references count="1">
          <reference field="3" count="1" defaultSubtotal="1">
            <x v="2"/>
          </reference>
        </references>
      </pivotArea>
    </format>
    <format dxfId="282">
      <pivotArea outline="0" collapsedLevelsAreSubtotals="1" fieldPosition="0">
        <references count="1">
          <reference field="3" count="1" selected="0" defaultSubtotal="1">
            <x v="3"/>
          </reference>
        </references>
      </pivotArea>
    </format>
    <format dxfId="281">
      <pivotArea dataOnly="0" labelOnly="1" outline="0" fieldPosition="0">
        <references count="1">
          <reference field="3" count="1" defaultSubtotal="1">
            <x v="3"/>
          </reference>
        </references>
      </pivotArea>
    </format>
    <format dxfId="280">
      <pivotArea outline="0" collapsedLevelsAreSubtotals="1" fieldPosition="0">
        <references count="1">
          <reference field="3" count="1" selected="0" defaultSubtotal="1">
            <x v="15"/>
          </reference>
        </references>
      </pivotArea>
    </format>
    <format dxfId="279">
      <pivotArea dataOnly="0" labelOnly="1" outline="0" fieldPosition="0">
        <references count="1">
          <reference field="3" count="1" defaultSubtotal="1">
            <x v="15"/>
          </reference>
        </references>
      </pivotArea>
    </format>
    <format dxfId="278">
      <pivotArea outline="0" collapsedLevelsAreSubtotals="1" fieldPosition="0">
        <references count="1">
          <reference field="3" count="1" selected="0" defaultSubtotal="1">
            <x v="8"/>
          </reference>
        </references>
      </pivotArea>
    </format>
    <format dxfId="277">
      <pivotArea dataOnly="0" labelOnly="1" outline="0" fieldPosition="0">
        <references count="1">
          <reference field="3" count="1" defaultSubtotal="1">
            <x v="8"/>
          </reference>
        </references>
      </pivotArea>
    </format>
    <format dxfId="276">
      <pivotArea outline="0" collapsedLevelsAreSubtotals="1" fieldPosition="0">
        <references count="1">
          <reference field="3" count="1" selected="0" defaultSubtotal="1">
            <x v="34"/>
          </reference>
        </references>
      </pivotArea>
    </format>
    <format dxfId="275">
      <pivotArea dataOnly="0" labelOnly="1" outline="0" fieldPosition="0">
        <references count="1">
          <reference field="3" count="1" defaultSubtotal="1">
            <x v="34"/>
          </reference>
        </references>
      </pivotArea>
    </format>
    <format dxfId="274">
      <pivotArea outline="0" collapsedLevelsAreSubtotals="1" fieldPosition="0">
        <references count="1">
          <reference field="3" count="1" selected="0" defaultSubtotal="1">
            <x v="0"/>
          </reference>
        </references>
      </pivotArea>
    </format>
    <format dxfId="273">
      <pivotArea dataOnly="0" labelOnly="1" outline="0" fieldPosition="0">
        <references count="1">
          <reference field="3" count="1" defaultSubtotal="1">
            <x v="0"/>
          </reference>
        </references>
      </pivotArea>
    </format>
    <format dxfId="272">
      <pivotArea outline="0" collapsedLevelsAreSubtotals="1" fieldPosition="0">
        <references count="1">
          <reference field="3" count="1" selected="0" defaultSubtotal="1">
            <x v="5"/>
          </reference>
        </references>
      </pivotArea>
    </format>
    <format dxfId="271">
      <pivotArea dataOnly="0" labelOnly="1" outline="0" fieldPosition="0">
        <references count="1">
          <reference field="3" count="1" defaultSubtotal="1">
            <x v="5"/>
          </reference>
        </references>
      </pivotArea>
    </format>
    <format dxfId="270">
      <pivotArea outline="0" collapsedLevelsAreSubtotals="1" fieldPosition="0">
        <references count="1">
          <reference field="3" count="1" selected="0" defaultSubtotal="1">
            <x v="16"/>
          </reference>
        </references>
      </pivotArea>
    </format>
    <format dxfId="269">
      <pivotArea dataOnly="0" labelOnly="1" outline="0" fieldPosition="0">
        <references count="1">
          <reference field="3" count="1" defaultSubtotal="1">
            <x v="16"/>
          </reference>
        </references>
      </pivotArea>
    </format>
    <format dxfId="268">
      <pivotArea outline="0" collapsedLevelsAreSubtotals="1" fieldPosition="0">
        <references count="1">
          <reference field="3" count="1" selected="0" defaultSubtotal="1">
            <x v="22"/>
          </reference>
        </references>
      </pivotArea>
    </format>
    <format dxfId="267">
      <pivotArea dataOnly="0" labelOnly="1" outline="0" fieldPosition="0">
        <references count="1">
          <reference field="3" count="1" defaultSubtotal="1">
            <x v="22"/>
          </reference>
        </references>
      </pivotArea>
    </format>
    <format dxfId="266">
      <pivotArea outline="0" collapsedLevelsAreSubtotals="1" fieldPosition="0">
        <references count="1">
          <reference field="3" count="1" selected="0" defaultSubtotal="1">
            <x v="23"/>
          </reference>
        </references>
      </pivotArea>
    </format>
    <format dxfId="265">
      <pivotArea dataOnly="0" labelOnly="1" outline="0" fieldPosition="0">
        <references count="1">
          <reference field="3" count="1" defaultSubtotal="1">
            <x v="23"/>
          </reference>
        </references>
      </pivotArea>
    </format>
    <format dxfId="264">
      <pivotArea outline="0" collapsedLevelsAreSubtotals="1" fieldPosition="0">
        <references count="1">
          <reference field="3" count="1" selected="0" defaultSubtotal="1">
            <x v="4"/>
          </reference>
        </references>
      </pivotArea>
    </format>
    <format dxfId="263">
      <pivotArea dataOnly="0" labelOnly="1" outline="0" fieldPosition="0">
        <references count="1">
          <reference field="3" count="1" defaultSubtotal="1">
            <x v="4"/>
          </reference>
        </references>
      </pivotArea>
    </format>
    <format dxfId="262">
      <pivotArea outline="0" collapsedLevelsAreSubtotals="1" fieldPosition="0">
        <references count="1">
          <reference field="3" count="1" selected="0" defaultSubtotal="1">
            <x v="11"/>
          </reference>
        </references>
      </pivotArea>
    </format>
    <format dxfId="261">
      <pivotArea dataOnly="0" labelOnly="1" outline="0" fieldPosition="0">
        <references count="1">
          <reference field="3" count="1" defaultSubtotal="1">
            <x v="11"/>
          </reference>
        </references>
      </pivotArea>
    </format>
    <format dxfId="260">
      <pivotArea outline="0" collapsedLevelsAreSubtotals="1" fieldPosition="0">
        <references count="1">
          <reference field="3" count="1" selected="0" defaultSubtotal="1">
            <x v="37"/>
          </reference>
        </references>
      </pivotArea>
    </format>
    <format dxfId="259">
      <pivotArea dataOnly="0" labelOnly="1" outline="0" fieldPosition="0">
        <references count="1">
          <reference field="3" count="1" defaultSubtotal="1">
            <x v="37"/>
          </reference>
        </references>
      </pivotArea>
    </format>
    <format dxfId="258">
      <pivotArea dataOnly="0" labelOnly="1" outline="0" fieldPosition="0">
        <references count="1">
          <reference field="20" count="0"/>
        </references>
      </pivotArea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B467:D586" firstHeaderRow="1" firstDataRow="1" firstDataCol="2"/>
  <pivotFields count="9">
    <pivotField showAll="0"/>
    <pivotField axis="axisRow" outline="0" showAll="0" defaultSubtotal="0">
      <items count="124">
        <item x="51"/>
        <item x="50"/>
        <item x="11"/>
        <item x="83"/>
        <item x="24"/>
        <item x="103"/>
        <item x="3"/>
        <item x="15"/>
        <item x="86"/>
        <item x="55"/>
        <item x="9"/>
        <item x="46"/>
        <item x="77"/>
        <item x="76"/>
        <item x="115"/>
        <item x="91"/>
        <item x="61"/>
        <item x="47"/>
        <item x="6"/>
        <item x="7"/>
        <item x="93"/>
        <item x="70"/>
        <item m="1" x="119"/>
        <item m="1" x="120"/>
        <item m="1" x="121"/>
        <item m="1" x="122"/>
        <item m="1" x="123"/>
        <item m="1" x="118"/>
        <item x="74"/>
        <item x="67"/>
        <item x="16"/>
        <item x="75"/>
        <item x="82"/>
        <item x="80"/>
        <item x="17"/>
        <item x="18"/>
        <item x="92"/>
        <item x="85"/>
        <item x="34"/>
        <item x="72"/>
        <item x="45"/>
        <item x="63"/>
        <item x="56"/>
        <item x="19"/>
        <item x="105"/>
        <item x="104"/>
        <item x="62"/>
        <item x="66"/>
        <item x="94"/>
        <item x="114"/>
        <item x="71"/>
        <item x="36"/>
        <item x="101"/>
        <item x="26"/>
        <item x="89"/>
        <item x="69"/>
        <item x="79"/>
        <item x="53"/>
        <item x="39"/>
        <item x="96"/>
        <item x="112"/>
        <item x="100"/>
        <item x="57"/>
        <item x="107"/>
        <item x="97"/>
        <item x="108"/>
        <item x="102"/>
        <item x="109"/>
        <item x="60"/>
        <item x="48"/>
        <item x="54"/>
        <item x="116"/>
        <item x="59"/>
        <item x="98"/>
        <item x="78"/>
        <item x="49"/>
        <item x="32"/>
        <item x="87"/>
        <item x="84"/>
        <item x="25"/>
        <item x="14"/>
        <item x="28"/>
        <item x="8"/>
        <item x="52"/>
        <item x="1"/>
        <item x="13"/>
        <item x="38"/>
        <item x="4"/>
        <item x="90"/>
        <item x="30"/>
        <item x="29"/>
        <item x="5"/>
        <item x="42"/>
        <item x="31"/>
        <item x="10"/>
        <item x="73"/>
        <item x="58"/>
        <item x="37"/>
        <item x="44"/>
        <item x="88"/>
        <item x="117"/>
        <item x="110"/>
        <item x="68"/>
        <item x="40"/>
        <item x="41"/>
        <item x="65"/>
        <item x="21"/>
        <item x="64"/>
        <item x="2"/>
        <item x="23"/>
        <item x="22"/>
        <item x="27"/>
        <item x="99"/>
        <item x="12"/>
        <item x="43"/>
        <item x="33"/>
        <item x="111"/>
        <item x="106"/>
        <item x="113"/>
        <item x="95"/>
        <item x="35"/>
        <item x="20"/>
        <item x="0"/>
        <item x="81"/>
      </items>
    </pivotField>
    <pivotField axis="axisRow" outline="0" showAll="0" defaultSubtotal="0">
      <items count="139">
        <item x="77"/>
        <item x="3"/>
        <item m="1" x="136"/>
        <item m="1" x="118"/>
        <item m="1" x="119"/>
        <item x="79"/>
        <item x="53"/>
        <item x="31"/>
        <item x="10"/>
        <item x="69"/>
        <item m="1" x="125"/>
        <item x="37"/>
        <item x="44"/>
        <item x="88"/>
        <item x="91"/>
        <item x="18"/>
        <item x="17"/>
        <item x="111"/>
        <item x="117"/>
        <item x="98"/>
        <item x="9"/>
        <item x="76"/>
        <item x="46"/>
        <item x="97"/>
        <item x="57"/>
        <item x="107"/>
        <item x="112"/>
        <item x="39"/>
        <item x="96"/>
        <item x="103"/>
        <item x="11"/>
        <item x="61"/>
        <item x="84"/>
        <item x="25"/>
        <item m="1" x="129"/>
        <item m="1" x="135"/>
        <item x="6"/>
        <item x="7"/>
        <item m="1" x="124"/>
        <item x="16"/>
        <item x="75"/>
        <item x="67"/>
        <item x="74"/>
        <item x="48"/>
        <item x="86"/>
        <item x="106"/>
        <item x="102"/>
        <item x="108"/>
        <item x="109"/>
        <item x="60"/>
        <item x="54"/>
        <item x="80"/>
        <item m="1" x="134"/>
        <item x="100"/>
        <item x="87"/>
        <item x="78"/>
        <item x="32"/>
        <item x="49"/>
        <item x="82"/>
        <item x="45"/>
        <item x="34"/>
        <item x="72"/>
        <item x="105"/>
        <item x="19"/>
        <item m="1" x="138"/>
        <item m="1" x="132"/>
        <item x="81"/>
        <item x="89"/>
        <item x="26"/>
        <item x="40"/>
        <item x="90"/>
        <item x="30"/>
        <item x="29"/>
        <item x="5"/>
        <item x="21"/>
        <item x="41"/>
        <item x="65"/>
        <item x="64"/>
        <item x="14"/>
        <item x="70"/>
        <item x="93"/>
        <item m="1" x="131"/>
        <item x="73"/>
        <item x="58"/>
        <item x="116"/>
        <item x="59"/>
        <item x="51"/>
        <item x="50"/>
        <item x="110"/>
        <item x="68"/>
        <item x="113"/>
        <item x="95"/>
        <item x="35"/>
        <item x="24"/>
        <item x="83"/>
        <item x="55"/>
        <item m="1" x="127"/>
        <item m="1" x="130"/>
        <item m="1" x="121"/>
        <item x="99"/>
        <item x="43"/>
        <item x="33"/>
        <item x="12"/>
        <item x="20"/>
        <item x="0"/>
        <item x="2"/>
        <item x="22"/>
        <item x="27"/>
        <item x="23"/>
        <item x="62"/>
        <item x="104"/>
        <item x="66"/>
        <item x="36"/>
        <item x="71"/>
        <item m="1" x="122"/>
        <item x="28"/>
        <item m="1" x="133"/>
        <item x="115"/>
        <item x="94"/>
        <item x="114"/>
        <item x="8"/>
        <item m="1" x="128"/>
        <item x="52"/>
        <item m="1" x="137"/>
        <item x="63"/>
        <item x="56"/>
        <item x="92"/>
        <item x="85"/>
        <item x="47"/>
        <item x="15"/>
        <item m="1" x="126"/>
        <item m="1" x="123"/>
        <item x="42"/>
        <item x="101"/>
        <item x="4"/>
        <item x="13"/>
        <item x="1"/>
        <item m="1" x="120"/>
        <item x="38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1"/>
    <field x="2"/>
  </rowFields>
  <rowItems count="119">
    <i>
      <x/>
      <x v="86"/>
    </i>
    <i>
      <x v="1"/>
      <x v="87"/>
    </i>
    <i>
      <x v="2"/>
      <x v="30"/>
    </i>
    <i>
      <x v="3"/>
      <x v="94"/>
    </i>
    <i>
      <x v="4"/>
      <x v="93"/>
    </i>
    <i>
      <x v="5"/>
      <x v="29"/>
    </i>
    <i>
      <x v="6"/>
      <x v="1"/>
    </i>
    <i>
      <x v="7"/>
      <x v="129"/>
    </i>
    <i>
      <x v="8"/>
      <x v="44"/>
    </i>
    <i>
      <x v="9"/>
      <x v="95"/>
    </i>
    <i>
      <x v="10"/>
      <x v="20"/>
    </i>
    <i>
      <x v="11"/>
      <x v="22"/>
    </i>
    <i>
      <x v="12"/>
      <x/>
    </i>
    <i>
      <x v="13"/>
      <x v="21"/>
    </i>
    <i>
      <x v="14"/>
      <x v="117"/>
    </i>
    <i>
      <x v="15"/>
      <x v="14"/>
    </i>
    <i>
      <x v="16"/>
      <x v="31"/>
    </i>
    <i>
      <x v="17"/>
      <x v="128"/>
    </i>
    <i>
      <x v="18"/>
      <x v="36"/>
    </i>
    <i>
      <x v="19"/>
      <x v="37"/>
    </i>
    <i>
      <x v="20"/>
      <x v="80"/>
    </i>
    <i>
      <x v="21"/>
      <x v="79"/>
    </i>
    <i>
      <x v="28"/>
      <x v="42"/>
    </i>
    <i>
      <x v="29"/>
      <x v="41"/>
    </i>
    <i>
      <x v="30"/>
      <x v="39"/>
    </i>
    <i>
      <x v="31"/>
      <x v="40"/>
    </i>
    <i>
      <x v="32"/>
      <x v="58"/>
    </i>
    <i>
      <x v="33"/>
      <x v="51"/>
    </i>
    <i>
      <x v="34"/>
      <x v="16"/>
    </i>
    <i>
      <x v="35"/>
      <x v="15"/>
    </i>
    <i>
      <x v="36"/>
      <x v="126"/>
    </i>
    <i>
      <x v="37"/>
      <x v="127"/>
    </i>
    <i>
      <x v="38"/>
      <x v="60"/>
    </i>
    <i>
      <x v="39"/>
      <x v="61"/>
    </i>
    <i>
      <x v="40"/>
      <x v="59"/>
    </i>
    <i>
      <x v="41"/>
      <x v="124"/>
    </i>
    <i>
      <x v="42"/>
      <x v="125"/>
    </i>
    <i>
      <x v="43"/>
      <x v="63"/>
    </i>
    <i>
      <x v="44"/>
      <x v="62"/>
    </i>
    <i>
      <x v="45"/>
      <x v="110"/>
    </i>
    <i>
      <x v="46"/>
      <x v="109"/>
    </i>
    <i>
      <x v="47"/>
      <x v="111"/>
    </i>
    <i>
      <x v="48"/>
      <x v="118"/>
    </i>
    <i>
      <x v="49"/>
      <x v="119"/>
    </i>
    <i>
      <x v="50"/>
      <x v="113"/>
    </i>
    <i>
      <x v="51"/>
      <x v="112"/>
    </i>
    <i>
      <x v="52"/>
      <x v="133"/>
    </i>
    <i>
      <x v="53"/>
      <x v="68"/>
    </i>
    <i>
      <x v="54"/>
      <x v="67"/>
    </i>
    <i>
      <x v="55"/>
      <x v="9"/>
    </i>
    <i>
      <x v="56"/>
      <x v="5"/>
    </i>
    <i>
      <x v="57"/>
      <x v="6"/>
    </i>
    <i>
      <x v="58"/>
      <x v="27"/>
    </i>
    <i>
      <x v="59"/>
      <x v="28"/>
    </i>
    <i>
      <x v="60"/>
      <x v="26"/>
    </i>
    <i>
      <x v="61"/>
      <x v="53"/>
    </i>
    <i>
      <x v="62"/>
      <x v="24"/>
    </i>
    <i>
      <x v="63"/>
      <x v="25"/>
    </i>
    <i>
      <x v="64"/>
      <x v="23"/>
    </i>
    <i>
      <x v="65"/>
      <x v="47"/>
    </i>
    <i>
      <x v="66"/>
      <x v="46"/>
    </i>
    <i>
      <x v="67"/>
      <x v="48"/>
    </i>
    <i>
      <x v="68"/>
      <x v="49"/>
    </i>
    <i>
      <x v="69"/>
      <x v="43"/>
    </i>
    <i>
      <x v="70"/>
      <x v="50"/>
    </i>
    <i>
      <x v="71"/>
      <x v="84"/>
    </i>
    <i>
      <x v="72"/>
      <x v="85"/>
    </i>
    <i>
      <x v="73"/>
      <x v="19"/>
    </i>
    <i>
      <x v="74"/>
      <x v="55"/>
    </i>
    <i>
      <x v="75"/>
      <x v="57"/>
    </i>
    <i>
      <x v="76"/>
      <x v="56"/>
    </i>
    <i>
      <x v="77"/>
      <x v="54"/>
    </i>
    <i>
      <x v="78"/>
      <x v="32"/>
    </i>
    <i>
      <x v="79"/>
      <x v="33"/>
    </i>
    <i>
      <x v="80"/>
      <x v="78"/>
    </i>
    <i>
      <x v="81"/>
      <x v="115"/>
    </i>
    <i>
      <x v="82"/>
      <x v="120"/>
    </i>
    <i>
      <x v="83"/>
      <x v="122"/>
    </i>
    <i>
      <x v="84"/>
      <x v="136"/>
    </i>
    <i>
      <x v="85"/>
      <x v="135"/>
    </i>
    <i>
      <x v="86"/>
      <x v="138"/>
    </i>
    <i>
      <x v="87"/>
      <x v="134"/>
    </i>
    <i>
      <x v="88"/>
      <x v="70"/>
    </i>
    <i>
      <x v="89"/>
      <x v="71"/>
    </i>
    <i>
      <x v="90"/>
      <x v="72"/>
    </i>
    <i>
      <x v="91"/>
      <x v="73"/>
    </i>
    <i>
      <x v="92"/>
      <x v="132"/>
    </i>
    <i>
      <x v="93"/>
      <x v="7"/>
    </i>
    <i>
      <x v="94"/>
      <x v="8"/>
    </i>
    <i>
      <x v="95"/>
      <x v="82"/>
    </i>
    <i>
      <x v="96"/>
      <x v="83"/>
    </i>
    <i>
      <x v="97"/>
      <x v="11"/>
    </i>
    <i>
      <x v="98"/>
      <x v="12"/>
    </i>
    <i>
      <x v="99"/>
      <x v="13"/>
    </i>
    <i>
      <x v="100"/>
      <x v="18"/>
    </i>
    <i>
      <x v="101"/>
      <x v="88"/>
    </i>
    <i>
      <x v="102"/>
      <x v="89"/>
    </i>
    <i>
      <x v="103"/>
      <x v="69"/>
    </i>
    <i>
      <x v="104"/>
      <x v="75"/>
    </i>
    <i>
      <x v="105"/>
      <x v="76"/>
    </i>
    <i>
      <x v="106"/>
      <x v="74"/>
    </i>
    <i>
      <x v="107"/>
      <x v="77"/>
    </i>
    <i>
      <x v="108"/>
      <x v="105"/>
    </i>
    <i>
      <x v="109"/>
      <x v="108"/>
    </i>
    <i>
      <x v="110"/>
      <x v="106"/>
    </i>
    <i>
      <x v="111"/>
      <x v="107"/>
    </i>
    <i>
      <x v="112"/>
      <x v="99"/>
    </i>
    <i>
      <x v="113"/>
      <x v="102"/>
    </i>
    <i>
      <x v="114"/>
      <x v="100"/>
    </i>
    <i>
      <x v="115"/>
      <x v="101"/>
    </i>
    <i>
      <x v="116"/>
      <x v="17"/>
    </i>
    <i>
      <x v="117"/>
      <x v="45"/>
    </i>
    <i>
      <x v="118"/>
      <x v="90"/>
    </i>
    <i>
      <x v="119"/>
      <x v="91"/>
    </i>
    <i>
      <x v="120"/>
      <x v="92"/>
    </i>
    <i>
      <x v="121"/>
      <x v="103"/>
    </i>
    <i>
      <x v="122"/>
      <x v="104"/>
    </i>
    <i>
      <x v="123"/>
      <x v="66"/>
    </i>
    <i t="grand">
      <x/>
    </i>
  </rowItems>
  <colItems count="1">
    <i/>
  </colItems>
  <dataFields count="1">
    <dataField name="Suma de Cant" fld="3" baseField="0" baseItem="0"/>
  </dataFields>
  <formats count="12">
    <format dxfId="190">
      <pivotArea field="1" type="button" dataOnly="0" labelOnly="1" outline="0" axis="axisRow" fieldPosition="0"/>
    </format>
    <format dxfId="18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8">
      <pivotArea dataOnly="0" labelOnly="1" fieldPosition="0">
        <references count="1">
          <reference field="1" count="43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</reference>
        </references>
      </pivotArea>
    </format>
    <format dxfId="187">
      <pivotArea dataOnly="0" labelOnly="1" fieldPosition="0">
        <references count="1">
          <reference field="1" count="31"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</reference>
        </references>
      </pivotArea>
    </format>
    <format dxfId="186">
      <pivotArea dataOnly="0" labelOnly="1" grandRow="1" outline="0" fieldPosition="0"/>
    </format>
    <format dxfId="185">
      <pivotArea outline="0" collapsedLevelsAreSubtotals="1" fieldPosition="0">
        <references count="2">
          <reference field="1" count="1" selected="0">
            <x v="59"/>
          </reference>
          <reference field="2" count="1" selected="0">
            <x v="28"/>
          </reference>
        </references>
      </pivotArea>
    </format>
    <format dxfId="184">
      <pivotArea outline="0" collapsedLevelsAreSubtotals="1" fieldPosition="0">
        <references count="2">
          <reference field="1" count="1" selected="0">
            <x v="108"/>
          </reference>
          <reference field="2" count="1" selected="0">
            <x v="105"/>
          </reference>
        </references>
      </pivotArea>
    </format>
    <format dxfId="183">
      <pivotArea dataOnly="0" labelOnly="1" fieldPosition="0">
        <references count="1">
          <reference field="1" count="1">
            <x v="108"/>
          </reference>
        </references>
      </pivotArea>
    </format>
    <format dxfId="182">
      <pivotArea dataOnly="0" labelOnly="1" fieldPosition="0">
        <references count="2">
          <reference field="1" count="1" selected="0">
            <x v="108"/>
          </reference>
          <reference field="2" count="1">
            <x v="105"/>
          </reference>
        </references>
      </pivotArea>
    </format>
    <format dxfId="181">
      <pivotArea outline="0" collapsedLevelsAreSubtotals="1" fieldPosition="0">
        <references count="2">
          <reference field="1" count="1" selected="0">
            <x v="30"/>
          </reference>
          <reference field="2" count="1" selected="0">
            <x v="39"/>
          </reference>
        </references>
      </pivotArea>
    </format>
    <format dxfId="180">
      <pivotArea dataOnly="0" labelOnly="1" fieldPosition="0">
        <references count="1">
          <reference field="1" count="1">
            <x v="30"/>
          </reference>
        </references>
      </pivotArea>
    </format>
    <format dxfId="179">
      <pivotArea dataOnly="0" labelOnly="1" fieldPosition="0">
        <references count="2">
          <reference field="1" count="1" selected="0">
            <x v="30"/>
          </reference>
          <reference field="2" count="1">
            <x v="39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2" cacheId="8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multipleFieldFilters="0">
  <location ref="G3:I31" firstHeaderRow="1" firstDataRow="1" firstDataCol="2"/>
  <pivotFields count="4">
    <pivotField compact="0" outline="0" showAll="0" defaultSubtotal="0"/>
    <pivotField axis="axisRow" compact="0" outline="0" showAll="0" defaultSubtotal="0">
      <items count="27">
        <item x="0"/>
        <item x="1"/>
        <item x="5"/>
        <item x="12"/>
        <item x="21"/>
        <item x="9"/>
        <item x="14"/>
        <item x="17"/>
        <item x="26"/>
        <item x="4"/>
        <item x="6"/>
        <item x="10"/>
        <item x="16"/>
        <item x="24"/>
        <item x="11"/>
        <item x="7"/>
        <item x="8"/>
        <item x="15"/>
        <item x="18"/>
        <item x="25"/>
        <item x="2"/>
        <item x="3"/>
        <item x="13"/>
        <item x="22"/>
        <item x="23"/>
        <item x="19"/>
        <item x="20"/>
      </items>
    </pivotField>
    <pivotField axis="axisRow" compact="0" outline="0" showAll="0" defaultSubtotal="0">
      <items count="27">
        <item x="0"/>
        <item x="12"/>
        <item x="1"/>
        <item x="5"/>
        <item x="26"/>
        <item x="17"/>
        <item x="13"/>
        <item x="19"/>
        <item x="23"/>
        <item x="22"/>
        <item x="20"/>
        <item x="7"/>
        <item x="24"/>
        <item x="10"/>
        <item x="9"/>
        <item x="16"/>
        <item x="11"/>
        <item x="8"/>
        <item x="15"/>
        <item x="18"/>
        <item x="25"/>
        <item x="2"/>
        <item x="3"/>
        <item x="6"/>
        <item x="14"/>
        <item x="21"/>
        <item x="4"/>
      </items>
    </pivotField>
    <pivotField dataField="1" compact="0" outline="0" showAll="0" defaultSubtotal="0"/>
  </pivotFields>
  <rowFields count="2">
    <field x="1"/>
    <field x="2"/>
  </rowFields>
  <rowItems count="28">
    <i>
      <x/>
      <x/>
    </i>
    <i>
      <x v="1"/>
      <x v="2"/>
    </i>
    <i>
      <x v="2"/>
      <x v="3"/>
    </i>
    <i>
      <x v="3"/>
      <x v="1"/>
    </i>
    <i>
      <x v="4"/>
      <x v="25"/>
    </i>
    <i>
      <x v="5"/>
      <x v="14"/>
    </i>
    <i>
      <x v="6"/>
      <x v="24"/>
    </i>
    <i>
      <x v="7"/>
      <x v="5"/>
    </i>
    <i>
      <x v="8"/>
      <x v="4"/>
    </i>
    <i>
      <x v="9"/>
      <x v="26"/>
    </i>
    <i>
      <x v="10"/>
      <x v="23"/>
    </i>
    <i>
      <x v="11"/>
      <x v="13"/>
    </i>
    <i>
      <x v="12"/>
      <x v="15"/>
    </i>
    <i>
      <x v="13"/>
      <x v="12"/>
    </i>
    <i>
      <x v="14"/>
      <x v="16"/>
    </i>
    <i>
      <x v="15"/>
      <x v="11"/>
    </i>
    <i>
      <x v="16"/>
      <x v="17"/>
    </i>
    <i>
      <x v="17"/>
      <x v="18"/>
    </i>
    <i>
      <x v="18"/>
      <x v="19"/>
    </i>
    <i>
      <x v="19"/>
      <x v="20"/>
    </i>
    <i>
      <x v="20"/>
      <x v="21"/>
    </i>
    <i>
      <x v="21"/>
      <x v="22"/>
    </i>
    <i>
      <x v="22"/>
      <x v="6"/>
    </i>
    <i>
      <x v="23"/>
      <x v="9"/>
    </i>
    <i>
      <x v="24"/>
      <x v="8"/>
    </i>
    <i>
      <x v="25"/>
      <x v="7"/>
    </i>
    <i>
      <x v="26"/>
      <x v="10"/>
    </i>
    <i t="grand">
      <x/>
    </i>
  </rowItems>
  <colItems count="1">
    <i/>
  </colItems>
  <dataFields count="1">
    <dataField name="Suma de CANTIDA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Inventarios diex a 20 de Marzo (2)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ventarios CH a 20 de marzo (2)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nventarios CH a 21 de Marzo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nventarios CH a 21 de Marzo (2)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ventarios diex a 22 de Marzo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CJ141"/>
  <sheetViews>
    <sheetView topLeftCell="BU1" workbookViewId="0">
      <selection activeCell="CD1" sqref="CD1:CF1048576"/>
    </sheetView>
  </sheetViews>
  <sheetFormatPr baseColWidth="10" defaultRowHeight="15" x14ac:dyDescent="0.25"/>
  <cols>
    <col min="1" max="1" width="21.28515625" bestFit="1" customWidth="1"/>
    <col min="2" max="4" width="21.28515625" customWidth="1"/>
    <col min="5" max="5" width="45" bestFit="1" customWidth="1"/>
    <col min="6" max="6" width="7.85546875" bestFit="1" customWidth="1"/>
    <col min="7" max="7" width="9.85546875" bestFit="1" customWidth="1"/>
    <col min="8" max="9" width="17.5703125" bestFit="1" customWidth="1"/>
    <col min="10" max="10" width="11.5703125" bestFit="1" customWidth="1"/>
    <col min="12" max="17" width="12" bestFit="1" customWidth="1"/>
    <col min="18" max="18" width="12" customWidth="1"/>
    <col min="19" max="19" width="12" bestFit="1" customWidth="1"/>
    <col min="20" max="20" width="16.42578125" bestFit="1" customWidth="1"/>
    <col min="21" max="21" width="19.28515625" bestFit="1" customWidth="1"/>
    <col min="22" max="22" width="10.85546875" bestFit="1" customWidth="1"/>
    <col min="23" max="24" width="10.7109375" bestFit="1" customWidth="1"/>
    <col min="25" max="25" width="8" bestFit="1" customWidth="1"/>
    <col min="26" max="26" width="5.7109375" bestFit="1" customWidth="1"/>
    <col min="27" max="27" width="7.28515625" bestFit="1" customWidth="1"/>
    <col min="28" max="28" width="8.42578125" bestFit="1" customWidth="1"/>
    <col min="29" max="29" width="12.28515625" bestFit="1" customWidth="1"/>
    <col min="30" max="30" width="9.42578125" bestFit="1" customWidth="1"/>
    <col min="31" max="31" width="13" bestFit="1" customWidth="1"/>
    <col min="32" max="32" width="10.85546875" bestFit="1" customWidth="1"/>
    <col min="33" max="33" width="18.85546875" bestFit="1" customWidth="1"/>
    <col min="34" max="34" width="27.5703125" bestFit="1" customWidth="1"/>
    <col min="35" max="35" width="50.42578125" bestFit="1" customWidth="1"/>
    <col min="36" max="36" width="34" bestFit="1" customWidth="1"/>
    <col min="37" max="37" width="62.42578125" bestFit="1" customWidth="1"/>
    <col min="38" max="38" width="27.7109375" bestFit="1" customWidth="1"/>
    <col min="39" max="39" width="28" bestFit="1" customWidth="1"/>
    <col min="40" max="41" width="17.5703125" bestFit="1" customWidth="1"/>
    <col min="42" max="42" width="8" bestFit="1" customWidth="1"/>
    <col min="43" max="43" width="10" bestFit="1" customWidth="1"/>
    <col min="44" max="44" width="21.28515625" bestFit="1" customWidth="1"/>
    <col min="45" max="45" width="12.7109375" bestFit="1" customWidth="1"/>
    <col min="46" max="46" width="14.85546875" bestFit="1" customWidth="1"/>
    <col min="47" max="47" width="8" bestFit="1" customWidth="1"/>
    <col min="48" max="48" width="6" bestFit="1" customWidth="1"/>
    <col min="49" max="49" width="8.28515625" bestFit="1" customWidth="1"/>
    <col min="50" max="50" width="6.140625" bestFit="1" customWidth="1"/>
    <col min="51" max="54" width="8" bestFit="1" customWidth="1"/>
    <col min="55" max="55" width="10" bestFit="1" customWidth="1"/>
    <col min="56" max="56" width="30.7109375" bestFit="1" customWidth="1"/>
    <col min="57" max="57" width="45.85546875" bestFit="1" customWidth="1"/>
    <col min="58" max="58" width="23.140625" bestFit="1" customWidth="1"/>
    <col min="59" max="59" width="33.140625" bestFit="1" customWidth="1"/>
    <col min="60" max="60" width="9.5703125" bestFit="1" customWidth="1"/>
    <col min="61" max="61" width="9.85546875" bestFit="1" customWidth="1"/>
    <col min="62" max="62" width="10" bestFit="1" customWidth="1"/>
    <col min="63" max="67" width="7.42578125" bestFit="1" customWidth="1"/>
    <col min="68" max="68" width="12.140625" bestFit="1" customWidth="1"/>
    <col min="70" max="70" width="17.5703125" bestFit="1" customWidth="1"/>
    <col min="71" max="71" width="20.42578125" bestFit="1" customWidth="1"/>
    <col min="72" max="72" width="17" bestFit="1" customWidth="1"/>
    <col min="74" max="74" width="17.5703125" bestFit="1" customWidth="1"/>
    <col min="75" max="75" width="20.42578125" bestFit="1" customWidth="1"/>
    <col min="76" max="76" width="17" bestFit="1" customWidth="1"/>
    <col min="82" max="84" width="11.42578125" style="88"/>
    <col min="86" max="88" width="11.42578125" style="55"/>
  </cols>
  <sheetData>
    <row r="2" spans="1:84" x14ac:dyDescent="0.25">
      <c r="A2" s="88" t="s">
        <v>175</v>
      </c>
      <c r="B2" s="88"/>
      <c r="C2" s="88"/>
      <c r="D2" s="88"/>
      <c r="BR2" s="134" t="s">
        <v>905</v>
      </c>
      <c r="BS2" t="s">
        <v>912</v>
      </c>
      <c r="BV2" s="134" t="s">
        <v>905</v>
      </c>
      <c r="BW2" t="s">
        <v>912</v>
      </c>
      <c r="BZ2" t="s">
        <v>905</v>
      </c>
      <c r="CA2" t="s">
        <v>912</v>
      </c>
      <c r="CD2" s="88" t="s">
        <v>905</v>
      </c>
      <c r="CE2" s="88" t="s">
        <v>912</v>
      </c>
    </row>
    <row r="3" spans="1:84" x14ac:dyDescent="0.25">
      <c r="A3" s="132">
        <v>41353.751805555556</v>
      </c>
      <c r="B3" s="132"/>
      <c r="C3" s="132"/>
      <c r="D3" s="132"/>
    </row>
    <row r="4" spans="1:84" x14ac:dyDescent="0.25">
      <c r="A4" t="s">
        <v>176</v>
      </c>
      <c r="B4" t="s">
        <v>78</v>
      </c>
      <c r="C4" t="s">
        <v>904</v>
      </c>
      <c r="D4" t="s">
        <v>905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182</v>
      </c>
      <c r="K4" t="s">
        <v>183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 t="s">
        <v>189</v>
      </c>
      <c r="R4" t="s">
        <v>906</v>
      </c>
      <c r="S4" t="s">
        <v>190</v>
      </c>
      <c r="T4" t="s">
        <v>191</v>
      </c>
      <c r="U4" t="s">
        <v>192</v>
      </c>
      <c r="V4" t="s">
        <v>193</v>
      </c>
      <c r="W4" t="s">
        <v>194</v>
      </c>
      <c r="X4" t="s">
        <v>195</v>
      </c>
      <c r="Y4" t="s">
        <v>196</v>
      </c>
      <c r="Z4" t="s">
        <v>197</v>
      </c>
      <c r="AA4" t="s">
        <v>198</v>
      </c>
      <c r="AB4" t="s">
        <v>199</v>
      </c>
      <c r="AC4" t="s">
        <v>200</v>
      </c>
      <c r="AD4" t="s">
        <v>201</v>
      </c>
      <c r="AE4" t="s">
        <v>202</v>
      </c>
      <c r="AF4" t="s">
        <v>203</v>
      </c>
      <c r="AG4" t="s">
        <v>204</v>
      </c>
      <c r="AH4" t="s">
        <v>205</v>
      </c>
      <c r="AI4" t="s">
        <v>206</v>
      </c>
      <c r="AJ4" t="s">
        <v>207</v>
      </c>
      <c r="AK4" t="s">
        <v>208</v>
      </c>
      <c r="AL4" t="s">
        <v>209</v>
      </c>
      <c r="AM4" t="s">
        <v>210</v>
      </c>
      <c r="AN4" t="s">
        <v>211</v>
      </c>
      <c r="AO4" t="s">
        <v>212</v>
      </c>
      <c r="AP4" t="s">
        <v>213</v>
      </c>
      <c r="AQ4" t="s">
        <v>214</v>
      </c>
      <c r="AR4" t="s">
        <v>215</v>
      </c>
      <c r="AS4" t="s">
        <v>216</v>
      </c>
      <c r="AT4" t="s">
        <v>217</v>
      </c>
      <c r="AU4" t="s">
        <v>218</v>
      </c>
      <c r="AV4" t="s">
        <v>219</v>
      </c>
      <c r="AW4" t="s">
        <v>220</v>
      </c>
      <c r="AX4" t="s">
        <v>221</v>
      </c>
      <c r="AY4" t="s">
        <v>222</v>
      </c>
      <c r="AZ4" t="s">
        <v>223</v>
      </c>
      <c r="BA4" t="s">
        <v>224</v>
      </c>
      <c r="BB4" t="s">
        <v>225</v>
      </c>
      <c r="BC4" t="s">
        <v>226</v>
      </c>
      <c r="BD4" t="s">
        <v>227</v>
      </c>
      <c r="BE4" t="s">
        <v>228</v>
      </c>
      <c r="BF4" t="s">
        <v>229</v>
      </c>
      <c r="BG4" t="s">
        <v>230</v>
      </c>
      <c r="BH4" t="s">
        <v>231</v>
      </c>
      <c r="BI4" t="s">
        <v>232</v>
      </c>
      <c r="BJ4" t="s">
        <v>233</v>
      </c>
      <c r="BK4" t="s">
        <v>234</v>
      </c>
      <c r="BL4" t="s">
        <v>235</v>
      </c>
      <c r="BM4" t="s">
        <v>236</v>
      </c>
      <c r="BN4" t="s">
        <v>237</v>
      </c>
      <c r="BO4" t="s">
        <v>238</v>
      </c>
      <c r="BP4" t="s">
        <v>239</v>
      </c>
      <c r="BR4" s="134" t="s">
        <v>907</v>
      </c>
      <c r="BS4" t="s">
        <v>910</v>
      </c>
      <c r="BT4" t="s">
        <v>911</v>
      </c>
      <c r="BV4" s="134" t="s">
        <v>907</v>
      </c>
      <c r="BW4" t="s">
        <v>910</v>
      </c>
      <c r="BX4" t="s">
        <v>911</v>
      </c>
      <c r="BZ4" t="s">
        <v>907</v>
      </c>
      <c r="CA4" t="s">
        <v>910</v>
      </c>
      <c r="CB4" t="s">
        <v>911</v>
      </c>
      <c r="CD4" s="88" t="s">
        <v>907</v>
      </c>
      <c r="CE4" s="88" t="s">
        <v>910</v>
      </c>
      <c r="CF4" s="88" t="s">
        <v>911</v>
      </c>
    </row>
    <row r="5" spans="1:84" x14ac:dyDescent="0.25">
      <c r="A5">
        <v>161310</v>
      </c>
      <c r="B5">
        <f>+LEN(A5)</f>
        <v>6</v>
      </c>
      <c r="C5" t="str">
        <f>+LEFT(A5,2)</f>
        <v>16</v>
      </c>
      <c r="D5">
        <f>+IF(AND(B5=9,C5="20"),1,0)</f>
        <v>0</v>
      </c>
      <c r="E5" t="s">
        <v>240</v>
      </c>
      <c r="F5">
        <v>0</v>
      </c>
      <c r="H5">
        <v>0</v>
      </c>
      <c r="I5" t="s">
        <v>241</v>
      </c>
      <c r="J5">
        <v>0</v>
      </c>
      <c r="K5">
        <v>9</v>
      </c>
      <c r="L5">
        <v>3270841.56</v>
      </c>
      <c r="M5">
        <v>0</v>
      </c>
      <c r="N5">
        <v>0</v>
      </c>
      <c r="O5">
        <v>0</v>
      </c>
      <c r="P5">
        <v>0</v>
      </c>
      <c r="Q5">
        <v>9</v>
      </c>
      <c r="R5">
        <f>+Q5*BL5</f>
        <v>135</v>
      </c>
      <c r="S5">
        <v>3270841.56</v>
      </c>
      <c r="T5">
        <v>363426.84</v>
      </c>
      <c r="U5">
        <v>3270841.56</v>
      </c>
      <c r="V5" t="s">
        <v>242</v>
      </c>
      <c r="W5" s="133">
        <v>40807</v>
      </c>
      <c r="X5" s="133">
        <v>41228</v>
      </c>
      <c r="Y5">
        <v>0</v>
      </c>
      <c r="Z5">
        <v>0</v>
      </c>
      <c r="AA5">
        <v>0</v>
      </c>
      <c r="AB5">
        <v>0</v>
      </c>
      <c r="AC5">
        <v>0</v>
      </c>
      <c r="AD5">
        <v>12</v>
      </c>
      <c r="AE5" t="s">
        <v>243</v>
      </c>
      <c r="AF5" t="s">
        <v>244</v>
      </c>
      <c r="AG5" t="s">
        <v>245</v>
      </c>
      <c r="AH5">
        <v>225</v>
      </c>
      <c r="AI5" t="s">
        <v>246</v>
      </c>
      <c r="AJ5">
        <v>202</v>
      </c>
      <c r="AK5" t="s">
        <v>247</v>
      </c>
      <c r="AL5">
        <v>200</v>
      </c>
      <c r="AM5" t="s">
        <v>248</v>
      </c>
      <c r="AN5">
        <v>0</v>
      </c>
      <c r="AO5" t="s">
        <v>241</v>
      </c>
      <c r="AR5" t="s">
        <v>249</v>
      </c>
      <c r="AS5">
        <v>363426.84</v>
      </c>
      <c r="AT5">
        <v>363426.84</v>
      </c>
      <c r="AU5">
        <v>105</v>
      </c>
      <c r="AV5">
        <v>0</v>
      </c>
      <c r="AW5" t="s">
        <v>250</v>
      </c>
      <c r="AY5">
        <v>1</v>
      </c>
      <c r="AZ5">
        <v>0</v>
      </c>
      <c r="BA5">
        <v>460540</v>
      </c>
      <c r="BB5">
        <v>439284</v>
      </c>
      <c r="BC5">
        <v>0</v>
      </c>
      <c r="BD5">
        <v>860533798</v>
      </c>
      <c r="BE5" t="s">
        <v>251</v>
      </c>
      <c r="BG5" t="s">
        <v>252</v>
      </c>
      <c r="BH5">
        <v>0</v>
      </c>
      <c r="BI5">
        <v>0</v>
      </c>
      <c r="BJ5">
        <v>9</v>
      </c>
      <c r="BK5">
        <v>0</v>
      </c>
      <c r="BL5">
        <v>15</v>
      </c>
      <c r="BM5">
        <v>0</v>
      </c>
      <c r="BN5">
        <v>0</v>
      </c>
      <c r="BO5">
        <v>0</v>
      </c>
      <c r="BP5">
        <v>0</v>
      </c>
      <c r="BR5" s="135">
        <v>121102</v>
      </c>
      <c r="BS5" s="136">
        <v>82</v>
      </c>
      <c r="BT5" s="136">
        <v>246</v>
      </c>
      <c r="BV5" s="135">
        <v>201020303</v>
      </c>
      <c r="BW5" s="136">
        <v>624</v>
      </c>
      <c r="BX5" s="136">
        <v>34320</v>
      </c>
      <c r="BZ5">
        <v>121102</v>
      </c>
      <c r="CA5">
        <v>82</v>
      </c>
      <c r="CB5">
        <v>246</v>
      </c>
      <c r="CD5" s="88">
        <v>201020303</v>
      </c>
      <c r="CE5" s="88">
        <v>624</v>
      </c>
      <c r="CF5" s="88">
        <v>34320</v>
      </c>
    </row>
    <row r="6" spans="1:84" x14ac:dyDescent="0.25">
      <c r="A6">
        <v>161305</v>
      </c>
      <c r="B6">
        <f t="shared" ref="B6:B69" si="0">+LEN(A6)</f>
        <v>6</v>
      </c>
      <c r="C6" t="str">
        <f t="shared" ref="C6:C69" si="1">+LEFT(A6,2)</f>
        <v>16</v>
      </c>
      <c r="D6">
        <f t="shared" ref="D6:D69" si="2">+IF(AND(B6=9,C6="20"),1,0)</f>
        <v>0</v>
      </c>
      <c r="E6" t="s">
        <v>253</v>
      </c>
      <c r="F6">
        <v>0</v>
      </c>
      <c r="H6">
        <v>0</v>
      </c>
      <c r="I6" t="s">
        <v>241</v>
      </c>
      <c r="J6">
        <v>0</v>
      </c>
      <c r="K6">
        <v>10</v>
      </c>
      <c r="L6">
        <v>12691107.6</v>
      </c>
      <c r="M6">
        <v>0</v>
      </c>
      <c r="N6">
        <v>0</v>
      </c>
      <c r="O6">
        <v>0</v>
      </c>
      <c r="P6">
        <v>0</v>
      </c>
      <c r="Q6">
        <v>10</v>
      </c>
      <c r="R6">
        <f t="shared" ref="R6:R69" si="3">+Q6*BL6</f>
        <v>550</v>
      </c>
      <c r="S6">
        <v>12691107.6</v>
      </c>
      <c r="T6">
        <v>1269110.76</v>
      </c>
      <c r="U6">
        <v>12691107.6</v>
      </c>
      <c r="V6" t="s">
        <v>242</v>
      </c>
      <c r="W6" s="133">
        <v>41239</v>
      </c>
      <c r="X6" s="133">
        <v>41333</v>
      </c>
      <c r="Y6">
        <v>0</v>
      </c>
      <c r="Z6">
        <v>0</v>
      </c>
      <c r="AA6">
        <v>0</v>
      </c>
      <c r="AB6">
        <v>0</v>
      </c>
      <c r="AC6">
        <v>0</v>
      </c>
      <c r="AD6">
        <v>13</v>
      </c>
      <c r="AE6" t="s">
        <v>254</v>
      </c>
      <c r="AF6" t="s">
        <v>244</v>
      </c>
      <c r="AG6" t="s">
        <v>245</v>
      </c>
      <c r="AH6">
        <v>226</v>
      </c>
      <c r="AI6" t="s">
        <v>255</v>
      </c>
      <c r="AJ6">
        <v>202</v>
      </c>
      <c r="AK6" t="s">
        <v>247</v>
      </c>
      <c r="AL6">
        <v>200</v>
      </c>
      <c r="AM6" t="s">
        <v>248</v>
      </c>
      <c r="AN6">
        <v>0</v>
      </c>
      <c r="AO6" t="s">
        <v>241</v>
      </c>
      <c r="AR6" t="s">
        <v>256</v>
      </c>
      <c r="AS6">
        <v>1269110.76</v>
      </c>
      <c r="AT6">
        <v>1269110.76</v>
      </c>
      <c r="AU6">
        <v>105</v>
      </c>
      <c r="AV6">
        <v>0</v>
      </c>
      <c r="AW6" t="s">
        <v>250</v>
      </c>
      <c r="AY6">
        <v>1282774</v>
      </c>
      <c r="AZ6">
        <v>1223569</v>
      </c>
      <c r="BA6">
        <v>1488018</v>
      </c>
      <c r="BB6">
        <v>1419340</v>
      </c>
      <c r="BC6">
        <v>0</v>
      </c>
      <c r="BD6">
        <v>860533798</v>
      </c>
      <c r="BE6" t="s">
        <v>251</v>
      </c>
      <c r="BG6" t="s">
        <v>257</v>
      </c>
      <c r="BH6">
        <v>0</v>
      </c>
      <c r="BI6">
        <v>0</v>
      </c>
      <c r="BJ6">
        <v>11</v>
      </c>
      <c r="BK6">
        <v>0</v>
      </c>
      <c r="BL6">
        <v>55</v>
      </c>
      <c r="BM6">
        <v>0</v>
      </c>
      <c r="BN6">
        <v>0</v>
      </c>
      <c r="BO6">
        <v>0</v>
      </c>
      <c r="BP6">
        <v>0</v>
      </c>
      <c r="BR6" s="135">
        <v>121103</v>
      </c>
      <c r="BS6" s="136">
        <v>192</v>
      </c>
      <c r="BT6" s="136">
        <v>1152</v>
      </c>
      <c r="BV6" s="135">
        <v>201020306</v>
      </c>
      <c r="BW6" s="136">
        <v>53</v>
      </c>
      <c r="BX6" s="136">
        <v>2915</v>
      </c>
      <c r="BZ6">
        <v>121103</v>
      </c>
      <c r="CA6">
        <v>192</v>
      </c>
      <c r="CB6">
        <v>1152</v>
      </c>
      <c r="CD6" s="88">
        <v>201020306</v>
      </c>
      <c r="CE6" s="88">
        <v>53</v>
      </c>
      <c r="CF6" s="88">
        <v>2915</v>
      </c>
    </row>
    <row r="7" spans="1:84" x14ac:dyDescent="0.25">
      <c r="A7">
        <v>161104</v>
      </c>
      <c r="B7">
        <f t="shared" si="0"/>
        <v>6</v>
      </c>
      <c r="C7" t="str">
        <f t="shared" si="1"/>
        <v>16</v>
      </c>
      <c r="D7">
        <f t="shared" si="2"/>
        <v>0</v>
      </c>
      <c r="E7" t="s">
        <v>258</v>
      </c>
      <c r="F7">
        <v>0</v>
      </c>
      <c r="H7">
        <v>0</v>
      </c>
      <c r="I7" t="s">
        <v>241</v>
      </c>
      <c r="J7">
        <v>0</v>
      </c>
      <c r="K7">
        <v>5</v>
      </c>
      <c r="L7">
        <v>112077.47900000001</v>
      </c>
      <c r="M7">
        <v>0</v>
      </c>
      <c r="N7">
        <v>0</v>
      </c>
      <c r="O7">
        <v>0</v>
      </c>
      <c r="P7">
        <v>0</v>
      </c>
      <c r="Q7">
        <v>5</v>
      </c>
      <c r="R7">
        <f t="shared" si="3"/>
        <v>25</v>
      </c>
      <c r="S7">
        <v>112077.47900000001</v>
      </c>
      <c r="T7">
        <v>132630.03289999999</v>
      </c>
      <c r="U7">
        <v>663150.16449999996</v>
      </c>
      <c r="V7" t="s">
        <v>242</v>
      </c>
      <c r="W7" s="133">
        <v>41234</v>
      </c>
      <c r="X7" s="133">
        <v>41333</v>
      </c>
      <c r="Y7">
        <v>0</v>
      </c>
      <c r="Z7">
        <v>0</v>
      </c>
      <c r="AA7">
        <v>0</v>
      </c>
      <c r="AB7">
        <v>0</v>
      </c>
      <c r="AC7">
        <v>0</v>
      </c>
      <c r="AD7">
        <v>11</v>
      </c>
      <c r="AE7" t="s">
        <v>259</v>
      </c>
      <c r="AF7" t="s">
        <v>244</v>
      </c>
      <c r="AG7" t="s">
        <v>245</v>
      </c>
      <c r="AH7">
        <v>244</v>
      </c>
      <c r="AI7" t="s">
        <v>260</v>
      </c>
      <c r="AJ7">
        <v>204</v>
      </c>
      <c r="AK7" t="s">
        <v>261</v>
      </c>
      <c r="AL7">
        <v>200</v>
      </c>
      <c r="AM7" t="s">
        <v>248</v>
      </c>
      <c r="AN7">
        <v>0</v>
      </c>
      <c r="AO7" t="s">
        <v>241</v>
      </c>
      <c r="AR7" t="s">
        <v>262</v>
      </c>
      <c r="AS7">
        <v>132629.76000000001</v>
      </c>
      <c r="AT7">
        <v>132630.03289999999</v>
      </c>
      <c r="AU7">
        <v>9</v>
      </c>
      <c r="AV7">
        <v>16</v>
      </c>
      <c r="AW7" t="s">
        <v>250</v>
      </c>
      <c r="AY7">
        <v>151200</v>
      </c>
      <c r="AZ7">
        <v>170100</v>
      </c>
      <c r="BA7">
        <v>189000</v>
      </c>
      <c r="BB7">
        <v>236250</v>
      </c>
      <c r="BC7">
        <v>0.1</v>
      </c>
      <c r="BD7">
        <v>860533798</v>
      </c>
      <c r="BE7" t="s">
        <v>251</v>
      </c>
      <c r="BG7" t="s">
        <v>263</v>
      </c>
      <c r="BH7">
        <v>0</v>
      </c>
      <c r="BI7">
        <v>0</v>
      </c>
      <c r="BJ7">
        <v>6</v>
      </c>
      <c r="BK7">
        <v>0</v>
      </c>
      <c r="BL7">
        <v>5</v>
      </c>
      <c r="BM7">
        <v>0</v>
      </c>
      <c r="BN7">
        <v>0</v>
      </c>
      <c r="BO7">
        <v>0</v>
      </c>
      <c r="BP7">
        <v>0</v>
      </c>
      <c r="BR7" s="135">
        <v>156005</v>
      </c>
      <c r="BS7" s="136">
        <v>6</v>
      </c>
      <c r="BT7" s="136">
        <v>288</v>
      </c>
      <c r="BV7" s="135">
        <v>201020310</v>
      </c>
      <c r="BW7" s="136">
        <v>106</v>
      </c>
      <c r="BX7" s="136">
        <v>5830</v>
      </c>
      <c r="BZ7">
        <v>156005</v>
      </c>
      <c r="CA7">
        <v>6</v>
      </c>
      <c r="CB7">
        <v>288</v>
      </c>
      <c r="CD7" s="88">
        <v>201020310</v>
      </c>
      <c r="CE7" s="88">
        <v>106</v>
      </c>
      <c r="CF7" s="88">
        <v>5830</v>
      </c>
    </row>
    <row r="8" spans="1:84" x14ac:dyDescent="0.25">
      <c r="A8">
        <v>203050204</v>
      </c>
      <c r="B8">
        <f t="shared" si="0"/>
        <v>9</v>
      </c>
      <c r="C8" t="str">
        <f t="shared" si="1"/>
        <v>20</v>
      </c>
      <c r="D8">
        <f t="shared" si="2"/>
        <v>1</v>
      </c>
      <c r="E8" t="s">
        <v>264</v>
      </c>
      <c r="F8">
        <v>0</v>
      </c>
      <c r="H8">
        <v>0</v>
      </c>
      <c r="I8" t="s">
        <v>241</v>
      </c>
      <c r="J8">
        <v>0</v>
      </c>
      <c r="K8">
        <v>102</v>
      </c>
      <c r="L8">
        <v>10175430.903000001</v>
      </c>
      <c r="M8">
        <v>0</v>
      </c>
      <c r="N8">
        <v>0</v>
      </c>
      <c r="O8">
        <v>0</v>
      </c>
      <c r="P8">
        <v>0</v>
      </c>
      <c r="Q8">
        <v>102</v>
      </c>
      <c r="R8">
        <f t="shared" si="3"/>
        <v>510</v>
      </c>
      <c r="S8">
        <v>10175430.903000001</v>
      </c>
      <c r="T8">
        <v>99759.126499999998</v>
      </c>
      <c r="U8">
        <v>10175430.903000001</v>
      </c>
      <c r="V8" t="s">
        <v>242</v>
      </c>
      <c r="W8" s="133">
        <v>41299</v>
      </c>
      <c r="Y8">
        <v>0</v>
      </c>
      <c r="Z8">
        <v>0</v>
      </c>
      <c r="AA8">
        <v>0</v>
      </c>
      <c r="AB8">
        <v>0</v>
      </c>
      <c r="AC8">
        <v>0</v>
      </c>
      <c r="AD8">
        <v>11</v>
      </c>
      <c r="AE8" t="s">
        <v>259</v>
      </c>
      <c r="AF8" t="s">
        <v>244</v>
      </c>
      <c r="AG8" t="s">
        <v>245</v>
      </c>
      <c r="AH8">
        <v>265</v>
      </c>
      <c r="AI8" t="s">
        <v>265</v>
      </c>
      <c r="AJ8">
        <v>205</v>
      </c>
      <c r="AK8" t="s">
        <v>266</v>
      </c>
      <c r="AL8">
        <v>200</v>
      </c>
      <c r="AM8" t="s">
        <v>248</v>
      </c>
      <c r="AN8">
        <v>0</v>
      </c>
      <c r="AO8" t="s">
        <v>241</v>
      </c>
      <c r="AR8">
        <v>203050204</v>
      </c>
      <c r="AS8">
        <v>99759.126499999998</v>
      </c>
      <c r="AT8">
        <v>99759.126499999998</v>
      </c>
      <c r="AU8">
        <v>105</v>
      </c>
      <c r="AV8">
        <v>0</v>
      </c>
      <c r="AW8" t="s">
        <v>250</v>
      </c>
      <c r="AY8">
        <v>151200</v>
      </c>
      <c r="AZ8">
        <v>170100</v>
      </c>
      <c r="BA8">
        <v>177188</v>
      </c>
      <c r="BB8">
        <v>236250</v>
      </c>
      <c r="BC8">
        <v>0</v>
      </c>
      <c r="BD8">
        <v>860005223</v>
      </c>
      <c r="BE8" t="s">
        <v>267</v>
      </c>
      <c r="BG8" t="s">
        <v>264</v>
      </c>
      <c r="BH8">
        <v>0</v>
      </c>
      <c r="BI8">
        <v>0</v>
      </c>
      <c r="BJ8">
        <v>102</v>
      </c>
      <c r="BK8">
        <v>0</v>
      </c>
      <c r="BL8">
        <v>5</v>
      </c>
      <c r="BM8">
        <v>0</v>
      </c>
      <c r="BN8">
        <v>0</v>
      </c>
      <c r="BO8">
        <v>0</v>
      </c>
      <c r="BP8">
        <v>0</v>
      </c>
      <c r="BR8" s="135">
        <v>161044</v>
      </c>
      <c r="BS8" s="136">
        <v>16</v>
      </c>
      <c r="BT8" s="136">
        <v>80</v>
      </c>
      <c r="BV8" s="135">
        <v>202010122</v>
      </c>
      <c r="BW8" s="136">
        <v>660</v>
      </c>
      <c r="BX8" s="136">
        <v>0</v>
      </c>
      <c r="BZ8">
        <v>161044</v>
      </c>
      <c r="CA8">
        <v>16</v>
      </c>
      <c r="CB8">
        <v>80</v>
      </c>
      <c r="CD8" s="88">
        <v>202010122</v>
      </c>
      <c r="CE8" s="88">
        <v>660</v>
      </c>
      <c r="CF8" s="88">
        <v>0</v>
      </c>
    </row>
    <row r="9" spans="1:84" x14ac:dyDescent="0.25">
      <c r="A9">
        <v>203050201</v>
      </c>
      <c r="B9">
        <f t="shared" si="0"/>
        <v>9</v>
      </c>
      <c r="C9" t="str">
        <f t="shared" si="1"/>
        <v>20</v>
      </c>
      <c r="D9">
        <f t="shared" si="2"/>
        <v>1</v>
      </c>
      <c r="E9" t="s">
        <v>268</v>
      </c>
      <c r="F9">
        <v>0</v>
      </c>
      <c r="H9">
        <v>0</v>
      </c>
      <c r="I9" t="s">
        <v>241</v>
      </c>
      <c r="J9">
        <v>0</v>
      </c>
      <c r="K9">
        <v>86</v>
      </c>
      <c r="L9">
        <v>5622913.5674000001</v>
      </c>
      <c r="M9">
        <v>0</v>
      </c>
      <c r="N9">
        <v>0</v>
      </c>
      <c r="O9">
        <v>20</v>
      </c>
      <c r="P9">
        <v>1307654.318</v>
      </c>
      <c r="Q9">
        <v>66</v>
      </c>
      <c r="R9">
        <f t="shared" si="3"/>
        <v>198</v>
      </c>
      <c r="S9">
        <v>4315259.2494000001</v>
      </c>
      <c r="T9">
        <v>65382.715900000003</v>
      </c>
      <c r="U9">
        <v>4315259.2494000001</v>
      </c>
      <c r="V9" t="s">
        <v>242</v>
      </c>
      <c r="W9" s="133">
        <v>41297</v>
      </c>
      <c r="X9" s="133">
        <v>41353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 t="s">
        <v>269</v>
      </c>
      <c r="AF9" t="s">
        <v>244</v>
      </c>
      <c r="AG9" t="s">
        <v>245</v>
      </c>
      <c r="AH9">
        <v>262</v>
      </c>
      <c r="AI9" t="s">
        <v>270</v>
      </c>
      <c r="AJ9">
        <v>205</v>
      </c>
      <c r="AK9" t="s">
        <v>266</v>
      </c>
      <c r="AL9">
        <v>200</v>
      </c>
      <c r="AM9" t="s">
        <v>248</v>
      </c>
      <c r="AN9">
        <v>0</v>
      </c>
      <c r="AO9" t="s">
        <v>241</v>
      </c>
      <c r="AR9">
        <v>203050201</v>
      </c>
      <c r="AS9">
        <v>65382.715900000003</v>
      </c>
      <c r="AT9">
        <v>65382.715900000003</v>
      </c>
      <c r="AU9">
        <v>105</v>
      </c>
      <c r="AV9">
        <v>0</v>
      </c>
      <c r="AW9" t="s">
        <v>250</v>
      </c>
      <c r="AY9">
        <v>97920</v>
      </c>
      <c r="AZ9">
        <v>110160</v>
      </c>
      <c r="BA9">
        <v>114750</v>
      </c>
      <c r="BB9">
        <v>153000</v>
      </c>
      <c r="BC9">
        <v>0</v>
      </c>
      <c r="BD9">
        <v>860005223</v>
      </c>
      <c r="BE9" t="s">
        <v>267</v>
      </c>
      <c r="BG9" t="s">
        <v>268</v>
      </c>
      <c r="BH9">
        <v>0</v>
      </c>
      <c r="BI9">
        <v>0</v>
      </c>
      <c r="BJ9">
        <v>66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R9" s="135">
        <v>161049</v>
      </c>
      <c r="BS9" s="136">
        <v>1</v>
      </c>
      <c r="BT9" s="136">
        <v>55</v>
      </c>
      <c r="BV9" s="135">
        <v>203010101</v>
      </c>
      <c r="BW9" s="136">
        <v>185</v>
      </c>
      <c r="BX9" s="136">
        <v>555</v>
      </c>
      <c r="BZ9">
        <v>161049</v>
      </c>
      <c r="CA9">
        <v>1</v>
      </c>
      <c r="CB9">
        <v>55</v>
      </c>
      <c r="CD9" s="88">
        <v>203010101</v>
      </c>
      <c r="CE9" s="88">
        <v>185</v>
      </c>
      <c r="CF9" s="88">
        <v>555</v>
      </c>
    </row>
    <row r="10" spans="1:84" x14ac:dyDescent="0.25">
      <c r="A10">
        <v>203050203</v>
      </c>
      <c r="B10">
        <f t="shared" si="0"/>
        <v>9</v>
      </c>
      <c r="C10" t="str">
        <f t="shared" si="1"/>
        <v>20</v>
      </c>
      <c r="D10">
        <f t="shared" si="2"/>
        <v>1</v>
      </c>
      <c r="E10" t="s">
        <v>271</v>
      </c>
      <c r="F10">
        <v>0</v>
      </c>
      <c r="H10">
        <v>0</v>
      </c>
      <c r="I10" t="s">
        <v>241</v>
      </c>
      <c r="J10">
        <v>0</v>
      </c>
      <c r="K10">
        <v>72</v>
      </c>
      <c r="L10">
        <v>5338085.4648000002</v>
      </c>
      <c r="M10">
        <v>0</v>
      </c>
      <c r="N10">
        <v>0</v>
      </c>
      <c r="O10">
        <v>5</v>
      </c>
      <c r="P10">
        <v>370700.37949999998</v>
      </c>
      <c r="Q10">
        <v>67</v>
      </c>
      <c r="R10">
        <f t="shared" si="3"/>
        <v>201</v>
      </c>
      <c r="S10">
        <v>4967385.0853000004</v>
      </c>
      <c r="T10">
        <v>74140.075899999996</v>
      </c>
      <c r="U10">
        <v>4967385.0853000004</v>
      </c>
      <c r="V10" t="s">
        <v>242</v>
      </c>
      <c r="W10" s="133">
        <v>41299</v>
      </c>
      <c r="X10" s="133">
        <v>41345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 t="s">
        <v>272</v>
      </c>
      <c r="AF10" t="s">
        <v>244</v>
      </c>
      <c r="AG10" t="s">
        <v>245</v>
      </c>
      <c r="AH10">
        <v>264</v>
      </c>
      <c r="AI10" t="s">
        <v>273</v>
      </c>
      <c r="AJ10">
        <v>205</v>
      </c>
      <c r="AK10" t="s">
        <v>266</v>
      </c>
      <c r="AL10">
        <v>200</v>
      </c>
      <c r="AM10" t="s">
        <v>248</v>
      </c>
      <c r="AN10">
        <v>0</v>
      </c>
      <c r="AO10" t="s">
        <v>241</v>
      </c>
      <c r="AR10">
        <v>203050203</v>
      </c>
      <c r="AS10">
        <v>74140.075899999996</v>
      </c>
      <c r="AT10">
        <v>74140.075899999996</v>
      </c>
      <c r="AU10">
        <v>105</v>
      </c>
      <c r="AV10">
        <v>0</v>
      </c>
      <c r="AW10" t="s">
        <v>250</v>
      </c>
      <c r="AY10">
        <v>105600</v>
      </c>
      <c r="AZ10">
        <v>118800</v>
      </c>
      <c r="BA10">
        <v>123750</v>
      </c>
      <c r="BB10">
        <v>165000</v>
      </c>
      <c r="BC10">
        <v>0</v>
      </c>
      <c r="BD10">
        <v>860005223</v>
      </c>
      <c r="BE10" t="s">
        <v>267</v>
      </c>
      <c r="BG10" t="s">
        <v>271</v>
      </c>
      <c r="BH10">
        <v>0</v>
      </c>
      <c r="BI10">
        <v>0</v>
      </c>
      <c r="BJ10">
        <v>67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0</v>
      </c>
      <c r="BR10" s="135">
        <v>161100</v>
      </c>
      <c r="BS10" s="136">
        <v>18</v>
      </c>
      <c r="BT10" s="136">
        <v>270</v>
      </c>
      <c r="BV10" s="135">
        <v>203010102</v>
      </c>
      <c r="BW10" s="136">
        <v>131</v>
      </c>
      <c r="BX10" s="136">
        <v>786</v>
      </c>
      <c r="BZ10">
        <v>161100</v>
      </c>
      <c r="CA10">
        <v>18</v>
      </c>
      <c r="CB10">
        <v>270</v>
      </c>
      <c r="CD10" s="88">
        <v>203010102</v>
      </c>
      <c r="CE10" s="88">
        <v>131</v>
      </c>
      <c r="CF10" s="88">
        <v>786</v>
      </c>
    </row>
    <row r="11" spans="1:84" x14ac:dyDescent="0.25">
      <c r="A11" t="s">
        <v>65</v>
      </c>
      <c r="B11">
        <f t="shared" si="0"/>
        <v>9</v>
      </c>
      <c r="C11" t="str">
        <f t="shared" si="1"/>
        <v>AM</v>
      </c>
      <c r="D11">
        <f t="shared" si="2"/>
        <v>0</v>
      </c>
      <c r="E11" t="s">
        <v>274</v>
      </c>
      <c r="F11">
        <v>0</v>
      </c>
      <c r="H11">
        <v>0</v>
      </c>
      <c r="I11" t="s">
        <v>241</v>
      </c>
      <c r="J11">
        <v>0</v>
      </c>
      <c r="K11">
        <v>3</v>
      </c>
      <c r="L11">
        <v>199950.65100000001</v>
      </c>
      <c r="M11">
        <v>0</v>
      </c>
      <c r="N11">
        <v>0</v>
      </c>
      <c r="O11">
        <v>0</v>
      </c>
      <c r="P11">
        <v>0</v>
      </c>
      <c r="Q11">
        <v>3</v>
      </c>
      <c r="R11">
        <f t="shared" si="3"/>
        <v>9</v>
      </c>
      <c r="S11">
        <v>199950.65100000001</v>
      </c>
      <c r="T11">
        <v>65238.210400000004</v>
      </c>
      <c r="U11">
        <v>195714.6312</v>
      </c>
      <c r="V11" t="s">
        <v>242</v>
      </c>
      <c r="W11" s="133">
        <v>41194</v>
      </c>
      <c r="X11" s="133">
        <v>41299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</v>
      </c>
      <c r="AE11" t="s">
        <v>275</v>
      </c>
      <c r="AF11" t="s">
        <v>244</v>
      </c>
      <c r="AG11" t="s">
        <v>245</v>
      </c>
      <c r="AH11">
        <v>242</v>
      </c>
      <c r="AI11" t="s">
        <v>276</v>
      </c>
      <c r="AJ11">
        <v>204</v>
      </c>
      <c r="AK11" t="s">
        <v>261</v>
      </c>
      <c r="AL11">
        <v>200</v>
      </c>
      <c r="AM11" t="s">
        <v>248</v>
      </c>
      <c r="AN11">
        <v>0</v>
      </c>
      <c r="AO11" t="s">
        <v>241</v>
      </c>
      <c r="AR11" t="s">
        <v>277</v>
      </c>
      <c r="AS11">
        <v>65886.84</v>
      </c>
      <c r="AT11">
        <v>65238.210400000004</v>
      </c>
      <c r="AU11">
        <v>105</v>
      </c>
      <c r="AV11">
        <v>0</v>
      </c>
      <c r="AW11" t="s">
        <v>250</v>
      </c>
      <c r="AY11">
        <v>75109</v>
      </c>
      <c r="AZ11">
        <v>84498</v>
      </c>
      <c r="BA11">
        <v>93886</v>
      </c>
      <c r="BB11">
        <v>117358</v>
      </c>
      <c r="BC11">
        <v>0.1</v>
      </c>
      <c r="BD11">
        <v>860533798</v>
      </c>
      <c r="BE11" t="s">
        <v>251</v>
      </c>
      <c r="BG11" t="s">
        <v>278</v>
      </c>
      <c r="BH11">
        <v>230</v>
      </c>
      <c r="BI11">
        <v>600</v>
      </c>
      <c r="BJ11">
        <v>4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0</v>
      </c>
      <c r="BR11" s="135">
        <v>161104</v>
      </c>
      <c r="BS11" s="136">
        <v>5</v>
      </c>
      <c r="BT11" s="136">
        <v>25</v>
      </c>
      <c r="BV11" s="135">
        <v>203010201</v>
      </c>
      <c r="BW11" s="136">
        <v>586</v>
      </c>
      <c r="BX11" s="136">
        <v>1758</v>
      </c>
      <c r="BZ11">
        <v>161104</v>
      </c>
      <c r="CA11">
        <v>5</v>
      </c>
      <c r="CB11">
        <v>25</v>
      </c>
      <c r="CD11" s="88">
        <v>203010201</v>
      </c>
      <c r="CE11" s="88">
        <v>586</v>
      </c>
      <c r="CF11" s="88">
        <v>1758</v>
      </c>
    </row>
    <row r="12" spans="1:84" x14ac:dyDescent="0.25">
      <c r="A12">
        <v>161100</v>
      </c>
      <c r="B12">
        <f t="shared" si="0"/>
        <v>6</v>
      </c>
      <c r="C12" t="str">
        <f t="shared" si="1"/>
        <v>16</v>
      </c>
      <c r="D12">
        <f t="shared" si="2"/>
        <v>0</v>
      </c>
      <c r="E12" t="s">
        <v>279</v>
      </c>
      <c r="F12">
        <v>0</v>
      </c>
      <c r="H12">
        <v>0</v>
      </c>
      <c r="I12" t="s">
        <v>241</v>
      </c>
      <c r="J12">
        <v>0</v>
      </c>
      <c r="K12">
        <v>18</v>
      </c>
      <c r="L12">
        <v>7992962.2800000003</v>
      </c>
      <c r="M12">
        <v>0</v>
      </c>
      <c r="N12">
        <v>0</v>
      </c>
      <c r="O12">
        <v>0</v>
      </c>
      <c r="P12">
        <v>0</v>
      </c>
      <c r="Q12">
        <v>18</v>
      </c>
      <c r="R12">
        <f t="shared" si="3"/>
        <v>270</v>
      </c>
      <c r="S12">
        <v>7992962.2800000003</v>
      </c>
      <c r="T12">
        <v>444053.46</v>
      </c>
      <c r="U12">
        <v>7992962.2800000003</v>
      </c>
      <c r="V12" t="s">
        <v>242</v>
      </c>
      <c r="W12" s="133">
        <v>41113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</v>
      </c>
      <c r="AE12" t="s">
        <v>243</v>
      </c>
      <c r="AF12" t="s">
        <v>244</v>
      </c>
      <c r="AG12" t="s">
        <v>245</v>
      </c>
      <c r="AH12">
        <v>245</v>
      </c>
      <c r="AI12" t="s">
        <v>280</v>
      </c>
      <c r="AJ12">
        <v>204</v>
      </c>
      <c r="AK12" t="s">
        <v>261</v>
      </c>
      <c r="AL12">
        <v>200</v>
      </c>
      <c r="AM12" t="s">
        <v>248</v>
      </c>
      <c r="AN12">
        <v>0</v>
      </c>
      <c r="AO12" t="s">
        <v>241</v>
      </c>
      <c r="AR12" t="s">
        <v>281</v>
      </c>
      <c r="AS12">
        <v>444053.46</v>
      </c>
      <c r="AT12">
        <v>444053.46</v>
      </c>
      <c r="AU12">
        <v>9</v>
      </c>
      <c r="AV12">
        <v>16</v>
      </c>
      <c r="AW12" t="s">
        <v>250</v>
      </c>
      <c r="AY12">
        <v>567456</v>
      </c>
      <c r="AZ12">
        <v>638388</v>
      </c>
      <c r="BA12">
        <v>709320</v>
      </c>
      <c r="BB12">
        <v>886650</v>
      </c>
      <c r="BC12">
        <v>0</v>
      </c>
      <c r="BD12">
        <v>830133486</v>
      </c>
      <c r="BE12" t="s">
        <v>282</v>
      </c>
      <c r="BG12" t="s">
        <v>283</v>
      </c>
      <c r="BH12">
        <v>0</v>
      </c>
      <c r="BI12">
        <v>0</v>
      </c>
      <c r="BJ12">
        <v>18</v>
      </c>
      <c r="BK12">
        <v>0</v>
      </c>
      <c r="BL12">
        <v>15</v>
      </c>
      <c r="BM12">
        <v>0</v>
      </c>
      <c r="BN12">
        <v>0</v>
      </c>
      <c r="BO12">
        <v>0</v>
      </c>
      <c r="BP12">
        <v>0</v>
      </c>
      <c r="BR12" s="135">
        <v>161170</v>
      </c>
      <c r="BS12" s="136">
        <v>20</v>
      </c>
      <c r="BT12" s="136">
        <v>300</v>
      </c>
      <c r="BV12" s="135">
        <v>203010202</v>
      </c>
      <c r="BW12" s="136">
        <v>72</v>
      </c>
      <c r="BX12" s="136">
        <v>432</v>
      </c>
      <c r="BZ12">
        <v>161170</v>
      </c>
      <c r="CA12">
        <v>20</v>
      </c>
      <c r="CB12">
        <v>300</v>
      </c>
      <c r="CD12" s="88">
        <v>203010202</v>
      </c>
      <c r="CE12" s="88">
        <v>72</v>
      </c>
      <c r="CF12" s="88">
        <v>432</v>
      </c>
    </row>
    <row r="13" spans="1:84" x14ac:dyDescent="0.25">
      <c r="A13">
        <v>203040101</v>
      </c>
      <c r="B13">
        <f t="shared" si="0"/>
        <v>9</v>
      </c>
      <c r="C13" t="str">
        <f t="shared" si="1"/>
        <v>20</v>
      </c>
      <c r="D13">
        <f t="shared" si="2"/>
        <v>1</v>
      </c>
      <c r="E13" t="s">
        <v>284</v>
      </c>
      <c r="F13">
        <v>0</v>
      </c>
      <c r="H13">
        <v>0</v>
      </c>
      <c r="I13" t="s">
        <v>241</v>
      </c>
      <c r="J13">
        <v>0</v>
      </c>
      <c r="K13">
        <v>163</v>
      </c>
      <c r="L13">
        <v>10886036.059900001</v>
      </c>
      <c r="M13">
        <v>0</v>
      </c>
      <c r="N13">
        <v>0</v>
      </c>
      <c r="O13">
        <v>15</v>
      </c>
      <c r="P13">
        <v>1001782.4595</v>
      </c>
      <c r="Q13">
        <v>148</v>
      </c>
      <c r="R13">
        <f t="shared" si="3"/>
        <v>444</v>
      </c>
      <c r="S13">
        <v>9884253.6004000008</v>
      </c>
      <c r="T13">
        <v>66785.497300000003</v>
      </c>
      <c r="U13">
        <v>9884253.6004000008</v>
      </c>
      <c r="V13" t="s">
        <v>242</v>
      </c>
      <c r="W13" s="133">
        <v>41269</v>
      </c>
      <c r="X13" s="133">
        <v>41352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 t="s">
        <v>269</v>
      </c>
      <c r="AF13" t="s">
        <v>244</v>
      </c>
      <c r="AG13" t="s">
        <v>245</v>
      </c>
      <c r="AH13">
        <v>252</v>
      </c>
      <c r="AI13" t="s">
        <v>285</v>
      </c>
      <c r="AJ13">
        <v>204</v>
      </c>
      <c r="AK13" t="s">
        <v>261</v>
      </c>
      <c r="AL13">
        <v>200</v>
      </c>
      <c r="AM13" t="s">
        <v>248</v>
      </c>
      <c r="AN13">
        <v>0</v>
      </c>
      <c r="AO13" t="s">
        <v>241</v>
      </c>
      <c r="AR13">
        <v>203040101</v>
      </c>
      <c r="AS13">
        <v>66785.497300000003</v>
      </c>
      <c r="AT13">
        <v>66785.497300000003</v>
      </c>
      <c r="AU13">
        <v>105</v>
      </c>
      <c r="AV13">
        <v>0</v>
      </c>
      <c r="AW13" t="s">
        <v>250</v>
      </c>
      <c r="AY13">
        <v>102524</v>
      </c>
      <c r="AZ13">
        <v>115339</v>
      </c>
      <c r="BA13">
        <v>120145</v>
      </c>
      <c r="BB13">
        <v>160194</v>
      </c>
      <c r="BC13">
        <v>0</v>
      </c>
      <c r="BD13">
        <v>860005223</v>
      </c>
      <c r="BE13" t="s">
        <v>267</v>
      </c>
      <c r="BG13" t="s">
        <v>284</v>
      </c>
      <c r="BH13">
        <v>0</v>
      </c>
      <c r="BI13">
        <v>0</v>
      </c>
      <c r="BJ13">
        <v>148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R13" s="135">
        <v>161171</v>
      </c>
      <c r="BS13" s="136">
        <v>1</v>
      </c>
      <c r="BT13" s="136">
        <v>55</v>
      </c>
      <c r="BV13" s="135">
        <v>203010205</v>
      </c>
      <c r="BW13" s="136">
        <v>14</v>
      </c>
      <c r="BX13" s="136">
        <v>770</v>
      </c>
      <c r="BZ13">
        <v>161171</v>
      </c>
      <c r="CA13">
        <v>1</v>
      </c>
      <c r="CB13">
        <v>55</v>
      </c>
      <c r="CD13" s="88">
        <v>203010205</v>
      </c>
      <c r="CE13" s="88">
        <v>14</v>
      </c>
      <c r="CF13" s="88">
        <v>770</v>
      </c>
    </row>
    <row r="14" spans="1:84" x14ac:dyDescent="0.25">
      <c r="A14">
        <v>203040103</v>
      </c>
      <c r="B14">
        <f t="shared" si="0"/>
        <v>9</v>
      </c>
      <c r="C14" t="str">
        <f t="shared" si="1"/>
        <v>20</v>
      </c>
      <c r="D14">
        <f t="shared" si="2"/>
        <v>1</v>
      </c>
      <c r="E14" t="s">
        <v>286</v>
      </c>
      <c r="F14">
        <v>0</v>
      </c>
      <c r="H14">
        <v>0</v>
      </c>
      <c r="I14" t="s">
        <v>241</v>
      </c>
      <c r="J14">
        <v>0</v>
      </c>
      <c r="K14">
        <v>96</v>
      </c>
      <c r="L14">
        <v>6953285.5007999996</v>
      </c>
      <c r="M14">
        <v>0</v>
      </c>
      <c r="N14">
        <v>0</v>
      </c>
      <c r="O14">
        <v>13</v>
      </c>
      <c r="P14">
        <v>941590.74490000005</v>
      </c>
      <c r="Q14">
        <v>83</v>
      </c>
      <c r="R14">
        <f t="shared" si="3"/>
        <v>249</v>
      </c>
      <c r="S14">
        <v>6011694.7559000002</v>
      </c>
      <c r="T14">
        <v>72430.0573</v>
      </c>
      <c r="U14">
        <v>6011694.7559000002</v>
      </c>
      <c r="V14" t="s">
        <v>242</v>
      </c>
      <c r="W14" s="133">
        <v>41270</v>
      </c>
      <c r="X14" s="133">
        <v>41345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 t="s">
        <v>272</v>
      </c>
      <c r="AF14" t="s">
        <v>244</v>
      </c>
      <c r="AG14" t="s">
        <v>245</v>
      </c>
      <c r="AH14">
        <v>259</v>
      </c>
      <c r="AI14" t="s">
        <v>287</v>
      </c>
      <c r="AJ14">
        <v>204</v>
      </c>
      <c r="AK14" t="s">
        <v>261</v>
      </c>
      <c r="AL14">
        <v>200</v>
      </c>
      <c r="AM14" t="s">
        <v>248</v>
      </c>
      <c r="AN14">
        <v>0</v>
      </c>
      <c r="AO14" t="s">
        <v>241</v>
      </c>
      <c r="AR14">
        <v>203040103</v>
      </c>
      <c r="AS14">
        <v>72430.0573</v>
      </c>
      <c r="AT14">
        <v>72430.0573</v>
      </c>
      <c r="AU14">
        <v>105</v>
      </c>
      <c r="AV14">
        <v>0</v>
      </c>
      <c r="AW14" t="s">
        <v>250</v>
      </c>
      <c r="AY14">
        <v>109267</v>
      </c>
      <c r="AZ14">
        <v>122926</v>
      </c>
      <c r="BA14">
        <v>128048</v>
      </c>
      <c r="BB14">
        <v>170730</v>
      </c>
      <c r="BC14">
        <v>0</v>
      </c>
      <c r="BD14">
        <v>860005223</v>
      </c>
      <c r="BE14" t="s">
        <v>267</v>
      </c>
      <c r="BG14" t="s">
        <v>286</v>
      </c>
      <c r="BH14">
        <v>0</v>
      </c>
      <c r="BI14">
        <v>0</v>
      </c>
      <c r="BJ14">
        <v>83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R14" s="135">
        <v>161254</v>
      </c>
      <c r="BS14" s="136">
        <v>413</v>
      </c>
      <c r="BT14" s="136">
        <v>2065</v>
      </c>
      <c r="BV14" s="135">
        <v>203010301</v>
      </c>
      <c r="BW14" s="136">
        <v>52</v>
      </c>
      <c r="BX14" s="136">
        <v>156</v>
      </c>
      <c r="BZ14">
        <v>161254</v>
      </c>
      <c r="CA14">
        <v>413</v>
      </c>
      <c r="CB14">
        <v>2065</v>
      </c>
      <c r="CD14" s="88">
        <v>203010301</v>
      </c>
      <c r="CE14" s="88">
        <v>52</v>
      </c>
      <c r="CF14" s="88">
        <v>156</v>
      </c>
    </row>
    <row r="15" spans="1:84" x14ac:dyDescent="0.25">
      <c r="A15" t="s">
        <v>59</v>
      </c>
      <c r="B15">
        <f t="shared" si="0"/>
        <v>9</v>
      </c>
      <c r="C15" t="str">
        <f t="shared" si="1"/>
        <v>AM</v>
      </c>
      <c r="D15">
        <f t="shared" si="2"/>
        <v>0</v>
      </c>
      <c r="E15" t="s">
        <v>288</v>
      </c>
      <c r="F15">
        <v>0</v>
      </c>
      <c r="H15">
        <v>0</v>
      </c>
      <c r="I15" t="s">
        <v>241</v>
      </c>
      <c r="J15">
        <v>0</v>
      </c>
      <c r="K15">
        <v>1073</v>
      </c>
      <c r="L15">
        <v>80039776.422900006</v>
      </c>
      <c r="M15">
        <v>0</v>
      </c>
      <c r="N15">
        <v>0</v>
      </c>
      <c r="O15">
        <v>252</v>
      </c>
      <c r="P15">
        <v>18789927.030000001</v>
      </c>
      <c r="Q15">
        <v>821</v>
      </c>
      <c r="R15">
        <f t="shared" si="3"/>
        <v>2463</v>
      </c>
      <c r="S15">
        <v>61249849.392899998</v>
      </c>
      <c r="T15">
        <v>74563.202499999999</v>
      </c>
      <c r="U15">
        <v>61216389.252499998</v>
      </c>
      <c r="V15" t="s">
        <v>242</v>
      </c>
      <c r="W15" s="133">
        <v>41194</v>
      </c>
      <c r="X15" s="133">
        <v>41353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 t="s">
        <v>275</v>
      </c>
      <c r="AF15" t="s">
        <v>244</v>
      </c>
      <c r="AG15" t="s">
        <v>245</v>
      </c>
      <c r="AH15">
        <v>242</v>
      </c>
      <c r="AI15" t="s">
        <v>276</v>
      </c>
      <c r="AJ15">
        <v>204</v>
      </c>
      <c r="AK15" t="s">
        <v>261</v>
      </c>
      <c r="AL15">
        <v>200</v>
      </c>
      <c r="AM15" t="s">
        <v>248</v>
      </c>
      <c r="AN15">
        <v>0</v>
      </c>
      <c r="AO15" t="s">
        <v>241</v>
      </c>
      <c r="AR15" t="s">
        <v>289</v>
      </c>
      <c r="AS15">
        <v>75354.759999999995</v>
      </c>
      <c r="AT15">
        <v>74563.202499999999</v>
      </c>
      <c r="AU15">
        <v>105</v>
      </c>
      <c r="AV15">
        <v>0</v>
      </c>
      <c r="AW15" t="s">
        <v>250</v>
      </c>
      <c r="AX15">
        <v>34</v>
      </c>
      <c r="AY15">
        <v>96719</v>
      </c>
      <c r="AZ15">
        <v>108809</v>
      </c>
      <c r="BA15">
        <v>120899</v>
      </c>
      <c r="BB15">
        <v>151124</v>
      </c>
      <c r="BC15">
        <v>85340</v>
      </c>
      <c r="BD15">
        <v>860533798</v>
      </c>
      <c r="BE15" t="s">
        <v>251</v>
      </c>
      <c r="BG15" t="s">
        <v>290</v>
      </c>
      <c r="BH15">
        <v>20</v>
      </c>
      <c r="BI15">
        <v>200</v>
      </c>
      <c r="BJ15">
        <v>822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0</v>
      </c>
      <c r="BR15" s="135">
        <v>161300</v>
      </c>
      <c r="BS15" s="136">
        <v>21</v>
      </c>
      <c r="BT15" s="136">
        <v>315</v>
      </c>
      <c r="BV15" s="135">
        <v>203010302</v>
      </c>
      <c r="BW15" s="136">
        <v>108</v>
      </c>
      <c r="BX15" s="136">
        <v>648</v>
      </c>
      <c r="BZ15">
        <v>161300</v>
      </c>
      <c r="CA15">
        <v>21</v>
      </c>
      <c r="CB15">
        <v>315</v>
      </c>
      <c r="CD15" s="88">
        <v>203010302</v>
      </c>
      <c r="CE15" s="88">
        <v>108</v>
      </c>
      <c r="CF15" s="88">
        <v>648</v>
      </c>
    </row>
    <row r="16" spans="1:84" x14ac:dyDescent="0.25">
      <c r="A16" t="s">
        <v>291</v>
      </c>
      <c r="B16">
        <f t="shared" si="0"/>
        <v>9</v>
      </c>
      <c r="C16" t="str">
        <f t="shared" si="1"/>
        <v>AM</v>
      </c>
      <c r="D16">
        <f t="shared" si="2"/>
        <v>0</v>
      </c>
      <c r="E16" t="s">
        <v>292</v>
      </c>
      <c r="F16">
        <v>0</v>
      </c>
      <c r="H16">
        <v>0</v>
      </c>
      <c r="I16" t="s">
        <v>241</v>
      </c>
      <c r="J16">
        <v>0</v>
      </c>
      <c r="K16">
        <v>18</v>
      </c>
      <c r="L16">
        <v>20707792.7238</v>
      </c>
      <c r="M16">
        <v>0</v>
      </c>
      <c r="N16">
        <v>0</v>
      </c>
      <c r="O16">
        <v>0</v>
      </c>
      <c r="P16">
        <v>0</v>
      </c>
      <c r="Q16">
        <v>18</v>
      </c>
      <c r="R16">
        <f t="shared" si="3"/>
        <v>990</v>
      </c>
      <c r="S16">
        <v>20707792.7238</v>
      </c>
      <c r="T16">
        <v>1150432.929</v>
      </c>
      <c r="U16">
        <v>20707792.721999999</v>
      </c>
      <c r="V16" t="s">
        <v>242</v>
      </c>
      <c r="W16" s="133">
        <v>41095</v>
      </c>
      <c r="X16" s="133">
        <v>41271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</v>
      </c>
      <c r="AE16" t="s">
        <v>254</v>
      </c>
      <c r="AF16" t="s">
        <v>244</v>
      </c>
      <c r="AG16" t="s">
        <v>245</v>
      </c>
      <c r="AH16">
        <v>246</v>
      </c>
      <c r="AI16" t="s">
        <v>293</v>
      </c>
      <c r="AJ16">
        <v>204</v>
      </c>
      <c r="AK16" t="s">
        <v>261</v>
      </c>
      <c r="AL16">
        <v>200</v>
      </c>
      <c r="AM16" t="s">
        <v>248</v>
      </c>
      <c r="AN16">
        <v>0</v>
      </c>
      <c r="AO16" t="s">
        <v>241</v>
      </c>
      <c r="AR16" t="s">
        <v>294</v>
      </c>
      <c r="AS16">
        <v>1128139.44</v>
      </c>
      <c r="AT16">
        <v>1150432.929</v>
      </c>
      <c r="AU16">
        <v>105</v>
      </c>
      <c r="AV16">
        <v>0</v>
      </c>
      <c r="AW16" t="s">
        <v>250</v>
      </c>
      <c r="AY16">
        <v>1394588</v>
      </c>
      <c r="AZ16">
        <v>1568912</v>
      </c>
      <c r="BA16">
        <v>1743235</v>
      </c>
      <c r="BB16">
        <v>2179044</v>
      </c>
      <c r="BC16">
        <v>1259122</v>
      </c>
      <c r="BD16">
        <v>860533798</v>
      </c>
      <c r="BE16" t="s">
        <v>251</v>
      </c>
      <c r="BG16" t="s">
        <v>295</v>
      </c>
      <c r="BH16">
        <v>4</v>
      </c>
      <c r="BI16">
        <v>20</v>
      </c>
      <c r="BJ16">
        <v>18</v>
      </c>
      <c r="BK16">
        <v>0</v>
      </c>
      <c r="BL16">
        <v>55</v>
      </c>
      <c r="BM16">
        <v>0</v>
      </c>
      <c r="BN16">
        <v>0</v>
      </c>
      <c r="BO16">
        <v>0</v>
      </c>
      <c r="BP16">
        <v>0</v>
      </c>
      <c r="BR16" s="135">
        <v>161305</v>
      </c>
      <c r="BS16" s="136">
        <v>10</v>
      </c>
      <c r="BT16" s="136">
        <v>550</v>
      </c>
      <c r="BV16" s="135">
        <v>203010401</v>
      </c>
      <c r="BW16" s="136">
        <v>191</v>
      </c>
      <c r="BX16" s="136">
        <v>573</v>
      </c>
      <c r="BZ16">
        <v>161305</v>
      </c>
      <c r="CA16">
        <v>10</v>
      </c>
      <c r="CB16">
        <v>550</v>
      </c>
      <c r="CD16" s="88">
        <v>203010401</v>
      </c>
      <c r="CE16" s="88">
        <v>191</v>
      </c>
      <c r="CF16" s="88">
        <v>573</v>
      </c>
    </row>
    <row r="17" spans="1:84" x14ac:dyDescent="0.25">
      <c r="A17">
        <v>161300</v>
      </c>
      <c r="B17">
        <f t="shared" si="0"/>
        <v>6</v>
      </c>
      <c r="C17" t="str">
        <f t="shared" si="1"/>
        <v>16</v>
      </c>
      <c r="D17">
        <f t="shared" si="2"/>
        <v>0</v>
      </c>
      <c r="E17" t="s">
        <v>296</v>
      </c>
      <c r="F17">
        <v>0</v>
      </c>
      <c r="H17">
        <v>0</v>
      </c>
      <c r="I17" t="s">
        <v>241</v>
      </c>
      <c r="J17">
        <v>0</v>
      </c>
      <c r="K17">
        <v>21</v>
      </c>
      <c r="L17">
        <v>7847247.4911000002</v>
      </c>
      <c r="M17">
        <v>0</v>
      </c>
      <c r="N17">
        <v>0</v>
      </c>
      <c r="O17">
        <v>0</v>
      </c>
      <c r="P17">
        <v>0</v>
      </c>
      <c r="Q17">
        <v>21</v>
      </c>
      <c r="R17">
        <f t="shared" si="3"/>
        <v>315</v>
      </c>
      <c r="S17">
        <v>7847247.4911000002</v>
      </c>
      <c r="T17">
        <v>373678.45199999999</v>
      </c>
      <c r="U17">
        <v>7847247.4919999996</v>
      </c>
      <c r="V17" t="s">
        <v>242</v>
      </c>
      <c r="W17" s="133">
        <v>41095</v>
      </c>
      <c r="X17" s="133">
        <v>41332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</v>
      </c>
      <c r="AE17" t="s">
        <v>243</v>
      </c>
      <c r="AF17" t="s">
        <v>244</v>
      </c>
      <c r="AG17" t="s">
        <v>245</v>
      </c>
      <c r="AH17">
        <v>245</v>
      </c>
      <c r="AI17" t="s">
        <v>280</v>
      </c>
      <c r="AJ17">
        <v>204</v>
      </c>
      <c r="AK17" t="s">
        <v>261</v>
      </c>
      <c r="AL17">
        <v>200</v>
      </c>
      <c r="AM17" t="s">
        <v>248</v>
      </c>
      <c r="AN17">
        <v>0</v>
      </c>
      <c r="AO17" t="s">
        <v>241</v>
      </c>
      <c r="AR17" t="s">
        <v>297</v>
      </c>
      <c r="AS17">
        <v>385362.44</v>
      </c>
      <c r="AT17">
        <v>373678.45199999999</v>
      </c>
      <c r="AU17">
        <v>9</v>
      </c>
      <c r="AV17">
        <v>16</v>
      </c>
      <c r="AW17" t="s">
        <v>250</v>
      </c>
      <c r="AY17">
        <v>468154</v>
      </c>
      <c r="AZ17">
        <v>526673</v>
      </c>
      <c r="BA17">
        <v>585192</v>
      </c>
      <c r="BB17">
        <v>731490</v>
      </c>
      <c r="BC17">
        <v>0</v>
      </c>
      <c r="BD17">
        <v>830133486</v>
      </c>
      <c r="BE17" t="s">
        <v>282</v>
      </c>
      <c r="BG17" t="s">
        <v>298</v>
      </c>
      <c r="BH17">
        <v>0</v>
      </c>
      <c r="BI17">
        <v>0</v>
      </c>
      <c r="BJ17">
        <v>21</v>
      </c>
      <c r="BK17">
        <v>0</v>
      </c>
      <c r="BL17">
        <v>15</v>
      </c>
      <c r="BM17">
        <v>0</v>
      </c>
      <c r="BN17">
        <v>0</v>
      </c>
      <c r="BO17">
        <v>0</v>
      </c>
      <c r="BP17">
        <v>0</v>
      </c>
      <c r="BR17" s="135">
        <v>161310</v>
      </c>
      <c r="BS17" s="136">
        <v>9</v>
      </c>
      <c r="BT17" s="136">
        <v>135</v>
      </c>
      <c r="BV17" s="135">
        <v>203010402</v>
      </c>
      <c r="BW17" s="136">
        <v>48</v>
      </c>
      <c r="BX17" s="136">
        <v>288</v>
      </c>
      <c r="BZ17">
        <v>161310</v>
      </c>
      <c r="CA17">
        <v>9</v>
      </c>
      <c r="CB17">
        <v>135</v>
      </c>
      <c r="CD17" s="88">
        <v>203010402</v>
      </c>
      <c r="CE17" s="88">
        <v>48</v>
      </c>
      <c r="CF17" s="88">
        <v>288</v>
      </c>
    </row>
    <row r="18" spans="1:84" x14ac:dyDescent="0.25">
      <c r="A18">
        <v>203030101</v>
      </c>
      <c r="B18">
        <f t="shared" si="0"/>
        <v>9</v>
      </c>
      <c r="C18" t="str">
        <f t="shared" si="1"/>
        <v>20</v>
      </c>
      <c r="D18">
        <f t="shared" si="2"/>
        <v>1</v>
      </c>
      <c r="E18" t="s">
        <v>299</v>
      </c>
      <c r="F18">
        <v>0</v>
      </c>
      <c r="H18">
        <v>0</v>
      </c>
      <c r="I18" t="s">
        <v>241</v>
      </c>
      <c r="J18">
        <v>0</v>
      </c>
      <c r="K18">
        <v>87</v>
      </c>
      <c r="L18">
        <v>5236805.9813999999</v>
      </c>
      <c r="M18">
        <v>0</v>
      </c>
      <c r="N18">
        <v>0</v>
      </c>
      <c r="O18">
        <v>5</v>
      </c>
      <c r="P18">
        <v>300965.86099999998</v>
      </c>
      <c r="Q18">
        <v>82</v>
      </c>
      <c r="R18">
        <f t="shared" si="3"/>
        <v>246</v>
      </c>
      <c r="S18">
        <v>4935840.1204000004</v>
      </c>
      <c r="T18">
        <v>60193.172200000001</v>
      </c>
      <c r="U18">
        <v>4935840.1204000004</v>
      </c>
      <c r="V18" t="s">
        <v>242</v>
      </c>
      <c r="W18" s="133">
        <v>41243</v>
      </c>
      <c r="X18" s="133">
        <v>41353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</v>
      </c>
      <c r="AE18" t="s">
        <v>275</v>
      </c>
      <c r="AF18" t="s">
        <v>244</v>
      </c>
      <c r="AG18" t="s">
        <v>245</v>
      </c>
      <c r="AH18">
        <v>252</v>
      </c>
      <c r="AI18" t="s">
        <v>285</v>
      </c>
      <c r="AJ18">
        <v>204</v>
      </c>
      <c r="AK18" t="s">
        <v>261</v>
      </c>
      <c r="AL18">
        <v>200</v>
      </c>
      <c r="AM18" t="s">
        <v>248</v>
      </c>
      <c r="AN18">
        <v>0</v>
      </c>
      <c r="AO18" t="s">
        <v>241</v>
      </c>
      <c r="AR18">
        <v>203030101</v>
      </c>
      <c r="AS18">
        <v>60193.172200000001</v>
      </c>
      <c r="AT18">
        <v>60193.172200000001</v>
      </c>
      <c r="AU18">
        <v>105</v>
      </c>
      <c r="AV18">
        <v>0</v>
      </c>
      <c r="AW18" t="s">
        <v>250</v>
      </c>
      <c r="AY18">
        <v>60793</v>
      </c>
      <c r="AZ18">
        <v>0</v>
      </c>
      <c r="BA18">
        <v>0</v>
      </c>
      <c r="BB18">
        <v>0</v>
      </c>
      <c r="BC18">
        <v>0</v>
      </c>
      <c r="BD18">
        <v>860005223</v>
      </c>
      <c r="BE18" t="s">
        <v>267</v>
      </c>
      <c r="BG18" t="s">
        <v>299</v>
      </c>
      <c r="BH18">
        <v>0</v>
      </c>
      <c r="BI18">
        <v>0</v>
      </c>
      <c r="BJ18">
        <v>82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0</v>
      </c>
      <c r="BR18" s="135">
        <v>161312</v>
      </c>
      <c r="BS18" s="136">
        <v>3</v>
      </c>
      <c r="BT18" s="136">
        <v>165</v>
      </c>
      <c r="BV18" s="135">
        <v>203020102</v>
      </c>
      <c r="BW18" s="136">
        <v>43</v>
      </c>
      <c r="BX18" s="136">
        <v>258</v>
      </c>
      <c r="BZ18">
        <v>161312</v>
      </c>
      <c r="CA18">
        <v>3</v>
      </c>
      <c r="CB18">
        <v>165</v>
      </c>
      <c r="CD18" s="88">
        <v>203020102</v>
      </c>
      <c r="CE18" s="88">
        <v>43</v>
      </c>
      <c r="CF18" s="88">
        <v>258</v>
      </c>
    </row>
    <row r="19" spans="1:84" x14ac:dyDescent="0.25">
      <c r="A19">
        <v>500402</v>
      </c>
      <c r="B19">
        <f t="shared" si="0"/>
        <v>6</v>
      </c>
      <c r="C19" t="str">
        <f t="shared" si="1"/>
        <v>50</v>
      </c>
      <c r="D19">
        <f t="shared" si="2"/>
        <v>0</v>
      </c>
      <c r="E19" t="s">
        <v>300</v>
      </c>
      <c r="F19">
        <v>0</v>
      </c>
      <c r="H19">
        <v>0</v>
      </c>
      <c r="I19" t="s">
        <v>241</v>
      </c>
      <c r="J19">
        <v>0</v>
      </c>
      <c r="K19">
        <v>4</v>
      </c>
      <c r="L19">
        <v>803616.00020000001</v>
      </c>
      <c r="M19">
        <v>0</v>
      </c>
      <c r="N19">
        <v>0</v>
      </c>
      <c r="O19">
        <v>0</v>
      </c>
      <c r="P19">
        <v>0</v>
      </c>
      <c r="Q19">
        <v>4</v>
      </c>
      <c r="R19">
        <f t="shared" si="3"/>
        <v>6</v>
      </c>
      <c r="S19">
        <v>803616.00020000001</v>
      </c>
      <c r="T19">
        <v>161658.0001</v>
      </c>
      <c r="U19">
        <v>646632.00040000002</v>
      </c>
      <c r="V19" t="s">
        <v>242</v>
      </c>
      <c r="W19" s="133">
        <v>41060</v>
      </c>
      <c r="X19" s="133">
        <v>41060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 t="s">
        <v>272</v>
      </c>
      <c r="AF19" t="s">
        <v>301</v>
      </c>
      <c r="AG19" t="s">
        <v>302</v>
      </c>
      <c r="AH19">
        <v>511</v>
      </c>
      <c r="AI19" t="s">
        <v>303</v>
      </c>
      <c r="AJ19">
        <v>501</v>
      </c>
      <c r="AK19" t="s">
        <v>304</v>
      </c>
      <c r="AL19">
        <v>500</v>
      </c>
      <c r="AM19" t="s">
        <v>305</v>
      </c>
      <c r="AN19">
        <v>0</v>
      </c>
      <c r="AO19" t="s">
        <v>241</v>
      </c>
      <c r="AR19" t="s">
        <v>306</v>
      </c>
      <c r="AS19">
        <v>135494</v>
      </c>
      <c r="AT19">
        <v>161658.0001</v>
      </c>
      <c r="AU19">
        <v>9</v>
      </c>
      <c r="AV19">
        <v>16</v>
      </c>
      <c r="AW19" t="s">
        <v>250</v>
      </c>
      <c r="AY19">
        <v>141561</v>
      </c>
      <c r="AZ19">
        <v>157739</v>
      </c>
      <c r="BA19">
        <v>173918</v>
      </c>
      <c r="BB19">
        <v>202230</v>
      </c>
      <c r="BC19">
        <v>0.1</v>
      </c>
      <c r="BD19">
        <v>811015013</v>
      </c>
      <c r="BE19" t="s">
        <v>307</v>
      </c>
      <c r="BG19" t="s">
        <v>300</v>
      </c>
      <c r="BH19">
        <v>0</v>
      </c>
      <c r="BI19">
        <v>0</v>
      </c>
      <c r="BJ19">
        <v>5</v>
      </c>
      <c r="BK19">
        <v>0</v>
      </c>
      <c r="BL19">
        <v>1.5</v>
      </c>
      <c r="BM19">
        <v>0</v>
      </c>
      <c r="BN19">
        <v>0</v>
      </c>
      <c r="BO19">
        <v>0</v>
      </c>
      <c r="BP19">
        <v>0</v>
      </c>
      <c r="BR19" s="135">
        <v>161359</v>
      </c>
      <c r="BS19" s="136">
        <v>35</v>
      </c>
      <c r="BT19" s="136">
        <v>1925</v>
      </c>
      <c r="BV19" s="135">
        <v>203020104</v>
      </c>
      <c r="BW19" s="136">
        <v>127</v>
      </c>
      <c r="BX19" s="136">
        <v>635</v>
      </c>
      <c r="BZ19">
        <v>161359</v>
      </c>
      <c r="CA19">
        <v>35</v>
      </c>
      <c r="CB19">
        <v>1925</v>
      </c>
      <c r="CD19" s="88">
        <v>203020104</v>
      </c>
      <c r="CE19" s="88">
        <v>127</v>
      </c>
      <c r="CF19" s="88">
        <v>635</v>
      </c>
    </row>
    <row r="20" spans="1:84" x14ac:dyDescent="0.25">
      <c r="A20" t="s">
        <v>308</v>
      </c>
      <c r="B20">
        <f t="shared" si="0"/>
        <v>10</v>
      </c>
      <c r="C20" t="str">
        <f t="shared" si="1"/>
        <v>H2</v>
      </c>
      <c r="D20">
        <f t="shared" si="2"/>
        <v>0</v>
      </c>
      <c r="E20" t="s">
        <v>309</v>
      </c>
      <c r="F20">
        <v>0</v>
      </c>
      <c r="H20">
        <v>0</v>
      </c>
      <c r="I20" t="s">
        <v>241</v>
      </c>
      <c r="J20">
        <v>0</v>
      </c>
      <c r="K20">
        <v>168</v>
      </c>
      <c r="L20">
        <v>1565256</v>
      </c>
      <c r="M20">
        <v>0</v>
      </c>
      <c r="N20">
        <v>0</v>
      </c>
      <c r="O20">
        <v>87</v>
      </c>
      <c r="P20">
        <v>810579</v>
      </c>
      <c r="Q20">
        <v>81</v>
      </c>
      <c r="R20">
        <f t="shared" si="3"/>
        <v>283.5</v>
      </c>
      <c r="S20">
        <v>754677</v>
      </c>
      <c r="T20">
        <v>9317</v>
      </c>
      <c r="U20">
        <v>754677</v>
      </c>
      <c r="V20" t="s">
        <v>242</v>
      </c>
      <c r="W20" s="133">
        <v>41330</v>
      </c>
      <c r="X20" s="133">
        <v>41353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 t="s">
        <v>272</v>
      </c>
      <c r="AF20" t="s">
        <v>301</v>
      </c>
      <c r="AG20" t="s">
        <v>302</v>
      </c>
      <c r="AH20">
        <v>521</v>
      </c>
      <c r="AI20" t="s">
        <v>310</v>
      </c>
      <c r="AJ20">
        <v>502</v>
      </c>
      <c r="AK20" t="s">
        <v>311</v>
      </c>
      <c r="AL20">
        <v>500</v>
      </c>
      <c r="AM20" t="s">
        <v>305</v>
      </c>
      <c r="AN20">
        <v>0</v>
      </c>
      <c r="AO20" t="s">
        <v>241</v>
      </c>
      <c r="AR20" t="s">
        <v>312</v>
      </c>
      <c r="AS20">
        <v>9317</v>
      </c>
      <c r="AT20">
        <v>9317</v>
      </c>
      <c r="AU20">
        <v>9</v>
      </c>
      <c r="AV20">
        <v>16</v>
      </c>
      <c r="AW20" t="s">
        <v>250</v>
      </c>
      <c r="AY20">
        <v>14369</v>
      </c>
      <c r="AZ20">
        <v>15943</v>
      </c>
      <c r="BA20">
        <v>17518</v>
      </c>
      <c r="BB20">
        <v>19683</v>
      </c>
      <c r="BC20">
        <v>0.1</v>
      </c>
      <c r="BD20">
        <v>832006328</v>
      </c>
      <c r="BE20" t="s">
        <v>313</v>
      </c>
      <c r="BG20" t="s">
        <v>314</v>
      </c>
      <c r="BH20">
        <v>85</v>
      </c>
      <c r="BI20">
        <v>300</v>
      </c>
      <c r="BJ20">
        <v>85</v>
      </c>
      <c r="BK20">
        <v>0</v>
      </c>
      <c r="BL20">
        <v>3.5</v>
      </c>
      <c r="BM20">
        <v>0</v>
      </c>
      <c r="BN20">
        <v>0</v>
      </c>
      <c r="BO20">
        <v>0</v>
      </c>
      <c r="BP20">
        <v>0</v>
      </c>
      <c r="BR20" s="135">
        <v>161375</v>
      </c>
      <c r="BS20" s="136">
        <v>1</v>
      </c>
      <c r="BT20" s="136">
        <v>55</v>
      </c>
      <c r="BV20" s="135">
        <v>203020105</v>
      </c>
      <c r="BW20" s="136">
        <v>12</v>
      </c>
      <c r="BX20" s="136">
        <v>660</v>
      </c>
      <c r="BZ20">
        <v>161375</v>
      </c>
      <c r="CA20">
        <v>1</v>
      </c>
      <c r="CB20">
        <v>55</v>
      </c>
      <c r="CD20" s="88">
        <v>203020105</v>
      </c>
      <c r="CE20" s="88">
        <v>12</v>
      </c>
      <c r="CF20" s="88">
        <v>660</v>
      </c>
    </row>
    <row r="21" spans="1:84" x14ac:dyDescent="0.25">
      <c r="A21" t="s">
        <v>102</v>
      </c>
      <c r="B21">
        <f t="shared" si="0"/>
        <v>8</v>
      </c>
      <c r="C21" t="str">
        <f t="shared" si="1"/>
        <v>AT</v>
      </c>
      <c r="D21">
        <f t="shared" si="2"/>
        <v>0</v>
      </c>
      <c r="E21" t="s">
        <v>315</v>
      </c>
      <c r="F21">
        <v>0</v>
      </c>
      <c r="H21">
        <v>0</v>
      </c>
      <c r="I21" t="s">
        <v>241</v>
      </c>
      <c r="J21">
        <v>0</v>
      </c>
      <c r="K21">
        <v>131</v>
      </c>
      <c r="L21">
        <v>9558044.1627999991</v>
      </c>
      <c r="M21">
        <v>0</v>
      </c>
      <c r="N21">
        <v>0</v>
      </c>
      <c r="O21">
        <v>28</v>
      </c>
      <c r="P21">
        <v>2042940.7431999999</v>
      </c>
      <c r="Q21">
        <v>103</v>
      </c>
      <c r="R21">
        <f t="shared" si="3"/>
        <v>309</v>
      </c>
      <c r="S21">
        <v>7515103.4195999997</v>
      </c>
      <c r="T21">
        <v>72962.169399999999</v>
      </c>
      <c r="U21">
        <v>7515103.4482000005</v>
      </c>
      <c r="V21" t="s">
        <v>242</v>
      </c>
      <c r="W21" s="133">
        <v>41194</v>
      </c>
      <c r="X21" s="133">
        <v>41352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</v>
      </c>
      <c r="AE21" t="s">
        <v>275</v>
      </c>
      <c r="AF21" t="s">
        <v>244</v>
      </c>
      <c r="AG21" t="s">
        <v>245</v>
      </c>
      <c r="AH21">
        <v>232</v>
      </c>
      <c r="AI21" t="s">
        <v>316</v>
      </c>
      <c r="AJ21">
        <v>203</v>
      </c>
      <c r="AK21" t="s">
        <v>317</v>
      </c>
      <c r="AL21">
        <v>200</v>
      </c>
      <c r="AM21" t="s">
        <v>248</v>
      </c>
      <c r="AN21">
        <v>0</v>
      </c>
      <c r="AO21" t="s">
        <v>241</v>
      </c>
      <c r="AR21" t="s">
        <v>318</v>
      </c>
      <c r="AS21">
        <v>73033.600000000006</v>
      </c>
      <c r="AT21">
        <v>72962.169399999999</v>
      </c>
      <c r="AU21">
        <v>105</v>
      </c>
      <c r="AV21">
        <v>0</v>
      </c>
      <c r="AW21" t="s">
        <v>250</v>
      </c>
      <c r="AY21">
        <v>100590</v>
      </c>
      <c r="AZ21">
        <v>113164</v>
      </c>
      <c r="BA21">
        <v>125738</v>
      </c>
      <c r="BB21">
        <v>157172</v>
      </c>
      <c r="BC21">
        <v>0.1</v>
      </c>
      <c r="BD21">
        <v>830501576</v>
      </c>
      <c r="BE21" t="s">
        <v>319</v>
      </c>
      <c r="BG21" t="s">
        <v>320</v>
      </c>
      <c r="BH21">
        <v>0</v>
      </c>
      <c r="BI21">
        <v>0</v>
      </c>
      <c r="BJ21">
        <v>104</v>
      </c>
      <c r="BK21">
        <v>0</v>
      </c>
      <c r="BL21">
        <v>3</v>
      </c>
      <c r="BM21">
        <v>0</v>
      </c>
      <c r="BN21">
        <v>0</v>
      </c>
      <c r="BO21">
        <v>0</v>
      </c>
      <c r="BP21">
        <v>0</v>
      </c>
      <c r="BR21" s="135">
        <v>161520</v>
      </c>
      <c r="BS21" s="136">
        <v>6</v>
      </c>
      <c r="BT21" s="136">
        <v>90</v>
      </c>
      <c r="BV21" s="135">
        <v>203020204</v>
      </c>
      <c r="BW21" s="136">
        <v>101</v>
      </c>
      <c r="BX21" s="136">
        <v>505</v>
      </c>
      <c r="BZ21">
        <v>161520</v>
      </c>
      <c r="CA21">
        <v>6</v>
      </c>
      <c r="CB21">
        <v>90</v>
      </c>
      <c r="CD21" s="88">
        <v>203020204</v>
      </c>
      <c r="CE21" s="88">
        <v>101</v>
      </c>
      <c r="CF21" s="88">
        <v>505</v>
      </c>
    </row>
    <row r="22" spans="1:84" x14ac:dyDescent="0.25">
      <c r="A22">
        <v>203070201</v>
      </c>
      <c r="B22">
        <f t="shared" si="0"/>
        <v>9</v>
      </c>
      <c r="C22" t="str">
        <f t="shared" si="1"/>
        <v>20</v>
      </c>
      <c r="D22">
        <f t="shared" si="2"/>
        <v>1</v>
      </c>
      <c r="E22" t="s">
        <v>321</v>
      </c>
      <c r="F22">
        <v>0</v>
      </c>
      <c r="H22">
        <v>0</v>
      </c>
      <c r="I22" t="s">
        <v>241</v>
      </c>
      <c r="J22">
        <v>0</v>
      </c>
      <c r="K22">
        <v>128</v>
      </c>
      <c r="L22">
        <v>7460959.1679999996</v>
      </c>
      <c r="M22">
        <v>0</v>
      </c>
      <c r="N22">
        <v>0</v>
      </c>
      <c r="O22">
        <v>1</v>
      </c>
      <c r="P22">
        <v>58288.743499999997</v>
      </c>
      <c r="Q22">
        <v>127</v>
      </c>
      <c r="R22">
        <f t="shared" si="3"/>
        <v>381</v>
      </c>
      <c r="S22">
        <v>7402670.4244999997</v>
      </c>
      <c r="T22">
        <v>58288.743499999997</v>
      </c>
      <c r="U22">
        <v>7402670.4244999997</v>
      </c>
      <c r="V22" t="s">
        <v>242</v>
      </c>
      <c r="W22" s="133">
        <v>41318</v>
      </c>
      <c r="X22" s="133">
        <v>41340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 t="s">
        <v>269</v>
      </c>
      <c r="AF22" t="s">
        <v>244</v>
      </c>
      <c r="AG22" t="s">
        <v>245</v>
      </c>
      <c r="AH22">
        <v>270</v>
      </c>
      <c r="AI22" t="s">
        <v>322</v>
      </c>
      <c r="AJ22">
        <v>206</v>
      </c>
      <c r="AK22" t="s">
        <v>323</v>
      </c>
      <c r="AL22">
        <v>200</v>
      </c>
      <c r="AM22" t="s">
        <v>248</v>
      </c>
      <c r="AN22">
        <v>0</v>
      </c>
      <c r="AO22" t="s">
        <v>241</v>
      </c>
      <c r="AR22">
        <v>203070201</v>
      </c>
      <c r="AS22">
        <v>57842.143499999998</v>
      </c>
      <c r="AT22">
        <v>58288.743499999997</v>
      </c>
      <c r="AU22">
        <v>105</v>
      </c>
      <c r="AV22">
        <v>0</v>
      </c>
      <c r="AW22" t="s">
        <v>250</v>
      </c>
      <c r="AY22">
        <v>107631</v>
      </c>
      <c r="AZ22">
        <v>0</v>
      </c>
      <c r="BA22">
        <v>0</v>
      </c>
      <c r="BB22">
        <v>0</v>
      </c>
      <c r="BC22">
        <v>0</v>
      </c>
      <c r="BD22">
        <v>860005223</v>
      </c>
      <c r="BE22" t="s">
        <v>267</v>
      </c>
      <c r="BG22" t="s">
        <v>321</v>
      </c>
      <c r="BH22">
        <v>0</v>
      </c>
      <c r="BI22">
        <v>0</v>
      </c>
      <c r="BJ22">
        <v>127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0</v>
      </c>
      <c r="BR22" s="135">
        <v>161585</v>
      </c>
      <c r="BS22" s="136">
        <v>2</v>
      </c>
      <c r="BT22" s="136">
        <v>110</v>
      </c>
      <c r="BV22" s="135">
        <v>203020205</v>
      </c>
      <c r="BW22" s="136">
        <v>8</v>
      </c>
      <c r="BX22" s="136">
        <v>440</v>
      </c>
      <c r="BZ22">
        <v>161585</v>
      </c>
      <c r="CA22">
        <v>2</v>
      </c>
      <c r="CB22">
        <v>110</v>
      </c>
      <c r="CD22" s="88">
        <v>203020205</v>
      </c>
      <c r="CE22" s="88">
        <v>8</v>
      </c>
      <c r="CF22" s="88">
        <v>440</v>
      </c>
    </row>
    <row r="23" spans="1:84" x14ac:dyDescent="0.25">
      <c r="A23">
        <v>156005</v>
      </c>
      <c r="B23">
        <f t="shared" si="0"/>
        <v>6</v>
      </c>
      <c r="C23" t="str">
        <f t="shared" si="1"/>
        <v>15</v>
      </c>
      <c r="D23">
        <f t="shared" si="2"/>
        <v>0</v>
      </c>
      <c r="E23" t="s">
        <v>324</v>
      </c>
      <c r="F23">
        <v>0</v>
      </c>
      <c r="H23">
        <v>0</v>
      </c>
      <c r="I23" t="s">
        <v>241</v>
      </c>
      <c r="J23">
        <v>0</v>
      </c>
      <c r="K23">
        <v>5</v>
      </c>
      <c r="L23">
        <v>3572800.0002000001</v>
      </c>
      <c r="M23">
        <v>2</v>
      </c>
      <c r="N23">
        <v>1345600</v>
      </c>
      <c r="O23">
        <v>1</v>
      </c>
      <c r="P23">
        <v>714560</v>
      </c>
      <c r="Q23">
        <v>6</v>
      </c>
      <c r="R23">
        <f t="shared" si="3"/>
        <v>288</v>
      </c>
      <c r="S23">
        <v>4203840.0001999997</v>
      </c>
      <c r="T23">
        <v>700640</v>
      </c>
      <c r="U23">
        <v>4203840</v>
      </c>
      <c r="V23" t="s">
        <v>242</v>
      </c>
      <c r="W23" s="133">
        <v>41353</v>
      </c>
      <c r="X23" s="133">
        <v>41346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</v>
      </c>
      <c r="AE23" t="s">
        <v>254</v>
      </c>
      <c r="AF23" t="s">
        <v>325</v>
      </c>
      <c r="AG23" t="s">
        <v>326</v>
      </c>
      <c r="AH23">
        <v>412</v>
      </c>
      <c r="AI23" t="s">
        <v>327</v>
      </c>
      <c r="AJ23">
        <v>401</v>
      </c>
      <c r="AK23" t="s">
        <v>328</v>
      </c>
      <c r="AL23">
        <v>400</v>
      </c>
      <c r="AM23" t="s">
        <v>329</v>
      </c>
      <c r="AN23">
        <v>0</v>
      </c>
      <c r="AO23" t="s">
        <v>241</v>
      </c>
      <c r="AR23" t="s">
        <v>330</v>
      </c>
      <c r="AS23">
        <v>672800</v>
      </c>
      <c r="AT23">
        <v>700640</v>
      </c>
      <c r="AU23">
        <v>9</v>
      </c>
      <c r="AV23">
        <v>16</v>
      </c>
      <c r="AW23" t="s">
        <v>250</v>
      </c>
      <c r="AY23">
        <v>867756</v>
      </c>
      <c r="AZ23">
        <v>966928</v>
      </c>
      <c r="BA23">
        <v>1066100</v>
      </c>
      <c r="BB23">
        <v>1239651</v>
      </c>
      <c r="BC23">
        <v>0.1</v>
      </c>
      <c r="BD23">
        <v>890204118</v>
      </c>
      <c r="BE23" t="s">
        <v>331</v>
      </c>
      <c r="BG23" t="s">
        <v>332</v>
      </c>
      <c r="BH23">
        <v>0</v>
      </c>
      <c r="BI23">
        <v>0</v>
      </c>
      <c r="BJ23">
        <v>6</v>
      </c>
      <c r="BK23">
        <v>0</v>
      </c>
      <c r="BL23">
        <v>48</v>
      </c>
      <c r="BM23">
        <v>0</v>
      </c>
      <c r="BN23">
        <v>0</v>
      </c>
      <c r="BO23">
        <v>0</v>
      </c>
      <c r="BP23">
        <v>0</v>
      </c>
      <c r="BR23" s="135">
        <v>191160</v>
      </c>
      <c r="BS23" s="136">
        <v>131</v>
      </c>
      <c r="BT23" s="136">
        <v>524</v>
      </c>
      <c r="BV23" s="135">
        <v>203020302</v>
      </c>
      <c r="BW23" s="136">
        <v>1</v>
      </c>
      <c r="BX23" s="136">
        <v>6</v>
      </c>
      <c r="BZ23">
        <v>191160</v>
      </c>
      <c r="CA23">
        <v>131</v>
      </c>
      <c r="CB23">
        <v>524</v>
      </c>
      <c r="CD23" s="88">
        <v>203020302</v>
      </c>
      <c r="CE23" s="88">
        <v>1</v>
      </c>
      <c r="CF23" s="88">
        <v>6</v>
      </c>
    </row>
    <row r="24" spans="1:84" x14ac:dyDescent="0.25">
      <c r="A24">
        <v>161359</v>
      </c>
      <c r="B24">
        <f t="shared" si="0"/>
        <v>6</v>
      </c>
      <c r="C24" t="str">
        <f t="shared" si="1"/>
        <v>16</v>
      </c>
      <c r="D24">
        <f t="shared" si="2"/>
        <v>0</v>
      </c>
      <c r="E24" t="s">
        <v>333</v>
      </c>
      <c r="F24">
        <v>0</v>
      </c>
      <c r="H24">
        <v>0</v>
      </c>
      <c r="I24" t="s">
        <v>241</v>
      </c>
      <c r="J24">
        <v>0</v>
      </c>
      <c r="K24">
        <v>35</v>
      </c>
      <c r="L24">
        <v>601475</v>
      </c>
      <c r="M24">
        <v>0</v>
      </c>
      <c r="N24">
        <v>0</v>
      </c>
      <c r="O24">
        <v>0</v>
      </c>
      <c r="P24">
        <v>0</v>
      </c>
      <c r="Q24">
        <v>35</v>
      </c>
      <c r="R24">
        <f t="shared" si="3"/>
        <v>1925</v>
      </c>
      <c r="S24">
        <v>601475</v>
      </c>
      <c r="T24">
        <v>17185</v>
      </c>
      <c r="U24">
        <v>601475</v>
      </c>
      <c r="V24" t="s">
        <v>242</v>
      </c>
      <c r="W24" s="133">
        <v>40786</v>
      </c>
      <c r="X24" s="133">
        <v>41090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 t="s">
        <v>334</v>
      </c>
      <c r="AF24" t="s">
        <v>335</v>
      </c>
      <c r="AG24" t="s">
        <v>334</v>
      </c>
      <c r="AH24">
        <v>218</v>
      </c>
      <c r="AI24" t="s">
        <v>336</v>
      </c>
      <c r="AJ24">
        <v>201</v>
      </c>
      <c r="AK24" t="s">
        <v>337</v>
      </c>
      <c r="AL24">
        <v>200</v>
      </c>
      <c r="AM24" t="s">
        <v>248</v>
      </c>
      <c r="AN24">
        <v>0</v>
      </c>
      <c r="AO24" t="s">
        <v>241</v>
      </c>
      <c r="AR24">
        <v>0</v>
      </c>
      <c r="AS24">
        <v>17185</v>
      </c>
      <c r="AT24">
        <v>17185</v>
      </c>
      <c r="AU24">
        <v>105</v>
      </c>
      <c r="AV24">
        <v>0</v>
      </c>
      <c r="AW24" t="s">
        <v>250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830136799</v>
      </c>
      <c r="BE24" t="s">
        <v>338</v>
      </c>
      <c r="BH24">
        <v>0</v>
      </c>
      <c r="BI24">
        <v>0</v>
      </c>
      <c r="BJ24">
        <v>35</v>
      </c>
      <c r="BK24">
        <v>0</v>
      </c>
      <c r="BL24">
        <v>55</v>
      </c>
      <c r="BM24">
        <v>0</v>
      </c>
      <c r="BN24">
        <v>0</v>
      </c>
      <c r="BO24">
        <v>0</v>
      </c>
      <c r="BP24">
        <v>0</v>
      </c>
      <c r="BR24" s="135">
        <v>191304</v>
      </c>
      <c r="BS24" s="136">
        <v>3</v>
      </c>
      <c r="BT24" s="136">
        <v>144</v>
      </c>
      <c r="BV24" s="135">
        <v>203020304</v>
      </c>
      <c r="BW24" s="136">
        <v>171</v>
      </c>
      <c r="BX24" s="136">
        <v>855</v>
      </c>
      <c r="BZ24">
        <v>191304</v>
      </c>
      <c r="CA24">
        <v>3</v>
      </c>
      <c r="CB24">
        <v>144</v>
      </c>
      <c r="CD24" s="88">
        <v>203020304</v>
      </c>
      <c r="CE24" s="88">
        <v>171</v>
      </c>
      <c r="CF24" s="88">
        <v>855</v>
      </c>
    </row>
    <row r="25" spans="1:84" x14ac:dyDescent="0.25">
      <c r="A25">
        <v>203040205</v>
      </c>
      <c r="B25">
        <f t="shared" si="0"/>
        <v>9</v>
      </c>
      <c r="C25" t="str">
        <f t="shared" si="1"/>
        <v>20</v>
      </c>
      <c r="D25">
        <f t="shared" si="2"/>
        <v>1</v>
      </c>
      <c r="E25" t="s">
        <v>339</v>
      </c>
      <c r="F25">
        <v>0</v>
      </c>
      <c r="H25">
        <v>0</v>
      </c>
      <c r="I25" t="s">
        <v>241</v>
      </c>
      <c r="J25">
        <v>0</v>
      </c>
      <c r="K25">
        <v>0</v>
      </c>
      <c r="L25">
        <v>0</v>
      </c>
      <c r="M25">
        <v>8</v>
      </c>
      <c r="N25">
        <v>6018199.3320000004</v>
      </c>
      <c r="O25">
        <v>1</v>
      </c>
      <c r="P25">
        <v>752274.91650000005</v>
      </c>
      <c r="Q25">
        <v>7</v>
      </c>
      <c r="R25">
        <f t="shared" si="3"/>
        <v>385</v>
      </c>
      <c r="S25">
        <v>5265924.4155000001</v>
      </c>
      <c r="T25">
        <v>752274.91650000005</v>
      </c>
      <c r="U25">
        <v>5265924.4155000001</v>
      </c>
      <c r="V25" t="s">
        <v>242</v>
      </c>
      <c r="W25" s="133">
        <v>41351</v>
      </c>
      <c r="X25" s="133">
        <v>41352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</v>
      </c>
      <c r="AE25" t="s">
        <v>254</v>
      </c>
      <c r="AF25" t="s">
        <v>244</v>
      </c>
      <c r="AG25" t="s">
        <v>245</v>
      </c>
      <c r="AH25">
        <v>253</v>
      </c>
      <c r="AI25" t="s">
        <v>340</v>
      </c>
      <c r="AJ25">
        <v>204</v>
      </c>
      <c r="AK25" t="s">
        <v>261</v>
      </c>
      <c r="AL25">
        <v>200</v>
      </c>
      <c r="AM25" t="s">
        <v>248</v>
      </c>
      <c r="AN25">
        <v>0</v>
      </c>
      <c r="AO25" t="s">
        <v>241</v>
      </c>
      <c r="AR25">
        <v>203040205</v>
      </c>
      <c r="AS25">
        <v>752274.91650000005</v>
      </c>
      <c r="AT25">
        <v>752274.91650000005</v>
      </c>
      <c r="AU25">
        <v>105</v>
      </c>
      <c r="AV25">
        <v>0</v>
      </c>
      <c r="AW25" t="s">
        <v>250</v>
      </c>
      <c r="AY25">
        <v>1183203</v>
      </c>
      <c r="AZ25">
        <v>1331103</v>
      </c>
      <c r="BA25">
        <v>1386566</v>
      </c>
      <c r="BB25">
        <v>1848754</v>
      </c>
      <c r="BC25">
        <v>0</v>
      </c>
      <c r="BD25">
        <v>860005223</v>
      </c>
      <c r="BE25" t="s">
        <v>267</v>
      </c>
      <c r="BG25" t="s">
        <v>339</v>
      </c>
      <c r="BH25">
        <v>0</v>
      </c>
      <c r="BI25">
        <v>0</v>
      </c>
      <c r="BJ25">
        <v>7</v>
      </c>
      <c r="BK25">
        <v>0</v>
      </c>
      <c r="BL25">
        <v>55</v>
      </c>
      <c r="BM25">
        <v>0</v>
      </c>
      <c r="BN25">
        <v>0</v>
      </c>
      <c r="BO25">
        <v>0</v>
      </c>
      <c r="BP25">
        <v>0</v>
      </c>
      <c r="BR25" s="135">
        <v>191309</v>
      </c>
      <c r="BS25" s="136">
        <v>4</v>
      </c>
      <c r="BT25" s="136">
        <v>0</v>
      </c>
      <c r="BV25" s="135">
        <v>203020305</v>
      </c>
      <c r="BW25" s="136">
        <v>10</v>
      </c>
      <c r="BX25" s="136">
        <v>550</v>
      </c>
      <c r="BZ25">
        <v>191309</v>
      </c>
      <c r="CA25">
        <v>4</v>
      </c>
      <c r="CB25">
        <v>0</v>
      </c>
      <c r="CD25" s="88">
        <v>203020305</v>
      </c>
      <c r="CE25" s="88">
        <v>10</v>
      </c>
      <c r="CF25" s="88">
        <v>550</v>
      </c>
    </row>
    <row r="26" spans="1:84" x14ac:dyDescent="0.25">
      <c r="A26">
        <v>203040201</v>
      </c>
      <c r="B26">
        <f t="shared" si="0"/>
        <v>9</v>
      </c>
      <c r="C26" t="str">
        <f t="shared" si="1"/>
        <v>20</v>
      </c>
      <c r="D26">
        <f t="shared" si="2"/>
        <v>1</v>
      </c>
      <c r="E26" t="s">
        <v>341</v>
      </c>
      <c r="F26">
        <v>0</v>
      </c>
      <c r="H26">
        <v>0</v>
      </c>
      <c r="I26" t="s">
        <v>241</v>
      </c>
      <c r="J26">
        <v>0</v>
      </c>
      <c r="K26">
        <v>38</v>
      </c>
      <c r="L26">
        <v>2026357.6039</v>
      </c>
      <c r="M26">
        <v>534</v>
      </c>
      <c r="N26">
        <v>28485402.292599998</v>
      </c>
      <c r="O26">
        <v>248</v>
      </c>
      <c r="P26">
        <v>13229137.5822</v>
      </c>
      <c r="Q26">
        <v>324</v>
      </c>
      <c r="R26">
        <f t="shared" si="3"/>
        <v>972</v>
      </c>
      <c r="S26">
        <v>17282622.314300001</v>
      </c>
      <c r="T26">
        <v>53014.242299999998</v>
      </c>
      <c r="U26">
        <v>17176614.505199999</v>
      </c>
      <c r="V26" t="s">
        <v>242</v>
      </c>
      <c r="W26" s="133">
        <v>41352</v>
      </c>
      <c r="X26" s="133">
        <v>41353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 t="s">
        <v>269</v>
      </c>
      <c r="AF26" t="s">
        <v>244</v>
      </c>
      <c r="AG26" t="s">
        <v>245</v>
      </c>
      <c r="AH26">
        <v>252</v>
      </c>
      <c r="AI26" t="s">
        <v>285</v>
      </c>
      <c r="AJ26">
        <v>204</v>
      </c>
      <c r="AK26" t="s">
        <v>261</v>
      </c>
      <c r="AL26">
        <v>200</v>
      </c>
      <c r="AM26" t="s">
        <v>248</v>
      </c>
      <c r="AN26">
        <v>0</v>
      </c>
      <c r="AO26" t="s">
        <v>241</v>
      </c>
      <c r="AR26">
        <v>203040201</v>
      </c>
      <c r="AS26">
        <v>50855.740899999997</v>
      </c>
      <c r="AT26">
        <v>53014.242299999998</v>
      </c>
      <c r="AU26">
        <v>105</v>
      </c>
      <c r="AV26">
        <v>0</v>
      </c>
      <c r="AW26" t="s">
        <v>250</v>
      </c>
      <c r="AY26">
        <v>75109</v>
      </c>
      <c r="AZ26">
        <v>84498</v>
      </c>
      <c r="BA26">
        <v>88019</v>
      </c>
      <c r="BB26">
        <v>117358</v>
      </c>
      <c r="BC26">
        <v>0</v>
      </c>
      <c r="BD26">
        <v>860005223</v>
      </c>
      <c r="BE26" t="s">
        <v>267</v>
      </c>
      <c r="BG26" t="s">
        <v>341</v>
      </c>
      <c r="BH26">
        <v>0</v>
      </c>
      <c r="BI26">
        <v>0</v>
      </c>
      <c r="BJ26">
        <v>325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R26" s="135">
        <v>191311</v>
      </c>
      <c r="BS26" s="136">
        <v>4</v>
      </c>
      <c r="BT26" s="136">
        <v>0</v>
      </c>
      <c r="BV26" s="135">
        <v>203030101</v>
      </c>
      <c r="BW26" s="136">
        <v>82</v>
      </c>
      <c r="BX26" s="136">
        <v>246</v>
      </c>
      <c r="BZ26">
        <v>191311</v>
      </c>
      <c r="CA26">
        <v>4</v>
      </c>
      <c r="CB26">
        <v>0</v>
      </c>
      <c r="CD26" s="88">
        <v>203030101</v>
      </c>
      <c r="CE26" s="88">
        <v>82</v>
      </c>
      <c r="CF26" s="88">
        <v>246</v>
      </c>
    </row>
    <row r="27" spans="1:84" x14ac:dyDescent="0.25">
      <c r="A27">
        <v>203040203</v>
      </c>
      <c r="B27">
        <f t="shared" si="0"/>
        <v>9</v>
      </c>
      <c r="C27" t="str">
        <f t="shared" si="1"/>
        <v>20</v>
      </c>
      <c r="D27">
        <f t="shared" si="2"/>
        <v>1</v>
      </c>
      <c r="E27" t="s">
        <v>342</v>
      </c>
      <c r="F27">
        <v>0</v>
      </c>
      <c r="H27">
        <v>0</v>
      </c>
      <c r="I27" t="s">
        <v>241</v>
      </c>
      <c r="J27">
        <v>0</v>
      </c>
      <c r="K27">
        <v>32</v>
      </c>
      <c r="L27">
        <v>1883264.6912</v>
      </c>
      <c r="M27">
        <v>275</v>
      </c>
      <c r="N27">
        <v>16208228.967499999</v>
      </c>
      <c r="O27">
        <v>222</v>
      </c>
      <c r="P27">
        <v>13083885.9145</v>
      </c>
      <c r="Q27">
        <v>85</v>
      </c>
      <c r="R27">
        <f t="shared" si="3"/>
        <v>255</v>
      </c>
      <c r="S27">
        <v>5007607.7441999996</v>
      </c>
      <c r="T27">
        <v>58939.080399999999</v>
      </c>
      <c r="U27">
        <v>5009821.8339999998</v>
      </c>
      <c r="V27" t="s">
        <v>242</v>
      </c>
      <c r="W27" s="133">
        <v>41345</v>
      </c>
      <c r="X27" s="133">
        <v>41353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 t="s">
        <v>272</v>
      </c>
      <c r="AF27" t="s">
        <v>244</v>
      </c>
      <c r="AG27" t="s">
        <v>245</v>
      </c>
      <c r="AH27">
        <v>259</v>
      </c>
      <c r="AI27" t="s">
        <v>287</v>
      </c>
      <c r="AJ27">
        <v>204</v>
      </c>
      <c r="AK27" t="s">
        <v>261</v>
      </c>
      <c r="AL27">
        <v>200</v>
      </c>
      <c r="AM27" t="s">
        <v>248</v>
      </c>
      <c r="AN27">
        <v>0</v>
      </c>
      <c r="AO27" t="s">
        <v>241</v>
      </c>
      <c r="AR27">
        <v>0</v>
      </c>
      <c r="AS27">
        <v>58939.081299999998</v>
      </c>
      <c r="AT27">
        <v>58939.080399999999</v>
      </c>
      <c r="AU27">
        <v>105</v>
      </c>
      <c r="AV27">
        <v>0</v>
      </c>
      <c r="AW27" t="s">
        <v>250</v>
      </c>
      <c r="AY27">
        <v>80049</v>
      </c>
      <c r="AZ27">
        <v>90055</v>
      </c>
      <c r="BA27">
        <v>93808</v>
      </c>
      <c r="BB27">
        <v>125077</v>
      </c>
      <c r="BC27">
        <v>0</v>
      </c>
      <c r="BD27">
        <v>860005223</v>
      </c>
      <c r="BE27" t="s">
        <v>267</v>
      </c>
      <c r="BG27" t="s">
        <v>342</v>
      </c>
      <c r="BH27">
        <v>0</v>
      </c>
      <c r="BI27">
        <v>0</v>
      </c>
      <c r="BJ27">
        <v>422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R27" s="135">
        <v>191312</v>
      </c>
      <c r="BS27" s="136">
        <v>11</v>
      </c>
      <c r="BT27" s="136">
        <v>0</v>
      </c>
      <c r="BV27" s="135">
        <v>203040101</v>
      </c>
      <c r="BW27" s="136">
        <v>148</v>
      </c>
      <c r="BX27" s="136">
        <v>444</v>
      </c>
      <c r="BZ27">
        <v>191312</v>
      </c>
      <c r="CA27">
        <v>11</v>
      </c>
      <c r="CB27">
        <v>0</v>
      </c>
      <c r="CD27" s="88">
        <v>203040101</v>
      </c>
      <c r="CE27" s="88">
        <v>148</v>
      </c>
      <c r="CF27" s="88">
        <v>444</v>
      </c>
    </row>
    <row r="28" spans="1:84" x14ac:dyDescent="0.25">
      <c r="A28">
        <v>161520</v>
      </c>
      <c r="B28">
        <f t="shared" si="0"/>
        <v>6</v>
      </c>
      <c r="C28" t="str">
        <f t="shared" si="1"/>
        <v>16</v>
      </c>
      <c r="D28">
        <f t="shared" si="2"/>
        <v>0</v>
      </c>
      <c r="E28" t="s">
        <v>343</v>
      </c>
      <c r="F28">
        <v>0</v>
      </c>
      <c r="H28">
        <v>0</v>
      </c>
      <c r="I28" t="s">
        <v>241</v>
      </c>
      <c r="J28">
        <v>0</v>
      </c>
      <c r="K28">
        <v>6</v>
      </c>
      <c r="L28">
        <v>2157600</v>
      </c>
      <c r="M28">
        <v>0</v>
      </c>
      <c r="N28">
        <v>0</v>
      </c>
      <c r="O28">
        <v>0</v>
      </c>
      <c r="P28">
        <v>0</v>
      </c>
      <c r="Q28">
        <v>6</v>
      </c>
      <c r="R28">
        <f t="shared" si="3"/>
        <v>90</v>
      </c>
      <c r="S28">
        <v>2157600</v>
      </c>
      <c r="T28">
        <v>359600</v>
      </c>
      <c r="U28">
        <v>2157600</v>
      </c>
      <c r="V28" t="s">
        <v>242</v>
      </c>
      <c r="W28" s="133">
        <v>40786</v>
      </c>
      <c r="X28" s="133">
        <v>41310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</v>
      </c>
      <c r="AE28" t="s">
        <v>254</v>
      </c>
      <c r="AF28" t="s">
        <v>344</v>
      </c>
      <c r="AG28" t="s">
        <v>345</v>
      </c>
      <c r="AH28">
        <v>322</v>
      </c>
      <c r="AI28" t="s">
        <v>346</v>
      </c>
      <c r="AJ28">
        <v>302</v>
      </c>
      <c r="AK28" t="s">
        <v>347</v>
      </c>
      <c r="AL28">
        <v>300</v>
      </c>
      <c r="AM28" t="s">
        <v>348</v>
      </c>
      <c r="AN28">
        <v>0</v>
      </c>
      <c r="AO28" t="s">
        <v>241</v>
      </c>
      <c r="AR28">
        <v>0</v>
      </c>
      <c r="AS28">
        <v>359600</v>
      </c>
      <c r="AT28">
        <v>359600</v>
      </c>
      <c r="AU28">
        <v>105</v>
      </c>
      <c r="AV28">
        <v>0</v>
      </c>
      <c r="AW28" t="s">
        <v>250</v>
      </c>
      <c r="AY28">
        <v>409600</v>
      </c>
      <c r="AZ28">
        <v>460800</v>
      </c>
      <c r="BA28">
        <v>512000</v>
      </c>
      <c r="BB28">
        <v>640000</v>
      </c>
      <c r="BC28">
        <v>0</v>
      </c>
      <c r="BD28">
        <v>830136799</v>
      </c>
      <c r="BE28" t="s">
        <v>338</v>
      </c>
      <c r="BH28">
        <v>0</v>
      </c>
      <c r="BI28">
        <v>0</v>
      </c>
      <c r="BJ28">
        <v>6</v>
      </c>
      <c r="BK28">
        <v>0</v>
      </c>
      <c r="BL28">
        <v>15</v>
      </c>
      <c r="BM28">
        <v>0</v>
      </c>
      <c r="BN28">
        <v>0</v>
      </c>
      <c r="BO28">
        <v>0</v>
      </c>
      <c r="BP28">
        <v>0</v>
      </c>
      <c r="BR28" s="135">
        <v>191313</v>
      </c>
      <c r="BS28" s="136">
        <v>2</v>
      </c>
      <c r="BT28" s="136">
        <v>0</v>
      </c>
      <c r="BV28" s="135">
        <v>203040103</v>
      </c>
      <c r="BW28" s="136">
        <v>83</v>
      </c>
      <c r="BX28" s="136">
        <v>249</v>
      </c>
      <c r="BZ28">
        <v>191313</v>
      </c>
      <c r="CA28">
        <v>2</v>
      </c>
      <c r="CB28">
        <v>0</v>
      </c>
      <c r="CD28" s="88">
        <v>203040103</v>
      </c>
      <c r="CE28" s="88">
        <v>83</v>
      </c>
      <c r="CF28" s="88">
        <v>249</v>
      </c>
    </row>
    <row r="29" spans="1:84" x14ac:dyDescent="0.25">
      <c r="A29">
        <v>191315</v>
      </c>
      <c r="B29">
        <f t="shared" si="0"/>
        <v>6</v>
      </c>
      <c r="C29" t="str">
        <f t="shared" si="1"/>
        <v>19</v>
      </c>
      <c r="D29">
        <f t="shared" si="2"/>
        <v>0</v>
      </c>
      <c r="E29" t="s">
        <v>349</v>
      </c>
      <c r="F29">
        <v>0</v>
      </c>
      <c r="H29">
        <v>0</v>
      </c>
      <c r="I29" t="s">
        <v>241</v>
      </c>
      <c r="J29">
        <v>0</v>
      </c>
      <c r="K29">
        <v>3</v>
      </c>
      <c r="L29">
        <v>315522</v>
      </c>
      <c r="M29">
        <v>0</v>
      </c>
      <c r="N29">
        <v>0</v>
      </c>
      <c r="O29">
        <v>0</v>
      </c>
      <c r="P29">
        <v>0</v>
      </c>
      <c r="Q29">
        <v>3</v>
      </c>
      <c r="R29">
        <f t="shared" si="3"/>
        <v>0</v>
      </c>
      <c r="S29">
        <v>315522</v>
      </c>
      <c r="T29">
        <v>105174</v>
      </c>
      <c r="U29">
        <v>315522</v>
      </c>
      <c r="V29" t="s">
        <v>242</v>
      </c>
      <c r="W29" s="133">
        <v>40786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</v>
      </c>
      <c r="AE29" t="s">
        <v>259</v>
      </c>
      <c r="AF29" t="s">
        <v>344</v>
      </c>
      <c r="AG29" t="s">
        <v>345</v>
      </c>
      <c r="AH29">
        <v>321</v>
      </c>
      <c r="AI29" t="s">
        <v>350</v>
      </c>
      <c r="AJ29">
        <v>302</v>
      </c>
      <c r="AK29" t="s">
        <v>347</v>
      </c>
      <c r="AL29">
        <v>300</v>
      </c>
      <c r="AM29" t="s">
        <v>348</v>
      </c>
      <c r="AN29">
        <v>0</v>
      </c>
      <c r="AO29" t="s">
        <v>241</v>
      </c>
      <c r="AR29">
        <v>0</v>
      </c>
      <c r="AS29">
        <v>105174</v>
      </c>
      <c r="AT29">
        <v>105174</v>
      </c>
      <c r="AU29">
        <v>9</v>
      </c>
      <c r="AV29">
        <v>16</v>
      </c>
      <c r="AW29" t="s">
        <v>250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830136799</v>
      </c>
      <c r="BE29" t="s">
        <v>338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R29" s="135">
        <v>191314</v>
      </c>
      <c r="BS29" s="136">
        <v>19</v>
      </c>
      <c r="BT29" s="136">
        <v>0</v>
      </c>
      <c r="BV29" s="135">
        <v>203040201</v>
      </c>
      <c r="BW29" s="136">
        <v>324</v>
      </c>
      <c r="BX29" s="136">
        <v>972</v>
      </c>
      <c r="BZ29">
        <v>191314</v>
      </c>
      <c r="CA29">
        <v>19</v>
      </c>
      <c r="CB29">
        <v>0</v>
      </c>
      <c r="CD29" s="88">
        <v>203040201</v>
      </c>
      <c r="CE29" s="88">
        <v>324</v>
      </c>
      <c r="CF29" s="88">
        <v>972</v>
      </c>
    </row>
    <row r="30" spans="1:84" x14ac:dyDescent="0.25">
      <c r="A30">
        <v>191309</v>
      </c>
      <c r="B30">
        <f t="shared" si="0"/>
        <v>6</v>
      </c>
      <c r="C30" t="str">
        <f t="shared" si="1"/>
        <v>19</v>
      </c>
      <c r="D30">
        <f t="shared" si="2"/>
        <v>0</v>
      </c>
      <c r="E30" t="s">
        <v>351</v>
      </c>
      <c r="F30">
        <v>0</v>
      </c>
      <c r="H30">
        <v>0</v>
      </c>
      <c r="I30" t="s">
        <v>241</v>
      </c>
      <c r="J30">
        <v>0</v>
      </c>
      <c r="K30">
        <v>4</v>
      </c>
      <c r="L30">
        <v>468776</v>
      </c>
      <c r="M30">
        <v>0</v>
      </c>
      <c r="N30">
        <v>0</v>
      </c>
      <c r="O30">
        <v>0</v>
      </c>
      <c r="P30">
        <v>0</v>
      </c>
      <c r="Q30">
        <v>4</v>
      </c>
      <c r="R30">
        <f t="shared" si="3"/>
        <v>0</v>
      </c>
      <c r="S30">
        <v>468776</v>
      </c>
      <c r="T30">
        <v>117194</v>
      </c>
      <c r="U30">
        <v>468776</v>
      </c>
      <c r="V30" t="s">
        <v>242</v>
      </c>
      <c r="W30" s="133">
        <v>40786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</v>
      </c>
      <c r="AE30" t="s">
        <v>259</v>
      </c>
      <c r="AF30" t="s">
        <v>344</v>
      </c>
      <c r="AG30" t="s">
        <v>345</v>
      </c>
      <c r="AH30">
        <v>321</v>
      </c>
      <c r="AI30" t="s">
        <v>350</v>
      </c>
      <c r="AJ30">
        <v>302</v>
      </c>
      <c r="AK30" t="s">
        <v>347</v>
      </c>
      <c r="AL30">
        <v>300</v>
      </c>
      <c r="AM30" t="s">
        <v>348</v>
      </c>
      <c r="AN30">
        <v>0</v>
      </c>
      <c r="AO30" t="s">
        <v>241</v>
      </c>
      <c r="AR30">
        <v>0</v>
      </c>
      <c r="AS30">
        <v>117194</v>
      </c>
      <c r="AT30">
        <v>117194</v>
      </c>
      <c r="AU30">
        <v>9</v>
      </c>
      <c r="AV30">
        <v>16</v>
      </c>
      <c r="AW30" t="s">
        <v>250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830136799</v>
      </c>
      <c r="BE30" t="s">
        <v>338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R30" s="135">
        <v>191315</v>
      </c>
      <c r="BS30" s="136">
        <v>3</v>
      </c>
      <c r="BT30" s="136">
        <v>0</v>
      </c>
      <c r="BV30" s="135">
        <v>203040203</v>
      </c>
      <c r="BW30" s="136">
        <v>85</v>
      </c>
      <c r="BX30" s="136">
        <v>255</v>
      </c>
      <c r="BZ30">
        <v>191315</v>
      </c>
      <c r="CA30">
        <v>3</v>
      </c>
      <c r="CB30">
        <v>0</v>
      </c>
      <c r="CD30" s="88">
        <v>203040203</v>
      </c>
      <c r="CE30" s="88">
        <v>85</v>
      </c>
      <c r="CF30" s="88">
        <v>255</v>
      </c>
    </row>
    <row r="31" spans="1:84" x14ac:dyDescent="0.25">
      <c r="A31">
        <v>191311</v>
      </c>
      <c r="B31">
        <f t="shared" si="0"/>
        <v>6</v>
      </c>
      <c r="C31" t="str">
        <f t="shared" si="1"/>
        <v>19</v>
      </c>
      <c r="D31">
        <f t="shared" si="2"/>
        <v>0</v>
      </c>
      <c r="E31" t="s">
        <v>352</v>
      </c>
      <c r="F31">
        <v>0</v>
      </c>
      <c r="H31">
        <v>0</v>
      </c>
      <c r="I31" t="s">
        <v>241</v>
      </c>
      <c r="J31">
        <v>0</v>
      </c>
      <c r="K31">
        <v>4</v>
      </c>
      <c r="L31">
        <v>394040</v>
      </c>
      <c r="M31">
        <v>0</v>
      </c>
      <c r="N31">
        <v>0</v>
      </c>
      <c r="O31">
        <v>0</v>
      </c>
      <c r="P31">
        <v>0</v>
      </c>
      <c r="Q31">
        <v>4</v>
      </c>
      <c r="R31">
        <f t="shared" si="3"/>
        <v>0</v>
      </c>
      <c r="S31">
        <v>394040</v>
      </c>
      <c r="T31">
        <v>98510</v>
      </c>
      <c r="U31">
        <v>394040</v>
      </c>
      <c r="V31" t="s">
        <v>242</v>
      </c>
      <c r="W31" s="133">
        <v>40786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</v>
      </c>
      <c r="AE31" t="s">
        <v>259</v>
      </c>
      <c r="AF31" t="s">
        <v>344</v>
      </c>
      <c r="AG31" t="s">
        <v>345</v>
      </c>
      <c r="AH31">
        <v>321</v>
      </c>
      <c r="AI31" t="s">
        <v>350</v>
      </c>
      <c r="AJ31">
        <v>302</v>
      </c>
      <c r="AK31" t="s">
        <v>347</v>
      </c>
      <c r="AL31">
        <v>300</v>
      </c>
      <c r="AM31" t="s">
        <v>348</v>
      </c>
      <c r="AN31">
        <v>0</v>
      </c>
      <c r="AO31" t="s">
        <v>241</v>
      </c>
      <c r="AR31">
        <v>0</v>
      </c>
      <c r="AS31">
        <v>98510</v>
      </c>
      <c r="AT31">
        <v>98510</v>
      </c>
      <c r="AU31">
        <v>9</v>
      </c>
      <c r="AV31">
        <v>16</v>
      </c>
      <c r="AW31" t="s">
        <v>250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830136799</v>
      </c>
      <c r="BE31" t="s">
        <v>338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 s="135">
        <v>191325</v>
      </c>
      <c r="BS31" s="136">
        <v>2</v>
      </c>
      <c r="BT31" s="136">
        <v>110</v>
      </c>
      <c r="BV31" s="135">
        <v>203040205</v>
      </c>
      <c r="BW31" s="136">
        <v>7</v>
      </c>
      <c r="BX31" s="136">
        <v>385</v>
      </c>
      <c r="BZ31">
        <v>191325</v>
      </c>
      <c r="CA31">
        <v>2</v>
      </c>
      <c r="CB31">
        <v>110</v>
      </c>
      <c r="CD31" s="88">
        <v>203040205</v>
      </c>
      <c r="CE31" s="88">
        <v>7</v>
      </c>
      <c r="CF31" s="88">
        <v>385</v>
      </c>
    </row>
    <row r="32" spans="1:84" x14ac:dyDescent="0.25">
      <c r="A32">
        <v>191344</v>
      </c>
      <c r="B32">
        <f t="shared" si="0"/>
        <v>6</v>
      </c>
      <c r="C32" t="str">
        <f t="shared" si="1"/>
        <v>19</v>
      </c>
      <c r="D32">
        <f t="shared" si="2"/>
        <v>0</v>
      </c>
      <c r="E32" t="s">
        <v>353</v>
      </c>
      <c r="F32">
        <v>0</v>
      </c>
      <c r="H32">
        <v>0</v>
      </c>
      <c r="I32" t="s">
        <v>241</v>
      </c>
      <c r="J32">
        <v>0</v>
      </c>
      <c r="K32">
        <v>2</v>
      </c>
      <c r="L32">
        <v>245685.67970000001</v>
      </c>
      <c r="M32">
        <v>0</v>
      </c>
      <c r="N32">
        <v>0</v>
      </c>
      <c r="O32">
        <v>0</v>
      </c>
      <c r="P32">
        <v>0</v>
      </c>
      <c r="Q32">
        <v>2</v>
      </c>
      <c r="R32">
        <f t="shared" si="3"/>
        <v>10</v>
      </c>
      <c r="S32">
        <v>245685.67970000001</v>
      </c>
      <c r="T32">
        <v>122842.8401</v>
      </c>
      <c r="U32">
        <v>245685.6802</v>
      </c>
      <c r="V32" t="s">
        <v>242</v>
      </c>
      <c r="W32" s="133">
        <v>40960</v>
      </c>
      <c r="X32" s="133">
        <v>41331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</v>
      </c>
      <c r="AE32" t="s">
        <v>259</v>
      </c>
      <c r="AF32" t="s">
        <v>244</v>
      </c>
      <c r="AG32" t="s">
        <v>245</v>
      </c>
      <c r="AH32">
        <v>331</v>
      </c>
      <c r="AI32" t="s">
        <v>354</v>
      </c>
      <c r="AJ32">
        <v>303</v>
      </c>
      <c r="AK32" t="s">
        <v>355</v>
      </c>
      <c r="AL32">
        <v>300</v>
      </c>
      <c r="AM32" t="s">
        <v>348</v>
      </c>
      <c r="AN32">
        <v>0</v>
      </c>
      <c r="AO32" t="s">
        <v>241</v>
      </c>
      <c r="AR32" t="s">
        <v>356</v>
      </c>
      <c r="AS32">
        <v>1180298.83</v>
      </c>
      <c r="AT32">
        <v>122842.8401</v>
      </c>
      <c r="AU32">
        <v>105</v>
      </c>
      <c r="AV32">
        <v>0</v>
      </c>
      <c r="AW32" t="s">
        <v>250</v>
      </c>
      <c r="AY32">
        <v>114966</v>
      </c>
      <c r="AZ32">
        <v>129336</v>
      </c>
      <c r="BA32">
        <v>143707</v>
      </c>
      <c r="BB32">
        <v>179634</v>
      </c>
      <c r="BC32">
        <v>147300</v>
      </c>
      <c r="BD32">
        <v>900019022</v>
      </c>
      <c r="BE32" t="s">
        <v>357</v>
      </c>
      <c r="BG32" t="s">
        <v>358</v>
      </c>
      <c r="BH32">
        <v>20</v>
      </c>
      <c r="BI32">
        <v>200</v>
      </c>
      <c r="BJ32">
        <v>2</v>
      </c>
      <c r="BK32">
        <v>0</v>
      </c>
      <c r="BL32">
        <v>5</v>
      </c>
      <c r="BM32">
        <v>0</v>
      </c>
      <c r="BN32">
        <v>0</v>
      </c>
      <c r="BO32">
        <v>0</v>
      </c>
      <c r="BP32">
        <v>0</v>
      </c>
      <c r="BR32" s="135">
        <v>191335</v>
      </c>
      <c r="BS32" s="136">
        <v>6</v>
      </c>
      <c r="BT32" s="136">
        <v>330</v>
      </c>
      <c r="BV32" s="135">
        <v>203050101</v>
      </c>
      <c r="BW32" s="136">
        <v>179</v>
      </c>
      <c r="BX32" s="136">
        <v>537</v>
      </c>
      <c r="BZ32">
        <v>191335</v>
      </c>
      <c r="CA32">
        <v>6</v>
      </c>
      <c r="CB32">
        <v>330</v>
      </c>
      <c r="CD32" s="88">
        <v>203050101</v>
      </c>
      <c r="CE32" s="88">
        <v>179</v>
      </c>
      <c r="CF32" s="88">
        <v>537</v>
      </c>
    </row>
    <row r="33" spans="1:84" x14ac:dyDescent="0.25">
      <c r="A33">
        <v>191345</v>
      </c>
      <c r="B33">
        <f t="shared" si="0"/>
        <v>6</v>
      </c>
      <c r="C33" t="str">
        <f t="shared" si="1"/>
        <v>19</v>
      </c>
      <c r="D33">
        <f t="shared" si="2"/>
        <v>0</v>
      </c>
      <c r="E33" t="s">
        <v>359</v>
      </c>
      <c r="F33">
        <v>0</v>
      </c>
      <c r="H33">
        <v>0</v>
      </c>
      <c r="I33" t="s">
        <v>241</v>
      </c>
      <c r="J33">
        <v>0</v>
      </c>
      <c r="K33">
        <v>2</v>
      </c>
      <c r="L33">
        <v>2360597.6800000002</v>
      </c>
      <c r="M33">
        <v>0</v>
      </c>
      <c r="N33">
        <v>0</v>
      </c>
      <c r="O33">
        <v>0</v>
      </c>
      <c r="P33">
        <v>0</v>
      </c>
      <c r="Q33">
        <v>2</v>
      </c>
      <c r="R33">
        <f t="shared" si="3"/>
        <v>110</v>
      </c>
      <c r="S33">
        <v>2360597.6800000002</v>
      </c>
      <c r="T33">
        <v>1180298.8400000001</v>
      </c>
      <c r="U33">
        <v>2360597.6800000002</v>
      </c>
      <c r="V33" t="s">
        <v>242</v>
      </c>
      <c r="W33" s="133">
        <v>40998</v>
      </c>
      <c r="X33" s="133">
        <v>41305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</v>
      </c>
      <c r="AE33" t="s">
        <v>254</v>
      </c>
      <c r="AF33" t="s">
        <v>244</v>
      </c>
      <c r="AG33" t="s">
        <v>245</v>
      </c>
      <c r="AH33">
        <v>333</v>
      </c>
      <c r="AI33" t="s">
        <v>360</v>
      </c>
      <c r="AJ33">
        <v>303</v>
      </c>
      <c r="AK33" t="s">
        <v>355</v>
      </c>
      <c r="AL33">
        <v>300</v>
      </c>
      <c r="AM33" t="s">
        <v>348</v>
      </c>
      <c r="AN33">
        <v>0</v>
      </c>
      <c r="AO33" t="s">
        <v>241</v>
      </c>
      <c r="AR33" t="s">
        <v>361</v>
      </c>
      <c r="AS33">
        <v>1180298.8400000001</v>
      </c>
      <c r="AT33">
        <v>1180298.8400000001</v>
      </c>
      <c r="AU33">
        <v>9</v>
      </c>
      <c r="AV33">
        <v>16</v>
      </c>
      <c r="AW33" t="s">
        <v>250</v>
      </c>
      <c r="AY33">
        <v>1205120</v>
      </c>
      <c r="AZ33">
        <v>1355760</v>
      </c>
      <c r="BA33">
        <v>1506400</v>
      </c>
      <c r="BB33">
        <v>1883000</v>
      </c>
      <c r="BC33">
        <v>0</v>
      </c>
      <c r="BD33">
        <v>900019022</v>
      </c>
      <c r="BE33" t="s">
        <v>357</v>
      </c>
      <c r="BG33" t="s">
        <v>362</v>
      </c>
      <c r="BH33">
        <v>20</v>
      </c>
      <c r="BI33">
        <v>200</v>
      </c>
      <c r="BJ33">
        <v>2</v>
      </c>
      <c r="BK33">
        <v>0</v>
      </c>
      <c r="BL33">
        <v>55</v>
      </c>
      <c r="BM33">
        <v>0</v>
      </c>
      <c r="BN33">
        <v>0</v>
      </c>
      <c r="BO33">
        <v>0</v>
      </c>
      <c r="BP33">
        <v>0</v>
      </c>
      <c r="BR33" s="135">
        <v>191344</v>
      </c>
      <c r="BS33" s="136">
        <v>2</v>
      </c>
      <c r="BT33" s="136">
        <v>10</v>
      </c>
      <c r="BV33" s="135">
        <v>203050201</v>
      </c>
      <c r="BW33" s="136">
        <v>66</v>
      </c>
      <c r="BX33" s="136">
        <v>198</v>
      </c>
      <c r="BZ33">
        <v>191344</v>
      </c>
      <c r="CA33">
        <v>2</v>
      </c>
      <c r="CB33">
        <v>10</v>
      </c>
      <c r="CD33" s="88">
        <v>203050201</v>
      </c>
      <c r="CE33" s="88">
        <v>66</v>
      </c>
      <c r="CF33" s="88">
        <v>198</v>
      </c>
    </row>
    <row r="34" spans="1:84" x14ac:dyDescent="0.25">
      <c r="A34">
        <v>191335</v>
      </c>
      <c r="B34">
        <f t="shared" si="0"/>
        <v>6</v>
      </c>
      <c r="C34" t="str">
        <f t="shared" si="1"/>
        <v>19</v>
      </c>
      <c r="D34">
        <f t="shared" si="2"/>
        <v>0</v>
      </c>
      <c r="E34" t="s">
        <v>363</v>
      </c>
      <c r="F34">
        <v>0</v>
      </c>
      <c r="H34">
        <v>0</v>
      </c>
      <c r="I34" t="s">
        <v>241</v>
      </c>
      <c r="J34">
        <v>0</v>
      </c>
      <c r="K34">
        <v>7</v>
      </c>
      <c r="L34">
        <v>7794429.2300000004</v>
      </c>
      <c r="M34">
        <v>0</v>
      </c>
      <c r="N34">
        <v>0</v>
      </c>
      <c r="O34">
        <v>1</v>
      </c>
      <c r="P34">
        <v>1113489.8899999999</v>
      </c>
      <c r="Q34">
        <v>6</v>
      </c>
      <c r="R34">
        <f t="shared" si="3"/>
        <v>330</v>
      </c>
      <c r="S34">
        <v>6680939.3399999999</v>
      </c>
      <c r="T34">
        <v>1113489.8899999999</v>
      </c>
      <c r="U34">
        <v>6680939.3399999999</v>
      </c>
      <c r="V34" t="s">
        <v>242</v>
      </c>
      <c r="W34" s="133">
        <v>40961</v>
      </c>
      <c r="X34" s="133">
        <v>41319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13</v>
      </c>
      <c r="AE34" t="s">
        <v>254</v>
      </c>
      <c r="AF34" t="s">
        <v>244</v>
      </c>
      <c r="AG34" t="s">
        <v>245</v>
      </c>
      <c r="AH34">
        <v>333</v>
      </c>
      <c r="AI34" t="s">
        <v>360</v>
      </c>
      <c r="AJ34">
        <v>303</v>
      </c>
      <c r="AK34" t="s">
        <v>355</v>
      </c>
      <c r="AL34">
        <v>300</v>
      </c>
      <c r="AM34" t="s">
        <v>348</v>
      </c>
      <c r="AN34">
        <v>0</v>
      </c>
      <c r="AO34" t="s">
        <v>241</v>
      </c>
      <c r="AR34" t="s">
        <v>364</v>
      </c>
      <c r="AS34">
        <v>1180298.83</v>
      </c>
      <c r="AT34">
        <v>1113489.8899999999</v>
      </c>
      <c r="AU34">
        <v>9</v>
      </c>
      <c r="AV34">
        <v>16</v>
      </c>
      <c r="AW34" t="s">
        <v>250</v>
      </c>
      <c r="AY34">
        <v>1205120</v>
      </c>
      <c r="AZ34">
        <v>1355760</v>
      </c>
      <c r="BA34">
        <v>1506400</v>
      </c>
      <c r="BB34">
        <v>1883000</v>
      </c>
      <c r="BC34">
        <v>0</v>
      </c>
      <c r="BD34">
        <v>900019022</v>
      </c>
      <c r="BE34" t="s">
        <v>357</v>
      </c>
      <c r="BG34" t="s">
        <v>365</v>
      </c>
      <c r="BH34">
        <v>0</v>
      </c>
      <c r="BI34">
        <v>0</v>
      </c>
      <c r="BJ34">
        <v>6</v>
      </c>
      <c r="BK34">
        <v>0</v>
      </c>
      <c r="BL34">
        <v>55</v>
      </c>
      <c r="BM34">
        <v>0</v>
      </c>
      <c r="BN34">
        <v>0</v>
      </c>
      <c r="BO34">
        <v>0</v>
      </c>
      <c r="BP34">
        <v>0</v>
      </c>
      <c r="BR34" s="135">
        <v>191345</v>
      </c>
      <c r="BS34" s="136">
        <v>2</v>
      </c>
      <c r="BT34" s="136">
        <v>110</v>
      </c>
      <c r="BV34" s="135">
        <v>203050203</v>
      </c>
      <c r="BW34" s="136">
        <v>67</v>
      </c>
      <c r="BX34" s="136">
        <v>201</v>
      </c>
      <c r="BZ34">
        <v>191345</v>
      </c>
      <c r="CA34">
        <v>2</v>
      </c>
      <c r="CB34">
        <v>110</v>
      </c>
      <c r="CD34" s="88">
        <v>203050203</v>
      </c>
      <c r="CE34" s="88">
        <v>67</v>
      </c>
      <c r="CF34" s="88">
        <v>201</v>
      </c>
    </row>
    <row r="35" spans="1:84" x14ac:dyDescent="0.25">
      <c r="A35">
        <v>203090304</v>
      </c>
      <c r="B35">
        <f t="shared" si="0"/>
        <v>9</v>
      </c>
      <c r="C35" t="str">
        <f t="shared" si="1"/>
        <v>20</v>
      </c>
      <c r="D35">
        <f t="shared" si="2"/>
        <v>1</v>
      </c>
      <c r="E35" t="s">
        <v>366</v>
      </c>
      <c r="F35">
        <v>0</v>
      </c>
      <c r="H35">
        <v>0</v>
      </c>
      <c r="I35" t="s">
        <v>241</v>
      </c>
      <c r="J35">
        <v>0</v>
      </c>
      <c r="K35">
        <v>5</v>
      </c>
      <c r="L35">
        <v>63713</v>
      </c>
      <c r="M35">
        <v>0</v>
      </c>
      <c r="N35">
        <v>0</v>
      </c>
      <c r="O35">
        <v>0</v>
      </c>
      <c r="P35">
        <v>0</v>
      </c>
      <c r="Q35">
        <v>5</v>
      </c>
      <c r="R35">
        <f t="shared" si="3"/>
        <v>25</v>
      </c>
      <c r="S35">
        <v>63713</v>
      </c>
      <c r="T35">
        <v>12742.6</v>
      </c>
      <c r="U35">
        <v>63713</v>
      </c>
      <c r="V35" t="s">
        <v>242</v>
      </c>
      <c r="W35" s="133">
        <v>41324</v>
      </c>
      <c r="X35" s="133">
        <v>41327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</v>
      </c>
      <c r="AE35" t="s">
        <v>259</v>
      </c>
      <c r="AF35" t="s">
        <v>244</v>
      </c>
      <c r="AG35" t="s">
        <v>245</v>
      </c>
      <c r="AH35">
        <v>351</v>
      </c>
      <c r="AI35" t="s">
        <v>265</v>
      </c>
      <c r="AJ35">
        <v>305</v>
      </c>
      <c r="AK35" t="s">
        <v>367</v>
      </c>
      <c r="AL35">
        <v>300</v>
      </c>
      <c r="AM35" t="s">
        <v>348</v>
      </c>
      <c r="AN35">
        <v>0</v>
      </c>
      <c r="AO35" t="s">
        <v>241</v>
      </c>
      <c r="AR35">
        <v>203090304</v>
      </c>
      <c r="AS35">
        <v>12742.6</v>
      </c>
      <c r="AT35">
        <v>12742.6</v>
      </c>
      <c r="AU35">
        <v>105</v>
      </c>
      <c r="AV35">
        <v>0</v>
      </c>
      <c r="AW35" t="s">
        <v>250</v>
      </c>
      <c r="AY35">
        <v>114966</v>
      </c>
      <c r="AZ35">
        <v>129336</v>
      </c>
      <c r="BA35">
        <v>134726</v>
      </c>
      <c r="BB35">
        <v>179634</v>
      </c>
      <c r="BC35">
        <v>0</v>
      </c>
      <c r="BD35">
        <v>860005223</v>
      </c>
      <c r="BE35" t="s">
        <v>267</v>
      </c>
      <c r="BG35" t="s">
        <v>366</v>
      </c>
      <c r="BH35">
        <v>0</v>
      </c>
      <c r="BI35">
        <v>0</v>
      </c>
      <c r="BJ35">
        <v>5</v>
      </c>
      <c r="BK35">
        <v>0</v>
      </c>
      <c r="BL35">
        <v>5</v>
      </c>
      <c r="BM35">
        <v>0</v>
      </c>
      <c r="BN35">
        <v>0</v>
      </c>
      <c r="BO35">
        <v>0</v>
      </c>
      <c r="BP35">
        <v>0</v>
      </c>
      <c r="BR35" s="135">
        <v>191354</v>
      </c>
      <c r="BS35" s="136">
        <v>19</v>
      </c>
      <c r="BT35" s="136">
        <v>95</v>
      </c>
      <c r="BV35" s="135">
        <v>203050204</v>
      </c>
      <c r="BW35" s="136">
        <v>102</v>
      </c>
      <c r="BX35" s="136">
        <v>510</v>
      </c>
      <c r="BZ35">
        <v>191354</v>
      </c>
      <c r="CA35">
        <v>19</v>
      </c>
      <c r="CB35">
        <v>95</v>
      </c>
      <c r="CD35" s="88">
        <v>203050204</v>
      </c>
      <c r="CE35" s="88">
        <v>102</v>
      </c>
      <c r="CF35" s="88">
        <v>510</v>
      </c>
    </row>
    <row r="36" spans="1:84" x14ac:dyDescent="0.25">
      <c r="A36">
        <v>191325</v>
      </c>
      <c r="B36">
        <f t="shared" si="0"/>
        <v>6</v>
      </c>
      <c r="C36" t="str">
        <f t="shared" si="1"/>
        <v>19</v>
      </c>
      <c r="D36">
        <f t="shared" si="2"/>
        <v>0</v>
      </c>
      <c r="E36" t="s">
        <v>368</v>
      </c>
      <c r="F36">
        <v>0</v>
      </c>
      <c r="H36">
        <v>0</v>
      </c>
      <c r="I36" t="s">
        <v>241</v>
      </c>
      <c r="J36">
        <v>0</v>
      </c>
      <c r="K36">
        <v>2</v>
      </c>
      <c r="L36">
        <v>2868935.2</v>
      </c>
      <c r="M36">
        <v>0</v>
      </c>
      <c r="N36">
        <v>0</v>
      </c>
      <c r="O36">
        <v>0</v>
      </c>
      <c r="P36">
        <v>0</v>
      </c>
      <c r="Q36">
        <v>2</v>
      </c>
      <c r="R36">
        <f t="shared" si="3"/>
        <v>110</v>
      </c>
      <c r="S36">
        <v>2868935.2</v>
      </c>
      <c r="T36">
        <v>1434467.6</v>
      </c>
      <c r="U36">
        <v>2868935.2</v>
      </c>
      <c r="V36" t="s">
        <v>242</v>
      </c>
      <c r="W36" s="133">
        <v>40786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</v>
      </c>
      <c r="AE36" t="s">
        <v>254</v>
      </c>
      <c r="AF36" t="s">
        <v>244</v>
      </c>
      <c r="AG36" t="s">
        <v>245</v>
      </c>
      <c r="AH36">
        <v>333</v>
      </c>
      <c r="AI36" t="s">
        <v>360</v>
      </c>
      <c r="AJ36">
        <v>303</v>
      </c>
      <c r="AK36" t="s">
        <v>355</v>
      </c>
      <c r="AL36">
        <v>300</v>
      </c>
      <c r="AM36" t="s">
        <v>348</v>
      </c>
      <c r="AN36">
        <v>0</v>
      </c>
      <c r="AO36" t="s">
        <v>241</v>
      </c>
      <c r="AR36" t="s">
        <v>369</v>
      </c>
      <c r="AS36">
        <v>1434467.6</v>
      </c>
      <c r="AT36">
        <v>1434467.6</v>
      </c>
      <c r="AU36">
        <v>9</v>
      </c>
      <c r="AV36">
        <v>16</v>
      </c>
      <c r="AW36" t="s">
        <v>250</v>
      </c>
      <c r="AY36">
        <v>1489399</v>
      </c>
      <c r="AZ36">
        <v>1675574</v>
      </c>
      <c r="BA36">
        <v>1861749</v>
      </c>
      <c r="BB36">
        <v>2327186</v>
      </c>
      <c r="BC36">
        <v>0</v>
      </c>
      <c r="BD36">
        <v>900019022</v>
      </c>
      <c r="BE36" t="s">
        <v>357</v>
      </c>
      <c r="BG36" t="s">
        <v>370</v>
      </c>
      <c r="BH36">
        <v>0</v>
      </c>
      <c r="BI36">
        <v>0</v>
      </c>
      <c r="BJ36">
        <v>0</v>
      </c>
      <c r="BK36">
        <v>0</v>
      </c>
      <c r="BL36">
        <v>55</v>
      </c>
      <c r="BM36">
        <v>0</v>
      </c>
      <c r="BN36">
        <v>0</v>
      </c>
      <c r="BO36">
        <v>0</v>
      </c>
      <c r="BP36">
        <v>0</v>
      </c>
      <c r="BR36" s="135">
        <v>191365</v>
      </c>
      <c r="BS36" s="136">
        <v>10</v>
      </c>
      <c r="BT36" s="136">
        <v>550</v>
      </c>
      <c r="BV36" s="135">
        <v>203060101</v>
      </c>
      <c r="BW36" s="136">
        <v>47</v>
      </c>
      <c r="BX36" s="136">
        <v>141</v>
      </c>
      <c r="BZ36">
        <v>191365</v>
      </c>
      <c r="CA36">
        <v>10</v>
      </c>
      <c r="CB36">
        <v>550</v>
      </c>
      <c r="CD36" s="88">
        <v>203060101</v>
      </c>
      <c r="CE36" s="88">
        <v>47</v>
      </c>
      <c r="CF36" s="88">
        <v>141</v>
      </c>
    </row>
    <row r="37" spans="1:84" x14ac:dyDescent="0.25">
      <c r="A37">
        <v>161171</v>
      </c>
      <c r="B37">
        <f t="shared" si="0"/>
        <v>6</v>
      </c>
      <c r="C37" t="str">
        <f t="shared" si="1"/>
        <v>16</v>
      </c>
      <c r="D37">
        <f t="shared" si="2"/>
        <v>0</v>
      </c>
      <c r="E37" t="s">
        <v>371</v>
      </c>
      <c r="F37">
        <v>0</v>
      </c>
      <c r="H37">
        <v>0</v>
      </c>
      <c r="I37" t="s">
        <v>241</v>
      </c>
      <c r="J37">
        <v>0</v>
      </c>
      <c r="K37">
        <v>1</v>
      </c>
      <c r="L37">
        <v>1055600</v>
      </c>
      <c r="M37">
        <v>0</v>
      </c>
      <c r="N37">
        <v>0</v>
      </c>
      <c r="O37">
        <v>0</v>
      </c>
      <c r="P37">
        <v>0</v>
      </c>
      <c r="Q37">
        <v>1</v>
      </c>
      <c r="R37">
        <f t="shared" si="3"/>
        <v>55</v>
      </c>
      <c r="S37">
        <v>1055600</v>
      </c>
      <c r="T37">
        <v>1055600</v>
      </c>
      <c r="U37">
        <v>1055600</v>
      </c>
      <c r="V37" t="s">
        <v>242</v>
      </c>
      <c r="W37" s="133">
        <v>41311</v>
      </c>
      <c r="X37" s="133">
        <v>41311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</v>
      </c>
      <c r="AE37" t="s">
        <v>254</v>
      </c>
      <c r="AF37" t="s">
        <v>335</v>
      </c>
      <c r="AG37" t="s">
        <v>334</v>
      </c>
      <c r="AH37">
        <v>333</v>
      </c>
      <c r="AI37" t="s">
        <v>360</v>
      </c>
      <c r="AJ37">
        <v>303</v>
      </c>
      <c r="AK37" t="s">
        <v>355</v>
      </c>
      <c r="AL37">
        <v>300</v>
      </c>
      <c r="AM37" t="s">
        <v>348</v>
      </c>
      <c r="AN37">
        <v>0</v>
      </c>
      <c r="AO37" t="s">
        <v>241</v>
      </c>
      <c r="AR37" t="s">
        <v>372</v>
      </c>
      <c r="AS37">
        <v>1055600</v>
      </c>
      <c r="AT37">
        <v>1055600</v>
      </c>
      <c r="AU37">
        <v>105</v>
      </c>
      <c r="AV37">
        <v>0</v>
      </c>
      <c r="AW37" t="s">
        <v>250</v>
      </c>
      <c r="AY37">
        <v>1117907</v>
      </c>
      <c r="AZ37">
        <v>1257646</v>
      </c>
      <c r="BA37">
        <v>1397384</v>
      </c>
      <c r="BB37">
        <v>1746730</v>
      </c>
      <c r="BC37">
        <v>0</v>
      </c>
      <c r="BD37">
        <v>830136799</v>
      </c>
      <c r="BE37" t="s">
        <v>338</v>
      </c>
      <c r="BG37" t="s">
        <v>373</v>
      </c>
      <c r="BH37">
        <v>0</v>
      </c>
      <c r="BI37">
        <v>0</v>
      </c>
      <c r="BJ37">
        <v>1</v>
      </c>
      <c r="BK37">
        <v>0</v>
      </c>
      <c r="BL37">
        <v>55</v>
      </c>
      <c r="BM37">
        <v>0</v>
      </c>
      <c r="BN37">
        <v>0</v>
      </c>
      <c r="BO37">
        <v>0</v>
      </c>
      <c r="BP37">
        <v>0</v>
      </c>
      <c r="BR37" s="135">
        <v>500402</v>
      </c>
      <c r="BS37" s="136">
        <v>4</v>
      </c>
      <c r="BT37" s="136">
        <v>6</v>
      </c>
      <c r="BV37" s="135">
        <v>203060104</v>
      </c>
      <c r="BW37" s="136">
        <v>18</v>
      </c>
      <c r="BX37" s="136">
        <v>90</v>
      </c>
      <c r="BZ37">
        <v>500402</v>
      </c>
      <c r="CA37">
        <v>4</v>
      </c>
      <c r="CB37">
        <v>6</v>
      </c>
      <c r="CD37" s="88">
        <v>203060104</v>
      </c>
      <c r="CE37" s="88">
        <v>18</v>
      </c>
      <c r="CF37" s="88">
        <v>90</v>
      </c>
    </row>
    <row r="38" spans="1:84" x14ac:dyDescent="0.25">
      <c r="A38">
        <v>191312</v>
      </c>
      <c r="B38">
        <f t="shared" si="0"/>
        <v>6</v>
      </c>
      <c r="C38" t="str">
        <f t="shared" si="1"/>
        <v>19</v>
      </c>
      <c r="D38">
        <f t="shared" si="2"/>
        <v>0</v>
      </c>
      <c r="E38" t="s">
        <v>374</v>
      </c>
      <c r="F38">
        <v>0</v>
      </c>
      <c r="H38">
        <v>0</v>
      </c>
      <c r="I38" t="s">
        <v>241</v>
      </c>
      <c r="J38">
        <v>0</v>
      </c>
      <c r="K38">
        <v>11</v>
      </c>
      <c r="L38">
        <v>4279242</v>
      </c>
      <c r="M38">
        <v>0</v>
      </c>
      <c r="N38">
        <v>0</v>
      </c>
      <c r="O38">
        <v>0</v>
      </c>
      <c r="P38">
        <v>0</v>
      </c>
      <c r="Q38">
        <v>11</v>
      </c>
      <c r="R38">
        <f t="shared" si="3"/>
        <v>0</v>
      </c>
      <c r="S38">
        <v>4279242</v>
      </c>
      <c r="T38">
        <v>389022</v>
      </c>
      <c r="U38">
        <v>4279242</v>
      </c>
      <c r="V38" t="s">
        <v>242</v>
      </c>
      <c r="W38" s="133">
        <v>40786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</v>
      </c>
      <c r="AE38" t="s">
        <v>259</v>
      </c>
      <c r="AF38" t="s">
        <v>344</v>
      </c>
      <c r="AG38" t="s">
        <v>345</v>
      </c>
      <c r="AH38">
        <v>321</v>
      </c>
      <c r="AI38" t="s">
        <v>350</v>
      </c>
      <c r="AJ38">
        <v>302</v>
      </c>
      <c r="AK38" t="s">
        <v>347</v>
      </c>
      <c r="AL38">
        <v>300</v>
      </c>
      <c r="AM38" t="s">
        <v>348</v>
      </c>
      <c r="AN38">
        <v>0</v>
      </c>
      <c r="AO38" t="s">
        <v>241</v>
      </c>
      <c r="AR38">
        <v>0</v>
      </c>
      <c r="AS38">
        <v>389022</v>
      </c>
      <c r="AT38">
        <v>389022</v>
      </c>
      <c r="AU38">
        <v>9</v>
      </c>
      <c r="AV38">
        <v>16</v>
      </c>
      <c r="AW38" t="s">
        <v>250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830136799</v>
      </c>
      <c r="BE38" t="s">
        <v>338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 s="135" t="s">
        <v>38</v>
      </c>
      <c r="BS38" s="136">
        <v>73</v>
      </c>
      <c r="BT38" s="136">
        <v>219</v>
      </c>
      <c r="BV38" s="135">
        <v>203060201</v>
      </c>
      <c r="BW38" s="136">
        <v>48</v>
      </c>
      <c r="BX38" s="136">
        <v>144</v>
      </c>
      <c r="BZ38" t="s">
        <v>38</v>
      </c>
      <c r="CA38">
        <v>73</v>
      </c>
      <c r="CB38">
        <v>219</v>
      </c>
      <c r="CD38" s="88">
        <v>203060201</v>
      </c>
      <c r="CE38" s="88">
        <v>48</v>
      </c>
      <c r="CF38" s="88">
        <v>144</v>
      </c>
    </row>
    <row r="39" spans="1:84" x14ac:dyDescent="0.25">
      <c r="A39">
        <v>203080301</v>
      </c>
      <c r="B39">
        <f t="shared" si="0"/>
        <v>9</v>
      </c>
      <c r="C39" t="str">
        <f t="shared" si="1"/>
        <v>20</v>
      </c>
      <c r="D39">
        <f t="shared" si="2"/>
        <v>1</v>
      </c>
      <c r="E39" t="s">
        <v>375</v>
      </c>
      <c r="F39">
        <v>0</v>
      </c>
      <c r="H39">
        <v>0</v>
      </c>
      <c r="I39" t="s">
        <v>241</v>
      </c>
      <c r="J39">
        <v>0</v>
      </c>
      <c r="K39">
        <v>116</v>
      </c>
      <c r="L39">
        <v>6071661.1075999998</v>
      </c>
      <c r="M39">
        <v>0</v>
      </c>
      <c r="N39">
        <v>0</v>
      </c>
      <c r="O39">
        <v>46</v>
      </c>
      <c r="P39">
        <v>2397672.9238</v>
      </c>
      <c r="Q39">
        <v>70</v>
      </c>
      <c r="R39">
        <f t="shared" si="3"/>
        <v>210</v>
      </c>
      <c r="S39">
        <v>3673988.1838000002</v>
      </c>
      <c r="T39">
        <v>51224.710899999998</v>
      </c>
      <c r="U39">
        <v>3585729.7629999998</v>
      </c>
      <c r="V39" t="s">
        <v>242</v>
      </c>
      <c r="W39" s="133">
        <v>41351</v>
      </c>
      <c r="X39" s="133">
        <v>41353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</v>
      </c>
      <c r="AE39" t="s">
        <v>259</v>
      </c>
      <c r="AF39" t="s">
        <v>244</v>
      </c>
      <c r="AG39" t="s">
        <v>245</v>
      </c>
      <c r="AH39">
        <v>258</v>
      </c>
      <c r="AI39" t="s">
        <v>376</v>
      </c>
      <c r="AJ39">
        <v>301</v>
      </c>
      <c r="AK39" t="s">
        <v>377</v>
      </c>
      <c r="AL39">
        <v>300</v>
      </c>
      <c r="AM39" t="s">
        <v>348</v>
      </c>
      <c r="AN39">
        <v>0</v>
      </c>
      <c r="AO39" t="s">
        <v>241</v>
      </c>
      <c r="AR39">
        <v>203080301</v>
      </c>
      <c r="AS39">
        <v>49172.1895</v>
      </c>
      <c r="AT39">
        <v>51224.710899999998</v>
      </c>
      <c r="AU39">
        <v>105</v>
      </c>
      <c r="AV39">
        <v>0</v>
      </c>
      <c r="AW39" t="s">
        <v>250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860005223</v>
      </c>
      <c r="BE39" t="s">
        <v>267</v>
      </c>
      <c r="BG39" t="s">
        <v>375</v>
      </c>
      <c r="BH39">
        <v>0</v>
      </c>
      <c r="BI39">
        <v>0</v>
      </c>
      <c r="BJ39">
        <v>235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R39" s="135" t="s">
        <v>40</v>
      </c>
      <c r="BS39" s="136">
        <v>1</v>
      </c>
      <c r="BT39" s="136">
        <v>6</v>
      </c>
      <c r="BV39" s="135">
        <v>203060204</v>
      </c>
      <c r="BW39" s="136">
        <v>19</v>
      </c>
      <c r="BX39" s="136">
        <v>95</v>
      </c>
      <c r="BZ39" t="s">
        <v>40</v>
      </c>
      <c r="CA39">
        <v>1</v>
      </c>
      <c r="CB39">
        <v>6</v>
      </c>
      <c r="CD39" s="88">
        <v>203060204</v>
      </c>
      <c r="CE39" s="88">
        <v>19</v>
      </c>
      <c r="CF39" s="88">
        <v>95</v>
      </c>
    </row>
    <row r="40" spans="1:84" x14ac:dyDescent="0.25">
      <c r="A40">
        <v>191365</v>
      </c>
      <c r="B40">
        <f t="shared" si="0"/>
        <v>6</v>
      </c>
      <c r="C40" t="str">
        <f t="shared" si="1"/>
        <v>19</v>
      </c>
      <c r="D40">
        <f t="shared" si="2"/>
        <v>0</v>
      </c>
      <c r="E40" t="s">
        <v>378</v>
      </c>
      <c r="F40">
        <v>0</v>
      </c>
      <c r="H40">
        <v>0</v>
      </c>
      <c r="I40" t="s">
        <v>241</v>
      </c>
      <c r="J40">
        <v>0</v>
      </c>
      <c r="K40">
        <v>10</v>
      </c>
      <c r="L40">
        <v>9635853.1999999993</v>
      </c>
      <c r="M40">
        <v>0</v>
      </c>
      <c r="N40">
        <v>0</v>
      </c>
      <c r="O40">
        <v>0</v>
      </c>
      <c r="P40">
        <v>0</v>
      </c>
      <c r="Q40">
        <v>10</v>
      </c>
      <c r="R40">
        <f t="shared" si="3"/>
        <v>550</v>
      </c>
      <c r="S40">
        <v>9635853.1999999993</v>
      </c>
      <c r="T40">
        <v>963585.32</v>
      </c>
      <c r="U40">
        <v>9635853.1999999993</v>
      </c>
      <c r="V40" t="s">
        <v>242</v>
      </c>
      <c r="W40" s="133">
        <v>40871</v>
      </c>
      <c r="X40" s="133">
        <v>40877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13</v>
      </c>
      <c r="AE40" t="s">
        <v>254</v>
      </c>
      <c r="AF40" t="s">
        <v>244</v>
      </c>
      <c r="AG40" t="s">
        <v>245</v>
      </c>
      <c r="AH40">
        <v>323</v>
      </c>
      <c r="AI40" t="s">
        <v>379</v>
      </c>
      <c r="AJ40">
        <v>302</v>
      </c>
      <c r="AK40" t="s">
        <v>347</v>
      </c>
      <c r="AL40">
        <v>300</v>
      </c>
      <c r="AM40" t="s">
        <v>348</v>
      </c>
      <c r="AN40">
        <v>0</v>
      </c>
      <c r="AO40" t="s">
        <v>241</v>
      </c>
      <c r="AR40" t="s">
        <v>380</v>
      </c>
      <c r="AS40">
        <v>963585.32</v>
      </c>
      <c r="AT40">
        <v>963585.32</v>
      </c>
      <c r="AU40">
        <v>9</v>
      </c>
      <c r="AV40">
        <v>16</v>
      </c>
      <c r="AW40" t="s">
        <v>250</v>
      </c>
      <c r="AY40">
        <v>832000</v>
      </c>
      <c r="AZ40">
        <v>936000</v>
      </c>
      <c r="BA40">
        <v>1040000</v>
      </c>
      <c r="BB40">
        <v>1300000</v>
      </c>
      <c r="BC40">
        <v>0</v>
      </c>
      <c r="BD40">
        <v>900019022</v>
      </c>
      <c r="BE40" t="s">
        <v>357</v>
      </c>
      <c r="BG40" t="s">
        <v>381</v>
      </c>
      <c r="BH40">
        <v>0</v>
      </c>
      <c r="BI40">
        <v>0</v>
      </c>
      <c r="BJ40">
        <v>10</v>
      </c>
      <c r="BK40">
        <v>0</v>
      </c>
      <c r="BL40">
        <v>55</v>
      </c>
      <c r="BM40">
        <v>0</v>
      </c>
      <c r="BN40">
        <v>0</v>
      </c>
      <c r="BO40">
        <v>0</v>
      </c>
      <c r="BP40">
        <v>0</v>
      </c>
      <c r="BR40" s="135" t="s">
        <v>613</v>
      </c>
      <c r="BS40" s="136">
        <v>40</v>
      </c>
      <c r="BT40" s="136">
        <v>200</v>
      </c>
      <c r="BV40" s="135">
        <v>203060304</v>
      </c>
      <c r="BW40" s="136">
        <v>54</v>
      </c>
      <c r="BX40" s="136">
        <v>270</v>
      </c>
      <c r="BZ40" t="s">
        <v>613</v>
      </c>
      <c r="CA40">
        <v>40</v>
      </c>
      <c r="CB40">
        <v>200</v>
      </c>
      <c r="CD40" s="88">
        <v>203060304</v>
      </c>
      <c r="CE40" s="88">
        <v>54</v>
      </c>
      <c r="CF40" s="88">
        <v>270</v>
      </c>
    </row>
    <row r="41" spans="1:84" x14ac:dyDescent="0.25">
      <c r="A41">
        <v>161312</v>
      </c>
      <c r="B41">
        <f t="shared" si="0"/>
        <v>6</v>
      </c>
      <c r="C41" t="str">
        <f t="shared" si="1"/>
        <v>16</v>
      </c>
      <c r="D41">
        <f t="shared" si="2"/>
        <v>0</v>
      </c>
      <c r="E41" t="s">
        <v>382</v>
      </c>
      <c r="F41">
        <v>0</v>
      </c>
      <c r="H41">
        <v>0</v>
      </c>
      <c r="I41" t="s">
        <v>241</v>
      </c>
      <c r="J41">
        <v>0</v>
      </c>
      <c r="K41">
        <v>3</v>
      </c>
      <c r="L41">
        <v>3419233.7867000001</v>
      </c>
      <c r="M41">
        <v>0</v>
      </c>
      <c r="N41">
        <v>0</v>
      </c>
      <c r="O41">
        <v>0</v>
      </c>
      <c r="P41">
        <v>0</v>
      </c>
      <c r="Q41">
        <v>3</v>
      </c>
      <c r="R41">
        <f t="shared" si="3"/>
        <v>165</v>
      </c>
      <c r="S41">
        <v>3419233.7867000001</v>
      </c>
      <c r="T41">
        <v>1125317.5467000001</v>
      </c>
      <c r="U41">
        <v>3375952.6401</v>
      </c>
      <c r="V41" t="s">
        <v>242</v>
      </c>
      <c r="W41" s="133">
        <v>41075</v>
      </c>
      <c r="X41" s="133">
        <v>40813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</v>
      </c>
      <c r="AE41" t="s">
        <v>254</v>
      </c>
      <c r="AF41" t="s">
        <v>344</v>
      </c>
      <c r="AG41" t="s">
        <v>345</v>
      </c>
      <c r="AH41">
        <v>333</v>
      </c>
      <c r="AI41" t="s">
        <v>360</v>
      </c>
      <c r="AJ41">
        <v>303</v>
      </c>
      <c r="AK41" t="s">
        <v>355</v>
      </c>
      <c r="AL41">
        <v>300</v>
      </c>
      <c r="AM41" t="s">
        <v>348</v>
      </c>
      <c r="AN41">
        <v>0</v>
      </c>
      <c r="AO41" t="s">
        <v>241</v>
      </c>
      <c r="AR41" t="s">
        <v>383</v>
      </c>
      <c r="AS41">
        <v>1082036.3999999999</v>
      </c>
      <c r="AT41">
        <v>1125317.5467000001</v>
      </c>
      <c r="AU41">
        <v>105</v>
      </c>
      <c r="AV41">
        <v>0</v>
      </c>
      <c r="AW41" t="s">
        <v>250</v>
      </c>
      <c r="AY41">
        <v>1215334</v>
      </c>
      <c r="AZ41">
        <v>1367251</v>
      </c>
      <c r="BA41">
        <v>1519168</v>
      </c>
      <c r="BB41">
        <v>1898960</v>
      </c>
      <c r="BC41">
        <v>0</v>
      </c>
      <c r="BD41">
        <v>900035396</v>
      </c>
      <c r="BE41" t="s">
        <v>384</v>
      </c>
      <c r="BG41" t="s">
        <v>385</v>
      </c>
      <c r="BH41">
        <v>0</v>
      </c>
      <c r="BI41">
        <v>0</v>
      </c>
      <c r="BJ41">
        <v>3</v>
      </c>
      <c r="BK41">
        <v>0</v>
      </c>
      <c r="BL41">
        <v>55</v>
      </c>
      <c r="BM41">
        <v>0</v>
      </c>
      <c r="BN41">
        <v>0</v>
      </c>
      <c r="BO41">
        <v>0</v>
      </c>
      <c r="BP41">
        <v>0</v>
      </c>
      <c r="BR41" s="135" t="s">
        <v>618</v>
      </c>
      <c r="BS41" s="136">
        <v>1</v>
      </c>
      <c r="BT41" s="136">
        <v>3</v>
      </c>
      <c r="BV41" s="135">
        <v>203060305</v>
      </c>
      <c r="BW41" s="136">
        <v>9</v>
      </c>
      <c r="BX41" s="136">
        <v>495</v>
      </c>
      <c r="BZ41" t="s">
        <v>618</v>
      </c>
      <c r="CA41">
        <v>1</v>
      </c>
      <c r="CB41">
        <v>3</v>
      </c>
      <c r="CD41" s="88">
        <v>203060305</v>
      </c>
      <c r="CE41" s="88">
        <v>9</v>
      </c>
      <c r="CF41" s="88">
        <v>495</v>
      </c>
    </row>
    <row r="42" spans="1:84" x14ac:dyDescent="0.25">
      <c r="A42">
        <v>191354</v>
      </c>
      <c r="B42">
        <f t="shared" si="0"/>
        <v>6</v>
      </c>
      <c r="C42" t="str">
        <f t="shared" si="1"/>
        <v>19</v>
      </c>
      <c r="D42">
        <f t="shared" si="2"/>
        <v>0</v>
      </c>
      <c r="E42" t="s">
        <v>386</v>
      </c>
      <c r="F42">
        <v>0</v>
      </c>
      <c r="H42">
        <v>0</v>
      </c>
      <c r="I42" t="s">
        <v>241</v>
      </c>
      <c r="J42">
        <v>0</v>
      </c>
      <c r="K42">
        <v>19</v>
      </c>
      <c r="L42">
        <v>2147577.6</v>
      </c>
      <c r="M42">
        <v>0</v>
      </c>
      <c r="N42">
        <v>0</v>
      </c>
      <c r="O42">
        <v>0</v>
      </c>
      <c r="P42">
        <v>0</v>
      </c>
      <c r="Q42">
        <v>19</v>
      </c>
      <c r="R42">
        <f t="shared" si="3"/>
        <v>95</v>
      </c>
      <c r="S42">
        <v>2147577.6</v>
      </c>
      <c r="T42">
        <v>113030.39999999999</v>
      </c>
      <c r="U42">
        <v>2147577.6</v>
      </c>
      <c r="V42" t="s">
        <v>242</v>
      </c>
      <c r="W42" s="133">
        <v>40786</v>
      </c>
      <c r="X42" s="133">
        <v>41323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</v>
      </c>
      <c r="AE42" t="s">
        <v>259</v>
      </c>
      <c r="AF42" t="s">
        <v>344</v>
      </c>
      <c r="AG42" t="s">
        <v>345</v>
      </c>
      <c r="AH42">
        <v>321</v>
      </c>
      <c r="AI42" t="s">
        <v>350</v>
      </c>
      <c r="AJ42">
        <v>302</v>
      </c>
      <c r="AK42" t="s">
        <v>347</v>
      </c>
      <c r="AL42">
        <v>300</v>
      </c>
      <c r="AM42" t="s">
        <v>348</v>
      </c>
      <c r="AN42">
        <v>0</v>
      </c>
      <c r="AO42" t="s">
        <v>241</v>
      </c>
      <c r="AR42">
        <v>0</v>
      </c>
      <c r="AS42">
        <v>113030.39999999999</v>
      </c>
      <c r="AT42">
        <v>113030.39999999999</v>
      </c>
      <c r="AU42">
        <v>105</v>
      </c>
      <c r="AV42">
        <v>0</v>
      </c>
      <c r="AW42" t="s">
        <v>250</v>
      </c>
      <c r="AY42">
        <v>112627</v>
      </c>
      <c r="AZ42">
        <v>126706</v>
      </c>
      <c r="BA42">
        <v>140784</v>
      </c>
      <c r="BB42">
        <v>175980</v>
      </c>
      <c r="BC42">
        <v>0</v>
      </c>
      <c r="BD42">
        <v>830136799</v>
      </c>
      <c r="BE42" t="s">
        <v>338</v>
      </c>
      <c r="BH42">
        <v>0</v>
      </c>
      <c r="BI42">
        <v>0</v>
      </c>
      <c r="BJ42">
        <v>19</v>
      </c>
      <c r="BK42">
        <v>0</v>
      </c>
      <c r="BL42">
        <v>5</v>
      </c>
      <c r="BM42">
        <v>0</v>
      </c>
      <c r="BN42">
        <v>0</v>
      </c>
      <c r="BO42">
        <v>0</v>
      </c>
      <c r="BP42">
        <v>0</v>
      </c>
      <c r="BR42" s="135" t="s">
        <v>622</v>
      </c>
      <c r="BS42" s="136">
        <v>105</v>
      </c>
      <c r="BT42" s="136">
        <v>630</v>
      </c>
      <c r="BV42" s="135">
        <v>203060404</v>
      </c>
      <c r="BW42" s="136">
        <v>40</v>
      </c>
      <c r="BX42" s="136">
        <v>200</v>
      </c>
      <c r="BZ42" t="s">
        <v>622</v>
      </c>
      <c r="CA42">
        <v>105</v>
      </c>
      <c r="CB42">
        <v>630</v>
      </c>
      <c r="CD42" s="88">
        <v>203060404</v>
      </c>
      <c r="CE42" s="88">
        <v>40</v>
      </c>
      <c r="CF42" s="88">
        <v>200</v>
      </c>
    </row>
    <row r="43" spans="1:84" x14ac:dyDescent="0.25">
      <c r="A43">
        <v>191314</v>
      </c>
      <c r="B43">
        <f t="shared" si="0"/>
        <v>6</v>
      </c>
      <c r="C43" t="str">
        <f t="shared" si="1"/>
        <v>19</v>
      </c>
      <c r="D43">
        <f t="shared" si="2"/>
        <v>0</v>
      </c>
      <c r="E43" t="s">
        <v>387</v>
      </c>
      <c r="F43">
        <v>0</v>
      </c>
      <c r="H43">
        <v>0</v>
      </c>
      <c r="I43" t="s">
        <v>241</v>
      </c>
      <c r="J43">
        <v>0</v>
      </c>
      <c r="K43">
        <v>19</v>
      </c>
      <c r="L43">
        <v>11484474</v>
      </c>
      <c r="M43">
        <v>0</v>
      </c>
      <c r="N43">
        <v>0</v>
      </c>
      <c r="O43">
        <v>0</v>
      </c>
      <c r="P43">
        <v>0</v>
      </c>
      <c r="Q43">
        <v>19</v>
      </c>
      <c r="R43">
        <f t="shared" si="3"/>
        <v>0</v>
      </c>
      <c r="S43">
        <v>11484474</v>
      </c>
      <c r="T43">
        <v>604446</v>
      </c>
      <c r="U43">
        <v>11484474</v>
      </c>
      <c r="V43" t="s">
        <v>242</v>
      </c>
      <c r="W43" s="133">
        <v>40786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</v>
      </c>
      <c r="AE43" t="s">
        <v>259</v>
      </c>
      <c r="AF43" t="s">
        <v>344</v>
      </c>
      <c r="AG43" t="s">
        <v>345</v>
      </c>
      <c r="AH43">
        <v>321</v>
      </c>
      <c r="AI43" t="s">
        <v>350</v>
      </c>
      <c r="AJ43">
        <v>302</v>
      </c>
      <c r="AK43" t="s">
        <v>347</v>
      </c>
      <c r="AL43">
        <v>300</v>
      </c>
      <c r="AM43" t="s">
        <v>348</v>
      </c>
      <c r="AN43">
        <v>0</v>
      </c>
      <c r="AO43" t="s">
        <v>241</v>
      </c>
      <c r="AR43">
        <v>0</v>
      </c>
      <c r="AS43">
        <v>604446</v>
      </c>
      <c r="AT43">
        <v>604446</v>
      </c>
      <c r="AU43">
        <v>9</v>
      </c>
      <c r="AV43">
        <v>16</v>
      </c>
      <c r="AW43" t="s">
        <v>250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830136799</v>
      </c>
      <c r="BE43" t="s">
        <v>338</v>
      </c>
      <c r="BH43">
        <v>0</v>
      </c>
      <c r="BI43">
        <v>0</v>
      </c>
      <c r="BJ43">
        <v>19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 s="135" t="s">
        <v>28</v>
      </c>
      <c r="BS43" s="136">
        <v>37</v>
      </c>
      <c r="BT43" s="136">
        <v>185</v>
      </c>
      <c r="BV43" s="135">
        <v>203060405</v>
      </c>
      <c r="BW43" s="136">
        <v>10</v>
      </c>
      <c r="BX43" s="136">
        <v>550</v>
      </c>
      <c r="BZ43" t="s">
        <v>28</v>
      </c>
      <c r="CA43">
        <v>37</v>
      </c>
      <c r="CB43">
        <v>185</v>
      </c>
      <c r="CD43" s="88">
        <v>203060405</v>
      </c>
      <c r="CE43" s="88">
        <v>10</v>
      </c>
      <c r="CF43" s="88">
        <v>550</v>
      </c>
    </row>
    <row r="44" spans="1:84" x14ac:dyDescent="0.25">
      <c r="A44">
        <v>191313</v>
      </c>
      <c r="B44">
        <f t="shared" si="0"/>
        <v>6</v>
      </c>
      <c r="C44" t="str">
        <f t="shared" si="1"/>
        <v>19</v>
      </c>
      <c r="D44">
        <f t="shared" si="2"/>
        <v>0</v>
      </c>
      <c r="E44" t="s">
        <v>388</v>
      </c>
      <c r="F44">
        <v>0</v>
      </c>
      <c r="H44">
        <v>0</v>
      </c>
      <c r="I44" t="s">
        <v>241</v>
      </c>
      <c r="J44">
        <v>0</v>
      </c>
      <c r="K44">
        <v>2</v>
      </c>
      <c r="L44">
        <v>206708</v>
      </c>
      <c r="M44">
        <v>0</v>
      </c>
      <c r="N44">
        <v>0</v>
      </c>
      <c r="O44">
        <v>0</v>
      </c>
      <c r="P44">
        <v>0</v>
      </c>
      <c r="Q44">
        <v>2</v>
      </c>
      <c r="R44">
        <f t="shared" si="3"/>
        <v>0</v>
      </c>
      <c r="S44">
        <v>206708</v>
      </c>
      <c r="T44">
        <v>103354</v>
      </c>
      <c r="U44">
        <v>206708</v>
      </c>
      <c r="V44" t="s">
        <v>242</v>
      </c>
      <c r="W44" s="133">
        <v>40786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</v>
      </c>
      <c r="AE44" t="s">
        <v>259</v>
      </c>
      <c r="AF44" t="s">
        <v>344</v>
      </c>
      <c r="AG44" t="s">
        <v>345</v>
      </c>
      <c r="AH44">
        <v>321</v>
      </c>
      <c r="AI44" t="s">
        <v>350</v>
      </c>
      <c r="AJ44">
        <v>302</v>
      </c>
      <c r="AK44" t="s">
        <v>347</v>
      </c>
      <c r="AL44">
        <v>300</v>
      </c>
      <c r="AM44" t="s">
        <v>348</v>
      </c>
      <c r="AN44">
        <v>0</v>
      </c>
      <c r="AO44" t="s">
        <v>241</v>
      </c>
      <c r="AR44">
        <v>0</v>
      </c>
      <c r="AS44">
        <v>103354</v>
      </c>
      <c r="AT44">
        <v>103354</v>
      </c>
      <c r="AU44">
        <v>9</v>
      </c>
      <c r="AV44">
        <v>16</v>
      </c>
      <c r="AW44" t="s">
        <v>250</v>
      </c>
      <c r="AY44">
        <v>192000</v>
      </c>
      <c r="AZ44">
        <v>216000</v>
      </c>
      <c r="BA44">
        <v>240000</v>
      </c>
      <c r="BB44">
        <v>300000</v>
      </c>
      <c r="BC44">
        <v>0</v>
      </c>
      <c r="BD44">
        <v>830136799</v>
      </c>
      <c r="BE44" t="s">
        <v>338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R44" s="135" t="s">
        <v>30</v>
      </c>
      <c r="BS44" s="136">
        <v>16</v>
      </c>
      <c r="BT44" s="136">
        <v>880</v>
      </c>
      <c r="BV44" s="135">
        <v>203070201</v>
      </c>
      <c r="BW44" s="136">
        <v>127</v>
      </c>
      <c r="BX44" s="136">
        <v>381</v>
      </c>
      <c r="BZ44" t="s">
        <v>30</v>
      </c>
      <c r="CA44">
        <v>16</v>
      </c>
      <c r="CB44">
        <v>880</v>
      </c>
      <c r="CD44" s="88">
        <v>203070201</v>
      </c>
      <c r="CE44" s="88">
        <v>127</v>
      </c>
      <c r="CF44" s="88">
        <v>381</v>
      </c>
    </row>
    <row r="45" spans="1:84" x14ac:dyDescent="0.25">
      <c r="A45" t="s">
        <v>389</v>
      </c>
      <c r="B45">
        <f t="shared" si="0"/>
        <v>8</v>
      </c>
      <c r="C45" t="str">
        <f t="shared" si="1"/>
        <v>TE</v>
      </c>
      <c r="D45">
        <f t="shared" si="2"/>
        <v>0</v>
      </c>
      <c r="E45" t="s">
        <v>390</v>
      </c>
      <c r="F45">
        <v>0</v>
      </c>
      <c r="H45">
        <v>0</v>
      </c>
      <c r="I45" t="s">
        <v>241</v>
      </c>
      <c r="J45">
        <v>0</v>
      </c>
      <c r="K45">
        <v>10</v>
      </c>
      <c r="L45">
        <v>7439600</v>
      </c>
      <c r="M45">
        <v>0</v>
      </c>
      <c r="N45">
        <v>0</v>
      </c>
      <c r="O45">
        <v>0</v>
      </c>
      <c r="P45">
        <v>0</v>
      </c>
      <c r="Q45">
        <v>10</v>
      </c>
      <c r="R45">
        <f t="shared" si="3"/>
        <v>550</v>
      </c>
      <c r="S45">
        <v>7439600</v>
      </c>
      <c r="T45">
        <v>743960</v>
      </c>
      <c r="U45">
        <v>7439600</v>
      </c>
      <c r="V45" t="s">
        <v>242</v>
      </c>
      <c r="W45" s="133">
        <v>40786</v>
      </c>
      <c r="X45" s="133">
        <v>41246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</v>
      </c>
      <c r="AE45" t="s">
        <v>254</v>
      </c>
      <c r="AF45" t="s">
        <v>344</v>
      </c>
      <c r="AG45" t="s">
        <v>345</v>
      </c>
      <c r="AH45">
        <v>323</v>
      </c>
      <c r="AI45" t="s">
        <v>379</v>
      </c>
      <c r="AJ45">
        <v>302</v>
      </c>
      <c r="AK45" t="s">
        <v>347</v>
      </c>
      <c r="AL45">
        <v>300</v>
      </c>
      <c r="AM45" t="s">
        <v>348</v>
      </c>
      <c r="AN45">
        <v>0</v>
      </c>
      <c r="AO45" t="s">
        <v>241</v>
      </c>
      <c r="AR45">
        <v>0</v>
      </c>
      <c r="AS45">
        <v>743960</v>
      </c>
      <c r="AT45">
        <v>743960</v>
      </c>
      <c r="AU45">
        <v>105</v>
      </c>
      <c r="AV45">
        <v>0</v>
      </c>
      <c r="AW45" t="s">
        <v>250</v>
      </c>
      <c r="AY45">
        <v>1235648</v>
      </c>
      <c r="AZ45">
        <v>1390104</v>
      </c>
      <c r="BA45">
        <v>1544560</v>
      </c>
      <c r="BB45">
        <v>1930700</v>
      </c>
      <c r="BC45">
        <v>0</v>
      </c>
      <c r="BD45">
        <v>830136799</v>
      </c>
      <c r="BE45" t="s">
        <v>338</v>
      </c>
      <c r="BH45">
        <v>0</v>
      </c>
      <c r="BI45">
        <v>0</v>
      </c>
      <c r="BJ45">
        <v>10</v>
      </c>
      <c r="BK45">
        <v>0</v>
      </c>
      <c r="BL45">
        <v>55</v>
      </c>
      <c r="BM45">
        <v>0</v>
      </c>
      <c r="BN45">
        <v>0</v>
      </c>
      <c r="BO45">
        <v>0</v>
      </c>
      <c r="BP45">
        <v>0</v>
      </c>
      <c r="BR45" s="135" t="s">
        <v>24</v>
      </c>
      <c r="BS45" s="136">
        <v>1139</v>
      </c>
      <c r="BT45" s="136">
        <v>3417</v>
      </c>
      <c r="BV45" s="135">
        <v>203080301</v>
      </c>
      <c r="BW45" s="136">
        <v>70</v>
      </c>
      <c r="BX45" s="136">
        <v>210</v>
      </c>
      <c r="BZ45" t="s">
        <v>24</v>
      </c>
      <c r="CA45">
        <v>1139</v>
      </c>
      <c r="CB45">
        <v>3417</v>
      </c>
      <c r="CD45" s="88">
        <v>203080301</v>
      </c>
      <c r="CE45" s="88">
        <v>70</v>
      </c>
      <c r="CF45" s="88">
        <v>210</v>
      </c>
    </row>
    <row r="46" spans="1:84" x14ac:dyDescent="0.25">
      <c r="A46" t="s">
        <v>391</v>
      </c>
      <c r="B46">
        <f t="shared" si="0"/>
        <v>10</v>
      </c>
      <c r="C46" t="str">
        <f t="shared" si="1"/>
        <v>HD</v>
      </c>
      <c r="D46">
        <f t="shared" si="2"/>
        <v>0</v>
      </c>
      <c r="E46" t="s">
        <v>392</v>
      </c>
      <c r="F46">
        <v>0</v>
      </c>
      <c r="H46">
        <v>0</v>
      </c>
      <c r="I46" t="s">
        <v>241</v>
      </c>
      <c r="J46">
        <v>0</v>
      </c>
      <c r="K46">
        <v>4</v>
      </c>
      <c r="L46">
        <v>4107444</v>
      </c>
      <c r="M46">
        <v>0</v>
      </c>
      <c r="N46">
        <v>0</v>
      </c>
      <c r="O46">
        <v>0</v>
      </c>
      <c r="P46">
        <v>0</v>
      </c>
      <c r="Q46">
        <v>4</v>
      </c>
      <c r="R46">
        <f t="shared" si="3"/>
        <v>220</v>
      </c>
      <c r="S46">
        <v>4107444</v>
      </c>
      <c r="T46">
        <v>1026861</v>
      </c>
      <c r="U46">
        <v>4107444</v>
      </c>
      <c r="V46" t="s">
        <v>242</v>
      </c>
      <c r="W46" s="133">
        <v>41289</v>
      </c>
      <c r="X46" s="133">
        <v>41289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</v>
      </c>
      <c r="AE46" t="s">
        <v>254</v>
      </c>
      <c r="AF46" t="s">
        <v>244</v>
      </c>
      <c r="AG46" t="s">
        <v>245</v>
      </c>
      <c r="AH46">
        <v>311</v>
      </c>
      <c r="AI46" t="s">
        <v>393</v>
      </c>
      <c r="AJ46">
        <v>301</v>
      </c>
      <c r="AK46" t="s">
        <v>377</v>
      </c>
      <c r="AL46">
        <v>300</v>
      </c>
      <c r="AM46" t="s">
        <v>348</v>
      </c>
      <c r="AN46">
        <v>0</v>
      </c>
      <c r="AO46" t="s">
        <v>241</v>
      </c>
      <c r="AR46" t="s">
        <v>394</v>
      </c>
      <c r="AS46">
        <v>1026861</v>
      </c>
      <c r="AT46">
        <v>1026861</v>
      </c>
      <c r="AU46">
        <v>105</v>
      </c>
      <c r="AV46">
        <v>0</v>
      </c>
      <c r="AW46" t="s">
        <v>250</v>
      </c>
      <c r="AY46">
        <v>1049348</v>
      </c>
      <c r="AZ46">
        <v>0</v>
      </c>
      <c r="BA46">
        <v>0</v>
      </c>
      <c r="BB46">
        <v>0</v>
      </c>
      <c r="BC46">
        <v>0</v>
      </c>
      <c r="BD46">
        <v>830133486</v>
      </c>
      <c r="BE46" t="s">
        <v>282</v>
      </c>
      <c r="BG46" t="s">
        <v>395</v>
      </c>
      <c r="BH46">
        <v>0</v>
      </c>
      <c r="BI46">
        <v>0</v>
      </c>
      <c r="BJ46">
        <v>4</v>
      </c>
      <c r="BK46">
        <v>0</v>
      </c>
      <c r="BL46">
        <v>55</v>
      </c>
      <c r="BM46">
        <v>0</v>
      </c>
      <c r="BN46">
        <v>0</v>
      </c>
      <c r="BO46">
        <v>0</v>
      </c>
      <c r="BP46">
        <v>0</v>
      </c>
      <c r="BR46" s="135" t="s">
        <v>26</v>
      </c>
      <c r="BS46" s="136">
        <v>47</v>
      </c>
      <c r="BT46" s="136">
        <v>282</v>
      </c>
      <c r="BV46" s="135">
        <v>203080302</v>
      </c>
      <c r="BW46" s="136">
        <v>79</v>
      </c>
      <c r="BX46" s="136">
        <v>474</v>
      </c>
      <c r="BZ46" t="s">
        <v>26</v>
      </c>
      <c r="CA46">
        <v>47</v>
      </c>
      <c r="CB46">
        <v>282</v>
      </c>
      <c r="CD46" s="88">
        <v>203080302</v>
      </c>
      <c r="CE46" s="88">
        <v>79</v>
      </c>
      <c r="CF46" s="88">
        <v>474</v>
      </c>
    </row>
    <row r="47" spans="1:84" x14ac:dyDescent="0.25">
      <c r="A47">
        <v>191304</v>
      </c>
      <c r="B47">
        <f t="shared" si="0"/>
        <v>6</v>
      </c>
      <c r="C47" t="str">
        <f t="shared" si="1"/>
        <v>19</v>
      </c>
      <c r="D47">
        <f t="shared" si="2"/>
        <v>0</v>
      </c>
      <c r="E47" t="s">
        <v>396</v>
      </c>
      <c r="F47">
        <v>0</v>
      </c>
      <c r="H47">
        <v>0</v>
      </c>
      <c r="I47" t="s">
        <v>241</v>
      </c>
      <c r="J47">
        <v>0</v>
      </c>
      <c r="K47">
        <v>4</v>
      </c>
      <c r="L47">
        <v>2858240</v>
      </c>
      <c r="M47">
        <v>0</v>
      </c>
      <c r="N47">
        <v>0</v>
      </c>
      <c r="O47">
        <v>1</v>
      </c>
      <c r="P47">
        <v>714560</v>
      </c>
      <c r="Q47">
        <v>3</v>
      </c>
      <c r="R47">
        <f t="shared" si="3"/>
        <v>144</v>
      </c>
      <c r="S47">
        <v>2143680</v>
      </c>
      <c r="T47">
        <v>714560</v>
      </c>
      <c r="U47">
        <v>2143680</v>
      </c>
      <c r="V47" t="s">
        <v>242</v>
      </c>
      <c r="W47" s="133">
        <v>41193</v>
      </c>
      <c r="X47" s="133">
        <v>41340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</v>
      </c>
      <c r="AE47" t="s">
        <v>254</v>
      </c>
      <c r="AF47" t="s">
        <v>325</v>
      </c>
      <c r="AG47" t="s">
        <v>326</v>
      </c>
      <c r="AH47">
        <v>412</v>
      </c>
      <c r="AI47" t="s">
        <v>327</v>
      </c>
      <c r="AJ47">
        <v>401</v>
      </c>
      <c r="AK47" t="s">
        <v>328</v>
      </c>
      <c r="AL47">
        <v>400</v>
      </c>
      <c r="AM47" t="s">
        <v>329</v>
      </c>
      <c r="AN47">
        <v>0</v>
      </c>
      <c r="AO47" t="s">
        <v>241</v>
      </c>
      <c r="AR47" t="s">
        <v>397</v>
      </c>
      <c r="AS47">
        <v>714560</v>
      </c>
      <c r="AT47">
        <v>714560</v>
      </c>
      <c r="AU47">
        <v>9</v>
      </c>
      <c r="AV47">
        <v>16</v>
      </c>
      <c r="AW47" t="s">
        <v>250</v>
      </c>
      <c r="AY47">
        <v>867756</v>
      </c>
      <c r="AZ47">
        <v>966928</v>
      </c>
      <c r="BA47">
        <v>1066100</v>
      </c>
      <c r="BB47">
        <v>1239651</v>
      </c>
      <c r="BC47">
        <v>0</v>
      </c>
      <c r="BD47">
        <v>890204118</v>
      </c>
      <c r="BE47" t="s">
        <v>331</v>
      </c>
      <c r="BG47" t="s">
        <v>398</v>
      </c>
      <c r="BH47">
        <v>0</v>
      </c>
      <c r="BI47">
        <v>0</v>
      </c>
      <c r="BJ47">
        <v>3</v>
      </c>
      <c r="BK47">
        <v>0</v>
      </c>
      <c r="BL47">
        <v>48</v>
      </c>
      <c r="BM47">
        <v>0</v>
      </c>
      <c r="BN47">
        <v>0</v>
      </c>
      <c r="BO47">
        <v>0</v>
      </c>
      <c r="BP47">
        <v>0</v>
      </c>
      <c r="BR47" s="135" t="s">
        <v>13</v>
      </c>
      <c r="BS47" s="136">
        <v>27</v>
      </c>
      <c r="BT47" s="136">
        <v>162</v>
      </c>
      <c r="BV47" s="135">
        <v>203080304</v>
      </c>
      <c r="BW47" s="136">
        <v>630</v>
      </c>
      <c r="BX47" s="136">
        <v>3150</v>
      </c>
      <c r="BZ47" t="s">
        <v>13</v>
      </c>
      <c r="CA47">
        <v>27</v>
      </c>
      <c r="CB47">
        <v>162</v>
      </c>
      <c r="CD47" s="88">
        <v>203080304</v>
      </c>
      <c r="CE47" s="88">
        <v>630</v>
      </c>
      <c r="CF47" s="88">
        <v>3150</v>
      </c>
    </row>
    <row r="48" spans="1:84" x14ac:dyDescent="0.25">
      <c r="A48">
        <v>203080904</v>
      </c>
      <c r="B48">
        <f t="shared" si="0"/>
        <v>9</v>
      </c>
      <c r="C48" t="str">
        <f t="shared" si="1"/>
        <v>20</v>
      </c>
      <c r="D48">
        <f t="shared" si="2"/>
        <v>1</v>
      </c>
      <c r="E48" t="s">
        <v>399</v>
      </c>
      <c r="F48">
        <v>0</v>
      </c>
      <c r="H48">
        <v>0</v>
      </c>
      <c r="I48" t="s">
        <v>241</v>
      </c>
      <c r="J48">
        <v>0</v>
      </c>
      <c r="K48">
        <v>116</v>
      </c>
      <c r="L48">
        <v>10575850.616</v>
      </c>
      <c r="M48">
        <v>0</v>
      </c>
      <c r="N48">
        <v>0</v>
      </c>
      <c r="O48">
        <v>0</v>
      </c>
      <c r="P48">
        <v>0</v>
      </c>
      <c r="Q48">
        <v>116</v>
      </c>
      <c r="R48">
        <f t="shared" si="3"/>
        <v>580</v>
      </c>
      <c r="S48">
        <v>10575850.616</v>
      </c>
      <c r="T48">
        <v>91171.126000000004</v>
      </c>
      <c r="U48">
        <v>10575850.616</v>
      </c>
      <c r="V48" t="s">
        <v>242</v>
      </c>
      <c r="W48" s="133">
        <v>41327</v>
      </c>
      <c r="X48" s="133">
        <v>41333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</v>
      </c>
      <c r="AE48" t="s">
        <v>259</v>
      </c>
      <c r="AF48" t="s">
        <v>244</v>
      </c>
      <c r="AG48" t="s">
        <v>245</v>
      </c>
      <c r="AH48">
        <v>258</v>
      </c>
      <c r="AI48" t="s">
        <v>376</v>
      </c>
      <c r="AJ48">
        <v>301</v>
      </c>
      <c r="AK48" t="s">
        <v>377</v>
      </c>
      <c r="AL48">
        <v>300</v>
      </c>
      <c r="AM48" t="s">
        <v>348</v>
      </c>
      <c r="AN48">
        <v>0</v>
      </c>
      <c r="AO48" t="s">
        <v>241</v>
      </c>
      <c r="AR48">
        <v>203080904</v>
      </c>
      <c r="AS48">
        <v>91171.126000000004</v>
      </c>
      <c r="AT48">
        <v>91171.126000000004</v>
      </c>
      <c r="AU48">
        <v>105</v>
      </c>
      <c r="AV48">
        <v>0</v>
      </c>
      <c r="AW48" t="s">
        <v>250</v>
      </c>
      <c r="AY48">
        <v>138006</v>
      </c>
      <c r="AZ48">
        <v>155256</v>
      </c>
      <c r="BA48">
        <v>161726</v>
      </c>
      <c r="BB48">
        <v>215634</v>
      </c>
      <c r="BC48">
        <v>0</v>
      </c>
      <c r="BD48">
        <v>860005223</v>
      </c>
      <c r="BE48" t="s">
        <v>267</v>
      </c>
      <c r="BG48" t="s">
        <v>399</v>
      </c>
      <c r="BH48">
        <v>0</v>
      </c>
      <c r="BI48">
        <v>0</v>
      </c>
      <c r="BJ48">
        <v>116</v>
      </c>
      <c r="BK48">
        <v>0</v>
      </c>
      <c r="BL48">
        <v>5</v>
      </c>
      <c r="BM48">
        <v>0</v>
      </c>
      <c r="BN48">
        <v>0</v>
      </c>
      <c r="BO48">
        <v>0</v>
      </c>
      <c r="BP48">
        <v>0</v>
      </c>
      <c r="BR48" s="135" t="s">
        <v>65</v>
      </c>
      <c r="BS48" s="136">
        <v>3</v>
      </c>
      <c r="BT48" s="136">
        <v>9</v>
      </c>
      <c r="BV48" s="135">
        <v>203080305</v>
      </c>
      <c r="BW48" s="136">
        <v>11</v>
      </c>
      <c r="BX48" s="136">
        <v>605</v>
      </c>
      <c r="BZ48" t="s">
        <v>65</v>
      </c>
      <c r="CA48">
        <v>3</v>
      </c>
      <c r="CB48">
        <v>9</v>
      </c>
      <c r="CD48" s="88">
        <v>203080305</v>
      </c>
      <c r="CE48" s="88">
        <v>11</v>
      </c>
      <c r="CF48" s="88">
        <v>605</v>
      </c>
    </row>
    <row r="49" spans="1:84" x14ac:dyDescent="0.25">
      <c r="A49">
        <v>203080905</v>
      </c>
      <c r="B49">
        <f t="shared" si="0"/>
        <v>9</v>
      </c>
      <c r="C49" t="str">
        <f t="shared" si="1"/>
        <v>20</v>
      </c>
      <c r="D49">
        <f t="shared" si="2"/>
        <v>1</v>
      </c>
      <c r="E49" t="s">
        <v>400</v>
      </c>
      <c r="F49">
        <v>0</v>
      </c>
      <c r="H49">
        <v>0</v>
      </c>
      <c r="I49" t="s">
        <v>241</v>
      </c>
      <c r="J49">
        <v>0</v>
      </c>
      <c r="K49">
        <v>0</v>
      </c>
      <c r="L49">
        <v>0</v>
      </c>
      <c r="M49">
        <v>4</v>
      </c>
      <c r="N49">
        <v>3775237.5440000002</v>
      </c>
      <c r="O49">
        <v>0</v>
      </c>
      <c r="P49">
        <v>0</v>
      </c>
      <c r="Q49">
        <v>4</v>
      </c>
      <c r="R49">
        <f t="shared" si="3"/>
        <v>220</v>
      </c>
      <c r="S49">
        <v>3775237.5440000002</v>
      </c>
      <c r="T49">
        <v>943809.38600000006</v>
      </c>
      <c r="U49">
        <v>3775237.5440000002</v>
      </c>
      <c r="V49" t="s">
        <v>242</v>
      </c>
      <c r="W49" s="133">
        <v>41327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13</v>
      </c>
      <c r="AE49" t="s">
        <v>254</v>
      </c>
      <c r="AF49" t="s">
        <v>244</v>
      </c>
      <c r="AG49" t="s">
        <v>245</v>
      </c>
      <c r="AH49">
        <v>315</v>
      </c>
      <c r="AI49" t="s">
        <v>401</v>
      </c>
      <c r="AJ49">
        <v>301</v>
      </c>
      <c r="AK49" t="s">
        <v>377</v>
      </c>
      <c r="AL49">
        <v>300</v>
      </c>
      <c r="AM49" t="s">
        <v>348</v>
      </c>
      <c r="AN49">
        <v>0</v>
      </c>
      <c r="AO49" t="s">
        <v>241</v>
      </c>
      <c r="AR49">
        <v>203080905</v>
      </c>
      <c r="AS49">
        <v>943809.38600000006</v>
      </c>
      <c r="AT49">
        <v>943809.38600000006</v>
      </c>
      <c r="AU49">
        <v>105</v>
      </c>
      <c r="AV49">
        <v>0</v>
      </c>
      <c r="AW49" t="s">
        <v>250</v>
      </c>
      <c r="AY49">
        <v>1439168</v>
      </c>
      <c r="AZ49">
        <v>1619064</v>
      </c>
      <c r="BA49">
        <v>1686525</v>
      </c>
      <c r="BB49">
        <v>2248700</v>
      </c>
      <c r="BC49">
        <v>0</v>
      </c>
      <c r="BD49">
        <v>860005223</v>
      </c>
      <c r="BE49" t="s">
        <v>267</v>
      </c>
      <c r="BG49" t="s">
        <v>400</v>
      </c>
      <c r="BH49">
        <v>0</v>
      </c>
      <c r="BI49">
        <v>0</v>
      </c>
      <c r="BJ49">
        <v>10</v>
      </c>
      <c r="BK49">
        <v>0</v>
      </c>
      <c r="BL49">
        <v>55</v>
      </c>
      <c r="BM49">
        <v>0</v>
      </c>
      <c r="BN49">
        <v>0</v>
      </c>
      <c r="BO49">
        <v>0</v>
      </c>
      <c r="BP49">
        <v>0</v>
      </c>
      <c r="BR49" s="135" t="s">
        <v>291</v>
      </c>
      <c r="BS49" s="136">
        <v>18</v>
      </c>
      <c r="BT49" s="136">
        <v>990</v>
      </c>
      <c r="BV49" s="135">
        <v>203080904</v>
      </c>
      <c r="BW49" s="136">
        <v>116</v>
      </c>
      <c r="BX49" s="136">
        <v>580</v>
      </c>
      <c r="BZ49" t="s">
        <v>291</v>
      </c>
      <c r="CA49">
        <v>18</v>
      </c>
      <c r="CB49">
        <v>990</v>
      </c>
      <c r="CD49" s="88">
        <v>203080904</v>
      </c>
      <c r="CE49" s="88">
        <v>116</v>
      </c>
      <c r="CF49" s="88">
        <v>580</v>
      </c>
    </row>
    <row r="50" spans="1:84" x14ac:dyDescent="0.25">
      <c r="A50" t="s">
        <v>28</v>
      </c>
      <c r="B50">
        <f t="shared" si="0"/>
        <v>7</v>
      </c>
      <c r="C50" t="str">
        <f t="shared" si="1"/>
        <v>AG</v>
      </c>
      <c r="D50">
        <f t="shared" si="2"/>
        <v>0</v>
      </c>
      <c r="E50" t="s">
        <v>402</v>
      </c>
      <c r="F50">
        <v>0</v>
      </c>
      <c r="H50">
        <v>0</v>
      </c>
      <c r="I50" t="s">
        <v>241</v>
      </c>
      <c r="J50">
        <v>0</v>
      </c>
      <c r="K50">
        <v>39</v>
      </c>
      <c r="L50">
        <v>3881151.2074000002</v>
      </c>
      <c r="M50">
        <v>0</v>
      </c>
      <c r="N50">
        <v>0</v>
      </c>
      <c r="O50">
        <v>2</v>
      </c>
      <c r="P50">
        <v>198595.38819999999</v>
      </c>
      <c r="Q50">
        <v>37</v>
      </c>
      <c r="R50">
        <f t="shared" si="3"/>
        <v>185</v>
      </c>
      <c r="S50">
        <v>3682555.8191999998</v>
      </c>
      <c r="T50">
        <v>99297.694099999993</v>
      </c>
      <c r="U50">
        <v>3674014.6817000001</v>
      </c>
      <c r="V50" t="s">
        <v>242</v>
      </c>
      <c r="W50" s="133">
        <v>41257</v>
      </c>
      <c r="X50" s="133">
        <v>41346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</v>
      </c>
      <c r="AE50" t="s">
        <v>259</v>
      </c>
      <c r="AF50" t="s">
        <v>244</v>
      </c>
      <c r="AG50" t="s">
        <v>245</v>
      </c>
      <c r="AH50">
        <v>214</v>
      </c>
      <c r="AI50" t="s">
        <v>403</v>
      </c>
      <c r="AJ50">
        <v>201</v>
      </c>
      <c r="AK50" t="s">
        <v>337</v>
      </c>
      <c r="AL50">
        <v>200</v>
      </c>
      <c r="AM50" t="s">
        <v>248</v>
      </c>
      <c r="AN50">
        <v>0</v>
      </c>
      <c r="AO50" t="s">
        <v>241</v>
      </c>
      <c r="AR50" t="s">
        <v>404</v>
      </c>
      <c r="AS50">
        <v>99972.39</v>
      </c>
      <c r="AT50">
        <v>99297.694099999993</v>
      </c>
      <c r="AU50">
        <v>105</v>
      </c>
      <c r="AV50">
        <v>0</v>
      </c>
      <c r="AW50" t="s">
        <v>250</v>
      </c>
      <c r="AY50">
        <v>101985</v>
      </c>
      <c r="AZ50">
        <v>97278</v>
      </c>
      <c r="BA50">
        <v>118303</v>
      </c>
      <c r="BB50">
        <v>112843</v>
      </c>
      <c r="BC50">
        <v>104239</v>
      </c>
      <c r="BD50">
        <v>860533798</v>
      </c>
      <c r="BE50" t="s">
        <v>251</v>
      </c>
      <c r="BG50" t="s">
        <v>405</v>
      </c>
      <c r="BH50">
        <v>10</v>
      </c>
      <c r="BI50">
        <v>70</v>
      </c>
      <c r="BJ50">
        <v>38</v>
      </c>
      <c r="BK50">
        <v>0</v>
      </c>
      <c r="BL50">
        <v>5</v>
      </c>
      <c r="BM50">
        <v>0</v>
      </c>
      <c r="BN50">
        <v>0</v>
      </c>
      <c r="BO50">
        <v>0</v>
      </c>
      <c r="BP50">
        <v>0</v>
      </c>
      <c r="BR50" s="135" t="s">
        <v>59</v>
      </c>
      <c r="BS50" s="136">
        <v>821</v>
      </c>
      <c r="BT50" s="136">
        <v>2463</v>
      </c>
      <c r="BV50" s="135">
        <v>203080905</v>
      </c>
      <c r="BW50" s="136">
        <v>4</v>
      </c>
      <c r="BX50" s="136">
        <v>220</v>
      </c>
      <c r="BZ50" t="s">
        <v>59</v>
      </c>
      <c r="CA50">
        <v>821</v>
      </c>
      <c r="CB50">
        <v>2463</v>
      </c>
      <c r="CD50" s="88">
        <v>203080905</v>
      </c>
      <c r="CE50" s="88">
        <v>4</v>
      </c>
      <c r="CF50" s="88">
        <v>220</v>
      </c>
    </row>
    <row r="51" spans="1:84" x14ac:dyDescent="0.25">
      <c r="A51" t="s">
        <v>30</v>
      </c>
      <c r="B51">
        <f t="shared" si="0"/>
        <v>8</v>
      </c>
      <c r="C51" t="str">
        <f t="shared" si="1"/>
        <v>AG</v>
      </c>
      <c r="D51">
        <f t="shared" si="2"/>
        <v>0</v>
      </c>
      <c r="E51" t="s">
        <v>406</v>
      </c>
      <c r="F51">
        <v>0</v>
      </c>
      <c r="H51">
        <v>0</v>
      </c>
      <c r="I51" t="s">
        <v>241</v>
      </c>
      <c r="J51">
        <v>0</v>
      </c>
      <c r="K51">
        <v>1</v>
      </c>
      <c r="L51">
        <v>1055303.1858999999</v>
      </c>
      <c r="M51">
        <v>16</v>
      </c>
      <c r="N51">
        <v>16658175.359999999</v>
      </c>
      <c r="O51">
        <v>1</v>
      </c>
      <c r="P51">
        <v>1041135.96</v>
      </c>
      <c r="Q51">
        <v>16</v>
      </c>
      <c r="R51">
        <f t="shared" si="3"/>
        <v>880</v>
      </c>
      <c r="S51">
        <v>16672342.585899999</v>
      </c>
      <c r="T51">
        <v>1041135.96</v>
      </c>
      <c r="U51">
        <v>16658175.359999999</v>
      </c>
      <c r="V51" t="s">
        <v>242</v>
      </c>
      <c r="W51" s="133">
        <v>41345</v>
      </c>
      <c r="X51" s="133">
        <v>41338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</v>
      </c>
      <c r="AE51" t="s">
        <v>254</v>
      </c>
      <c r="AF51" t="s">
        <v>244</v>
      </c>
      <c r="AG51" t="s">
        <v>245</v>
      </c>
      <c r="AH51">
        <v>216</v>
      </c>
      <c r="AI51" t="s">
        <v>407</v>
      </c>
      <c r="AJ51">
        <v>201</v>
      </c>
      <c r="AK51" t="s">
        <v>337</v>
      </c>
      <c r="AL51">
        <v>200</v>
      </c>
      <c r="AM51" t="s">
        <v>248</v>
      </c>
      <c r="AN51">
        <v>0</v>
      </c>
      <c r="AO51" t="s">
        <v>241</v>
      </c>
      <c r="AR51" t="s">
        <v>408</v>
      </c>
      <c r="AS51">
        <v>1041135.96</v>
      </c>
      <c r="AT51">
        <v>1041135.96</v>
      </c>
      <c r="AU51">
        <v>105</v>
      </c>
      <c r="AV51">
        <v>0</v>
      </c>
      <c r="AW51" t="s">
        <v>250</v>
      </c>
      <c r="AY51">
        <v>1017569</v>
      </c>
      <c r="AZ51">
        <v>970604</v>
      </c>
      <c r="BA51">
        <v>1180380</v>
      </c>
      <c r="BB51">
        <v>1125901</v>
      </c>
      <c r="BC51">
        <v>1072361</v>
      </c>
      <c r="BD51">
        <v>860533798</v>
      </c>
      <c r="BE51" t="s">
        <v>251</v>
      </c>
      <c r="BG51" t="s">
        <v>409</v>
      </c>
      <c r="BH51">
        <v>8</v>
      </c>
      <c r="BI51">
        <v>25</v>
      </c>
      <c r="BJ51">
        <v>19</v>
      </c>
      <c r="BK51">
        <v>0</v>
      </c>
      <c r="BL51">
        <v>55</v>
      </c>
      <c r="BM51">
        <v>0</v>
      </c>
      <c r="BN51">
        <v>0</v>
      </c>
      <c r="BO51">
        <v>0</v>
      </c>
      <c r="BP51">
        <v>0</v>
      </c>
      <c r="BR51" s="135" t="s">
        <v>117</v>
      </c>
      <c r="BS51" s="136">
        <v>3</v>
      </c>
      <c r="BT51" s="136">
        <v>15</v>
      </c>
      <c r="BV51" s="135">
        <v>203090304</v>
      </c>
      <c r="BW51" s="136">
        <v>5</v>
      </c>
      <c r="BX51" s="136">
        <v>25</v>
      </c>
      <c r="BZ51" t="s">
        <v>117</v>
      </c>
      <c r="CA51">
        <v>3</v>
      </c>
      <c r="CB51">
        <v>15</v>
      </c>
      <c r="CD51" s="88">
        <v>203090304</v>
      </c>
      <c r="CE51" s="88">
        <v>5</v>
      </c>
      <c r="CF51" s="88">
        <v>25</v>
      </c>
    </row>
    <row r="52" spans="1:84" x14ac:dyDescent="0.25">
      <c r="A52" t="s">
        <v>24</v>
      </c>
      <c r="B52">
        <f t="shared" si="0"/>
        <v>8</v>
      </c>
      <c r="C52" t="str">
        <f t="shared" si="1"/>
        <v>AG</v>
      </c>
      <c r="D52">
        <f t="shared" si="2"/>
        <v>0</v>
      </c>
      <c r="E52" t="s">
        <v>410</v>
      </c>
      <c r="F52">
        <v>0</v>
      </c>
      <c r="H52">
        <v>0</v>
      </c>
      <c r="I52" t="s">
        <v>241</v>
      </c>
      <c r="J52">
        <v>0</v>
      </c>
      <c r="K52">
        <v>1320</v>
      </c>
      <c r="L52">
        <v>88539270.808699995</v>
      </c>
      <c r="M52">
        <v>0</v>
      </c>
      <c r="N52">
        <v>0</v>
      </c>
      <c r="O52">
        <v>181</v>
      </c>
      <c r="P52">
        <v>12140612.2136</v>
      </c>
      <c r="Q52">
        <v>1139</v>
      </c>
      <c r="R52">
        <f t="shared" si="3"/>
        <v>3417</v>
      </c>
      <c r="S52">
        <v>76398658.595100001</v>
      </c>
      <c r="T52">
        <v>67075.205600000001</v>
      </c>
      <c r="U52">
        <v>76398659.178399995</v>
      </c>
      <c r="V52" t="s">
        <v>242</v>
      </c>
      <c r="W52" s="133">
        <v>41194</v>
      </c>
      <c r="X52" s="133">
        <v>41353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 t="s">
        <v>275</v>
      </c>
      <c r="AF52" t="s">
        <v>244</v>
      </c>
      <c r="AG52" t="s">
        <v>245</v>
      </c>
      <c r="AH52">
        <v>212</v>
      </c>
      <c r="AI52" t="s">
        <v>411</v>
      </c>
      <c r="AJ52">
        <v>201</v>
      </c>
      <c r="AK52" t="s">
        <v>337</v>
      </c>
      <c r="AL52">
        <v>200</v>
      </c>
      <c r="AM52" t="s">
        <v>248</v>
      </c>
      <c r="AN52">
        <v>0</v>
      </c>
      <c r="AO52" t="s">
        <v>241</v>
      </c>
      <c r="AR52" t="s">
        <v>412</v>
      </c>
      <c r="AS52">
        <v>67840.28</v>
      </c>
      <c r="AT52">
        <v>67075.205600000001</v>
      </c>
      <c r="AU52">
        <v>105</v>
      </c>
      <c r="AV52">
        <v>0</v>
      </c>
      <c r="AW52" t="s">
        <v>250</v>
      </c>
      <c r="AY52">
        <v>66382</v>
      </c>
      <c r="AZ52">
        <v>63318</v>
      </c>
      <c r="BA52">
        <v>77003</v>
      </c>
      <c r="BB52">
        <v>73449</v>
      </c>
      <c r="BC52">
        <v>72198</v>
      </c>
      <c r="BD52">
        <v>860533798</v>
      </c>
      <c r="BE52" t="s">
        <v>251</v>
      </c>
      <c r="BG52" t="s">
        <v>413</v>
      </c>
      <c r="BH52">
        <v>200</v>
      </c>
      <c r="BI52">
        <v>600</v>
      </c>
      <c r="BJ52">
        <v>1140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R52" s="135" t="s">
        <v>113</v>
      </c>
      <c r="BS52" s="136">
        <v>1</v>
      </c>
      <c r="BT52" s="136">
        <v>3</v>
      </c>
      <c r="BV52" s="135" t="s">
        <v>909</v>
      </c>
      <c r="BW52" s="136">
        <v>5733</v>
      </c>
      <c r="BX52" s="136">
        <v>64567</v>
      </c>
      <c r="BZ52" t="s">
        <v>113</v>
      </c>
      <c r="CA52">
        <v>1</v>
      </c>
      <c r="CB52">
        <v>3</v>
      </c>
      <c r="CD52" s="88" t="s">
        <v>909</v>
      </c>
      <c r="CE52" s="88">
        <v>5733</v>
      </c>
      <c r="CF52" s="88">
        <v>64567</v>
      </c>
    </row>
    <row r="53" spans="1:84" x14ac:dyDescent="0.25">
      <c r="A53" t="s">
        <v>26</v>
      </c>
      <c r="B53">
        <f t="shared" si="0"/>
        <v>7</v>
      </c>
      <c r="C53" t="str">
        <f t="shared" si="1"/>
        <v>AG</v>
      </c>
      <c r="D53">
        <f t="shared" si="2"/>
        <v>0</v>
      </c>
      <c r="E53" t="s">
        <v>414</v>
      </c>
      <c r="F53">
        <v>0</v>
      </c>
      <c r="H53">
        <v>0</v>
      </c>
      <c r="I53" t="s">
        <v>241</v>
      </c>
      <c r="J53">
        <v>0</v>
      </c>
      <c r="K53">
        <v>62</v>
      </c>
      <c r="L53">
        <v>7554015.1639999999</v>
      </c>
      <c r="M53">
        <v>4</v>
      </c>
      <c r="N53">
        <v>494693.6</v>
      </c>
      <c r="O53">
        <v>19</v>
      </c>
      <c r="P53">
        <v>2316503.9073000001</v>
      </c>
      <c r="Q53">
        <v>47</v>
      </c>
      <c r="R53">
        <f t="shared" si="3"/>
        <v>282</v>
      </c>
      <c r="S53">
        <v>5732204.8567000004</v>
      </c>
      <c r="T53">
        <v>121959.2451</v>
      </c>
      <c r="U53">
        <v>5732084.5197000001</v>
      </c>
      <c r="V53" t="s">
        <v>242</v>
      </c>
      <c r="W53" s="133">
        <v>41341</v>
      </c>
      <c r="X53" s="133">
        <v>41353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</v>
      </c>
      <c r="AE53" t="s">
        <v>415</v>
      </c>
      <c r="AF53" t="s">
        <v>244</v>
      </c>
      <c r="AG53" t="s">
        <v>245</v>
      </c>
      <c r="AH53">
        <v>213</v>
      </c>
      <c r="AI53" t="s">
        <v>416</v>
      </c>
      <c r="AJ53">
        <v>201</v>
      </c>
      <c r="AK53" t="s">
        <v>337</v>
      </c>
      <c r="AL53">
        <v>200</v>
      </c>
      <c r="AM53" t="s">
        <v>248</v>
      </c>
      <c r="AN53">
        <v>0</v>
      </c>
      <c r="AO53" t="s">
        <v>241</v>
      </c>
      <c r="AR53" t="s">
        <v>417</v>
      </c>
      <c r="AS53">
        <v>123673.4</v>
      </c>
      <c r="AT53">
        <v>121959.2451</v>
      </c>
      <c r="AU53">
        <v>105</v>
      </c>
      <c r="AV53">
        <v>0</v>
      </c>
      <c r="AW53" t="s">
        <v>250</v>
      </c>
      <c r="AY53">
        <v>126350</v>
      </c>
      <c r="AZ53">
        <v>120519</v>
      </c>
      <c r="BA53">
        <v>146566</v>
      </c>
      <c r="BB53">
        <v>139802</v>
      </c>
      <c r="BC53">
        <v>129143</v>
      </c>
      <c r="BD53">
        <v>860533798</v>
      </c>
      <c r="BE53" t="s">
        <v>251</v>
      </c>
      <c r="BG53" t="s">
        <v>418</v>
      </c>
      <c r="BH53">
        <v>65</v>
      </c>
      <c r="BI53">
        <v>400</v>
      </c>
      <c r="BJ53">
        <v>48</v>
      </c>
      <c r="BK53">
        <v>0</v>
      </c>
      <c r="BL53">
        <v>6</v>
      </c>
      <c r="BM53">
        <v>0</v>
      </c>
      <c r="BN53">
        <v>0</v>
      </c>
      <c r="BO53">
        <v>0</v>
      </c>
      <c r="BP53">
        <v>0</v>
      </c>
      <c r="BR53" s="135" t="s">
        <v>115</v>
      </c>
      <c r="BS53" s="136">
        <v>8</v>
      </c>
      <c r="BT53" s="136">
        <v>48</v>
      </c>
      <c r="BZ53" t="s">
        <v>115</v>
      </c>
      <c r="CA53">
        <v>8</v>
      </c>
      <c r="CB53">
        <v>48</v>
      </c>
    </row>
    <row r="54" spans="1:84" x14ac:dyDescent="0.25">
      <c r="A54" t="s">
        <v>419</v>
      </c>
      <c r="B54">
        <f t="shared" si="0"/>
        <v>6</v>
      </c>
      <c r="C54" t="str">
        <f t="shared" si="1"/>
        <v>GF</v>
      </c>
      <c r="D54">
        <f t="shared" si="2"/>
        <v>0</v>
      </c>
      <c r="E54" t="s">
        <v>420</v>
      </c>
      <c r="F54">
        <v>0</v>
      </c>
      <c r="H54">
        <v>0</v>
      </c>
      <c r="I54" t="s">
        <v>241</v>
      </c>
      <c r="J54">
        <v>0</v>
      </c>
      <c r="K54">
        <v>137</v>
      </c>
      <c r="L54">
        <v>13698921.9453</v>
      </c>
      <c r="M54">
        <v>30</v>
      </c>
      <c r="N54">
        <v>2906148</v>
      </c>
      <c r="O54">
        <v>58</v>
      </c>
      <c r="P54">
        <v>5774190.9765999997</v>
      </c>
      <c r="Q54">
        <v>109</v>
      </c>
      <c r="R54">
        <f t="shared" si="3"/>
        <v>436</v>
      </c>
      <c r="S54">
        <v>10830878.968699999</v>
      </c>
      <c r="T54">
        <v>99365.697400000005</v>
      </c>
      <c r="U54">
        <v>10830861.0166</v>
      </c>
      <c r="V54" t="s">
        <v>242</v>
      </c>
      <c r="W54" s="133">
        <v>41353</v>
      </c>
      <c r="X54" s="133">
        <v>41353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 t="s">
        <v>8</v>
      </c>
      <c r="AF54" t="s">
        <v>325</v>
      </c>
      <c r="AG54" t="s">
        <v>326</v>
      </c>
      <c r="AH54">
        <v>421</v>
      </c>
      <c r="AI54" t="s">
        <v>421</v>
      </c>
      <c r="AJ54">
        <v>402</v>
      </c>
      <c r="AK54" t="s">
        <v>422</v>
      </c>
      <c r="AL54">
        <v>400</v>
      </c>
      <c r="AM54" t="s">
        <v>329</v>
      </c>
      <c r="AN54">
        <v>0</v>
      </c>
      <c r="AO54" t="s">
        <v>241</v>
      </c>
      <c r="AR54" t="s">
        <v>423</v>
      </c>
      <c r="AS54">
        <v>96628</v>
      </c>
      <c r="AT54">
        <v>99365.697400000005</v>
      </c>
      <c r="AU54">
        <v>9</v>
      </c>
      <c r="AV54">
        <v>16</v>
      </c>
      <c r="AW54" t="s">
        <v>250</v>
      </c>
      <c r="AY54">
        <v>118406</v>
      </c>
      <c r="AZ54">
        <v>131939</v>
      </c>
      <c r="BA54">
        <v>145471</v>
      </c>
      <c r="BB54">
        <v>169152</v>
      </c>
      <c r="BC54">
        <v>0.1</v>
      </c>
      <c r="BD54">
        <v>890204118</v>
      </c>
      <c r="BE54" t="s">
        <v>331</v>
      </c>
      <c r="BG54" t="s">
        <v>424</v>
      </c>
      <c r="BH54">
        <v>30</v>
      </c>
      <c r="BI54">
        <v>300</v>
      </c>
      <c r="BJ54">
        <v>109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R54" s="135" t="s">
        <v>86</v>
      </c>
      <c r="BS54" s="136">
        <v>135</v>
      </c>
      <c r="BT54" s="136">
        <v>405</v>
      </c>
      <c r="BZ54" t="s">
        <v>86</v>
      </c>
      <c r="CA54">
        <v>135</v>
      </c>
      <c r="CB54">
        <v>405</v>
      </c>
    </row>
    <row r="55" spans="1:84" x14ac:dyDescent="0.25">
      <c r="A55" t="s">
        <v>425</v>
      </c>
      <c r="B55">
        <f t="shared" si="0"/>
        <v>7</v>
      </c>
      <c r="C55" t="str">
        <f t="shared" si="1"/>
        <v>GF</v>
      </c>
      <c r="D55">
        <f t="shared" si="2"/>
        <v>0</v>
      </c>
      <c r="E55" t="s">
        <v>426</v>
      </c>
      <c r="F55">
        <v>0</v>
      </c>
      <c r="H55">
        <v>0</v>
      </c>
      <c r="I55" t="s">
        <v>241</v>
      </c>
      <c r="J55">
        <v>0</v>
      </c>
      <c r="K55">
        <v>7</v>
      </c>
      <c r="L55">
        <v>7145600</v>
      </c>
      <c r="M55">
        <v>10</v>
      </c>
      <c r="N55">
        <v>9906400</v>
      </c>
      <c r="O55">
        <v>7</v>
      </c>
      <c r="P55">
        <v>7145600</v>
      </c>
      <c r="Q55">
        <v>10</v>
      </c>
      <c r="R55">
        <f t="shared" si="3"/>
        <v>480</v>
      </c>
      <c r="S55">
        <v>9906400</v>
      </c>
      <c r="T55">
        <v>990640</v>
      </c>
      <c r="U55">
        <v>9906400</v>
      </c>
      <c r="V55" t="s">
        <v>242</v>
      </c>
      <c r="W55" s="133">
        <v>41346</v>
      </c>
      <c r="X55" s="133">
        <v>41346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13</v>
      </c>
      <c r="AE55" t="s">
        <v>254</v>
      </c>
      <c r="AF55" t="s">
        <v>325</v>
      </c>
      <c r="AG55" t="s">
        <v>326</v>
      </c>
      <c r="AH55">
        <v>422</v>
      </c>
      <c r="AI55" t="s">
        <v>427</v>
      </c>
      <c r="AJ55">
        <v>402</v>
      </c>
      <c r="AK55" t="s">
        <v>422</v>
      </c>
      <c r="AL55">
        <v>400</v>
      </c>
      <c r="AM55" t="s">
        <v>329</v>
      </c>
      <c r="AN55">
        <v>0</v>
      </c>
      <c r="AO55" t="s">
        <v>241</v>
      </c>
      <c r="AR55" t="s">
        <v>428</v>
      </c>
      <c r="AS55">
        <v>990640</v>
      </c>
      <c r="AT55">
        <v>990640</v>
      </c>
      <c r="AU55">
        <v>9</v>
      </c>
      <c r="AV55">
        <v>16</v>
      </c>
      <c r="AW55" t="s">
        <v>250</v>
      </c>
      <c r="AY55">
        <v>1220344</v>
      </c>
      <c r="AZ55">
        <v>1359811</v>
      </c>
      <c r="BA55">
        <v>1499279</v>
      </c>
      <c r="BB55">
        <v>1743348</v>
      </c>
      <c r="BC55">
        <v>0.1</v>
      </c>
      <c r="BD55">
        <v>890204118</v>
      </c>
      <c r="BE55" t="s">
        <v>331</v>
      </c>
      <c r="BG55" t="s">
        <v>429</v>
      </c>
      <c r="BH55">
        <v>10</v>
      </c>
      <c r="BI55">
        <v>15</v>
      </c>
      <c r="BJ55">
        <v>10</v>
      </c>
      <c r="BK55">
        <v>0</v>
      </c>
      <c r="BL55">
        <v>48</v>
      </c>
      <c r="BM55">
        <v>0</v>
      </c>
      <c r="BN55">
        <v>0</v>
      </c>
      <c r="BO55">
        <v>0</v>
      </c>
      <c r="BP55">
        <v>0</v>
      </c>
      <c r="BR55" s="135" t="s">
        <v>88</v>
      </c>
      <c r="BS55" s="136">
        <v>13</v>
      </c>
      <c r="BT55" s="136">
        <v>78</v>
      </c>
      <c r="BZ55" t="s">
        <v>88</v>
      </c>
      <c r="CA55">
        <v>13</v>
      </c>
      <c r="CB55">
        <v>78</v>
      </c>
    </row>
    <row r="56" spans="1:84" x14ac:dyDescent="0.25">
      <c r="A56" t="s">
        <v>430</v>
      </c>
      <c r="B56">
        <f t="shared" si="0"/>
        <v>10</v>
      </c>
      <c r="C56" t="str">
        <f t="shared" si="1"/>
        <v>GF</v>
      </c>
      <c r="D56">
        <f t="shared" si="2"/>
        <v>0</v>
      </c>
      <c r="E56" t="s">
        <v>431</v>
      </c>
      <c r="F56">
        <v>0</v>
      </c>
      <c r="H56">
        <v>0</v>
      </c>
      <c r="I56" t="s">
        <v>241</v>
      </c>
      <c r="J56">
        <v>0</v>
      </c>
      <c r="K56">
        <v>6</v>
      </c>
      <c r="L56">
        <v>779040.75139999995</v>
      </c>
      <c r="M56">
        <v>30</v>
      </c>
      <c r="N56">
        <v>3841920</v>
      </c>
      <c r="O56">
        <v>12</v>
      </c>
      <c r="P56">
        <v>1536767.7552</v>
      </c>
      <c r="Q56">
        <v>24</v>
      </c>
      <c r="R56">
        <f t="shared" si="3"/>
        <v>96</v>
      </c>
      <c r="S56">
        <v>3084192.9961999999</v>
      </c>
      <c r="T56">
        <v>128064</v>
      </c>
      <c r="U56">
        <v>3073536</v>
      </c>
      <c r="V56" t="s">
        <v>242</v>
      </c>
      <c r="W56" s="133">
        <v>41353</v>
      </c>
      <c r="X56" s="133">
        <v>41353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 t="s">
        <v>432</v>
      </c>
      <c r="AF56" t="s">
        <v>433</v>
      </c>
      <c r="AG56" t="s">
        <v>434</v>
      </c>
      <c r="AH56">
        <v>423</v>
      </c>
      <c r="AI56" t="s">
        <v>435</v>
      </c>
      <c r="AJ56">
        <v>402</v>
      </c>
      <c r="AK56" t="s">
        <v>422</v>
      </c>
      <c r="AL56">
        <v>400</v>
      </c>
      <c r="AM56" t="s">
        <v>329</v>
      </c>
      <c r="AN56">
        <v>0</v>
      </c>
      <c r="AO56" t="s">
        <v>241</v>
      </c>
      <c r="AR56" t="s">
        <v>436</v>
      </c>
      <c r="AS56">
        <v>128064</v>
      </c>
      <c r="AT56">
        <v>128064</v>
      </c>
      <c r="AU56">
        <v>9</v>
      </c>
      <c r="AV56">
        <v>16</v>
      </c>
      <c r="AW56" t="s">
        <v>250</v>
      </c>
      <c r="AY56">
        <v>157503</v>
      </c>
      <c r="AZ56">
        <v>175503</v>
      </c>
      <c r="BA56">
        <v>193503</v>
      </c>
      <c r="BB56">
        <v>225004</v>
      </c>
      <c r="BC56">
        <v>0.1</v>
      </c>
      <c r="BD56">
        <v>890204118</v>
      </c>
      <c r="BE56" t="s">
        <v>331</v>
      </c>
      <c r="BG56" t="s">
        <v>437</v>
      </c>
      <c r="BH56">
        <v>0</v>
      </c>
      <c r="BI56">
        <v>0</v>
      </c>
      <c r="BJ56">
        <v>24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R56" s="135" t="s">
        <v>98</v>
      </c>
      <c r="BS56" s="136">
        <v>11</v>
      </c>
      <c r="BT56" s="136">
        <v>55</v>
      </c>
      <c r="BZ56" t="s">
        <v>98</v>
      </c>
      <c r="CA56">
        <v>11</v>
      </c>
      <c r="CB56">
        <v>55</v>
      </c>
    </row>
    <row r="57" spans="1:84" x14ac:dyDescent="0.25">
      <c r="A57" t="s">
        <v>438</v>
      </c>
      <c r="B57">
        <f t="shared" si="0"/>
        <v>7</v>
      </c>
      <c r="C57" t="str">
        <f t="shared" si="1"/>
        <v>GF</v>
      </c>
      <c r="D57">
        <f t="shared" si="2"/>
        <v>0</v>
      </c>
      <c r="E57" t="s">
        <v>439</v>
      </c>
      <c r="F57">
        <v>0</v>
      </c>
      <c r="H57">
        <v>0</v>
      </c>
      <c r="I57" t="s">
        <v>241</v>
      </c>
      <c r="J57">
        <v>0</v>
      </c>
      <c r="K57">
        <v>50</v>
      </c>
      <c r="L57">
        <v>5452000</v>
      </c>
      <c r="M57">
        <v>20</v>
      </c>
      <c r="N57">
        <v>2071760</v>
      </c>
      <c r="O57">
        <v>7</v>
      </c>
      <c r="P57">
        <v>761652.53729999997</v>
      </c>
      <c r="Q57">
        <v>63</v>
      </c>
      <c r="R57">
        <f t="shared" si="3"/>
        <v>252</v>
      </c>
      <c r="S57">
        <v>6762107.4627</v>
      </c>
      <c r="T57">
        <v>107412.5373</v>
      </c>
      <c r="U57">
        <v>6766989.8498999998</v>
      </c>
      <c r="V57" t="s">
        <v>242</v>
      </c>
      <c r="W57" s="133">
        <v>41346</v>
      </c>
      <c r="X57" s="133">
        <v>41353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 t="s">
        <v>440</v>
      </c>
      <c r="AF57" t="s">
        <v>325</v>
      </c>
      <c r="AG57" t="s">
        <v>326</v>
      </c>
      <c r="AH57">
        <v>424</v>
      </c>
      <c r="AI57" t="s">
        <v>441</v>
      </c>
      <c r="AJ57">
        <v>402</v>
      </c>
      <c r="AK57" t="s">
        <v>422</v>
      </c>
      <c r="AL57">
        <v>400</v>
      </c>
      <c r="AM57" t="s">
        <v>329</v>
      </c>
      <c r="AN57">
        <v>0</v>
      </c>
      <c r="AO57" t="s">
        <v>241</v>
      </c>
      <c r="AR57" t="s">
        <v>442</v>
      </c>
      <c r="AS57">
        <v>103588</v>
      </c>
      <c r="AT57">
        <v>107412.5373</v>
      </c>
      <c r="AU57">
        <v>9</v>
      </c>
      <c r="AV57">
        <v>16</v>
      </c>
      <c r="AW57" t="s">
        <v>250</v>
      </c>
      <c r="AY57">
        <v>134045</v>
      </c>
      <c r="AZ57">
        <v>149365</v>
      </c>
      <c r="BA57">
        <v>164684</v>
      </c>
      <c r="BB57">
        <v>191493</v>
      </c>
      <c r="BC57">
        <v>0.1</v>
      </c>
      <c r="BD57">
        <v>890204118</v>
      </c>
      <c r="BE57" t="s">
        <v>331</v>
      </c>
      <c r="BG57" t="s">
        <v>443</v>
      </c>
      <c r="BH57">
        <v>10</v>
      </c>
      <c r="BI57">
        <v>80</v>
      </c>
      <c r="BJ57">
        <v>66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R57" s="135" t="s">
        <v>100</v>
      </c>
      <c r="BS57" s="136">
        <v>4</v>
      </c>
      <c r="BT57" s="136">
        <v>220</v>
      </c>
      <c r="BZ57" t="s">
        <v>100</v>
      </c>
      <c r="CA57">
        <v>4</v>
      </c>
      <c r="CB57">
        <v>220</v>
      </c>
    </row>
    <row r="58" spans="1:84" x14ac:dyDescent="0.25">
      <c r="A58">
        <v>202010122</v>
      </c>
      <c r="B58">
        <f t="shared" si="0"/>
        <v>9</v>
      </c>
      <c r="C58" t="str">
        <f t="shared" si="1"/>
        <v>20</v>
      </c>
      <c r="D58">
        <f t="shared" si="2"/>
        <v>1</v>
      </c>
      <c r="E58" t="s">
        <v>444</v>
      </c>
      <c r="F58">
        <v>0</v>
      </c>
      <c r="H58">
        <v>0</v>
      </c>
      <c r="I58" t="s">
        <v>241</v>
      </c>
      <c r="J58">
        <v>0</v>
      </c>
      <c r="K58">
        <v>0</v>
      </c>
      <c r="L58">
        <v>0</v>
      </c>
      <c r="M58">
        <v>660</v>
      </c>
      <c r="N58">
        <v>1074902.3999999999</v>
      </c>
      <c r="O58">
        <v>0</v>
      </c>
      <c r="P58">
        <v>0</v>
      </c>
      <c r="Q58">
        <v>660</v>
      </c>
      <c r="R58">
        <f t="shared" si="3"/>
        <v>0</v>
      </c>
      <c r="S58">
        <v>1074902.3999999999</v>
      </c>
      <c r="T58">
        <v>1628.64</v>
      </c>
      <c r="U58">
        <v>1074902.3999999999</v>
      </c>
      <c r="V58" t="s">
        <v>242</v>
      </c>
      <c r="W58" s="133">
        <v>41345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 t="s">
        <v>334</v>
      </c>
      <c r="AF58" t="s">
        <v>335</v>
      </c>
      <c r="AG58" t="s">
        <v>334</v>
      </c>
      <c r="AH58">
        <v>6</v>
      </c>
      <c r="AI58" t="s">
        <v>445</v>
      </c>
      <c r="AJ58">
        <v>4</v>
      </c>
      <c r="AK58" t="s">
        <v>446</v>
      </c>
      <c r="AL58">
        <v>2</v>
      </c>
      <c r="AM58" t="s">
        <v>447</v>
      </c>
      <c r="AN58">
        <v>0</v>
      </c>
      <c r="AO58" t="s">
        <v>241</v>
      </c>
      <c r="AR58">
        <v>202010122</v>
      </c>
      <c r="AS58">
        <v>1628.64</v>
      </c>
      <c r="AT58">
        <v>1628.64</v>
      </c>
      <c r="AU58">
        <v>9</v>
      </c>
      <c r="AV58">
        <v>16</v>
      </c>
      <c r="AW58" t="s">
        <v>250</v>
      </c>
      <c r="AY58">
        <v>1404</v>
      </c>
      <c r="AZ58">
        <v>0</v>
      </c>
      <c r="BA58">
        <v>0</v>
      </c>
      <c r="BB58">
        <v>0</v>
      </c>
      <c r="BC58">
        <v>0</v>
      </c>
      <c r="BD58">
        <v>830010717</v>
      </c>
      <c r="BE58" t="s">
        <v>448</v>
      </c>
      <c r="BG58" t="s">
        <v>449</v>
      </c>
      <c r="BH58">
        <v>0</v>
      </c>
      <c r="BI58">
        <v>0</v>
      </c>
      <c r="BJ58">
        <v>923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R58" s="135" t="s">
        <v>94</v>
      </c>
      <c r="BS58" s="136">
        <v>259</v>
      </c>
      <c r="BT58" s="136">
        <v>777</v>
      </c>
      <c r="BZ58" t="s">
        <v>94</v>
      </c>
      <c r="CA58">
        <v>259</v>
      </c>
      <c r="CB58">
        <v>777</v>
      </c>
    </row>
    <row r="59" spans="1:84" x14ac:dyDescent="0.25">
      <c r="A59">
        <v>203060101</v>
      </c>
      <c r="B59">
        <f t="shared" si="0"/>
        <v>9</v>
      </c>
      <c r="C59" t="str">
        <f t="shared" si="1"/>
        <v>20</v>
      </c>
      <c r="D59">
        <f t="shared" si="2"/>
        <v>1</v>
      </c>
      <c r="E59" t="s">
        <v>450</v>
      </c>
      <c r="F59">
        <v>0</v>
      </c>
      <c r="H59">
        <v>0</v>
      </c>
      <c r="I59" t="s">
        <v>241</v>
      </c>
      <c r="J59">
        <v>0</v>
      </c>
      <c r="K59">
        <v>48</v>
      </c>
      <c r="L59">
        <v>2699198.5872</v>
      </c>
      <c r="M59">
        <v>0</v>
      </c>
      <c r="N59">
        <v>0</v>
      </c>
      <c r="O59">
        <v>1</v>
      </c>
      <c r="P59">
        <v>56233.303899999999</v>
      </c>
      <c r="Q59">
        <v>47</v>
      </c>
      <c r="R59">
        <f t="shared" si="3"/>
        <v>141</v>
      </c>
      <c r="S59">
        <v>2642965.2832999998</v>
      </c>
      <c r="T59">
        <v>56233.303899999999</v>
      </c>
      <c r="U59">
        <v>2642965.2832999998</v>
      </c>
      <c r="V59" t="s">
        <v>242</v>
      </c>
      <c r="W59" s="133">
        <v>41269</v>
      </c>
      <c r="X59" s="133">
        <v>41340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 t="s">
        <v>269</v>
      </c>
      <c r="AF59" t="s">
        <v>244</v>
      </c>
      <c r="AG59" t="s">
        <v>245</v>
      </c>
      <c r="AH59">
        <v>266</v>
      </c>
      <c r="AI59" t="s">
        <v>451</v>
      </c>
      <c r="AJ59">
        <v>203</v>
      </c>
      <c r="AK59" t="s">
        <v>317</v>
      </c>
      <c r="AL59">
        <v>200</v>
      </c>
      <c r="AM59" t="s">
        <v>248</v>
      </c>
      <c r="AN59">
        <v>0</v>
      </c>
      <c r="AO59" t="s">
        <v>241</v>
      </c>
      <c r="AR59">
        <v>203060101</v>
      </c>
      <c r="AS59">
        <v>56233.303899999999</v>
      </c>
      <c r="AT59">
        <v>56233.303899999999</v>
      </c>
      <c r="AU59">
        <v>105</v>
      </c>
      <c r="AV59">
        <v>0</v>
      </c>
      <c r="AW59" t="s">
        <v>250</v>
      </c>
      <c r="AY59">
        <v>92955</v>
      </c>
      <c r="AZ59">
        <v>104574</v>
      </c>
      <c r="BA59">
        <v>108931</v>
      </c>
      <c r="BB59">
        <v>145242</v>
      </c>
      <c r="BC59">
        <v>0</v>
      </c>
      <c r="BD59">
        <v>860005223</v>
      </c>
      <c r="BE59" t="s">
        <v>267</v>
      </c>
      <c r="BG59" t="s">
        <v>450</v>
      </c>
      <c r="BH59">
        <v>0</v>
      </c>
      <c r="BI59">
        <v>0</v>
      </c>
      <c r="BJ59">
        <v>153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0</v>
      </c>
      <c r="BR59" s="135" t="s">
        <v>96</v>
      </c>
      <c r="BS59" s="136">
        <v>75</v>
      </c>
      <c r="BT59" s="136">
        <v>450</v>
      </c>
      <c r="BZ59" t="s">
        <v>96</v>
      </c>
      <c r="CA59">
        <v>75</v>
      </c>
      <c r="CB59">
        <v>450</v>
      </c>
    </row>
    <row r="60" spans="1:84" x14ac:dyDescent="0.25">
      <c r="A60">
        <v>203060104</v>
      </c>
      <c r="B60">
        <f t="shared" si="0"/>
        <v>9</v>
      </c>
      <c r="C60" t="str">
        <f t="shared" si="1"/>
        <v>20</v>
      </c>
      <c r="D60">
        <f t="shared" si="2"/>
        <v>1</v>
      </c>
      <c r="E60" t="s">
        <v>452</v>
      </c>
      <c r="F60">
        <v>0</v>
      </c>
      <c r="H60">
        <v>0</v>
      </c>
      <c r="I60" t="s">
        <v>241</v>
      </c>
      <c r="J60">
        <v>0</v>
      </c>
      <c r="K60">
        <v>18</v>
      </c>
      <c r="L60">
        <v>1506630.7169999999</v>
      </c>
      <c r="M60">
        <v>0</v>
      </c>
      <c r="N60">
        <v>0</v>
      </c>
      <c r="O60">
        <v>0</v>
      </c>
      <c r="P60">
        <v>0</v>
      </c>
      <c r="Q60">
        <v>18</v>
      </c>
      <c r="R60">
        <f t="shared" si="3"/>
        <v>90</v>
      </c>
      <c r="S60">
        <v>1506630.7169999999</v>
      </c>
      <c r="T60">
        <v>83701.7065</v>
      </c>
      <c r="U60">
        <v>1506630.7169999999</v>
      </c>
      <c r="V60" t="s">
        <v>242</v>
      </c>
      <c r="W60" s="133">
        <v>41269</v>
      </c>
      <c r="X60" s="133">
        <v>41331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</v>
      </c>
      <c r="AE60" t="s">
        <v>259</v>
      </c>
      <c r="AF60" t="s">
        <v>244</v>
      </c>
      <c r="AG60" t="s">
        <v>245</v>
      </c>
      <c r="AH60">
        <v>256</v>
      </c>
      <c r="AI60" t="s">
        <v>453</v>
      </c>
      <c r="AJ60">
        <v>203</v>
      </c>
      <c r="AK60" t="s">
        <v>317</v>
      </c>
      <c r="AL60">
        <v>200</v>
      </c>
      <c r="AM60" t="s">
        <v>248</v>
      </c>
      <c r="AN60">
        <v>0</v>
      </c>
      <c r="AO60" t="s">
        <v>241</v>
      </c>
      <c r="AR60">
        <v>203060104</v>
      </c>
      <c r="AS60">
        <v>83701.7065</v>
      </c>
      <c r="AT60">
        <v>83701.7065</v>
      </c>
      <c r="AU60">
        <v>105</v>
      </c>
      <c r="AV60">
        <v>0</v>
      </c>
      <c r="AW60" t="s">
        <v>250</v>
      </c>
      <c r="AY60">
        <v>140782</v>
      </c>
      <c r="AZ60">
        <v>158380</v>
      </c>
      <c r="BA60">
        <v>164979</v>
      </c>
      <c r="BB60">
        <v>219972</v>
      </c>
      <c r="BC60">
        <v>0</v>
      </c>
      <c r="BD60">
        <v>860005223</v>
      </c>
      <c r="BE60" t="s">
        <v>267</v>
      </c>
      <c r="BG60" t="s">
        <v>452</v>
      </c>
      <c r="BH60">
        <v>0</v>
      </c>
      <c r="BI60">
        <v>0</v>
      </c>
      <c r="BJ60">
        <v>190</v>
      </c>
      <c r="BK60">
        <v>0</v>
      </c>
      <c r="BL60">
        <v>5</v>
      </c>
      <c r="BM60">
        <v>0</v>
      </c>
      <c r="BN60">
        <v>0</v>
      </c>
      <c r="BO60">
        <v>0</v>
      </c>
      <c r="BP60">
        <v>0</v>
      </c>
      <c r="BR60" s="135" t="s">
        <v>102</v>
      </c>
      <c r="BS60" s="136">
        <v>103</v>
      </c>
      <c r="BT60" s="136">
        <v>309</v>
      </c>
      <c r="BZ60" t="s">
        <v>102</v>
      </c>
      <c r="CA60">
        <v>103</v>
      </c>
      <c r="CB60">
        <v>309</v>
      </c>
    </row>
    <row r="61" spans="1:84" x14ac:dyDescent="0.25">
      <c r="A61">
        <v>203060204</v>
      </c>
      <c r="B61">
        <f t="shared" si="0"/>
        <v>9</v>
      </c>
      <c r="C61" t="str">
        <f t="shared" si="1"/>
        <v>20</v>
      </c>
      <c r="D61">
        <f t="shared" si="2"/>
        <v>1</v>
      </c>
      <c r="E61" t="s">
        <v>454</v>
      </c>
      <c r="F61">
        <v>0</v>
      </c>
      <c r="H61">
        <v>0</v>
      </c>
      <c r="I61" t="s">
        <v>241</v>
      </c>
      <c r="J61">
        <v>0</v>
      </c>
      <c r="K61">
        <v>19</v>
      </c>
      <c r="L61">
        <v>1677634.4879999999</v>
      </c>
      <c r="M61">
        <v>0</v>
      </c>
      <c r="N61">
        <v>0</v>
      </c>
      <c r="O61">
        <v>0</v>
      </c>
      <c r="P61">
        <v>0</v>
      </c>
      <c r="Q61">
        <v>19</v>
      </c>
      <c r="R61">
        <f t="shared" si="3"/>
        <v>95</v>
      </c>
      <c r="S61">
        <v>1677634.4879999999</v>
      </c>
      <c r="T61">
        <v>88296.551999999996</v>
      </c>
      <c r="U61">
        <v>1677634.4879999999</v>
      </c>
      <c r="V61" t="s">
        <v>242</v>
      </c>
      <c r="W61" s="133">
        <v>41269</v>
      </c>
      <c r="X61" s="133">
        <v>41331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</v>
      </c>
      <c r="AE61" t="s">
        <v>259</v>
      </c>
      <c r="AF61" t="s">
        <v>244</v>
      </c>
      <c r="AG61" t="s">
        <v>245</v>
      </c>
      <c r="AH61">
        <v>256</v>
      </c>
      <c r="AI61" t="s">
        <v>453</v>
      </c>
      <c r="AJ61">
        <v>203</v>
      </c>
      <c r="AK61" t="s">
        <v>317</v>
      </c>
      <c r="AL61">
        <v>200</v>
      </c>
      <c r="AM61" t="s">
        <v>248</v>
      </c>
      <c r="AN61">
        <v>0</v>
      </c>
      <c r="AO61" t="s">
        <v>241</v>
      </c>
      <c r="AR61">
        <v>203060204</v>
      </c>
      <c r="AS61">
        <v>88296.551999999996</v>
      </c>
      <c r="AT61">
        <v>88296.551999999996</v>
      </c>
      <c r="AU61">
        <v>105</v>
      </c>
      <c r="AV61">
        <v>0</v>
      </c>
      <c r="AW61" t="s">
        <v>250</v>
      </c>
      <c r="AY61">
        <v>136872</v>
      </c>
      <c r="AZ61">
        <v>153981</v>
      </c>
      <c r="BA61">
        <v>160396</v>
      </c>
      <c r="BB61">
        <v>213862</v>
      </c>
      <c r="BC61">
        <v>0</v>
      </c>
      <c r="BD61">
        <v>860005223</v>
      </c>
      <c r="BE61" t="s">
        <v>267</v>
      </c>
      <c r="BG61" t="s">
        <v>454</v>
      </c>
      <c r="BH61">
        <v>0</v>
      </c>
      <c r="BI61">
        <v>0</v>
      </c>
      <c r="BJ61">
        <v>221</v>
      </c>
      <c r="BK61">
        <v>0</v>
      </c>
      <c r="BL61">
        <v>5</v>
      </c>
      <c r="BM61">
        <v>0</v>
      </c>
      <c r="BN61">
        <v>0</v>
      </c>
      <c r="BO61">
        <v>0</v>
      </c>
      <c r="BP61">
        <v>0</v>
      </c>
      <c r="BR61" s="135" t="s">
        <v>503</v>
      </c>
      <c r="BS61" s="136">
        <v>33</v>
      </c>
      <c r="BT61" s="136">
        <v>99</v>
      </c>
      <c r="BZ61" t="s">
        <v>503</v>
      </c>
      <c r="CA61">
        <v>33</v>
      </c>
      <c r="CB61">
        <v>99</v>
      </c>
    </row>
    <row r="62" spans="1:84" x14ac:dyDescent="0.25">
      <c r="A62">
        <v>203060201</v>
      </c>
      <c r="B62">
        <f t="shared" si="0"/>
        <v>9</v>
      </c>
      <c r="C62" t="str">
        <f t="shared" si="1"/>
        <v>20</v>
      </c>
      <c r="D62">
        <f t="shared" si="2"/>
        <v>1</v>
      </c>
      <c r="E62" t="s">
        <v>455</v>
      </c>
      <c r="F62">
        <v>0</v>
      </c>
      <c r="H62">
        <v>0</v>
      </c>
      <c r="I62" t="s">
        <v>241</v>
      </c>
      <c r="J62">
        <v>0</v>
      </c>
      <c r="K62">
        <v>48</v>
      </c>
      <c r="L62">
        <v>2831530.1376</v>
      </c>
      <c r="M62">
        <v>0</v>
      </c>
      <c r="N62">
        <v>0</v>
      </c>
      <c r="O62">
        <v>0</v>
      </c>
      <c r="P62">
        <v>0</v>
      </c>
      <c r="Q62">
        <v>48</v>
      </c>
      <c r="R62">
        <f t="shared" si="3"/>
        <v>144</v>
      </c>
      <c r="S62">
        <v>2831530.1376</v>
      </c>
      <c r="T62">
        <v>58990.211199999998</v>
      </c>
      <c r="U62">
        <v>2831530.1376</v>
      </c>
      <c r="V62" t="s">
        <v>242</v>
      </c>
      <c r="W62" s="133">
        <v>41269</v>
      </c>
      <c r="X62" s="133">
        <v>41331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 t="s">
        <v>269</v>
      </c>
      <c r="AF62" t="s">
        <v>244</v>
      </c>
      <c r="AG62" t="s">
        <v>245</v>
      </c>
      <c r="AH62">
        <v>266</v>
      </c>
      <c r="AI62" t="s">
        <v>451</v>
      </c>
      <c r="AJ62">
        <v>203</v>
      </c>
      <c r="AK62" t="s">
        <v>317</v>
      </c>
      <c r="AL62">
        <v>200</v>
      </c>
      <c r="AM62" t="s">
        <v>248</v>
      </c>
      <c r="AN62">
        <v>0</v>
      </c>
      <c r="AO62" t="s">
        <v>241</v>
      </c>
      <c r="AR62">
        <v>203060201</v>
      </c>
      <c r="AS62">
        <v>58990.211199999998</v>
      </c>
      <c r="AT62">
        <v>58990.211199999998</v>
      </c>
      <c r="AU62">
        <v>105</v>
      </c>
      <c r="AV62">
        <v>0</v>
      </c>
      <c r="AW62" t="s">
        <v>250</v>
      </c>
      <c r="AY62">
        <v>90373</v>
      </c>
      <c r="AZ62">
        <v>101669</v>
      </c>
      <c r="BA62">
        <v>105905</v>
      </c>
      <c r="BB62">
        <v>141207</v>
      </c>
      <c r="BC62">
        <v>0</v>
      </c>
      <c r="BD62">
        <v>860005223</v>
      </c>
      <c r="BE62" t="s">
        <v>267</v>
      </c>
      <c r="BG62" t="s">
        <v>455</v>
      </c>
      <c r="BH62">
        <v>0</v>
      </c>
      <c r="BI62">
        <v>0</v>
      </c>
      <c r="BJ62">
        <v>118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R62" s="135" t="s">
        <v>506</v>
      </c>
      <c r="BS62" s="136">
        <v>16</v>
      </c>
      <c r="BT62" s="136">
        <v>24</v>
      </c>
      <c r="BZ62" t="s">
        <v>506</v>
      </c>
      <c r="CA62">
        <v>16</v>
      </c>
      <c r="CB62">
        <v>24</v>
      </c>
    </row>
    <row r="63" spans="1:84" x14ac:dyDescent="0.25">
      <c r="A63" t="s">
        <v>86</v>
      </c>
      <c r="B63">
        <f t="shared" si="0"/>
        <v>9</v>
      </c>
      <c r="C63" t="str">
        <f t="shared" si="1"/>
        <v>AT</v>
      </c>
      <c r="D63">
        <f t="shared" si="2"/>
        <v>0</v>
      </c>
      <c r="E63" t="s">
        <v>456</v>
      </c>
      <c r="F63">
        <v>0</v>
      </c>
      <c r="H63">
        <v>0</v>
      </c>
      <c r="I63" t="s">
        <v>241</v>
      </c>
      <c r="J63">
        <v>0</v>
      </c>
      <c r="K63">
        <v>172</v>
      </c>
      <c r="L63">
        <v>12728515.7369</v>
      </c>
      <c r="M63">
        <v>0</v>
      </c>
      <c r="N63">
        <v>0</v>
      </c>
      <c r="O63">
        <v>37</v>
      </c>
      <c r="P63">
        <v>2722903.3821</v>
      </c>
      <c r="Q63">
        <v>135</v>
      </c>
      <c r="R63">
        <f t="shared" si="3"/>
        <v>405</v>
      </c>
      <c r="S63">
        <v>10005612.354800001</v>
      </c>
      <c r="T63">
        <v>73591.983300000007</v>
      </c>
      <c r="U63">
        <v>9934917.7455000002</v>
      </c>
      <c r="V63" t="s">
        <v>242</v>
      </c>
      <c r="W63" s="133">
        <v>41194</v>
      </c>
      <c r="X63" s="133">
        <v>41353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</v>
      </c>
      <c r="AE63" t="s">
        <v>275</v>
      </c>
      <c r="AF63" t="s">
        <v>244</v>
      </c>
      <c r="AG63" t="s">
        <v>245</v>
      </c>
      <c r="AH63">
        <v>232</v>
      </c>
      <c r="AI63" t="s">
        <v>316</v>
      </c>
      <c r="AJ63">
        <v>203</v>
      </c>
      <c r="AK63" t="s">
        <v>317</v>
      </c>
      <c r="AL63">
        <v>200</v>
      </c>
      <c r="AM63" t="s">
        <v>248</v>
      </c>
      <c r="AN63">
        <v>0</v>
      </c>
      <c r="AO63" t="s">
        <v>241</v>
      </c>
      <c r="AR63" t="s">
        <v>457</v>
      </c>
      <c r="AS63">
        <v>73324.759999999995</v>
      </c>
      <c r="AT63">
        <v>73591.983300000007</v>
      </c>
      <c r="AU63">
        <v>105</v>
      </c>
      <c r="AV63">
        <v>0</v>
      </c>
      <c r="AW63" t="s">
        <v>250</v>
      </c>
      <c r="AY63">
        <v>86069</v>
      </c>
      <c r="AZ63">
        <v>96828</v>
      </c>
      <c r="BA63">
        <v>107586</v>
      </c>
      <c r="BB63">
        <v>134483</v>
      </c>
      <c r="BC63">
        <v>88655</v>
      </c>
      <c r="BD63">
        <v>860533798</v>
      </c>
      <c r="BE63" t="s">
        <v>251</v>
      </c>
      <c r="BG63" t="s">
        <v>458</v>
      </c>
      <c r="BH63">
        <v>25</v>
      </c>
      <c r="BI63">
        <v>300</v>
      </c>
      <c r="BJ63">
        <v>136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0</v>
      </c>
      <c r="BR63" s="135" t="s">
        <v>430</v>
      </c>
      <c r="BS63" s="136">
        <v>24</v>
      </c>
      <c r="BT63" s="136">
        <v>96</v>
      </c>
      <c r="BZ63" t="s">
        <v>430</v>
      </c>
      <c r="CA63">
        <v>24</v>
      </c>
      <c r="CB63">
        <v>96</v>
      </c>
    </row>
    <row r="64" spans="1:84" x14ac:dyDescent="0.25">
      <c r="A64" t="s">
        <v>88</v>
      </c>
      <c r="B64">
        <f t="shared" si="0"/>
        <v>8</v>
      </c>
      <c r="C64" t="str">
        <f t="shared" si="1"/>
        <v>AT</v>
      </c>
      <c r="D64">
        <f t="shared" si="2"/>
        <v>0</v>
      </c>
      <c r="E64" t="s">
        <v>459</v>
      </c>
      <c r="F64">
        <v>0</v>
      </c>
      <c r="H64">
        <v>0</v>
      </c>
      <c r="I64" t="s">
        <v>241</v>
      </c>
      <c r="J64">
        <v>0</v>
      </c>
      <c r="K64">
        <v>29</v>
      </c>
      <c r="L64">
        <v>3543338.32</v>
      </c>
      <c r="M64">
        <v>0</v>
      </c>
      <c r="N64">
        <v>0</v>
      </c>
      <c r="O64">
        <v>16</v>
      </c>
      <c r="P64">
        <v>1954945.28</v>
      </c>
      <c r="Q64">
        <v>13</v>
      </c>
      <c r="R64">
        <f t="shared" si="3"/>
        <v>78</v>
      </c>
      <c r="S64">
        <v>1588393.04</v>
      </c>
      <c r="T64">
        <v>122184.08</v>
      </c>
      <c r="U64">
        <v>1588393.04</v>
      </c>
      <c r="V64" t="s">
        <v>242</v>
      </c>
      <c r="W64" s="133">
        <v>40786</v>
      </c>
      <c r="X64" s="133">
        <v>41352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</v>
      </c>
      <c r="AE64" t="s">
        <v>415</v>
      </c>
      <c r="AF64" t="s">
        <v>244</v>
      </c>
      <c r="AG64" t="s">
        <v>245</v>
      </c>
      <c r="AH64">
        <v>233</v>
      </c>
      <c r="AI64" t="s">
        <v>460</v>
      </c>
      <c r="AJ64">
        <v>203</v>
      </c>
      <c r="AK64" t="s">
        <v>317</v>
      </c>
      <c r="AL64">
        <v>200</v>
      </c>
      <c r="AM64" t="s">
        <v>248</v>
      </c>
      <c r="AN64">
        <v>0</v>
      </c>
      <c r="AO64" t="s">
        <v>241</v>
      </c>
      <c r="AR64" t="s">
        <v>461</v>
      </c>
      <c r="AS64">
        <v>122184.08</v>
      </c>
      <c r="AT64">
        <v>122184.08</v>
      </c>
      <c r="AU64">
        <v>105</v>
      </c>
      <c r="AV64">
        <v>0</v>
      </c>
      <c r="AW64" t="s">
        <v>250</v>
      </c>
      <c r="AY64">
        <v>162269</v>
      </c>
      <c r="AZ64">
        <v>182553</v>
      </c>
      <c r="BA64">
        <v>202837</v>
      </c>
      <c r="BB64">
        <v>253546</v>
      </c>
      <c r="BC64">
        <v>165522</v>
      </c>
      <c r="BD64">
        <v>860533798</v>
      </c>
      <c r="BE64" t="s">
        <v>251</v>
      </c>
      <c r="BG64" t="s">
        <v>462</v>
      </c>
      <c r="BH64">
        <v>20</v>
      </c>
      <c r="BI64">
        <v>100</v>
      </c>
      <c r="BJ64">
        <v>15</v>
      </c>
      <c r="BK64">
        <v>0</v>
      </c>
      <c r="BL64">
        <v>6</v>
      </c>
      <c r="BM64">
        <v>0</v>
      </c>
      <c r="BN64">
        <v>0</v>
      </c>
      <c r="BO64">
        <v>0</v>
      </c>
      <c r="BP64">
        <v>0</v>
      </c>
      <c r="BR64" s="135" t="s">
        <v>438</v>
      </c>
      <c r="BS64" s="136">
        <v>63</v>
      </c>
      <c r="BT64" s="136">
        <v>252</v>
      </c>
      <c r="BZ64" t="s">
        <v>438</v>
      </c>
      <c r="CA64">
        <v>63</v>
      </c>
      <c r="CB64">
        <v>252</v>
      </c>
    </row>
    <row r="65" spans="1:80" x14ac:dyDescent="0.25">
      <c r="A65">
        <v>203060304</v>
      </c>
      <c r="B65">
        <f t="shared" si="0"/>
        <v>9</v>
      </c>
      <c r="C65" t="str">
        <f t="shared" si="1"/>
        <v>20</v>
      </c>
      <c r="D65">
        <f t="shared" si="2"/>
        <v>1</v>
      </c>
      <c r="E65" t="s">
        <v>463</v>
      </c>
      <c r="F65">
        <v>0</v>
      </c>
      <c r="H65">
        <v>0</v>
      </c>
      <c r="I65" t="s">
        <v>241</v>
      </c>
      <c r="J65">
        <v>0</v>
      </c>
      <c r="K65">
        <v>58</v>
      </c>
      <c r="L65">
        <v>5126719.1509999996</v>
      </c>
      <c r="M65">
        <v>0</v>
      </c>
      <c r="N65">
        <v>0</v>
      </c>
      <c r="O65">
        <v>4</v>
      </c>
      <c r="P65">
        <v>353566.83799999999</v>
      </c>
      <c r="Q65">
        <v>54</v>
      </c>
      <c r="R65">
        <f t="shared" si="3"/>
        <v>270</v>
      </c>
      <c r="S65">
        <v>4773152.3130000001</v>
      </c>
      <c r="T65">
        <v>88391.709499999997</v>
      </c>
      <c r="U65">
        <v>4773152.3130000001</v>
      </c>
      <c r="V65" t="s">
        <v>242</v>
      </c>
      <c r="W65" s="133">
        <v>41243</v>
      </c>
      <c r="X65" s="133">
        <v>41346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</v>
      </c>
      <c r="AE65" t="s">
        <v>259</v>
      </c>
      <c r="AF65" t="s">
        <v>244</v>
      </c>
      <c r="AG65" t="s">
        <v>245</v>
      </c>
      <c r="AH65">
        <v>256</v>
      </c>
      <c r="AI65" t="s">
        <v>453</v>
      </c>
      <c r="AJ65">
        <v>203</v>
      </c>
      <c r="AK65" t="s">
        <v>317</v>
      </c>
      <c r="AL65">
        <v>200</v>
      </c>
      <c r="AM65" t="s">
        <v>248</v>
      </c>
      <c r="AN65">
        <v>0</v>
      </c>
      <c r="AO65" t="s">
        <v>241</v>
      </c>
      <c r="AR65">
        <v>203060304</v>
      </c>
      <c r="AS65">
        <v>88391.709499999997</v>
      </c>
      <c r="AT65">
        <v>88391.709499999997</v>
      </c>
      <c r="AU65">
        <v>105</v>
      </c>
      <c r="AV65">
        <v>0</v>
      </c>
      <c r="AW65" t="s">
        <v>250</v>
      </c>
      <c r="AY65">
        <v>88405</v>
      </c>
      <c r="AZ65">
        <v>0</v>
      </c>
      <c r="BA65">
        <v>0</v>
      </c>
      <c r="BB65">
        <v>0</v>
      </c>
      <c r="BC65">
        <v>0</v>
      </c>
      <c r="BD65">
        <v>860005223</v>
      </c>
      <c r="BE65" t="s">
        <v>267</v>
      </c>
      <c r="BG65" t="s">
        <v>463</v>
      </c>
      <c r="BH65">
        <v>0</v>
      </c>
      <c r="BI65">
        <v>0</v>
      </c>
      <c r="BJ65">
        <v>101</v>
      </c>
      <c r="BK65">
        <v>0</v>
      </c>
      <c r="BL65">
        <v>5</v>
      </c>
      <c r="BM65">
        <v>0</v>
      </c>
      <c r="BN65">
        <v>0</v>
      </c>
      <c r="BO65">
        <v>0</v>
      </c>
      <c r="BP65">
        <v>0</v>
      </c>
      <c r="BR65" s="135" t="s">
        <v>419</v>
      </c>
      <c r="BS65" s="136">
        <v>109</v>
      </c>
      <c r="BT65" s="136">
        <v>436</v>
      </c>
      <c r="BZ65" t="s">
        <v>419</v>
      </c>
      <c r="CA65">
        <v>109</v>
      </c>
      <c r="CB65">
        <v>436</v>
      </c>
    </row>
    <row r="66" spans="1:80" x14ac:dyDescent="0.25">
      <c r="A66">
        <v>203060305</v>
      </c>
      <c r="B66">
        <f t="shared" si="0"/>
        <v>9</v>
      </c>
      <c r="C66" t="str">
        <f t="shared" si="1"/>
        <v>20</v>
      </c>
      <c r="D66">
        <f t="shared" si="2"/>
        <v>1</v>
      </c>
      <c r="E66" t="s">
        <v>464</v>
      </c>
      <c r="F66">
        <v>0</v>
      </c>
      <c r="H66">
        <v>0</v>
      </c>
      <c r="I66" t="s">
        <v>241</v>
      </c>
      <c r="J66">
        <v>0</v>
      </c>
      <c r="K66">
        <v>4</v>
      </c>
      <c r="L66">
        <v>3652943.2179999999</v>
      </c>
      <c r="M66">
        <v>10</v>
      </c>
      <c r="N66">
        <v>8660715.3900000006</v>
      </c>
      <c r="O66">
        <v>5</v>
      </c>
      <c r="P66">
        <v>4519014.7570000002</v>
      </c>
      <c r="Q66">
        <v>9</v>
      </c>
      <c r="R66">
        <f t="shared" si="3"/>
        <v>495</v>
      </c>
      <c r="S66">
        <v>7794643.8509999998</v>
      </c>
      <c r="T66">
        <v>866071.53899999999</v>
      </c>
      <c r="U66">
        <v>7794643.8509999998</v>
      </c>
      <c r="V66" t="s">
        <v>242</v>
      </c>
      <c r="W66" s="133">
        <v>41351</v>
      </c>
      <c r="X66" s="133">
        <v>41352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</v>
      </c>
      <c r="AE66" t="s">
        <v>254</v>
      </c>
      <c r="AF66" t="s">
        <v>244</v>
      </c>
      <c r="AG66" t="s">
        <v>245</v>
      </c>
      <c r="AH66">
        <v>257</v>
      </c>
      <c r="AI66" t="s">
        <v>465</v>
      </c>
      <c r="AJ66">
        <v>203</v>
      </c>
      <c r="AK66" t="s">
        <v>317</v>
      </c>
      <c r="AL66">
        <v>200</v>
      </c>
      <c r="AM66" t="s">
        <v>248</v>
      </c>
      <c r="AN66">
        <v>0</v>
      </c>
      <c r="AO66" t="s">
        <v>241</v>
      </c>
      <c r="AR66">
        <v>203060305</v>
      </c>
      <c r="AS66">
        <v>866071.53899999999</v>
      </c>
      <c r="AT66">
        <v>866071.53899999999</v>
      </c>
      <c r="AU66">
        <v>105</v>
      </c>
      <c r="AV66">
        <v>0</v>
      </c>
      <c r="AW66" t="s">
        <v>250</v>
      </c>
      <c r="AY66">
        <v>913385</v>
      </c>
      <c r="AZ66">
        <v>0</v>
      </c>
      <c r="BA66">
        <v>0</v>
      </c>
      <c r="BB66">
        <v>0</v>
      </c>
      <c r="BC66">
        <v>0</v>
      </c>
      <c r="BD66">
        <v>860005223</v>
      </c>
      <c r="BE66" t="s">
        <v>267</v>
      </c>
      <c r="BG66" t="s">
        <v>464</v>
      </c>
      <c r="BH66">
        <v>0</v>
      </c>
      <c r="BI66">
        <v>0</v>
      </c>
      <c r="BJ66">
        <v>54</v>
      </c>
      <c r="BK66">
        <v>0</v>
      </c>
      <c r="BL66">
        <v>55</v>
      </c>
      <c r="BM66">
        <v>0</v>
      </c>
      <c r="BN66">
        <v>0</v>
      </c>
      <c r="BO66">
        <v>0</v>
      </c>
      <c r="BP66">
        <v>0</v>
      </c>
      <c r="BR66" s="135" t="s">
        <v>425</v>
      </c>
      <c r="BS66" s="136">
        <v>10</v>
      </c>
      <c r="BT66" s="136">
        <v>480</v>
      </c>
      <c r="BZ66" t="s">
        <v>425</v>
      </c>
      <c r="CA66">
        <v>10</v>
      </c>
      <c r="CB66">
        <v>480</v>
      </c>
    </row>
    <row r="67" spans="1:80" x14ac:dyDescent="0.25">
      <c r="A67" t="s">
        <v>98</v>
      </c>
      <c r="B67">
        <f t="shared" si="0"/>
        <v>8</v>
      </c>
      <c r="C67" t="str">
        <f t="shared" si="1"/>
        <v>AT</v>
      </c>
      <c r="D67">
        <f t="shared" si="2"/>
        <v>0</v>
      </c>
      <c r="E67" t="s">
        <v>466</v>
      </c>
      <c r="F67">
        <v>0</v>
      </c>
      <c r="H67">
        <v>0</v>
      </c>
      <c r="I67" t="s">
        <v>241</v>
      </c>
      <c r="J67">
        <v>0</v>
      </c>
      <c r="K67">
        <v>1</v>
      </c>
      <c r="L67">
        <v>521993.91729999997</v>
      </c>
      <c r="M67">
        <v>10</v>
      </c>
      <c r="N67">
        <v>1095979.6000000001</v>
      </c>
      <c r="O67">
        <v>0</v>
      </c>
      <c r="P67">
        <v>0</v>
      </c>
      <c r="Q67">
        <v>11</v>
      </c>
      <c r="R67">
        <f t="shared" si="3"/>
        <v>55</v>
      </c>
      <c r="S67">
        <v>1617973.5172999999</v>
      </c>
      <c r="T67">
        <v>109597.96</v>
      </c>
      <c r="U67">
        <v>1205577.56</v>
      </c>
      <c r="V67" t="s">
        <v>242</v>
      </c>
      <c r="W67" s="133">
        <v>41353</v>
      </c>
      <c r="X67" s="133">
        <v>41327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</v>
      </c>
      <c r="AE67" t="s">
        <v>259</v>
      </c>
      <c r="AF67" t="s">
        <v>244</v>
      </c>
      <c r="AG67" t="s">
        <v>245</v>
      </c>
      <c r="AH67">
        <v>234</v>
      </c>
      <c r="AI67" t="s">
        <v>467</v>
      </c>
      <c r="AJ67">
        <v>203</v>
      </c>
      <c r="AK67" t="s">
        <v>317</v>
      </c>
      <c r="AL67">
        <v>200</v>
      </c>
      <c r="AM67" t="s">
        <v>248</v>
      </c>
      <c r="AN67">
        <v>0</v>
      </c>
      <c r="AO67" t="s">
        <v>241</v>
      </c>
      <c r="AR67" t="s">
        <v>468</v>
      </c>
      <c r="AS67">
        <v>109597.96</v>
      </c>
      <c r="AT67">
        <v>109597.96</v>
      </c>
      <c r="AU67">
        <v>105</v>
      </c>
      <c r="AV67">
        <v>0</v>
      </c>
      <c r="AW67" t="s">
        <v>250</v>
      </c>
      <c r="AY67">
        <v>135373</v>
      </c>
      <c r="AZ67">
        <v>152295</v>
      </c>
      <c r="BA67">
        <v>169217</v>
      </c>
      <c r="BB67">
        <v>211521</v>
      </c>
      <c r="BC67">
        <v>0.5</v>
      </c>
      <c r="BD67">
        <v>860533798</v>
      </c>
      <c r="BE67" t="s">
        <v>251</v>
      </c>
      <c r="BG67" t="s">
        <v>469</v>
      </c>
      <c r="BH67">
        <v>45</v>
      </c>
      <c r="BI67">
        <v>200</v>
      </c>
      <c r="BJ67">
        <v>11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R67" s="135" t="s">
        <v>573</v>
      </c>
      <c r="BS67" s="136">
        <v>1</v>
      </c>
      <c r="BT67" s="136">
        <v>4</v>
      </c>
      <c r="BZ67" t="s">
        <v>573</v>
      </c>
      <c r="CA67">
        <v>1</v>
      </c>
      <c r="CB67">
        <v>4</v>
      </c>
    </row>
    <row r="68" spans="1:80" x14ac:dyDescent="0.25">
      <c r="A68" t="s">
        <v>100</v>
      </c>
      <c r="B68">
        <f t="shared" si="0"/>
        <v>9</v>
      </c>
      <c r="C68" t="str">
        <f t="shared" si="1"/>
        <v>AT</v>
      </c>
      <c r="D68">
        <f t="shared" si="2"/>
        <v>0</v>
      </c>
      <c r="E68" t="s">
        <v>470</v>
      </c>
      <c r="F68">
        <v>0</v>
      </c>
      <c r="H68">
        <v>0</v>
      </c>
      <c r="I68" t="s">
        <v>241</v>
      </c>
      <c r="J68">
        <v>0</v>
      </c>
      <c r="K68">
        <v>9</v>
      </c>
      <c r="L68">
        <v>10201409.9354</v>
      </c>
      <c r="M68">
        <v>0</v>
      </c>
      <c r="N68">
        <v>0</v>
      </c>
      <c r="O68">
        <v>5</v>
      </c>
      <c r="P68">
        <v>5629095.8219999997</v>
      </c>
      <c r="Q68">
        <v>4</v>
      </c>
      <c r="R68">
        <f t="shared" si="3"/>
        <v>220</v>
      </c>
      <c r="S68">
        <v>4572314.1134000001</v>
      </c>
      <c r="T68">
        <v>1125819.1643999999</v>
      </c>
      <c r="U68">
        <v>4503276.6575999996</v>
      </c>
      <c r="V68" t="s">
        <v>242</v>
      </c>
      <c r="W68" s="133">
        <v>41194</v>
      </c>
      <c r="X68" s="133">
        <v>41348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</v>
      </c>
      <c r="AE68" t="s">
        <v>254</v>
      </c>
      <c r="AF68" t="s">
        <v>244</v>
      </c>
      <c r="AG68" t="s">
        <v>245</v>
      </c>
      <c r="AH68">
        <v>236</v>
      </c>
      <c r="AI68" t="s">
        <v>471</v>
      </c>
      <c r="AJ68">
        <v>203</v>
      </c>
      <c r="AK68" t="s">
        <v>317</v>
      </c>
      <c r="AL68">
        <v>200</v>
      </c>
      <c r="AM68" t="s">
        <v>248</v>
      </c>
      <c r="AN68">
        <v>0</v>
      </c>
      <c r="AO68" t="s">
        <v>241</v>
      </c>
      <c r="AR68" t="s">
        <v>472</v>
      </c>
      <c r="AS68">
        <v>1147011.48</v>
      </c>
      <c r="AT68">
        <v>1125819.1643999999</v>
      </c>
      <c r="AU68">
        <v>105</v>
      </c>
      <c r="AV68">
        <v>0</v>
      </c>
      <c r="AW68" t="s">
        <v>250</v>
      </c>
      <c r="AY68">
        <v>1335515</v>
      </c>
      <c r="AZ68">
        <v>1502454</v>
      </c>
      <c r="BA68">
        <v>1669394</v>
      </c>
      <c r="BB68">
        <v>2086742</v>
      </c>
      <c r="BC68">
        <v>0.5</v>
      </c>
      <c r="BD68">
        <v>860533798</v>
      </c>
      <c r="BE68" t="s">
        <v>251</v>
      </c>
      <c r="BG68" t="s">
        <v>473</v>
      </c>
      <c r="BH68">
        <v>5</v>
      </c>
      <c r="BI68">
        <v>20</v>
      </c>
      <c r="BJ68">
        <v>5</v>
      </c>
      <c r="BK68">
        <v>0</v>
      </c>
      <c r="BL68">
        <v>55</v>
      </c>
      <c r="BM68">
        <v>0</v>
      </c>
      <c r="BN68">
        <v>0</v>
      </c>
      <c r="BO68">
        <v>0</v>
      </c>
      <c r="BP68">
        <v>0</v>
      </c>
      <c r="BR68" s="135" t="s">
        <v>579</v>
      </c>
      <c r="BS68" s="136">
        <v>8</v>
      </c>
      <c r="BT68" s="136">
        <v>384</v>
      </c>
      <c r="BZ68" t="s">
        <v>579</v>
      </c>
      <c r="CA68">
        <v>8</v>
      </c>
      <c r="CB68">
        <v>384</v>
      </c>
    </row>
    <row r="69" spans="1:80" x14ac:dyDescent="0.25">
      <c r="A69" t="s">
        <v>94</v>
      </c>
      <c r="B69">
        <f t="shared" si="0"/>
        <v>9</v>
      </c>
      <c r="C69" t="str">
        <f t="shared" si="1"/>
        <v>AT</v>
      </c>
      <c r="D69">
        <f t="shared" si="2"/>
        <v>0</v>
      </c>
      <c r="E69" t="s">
        <v>474</v>
      </c>
      <c r="F69">
        <v>0</v>
      </c>
      <c r="H69">
        <v>0</v>
      </c>
      <c r="I69" t="s">
        <v>241</v>
      </c>
      <c r="J69">
        <v>0</v>
      </c>
      <c r="K69">
        <v>282</v>
      </c>
      <c r="L69">
        <v>20887735.919300001</v>
      </c>
      <c r="M69">
        <v>0</v>
      </c>
      <c r="N69">
        <v>0</v>
      </c>
      <c r="O69">
        <v>23</v>
      </c>
      <c r="P69">
        <v>1703043.4547999999</v>
      </c>
      <c r="Q69">
        <v>259</v>
      </c>
      <c r="R69">
        <f t="shared" si="3"/>
        <v>777</v>
      </c>
      <c r="S69">
        <v>19184692.464499999</v>
      </c>
      <c r="T69">
        <v>74045.367599999998</v>
      </c>
      <c r="U69">
        <v>19177750.2084</v>
      </c>
      <c r="V69" t="s">
        <v>242</v>
      </c>
      <c r="W69" s="133">
        <v>41194</v>
      </c>
      <c r="X69" s="133">
        <v>41353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</v>
      </c>
      <c r="AE69" t="s">
        <v>275</v>
      </c>
      <c r="AF69" t="s">
        <v>244</v>
      </c>
      <c r="AG69" t="s">
        <v>245</v>
      </c>
      <c r="AH69">
        <v>232</v>
      </c>
      <c r="AI69" t="s">
        <v>316</v>
      </c>
      <c r="AJ69">
        <v>203</v>
      </c>
      <c r="AK69" t="s">
        <v>317</v>
      </c>
      <c r="AL69">
        <v>200</v>
      </c>
      <c r="AM69" t="s">
        <v>248</v>
      </c>
      <c r="AN69">
        <v>0</v>
      </c>
      <c r="AO69" t="s">
        <v>241</v>
      </c>
      <c r="AR69" t="s">
        <v>475</v>
      </c>
      <c r="AS69">
        <v>70445.64</v>
      </c>
      <c r="AT69">
        <v>74045.367599999998</v>
      </c>
      <c r="AU69">
        <v>105</v>
      </c>
      <c r="AV69">
        <v>0</v>
      </c>
      <c r="AW69" t="s">
        <v>250</v>
      </c>
      <c r="AY69">
        <v>89705</v>
      </c>
      <c r="AZ69">
        <v>100918</v>
      </c>
      <c r="BA69">
        <v>112131</v>
      </c>
      <c r="BB69">
        <v>140164</v>
      </c>
      <c r="BC69">
        <v>0.5</v>
      </c>
      <c r="BD69">
        <v>860533798</v>
      </c>
      <c r="BE69" t="s">
        <v>251</v>
      </c>
      <c r="BG69" t="s">
        <v>476</v>
      </c>
      <c r="BH69">
        <v>30</v>
      </c>
      <c r="BI69">
        <v>200</v>
      </c>
      <c r="BJ69">
        <v>259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0</v>
      </c>
      <c r="BR69" s="135" t="s">
        <v>584</v>
      </c>
      <c r="BS69" s="136">
        <v>9</v>
      </c>
      <c r="BT69" s="136">
        <v>36</v>
      </c>
      <c r="BZ69" t="s">
        <v>584</v>
      </c>
      <c r="CA69">
        <v>9</v>
      </c>
      <c r="CB69">
        <v>36</v>
      </c>
    </row>
    <row r="70" spans="1:80" x14ac:dyDescent="0.25">
      <c r="A70" t="s">
        <v>96</v>
      </c>
      <c r="B70">
        <f t="shared" ref="B70:B128" si="4">+LEN(A70)</f>
        <v>8</v>
      </c>
      <c r="C70" t="str">
        <f t="shared" ref="C70:C128" si="5">+LEFT(A70,2)</f>
        <v>AT</v>
      </c>
      <c r="D70">
        <f t="shared" ref="D70:D128" si="6">+IF(AND(B70=9,C70="20"),1,0)</f>
        <v>0</v>
      </c>
      <c r="E70" t="s">
        <v>477</v>
      </c>
      <c r="F70">
        <v>0</v>
      </c>
      <c r="H70">
        <v>0</v>
      </c>
      <c r="I70" t="s">
        <v>241</v>
      </c>
      <c r="J70">
        <v>0</v>
      </c>
      <c r="K70">
        <v>98</v>
      </c>
      <c r="L70">
        <v>13126729.8038</v>
      </c>
      <c r="M70">
        <v>1</v>
      </c>
      <c r="N70">
        <v>133946.22270000001</v>
      </c>
      <c r="O70">
        <v>24</v>
      </c>
      <c r="P70">
        <v>3214709.3448000001</v>
      </c>
      <c r="Q70">
        <v>75</v>
      </c>
      <c r="R70">
        <f t="shared" ref="R70:R128" si="7">+Q70*BL70</f>
        <v>450</v>
      </c>
      <c r="S70">
        <v>10045966.681700001</v>
      </c>
      <c r="T70">
        <v>133946.22270000001</v>
      </c>
      <c r="U70">
        <v>10045966.702500001</v>
      </c>
      <c r="V70" t="s">
        <v>242</v>
      </c>
      <c r="W70" s="133">
        <v>41088</v>
      </c>
      <c r="X70" s="133">
        <v>41352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</v>
      </c>
      <c r="AE70" t="s">
        <v>415</v>
      </c>
      <c r="AF70" t="s">
        <v>244</v>
      </c>
      <c r="AG70" t="s">
        <v>245</v>
      </c>
      <c r="AH70">
        <v>233</v>
      </c>
      <c r="AI70" t="s">
        <v>460</v>
      </c>
      <c r="AJ70">
        <v>203</v>
      </c>
      <c r="AK70" t="s">
        <v>317</v>
      </c>
      <c r="AL70">
        <v>200</v>
      </c>
      <c r="AM70" t="s">
        <v>248</v>
      </c>
      <c r="AN70">
        <v>0</v>
      </c>
      <c r="AO70" t="s">
        <v>241</v>
      </c>
      <c r="AR70" t="s">
        <v>478</v>
      </c>
      <c r="AS70">
        <v>135223.51999999999</v>
      </c>
      <c r="AT70">
        <v>133946.22270000001</v>
      </c>
      <c r="AU70">
        <v>105</v>
      </c>
      <c r="AV70">
        <v>0</v>
      </c>
      <c r="AW70" t="s">
        <v>250</v>
      </c>
      <c r="AY70">
        <v>165020</v>
      </c>
      <c r="AZ70">
        <v>185647</v>
      </c>
      <c r="BA70">
        <v>206274</v>
      </c>
      <c r="BB70">
        <v>257843</v>
      </c>
      <c r="BC70">
        <v>0.5</v>
      </c>
      <c r="BD70">
        <v>860533798</v>
      </c>
      <c r="BE70" t="s">
        <v>251</v>
      </c>
      <c r="BG70" t="s">
        <v>479</v>
      </c>
      <c r="BH70">
        <v>50</v>
      </c>
      <c r="BI70">
        <v>300</v>
      </c>
      <c r="BJ70">
        <v>78</v>
      </c>
      <c r="BK70">
        <v>0</v>
      </c>
      <c r="BL70">
        <v>6</v>
      </c>
      <c r="BM70">
        <v>0</v>
      </c>
      <c r="BN70">
        <v>0</v>
      </c>
      <c r="BO70">
        <v>0</v>
      </c>
      <c r="BP70">
        <v>0</v>
      </c>
      <c r="BR70" s="135" t="s">
        <v>589</v>
      </c>
      <c r="BS70" s="136">
        <v>16</v>
      </c>
      <c r="BT70" s="136">
        <v>64</v>
      </c>
      <c r="BZ70" t="s">
        <v>589</v>
      </c>
      <c r="CA70">
        <v>16</v>
      </c>
      <c r="CB70">
        <v>64</v>
      </c>
    </row>
    <row r="71" spans="1:80" x14ac:dyDescent="0.25">
      <c r="A71">
        <v>203060404</v>
      </c>
      <c r="B71">
        <f t="shared" si="4"/>
        <v>9</v>
      </c>
      <c r="C71" t="str">
        <f t="shared" si="5"/>
        <v>20</v>
      </c>
      <c r="D71">
        <f t="shared" si="6"/>
        <v>1</v>
      </c>
      <c r="E71" t="s">
        <v>480</v>
      </c>
      <c r="F71">
        <v>0</v>
      </c>
      <c r="H71">
        <v>0</v>
      </c>
      <c r="I71" t="s">
        <v>241</v>
      </c>
      <c r="J71">
        <v>0</v>
      </c>
      <c r="K71">
        <v>0</v>
      </c>
      <c r="L71">
        <v>0</v>
      </c>
      <c r="M71">
        <v>40</v>
      </c>
      <c r="N71">
        <v>3520930.58</v>
      </c>
      <c r="O71">
        <v>0</v>
      </c>
      <c r="P71">
        <v>0</v>
      </c>
      <c r="Q71">
        <v>40</v>
      </c>
      <c r="R71">
        <f t="shared" si="7"/>
        <v>200</v>
      </c>
      <c r="S71">
        <v>3520930.58</v>
      </c>
      <c r="T71">
        <v>88023.264500000005</v>
      </c>
      <c r="U71">
        <v>3520930.58</v>
      </c>
      <c r="V71" t="s">
        <v>242</v>
      </c>
      <c r="W71" s="133">
        <v>41351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</v>
      </c>
      <c r="AE71" t="s">
        <v>259</v>
      </c>
      <c r="AF71" t="s">
        <v>244</v>
      </c>
      <c r="AG71" t="s">
        <v>245</v>
      </c>
      <c r="AH71">
        <v>256</v>
      </c>
      <c r="AI71" t="s">
        <v>453</v>
      </c>
      <c r="AJ71">
        <v>203</v>
      </c>
      <c r="AK71" t="s">
        <v>317</v>
      </c>
      <c r="AL71">
        <v>200</v>
      </c>
      <c r="AM71" t="s">
        <v>248</v>
      </c>
      <c r="AN71">
        <v>0</v>
      </c>
      <c r="AO71" t="s">
        <v>241</v>
      </c>
      <c r="AR71">
        <v>203060404</v>
      </c>
      <c r="AS71">
        <v>88023.264500000005</v>
      </c>
      <c r="AT71">
        <v>88023.264500000005</v>
      </c>
      <c r="AU71">
        <v>105</v>
      </c>
      <c r="AV71">
        <v>0</v>
      </c>
      <c r="AW71" t="s">
        <v>250</v>
      </c>
      <c r="AY71">
        <v>135373</v>
      </c>
      <c r="AZ71">
        <v>152295</v>
      </c>
      <c r="BA71">
        <v>158641</v>
      </c>
      <c r="BB71">
        <v>211521</v>
      </c>
      <c r="BC71">
        <v>0</v>
      </c>
      <c r="BD71">
        <v>860005223</v>
      </c>
      <c r="BE71" t="s">
        <v>267</v>
      </c>
      <c r="BG71" t="s">
        <v>480</v>
      </c>
      <c r="BH71">
        <v>0</v>
      </c>
      <c r="BI71">
        <v>0</v>
      </c>
      <c r="BJ71">
        <v>106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R71" s="135" t="s">
        <v>552</v>
      </c>
      <c r="BS71" s="136">
        <v>65</v>
      </c>
      <c r="BT71" s="136">
        <v>260</v>
      </c>
      <c r="BZ71" t="s">
        <v>552</v>
      </c>
      <c r="CA71">
        <v>65</v>
      </c>
      <c r="CB71">
        <v>260</v>
      </c>
    </row>
    <row r="72" spans="1:80" x14ac:dyDescent="0.25">
      <c r="A72">
        <v>203060405</v>
      </c>
      <c r="B72">
        <f t="shared" si="4"/>
        <v>9</v>
      </c>
      <c r="C72" t="str">
        <f t="shared" si="5"/>
        <v>20</v>
      </c>
      <c r="D72">
        <f t="shared" si="6"/>
        <v>1</v>
      </c>
      <c r="E72" t="s">
        <v>481</v>
      </c>
      <c r="F72">
        <v>0</v>
      </c>
      <c r="H72">
        <v>0</v>
      </c>
      <c r="I72" t="s">
        <v>241</v>
      </c>
      <c r="J72">
        <v>0</v>
      </c>
      <c r="K72">
        <v>0</v>
      </c>
      <c r="L72">
        <v>0</v>
      </c>
      <c r="M72">
        <v>10</v>
      </c>
      <c r="N72">
        <v>9090553.0950000007</v>
      </c>
      <c r="O72">
        <v>0</v>
      </c>
      <c r="P72">
        <v>0</v>
      </c>
      <c r="Q72">
        <v>10</v>
      </c>
      <c r="R72">
        <f t="shared" si="7"/>
        <v>550</v>
      </c>
      <c r="S72">
        <v>9090553.0950000007</v>
      </c>
      <c r="T72">
        <v>909055.30949999997</v>
      </c>
      <c r="U72">
        <v>9090553.0950000007</v>
      </c>
      <c r="V72" t="s">
        <v>242</v>
      </c>
      <c r="W72" s="133">
        <v>41351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</v>
      </c>
      <c r="AE72" t="s">
        <v>254</v>
      </c>
      <c r="AF72" t="s">
        <v>244</v>
      </c>
      <c r="AG72" t="s">
        <v>245</v>
      </c>
      <c r="AH72">
        <v>257</v>
      </c>
      <c r="AI72" t="s">
        <v>465</v>
      </c>
      <c r="AJ72">
        <v>203</v>
      </c>
      <c r="AK72" t="s">
        <v>317</v>
      </c>
      <c r="AL72">
        <v>200</v>
      </c>
      <c r="AM72" t="s">
        <v>248</v>
      </c>
      <c r="AN72">
        <v>0</v>
      </c>
      <c r="AO72" t="s">
        <v>241</v>
      </c>
      <c r="AR72">
        <v>203060405</v>
      </c>
      <c r="AS72">
        <v>909055.30949999997</v>
      </c>
      <c r="AT72">
        <v>909055.30949999997</v>
      </c>
      <c r="AU72">
        <v>105</v>
      </c>
      <c r="AV72">
        <v>0</v>
      </c>
      <c r="AW72" t="s">
        <v>250</v>
      </c>
      <c r="AY72">
        <v>1388935</v>
      </c>
      <c r="AZ72">
        <v>1562552</v>
      </c>
      <c r="BA72">
        <v>1627659</v>
      </c>
      <c r="BB72">
        <v>2170212</v>
      </c>
      <c r="BC72">
        <v>0</v>
      </c>
      <c r="BD72">
        <v>860005223</v>
      </c>
      <c r="BE72" t="s">
        <v>267</v>
      </c>
      <c r="BG72" t="s">
        <v>481</v>
      </c>
      <c r="BH72">
        <v>0</v>
      </c>
      <c r="BI72">
        <v>0</v>
      </c>
      <c r="BJ72">
        <v>12</v>
      </c>
      <c r="BK72">
        <v>0</v>
      </c>
      <c r="BL72">
        <v>55</v>
      </c>
      <c r="BM72">
        <v>0</v>
      </c>
      <c r="BN72">
        <v>0</v>
      </c>
      <c r="BO72">
        <v>0</v>
      </c>
      <c r="BP72">
        <v>0</v>
      </c>
      <c r="BR72" s="135" t="s">
        <v>538</v>
      </c>
      <c r="BS72" s="136">
        <v>5</v>
      </c>
      <c r="BT72" s="136">
        <v>240</v>
      </c>
      <c r="BZ72" t="s">
        <v>538</v>
      </c>
      <c r="CA72">
        <v>5</v>
      </c>
      <c r="CB72">
        <v>240</v>
      </c>
    </row>
    <row r="73" spans="1:80" x14ac:dyDescent="0.25">
      <c r="A73">
        <v>201020306</v>
      </c>
      <c r="B73">
        <f t="shared" si="4"/>
        <v>9</v>
      </c>
      <c r="C73" t="str">
        <f t="shared" si="5"/>
        <v>20</v>
      </c>
      <c r="D73">
        <f t="shared" si="6"/>
        <v>1</v>
      </c>
      <c r="E73" t="s">
        <v>482</v>
      </c>
      <c r="F73">
        <v>0</v>
      </c>
      <c r="H73">
        <v>0</v>
      </c>
      <c r="I73" t="s">
        <v>241</v>
      </c>
      <c r="J73">
        <v>0</v>
      </c>
      <c r="K73">
        <v>0</v>
      </c>
      <c r="L73">
        <v>0</v>
      </c>
      <c r="M73">
        <v>53</v>
      </c>
      <c r="N73">
        <v>1753120.7605999999</v>
      </c>
      <c r="O73">
        <v>0</v>
      </c>
      <c r="P73">
        <v>0</v>
      </c>
      <c r="Q73">
        <v>53</v>
      </c>
      <c r="R73">
        <f t="shared" si="7"/>
        <v>2915</v>
      </c>
      <c r="S73">
        <v>1753120.7605999999</v>
      </c>
      <c r="T73">
        <v>33229.929600000003</v>
      </c>
      <c r="U73">
        <v>1761186.2688</v>
      </c>
      <c r="V73" t="s">
        <v>242</v>
      </c>
      <c r="W73" s="133">
        <v>41345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13</v>
      </c>
      <c r="AE73" t="s">
        <v>254</v>
      </c>
      <c r="AF73" t="s">
        <v>483</v>
      </c>
      <c r="AG73" t="s">
        <v>326</v>
      </c>
      <c r="AH73">
        <v>2</v>
      </c>
      <c r="AI73" t="s">
        <v>484</v>
      </c>
      <c r="AJ73">
        <v>2</v>
      </c>
      <c r="AK73" t="s">
        <v>485</v>
      </c>
      <c r="AL73">
        <v>2</v>
      </c>
      <c r="AM73" t="s">
        <v>447</v>
      </c>
      <c r="AN73">
        <v>0</v>
      </c>
      <c r="AO73" t="s">
        <v>241</v>
      </c>
      <c r="AR73">
        <v>201020306</v>
      </c>
      <c r="AS73">
        <v>33077.750200000002</v>
      </c>
      <c r="AT73">
        <v>33229.929600000003</v>
      </c>
      <c r="AU73">
        <v>9</v>
      </c>
      <c r="AV73">
        <v>16</v>
      </c>
      <c r="AW73" t="s">
        <v>250</v>
      </c>
      <c r="AY73">
        <v>832</v>
      </c>
      <c r="AZ73">
        <v>0</v>
      </c>
      <c r="BA73">
        <v>0</v>
      </c>
      <c r="BB73">
        <v>0</v>
      </c>
      <c r="BC73">
        <v>0</v>
      </c>
      <c r="BD73">
        <v>860048867</v>
      </c>
      <c r="BE73" t="s">
        <v>486</v>
      </c>
      <c r="BG73" t="s">
        <v>487</v>
      </c>
      <c r="BH73">
        <v>0</v>
      </c>
      <c r="BI73">
        <v>0</v>
      </c>
      <c r="BJ73">
        <v>1239.1215999999999</v>
      </c>
      <c r="BK73">
        <v>0</v>
      </c>
      <c r="BL73">
        <v>55</v>
      </c>
      <c r="BM73">
        <v>0</v>
      </c>
      <c r="BN73">
        <v>0</v>
      </c>
      <c r="BO73">
        <v>0</v>
      </c>
      <c r="BP73">
        <v>0</v>
      </c>
      <c r="BR73" s="135" t="s">
        <v>542</v>
      </c>
      <c r="BS73" s="136">
        <v>34</v>
      </c>
      <c r="BT73" s="136">
        <v>136</v>
      </c>
      <c r="BZ73" t="s">
        <v>542</v>
      </c>
      <c r="CA73">
        <v>34</v>
      </c>
      <c r="CB73">
        <v>136</v>
      </c>
    </row>
    <row r="74" spans="1:80" x14ac:dyDescent="0.25">
      <c r="A74">
        <v>201020303</v>
      </c>
      <c r="B74">
        <f t="shared" si="4"/>
        <v>9</v>
      </c>
      <c r="C74" t="str">
        <f t="shared" si="5"/>
        <v>20</v>
      </c>
      <c r="D74">
        <f t="shared" si="6"/>
        <v>1</v>
      </c>
      <c r="E74" t="s">
        <v>488</v>
      </c>
      <c r="F74">
        <v>0</v>
      </c>
      <c r="H74">
        <v>0</v>
      </c>
      <c r="I74" t="s">
        <v>241</v>
      </c>
      <c r="J74">
        <v>0</v>
      </c>
      <c r="K74">
        <v>0</v>
      </c>
      <c r="L74">
        <v>0</v>
      </c>
      <c r="M74">
        <v>624</v>
      </c>
      <c r="N74">
        <v>17022132.504000001</v>
      </c>
      <c r="O74">
        <v>0</v>
      </c>
      <c r="P74">
        <v>0</v>
      </c>
      <c r="Q74">
        <v>624</v>
      </c>
      <c r="R74">
        <f t="shared" si="7"/>
        <v>34320</v>
      </c>
      <c r="S74">
        <v>17022132.504000001</v>
      </c>
      <c r="T74">
        <v>27361.822499999998</v>
      </c>
      <c r="U74">
        <v>17073777.239999998</v>
      </c>
      <c r="V74" t="s">
        <v>242</v>
      </c>
      <c r="W74" s="133">
        <v>41345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13</v>
      </c>
      <c r="AE74" t="s">
        <v>254</v>
      </c>
      <c r="AF74" t="s">
        <v>483</v>
      </c>
      <c r="AG74" t="s">
        <v>326</v>
      </c>
      <c r="AH74">
        <v>2</v>
      </c>
      <c r="AI74" t="s">
        <v>484</v>
      </c>
      <c r="AJ74">
        <v>2</v>
      </c>
      <c r="AK74" t="s">
        <v>485</v>
      </c>
      <c r="AL74">
        <v>2</v>
      </c>
      <c r="AM74" t="s">
        <v>447</v>
      </c>
      <c r="AN74">
        <v>0</v>
      </c>
      <c r="AO74" t="s">
        <v>241</v>
      </c>
      <c r="AR74">
        <v>201020303</v>
      </c>
      <c r="AS74">
        <v>27279.058499999999</v>
      </c>
      <c r="AT74">
        <v>27361.822499999998</v>
      </c>
      <c r="AU74">
        <v>9</v>
      </c>
      <c r="AV74">
        <v>16</v>
      </c>
      <c r="AW74" t="s">
        <v>250</v>
      </c>
      <c r="AY74">
        <v>673.2</v>
      </c>
      <c r="AZ74">
        <v>0</v>
      </c>
      <c r="BA74">
        <v>0</v>
      </c>
      <c r="BB74">
        <v>0</v>
      </c>
      <c r="BC74">
        <v>0</v>
      </c>
      <c r="BD74">
        <v>860048867</v>
      </c>
      <c r="BE74" t="s">
        <v>486</v>
      </c>
      <c r="BG74" t="s">
        <v>489</v>
      </c>
      <c r="BH74">
        <v>0</v>
      </c>
      <c r="BI74">
        <v>0</v>
      </c>
      <c r="BJ74">
        <v>1692.3894</v>
      </c>
      <c r="BK74">
        <v>0</v>
      </c>
      <c r="BL74">
        <v>55</v>
      </c>
      <c r="BM74">
        <v>0</v>
      </c>
      <c r="BN74">
        <v>0</v>
      </c>
      <c r="BO74">
        <v>0</v>
      </c>
      <c r="BP74">
        <v>0</v>
      </c>
      <c r="BR74" s="135" t="s">
        <v>547</v>
      </c>
      <c r="BS74" s="136">
        <v>14</v>
      </c>
      <c r="BT74" s="136">
        <v>56</v>
      </c>
      <c r="BZ74" t="s">
        <v>547</v>
      </c>
      <c r="CA74">
        <v>14</v>
      </c>
      <c r="CB74">
        <v>56</v>
      </c>
    </row>
    <row r="75" spans="1:80" x14ac:dyDescent="0.25">
      <c r="A75">
        <v>201020310</v>
      </c>
      <c r="B75">
        <f t="shared" si="4"/>
        <v>9</v>
      </c>
      <c r="C75" t="str">
        <f t="shared" si="5"/>
        <v>20</v>
      </c>
      <c r="D75">
        <f t="shared" si="6"/>
        <v>1</v>
      </c>
      <c r="E75" t="s">
        <v>490</v>
      </c>
      <c r="F75">
        <v>0</v>
      </c>
      <c r="H75">
        <v>0</v>
      </c>
      <c r="I75" t="s">
        <v>241</v>
      </c>
      <c r="J75">
        <v>0</v>
      </c>
      <c r="K75">
        <v>0</v>
      </c>
      <c r="L75">
        <v>0</v>
      </c>
      <c r="M75">
        <v>106</v>
      </c>
      <c r="N75">
        <v>4311371.92</v>
      </c>
      <c r="O75">
        <v>0</v>
      </c>
      <c r="P75">
        <v>0</v>
      </c>
      <c r="Q75">
        <v>106</v>
      </c>
      <c r="R75">
        <f t="shared" si="7"/>
        <v>5830</v>
      </c>
      <c r="S75">
        <v>4311371.92</v>
      </c>
      <c r="T75">
        <v>40733.108500000002</v>
      </c>
      <c r="U75">
        <v>4317709.5010000002</v>
      </c>
      <c r="V75" t="s">
        <v>242</v>
      </c>
      <c r="W75" s="133">
        <v>41345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13</v>
      </c>
      <c r="AE75" t="s">
        <v>254</v>
      </c>
      <c r="AF75" t="s">
        <v>483</v>
      </c>
      <c r="AG75" t="s">
        <v>326</v>
      </c>
      <c r="AH75">
        <v>2</v>
      </c>
      <c r="AI75" t="s">
        <v>484</v>
      </c>
      <c r="AJ75">
        <v>2</v>
      </c>
      <c r="AK75" t="s">
        <v>485</v>
      </c>
      <c r="AL75">
        <v>2</v>
      </c>
      <c r="AM75" t="s">
        <v>447</v>
      </c>
      <c r="AN75">
        <v>0</v>
      </c>
      <c r="AO75" t="s">
        <v>241</v>
      </c>
      <c r="AR75">
        <v>201020310</v>
      </c>
      <c r="AS75">
        <v>40673.32</v>
      </c>
      <c r="AT75">
        <v>40733.108500000002</v>
      </c>
      <c r="AU75">
        <v>9</v>
      </c>
      <c r="AV75">
        <v>16</v>
      </c>
      <c r="AW75" t="s">
        <v>250</v>
      </c>
      <c r="AY75">
        <v>1034.1099999999999</v>
      </c>
      <c r="AZ75">
        <v>0</v>
      </c>
      <c r="BA75">
        <v>0</v>
      </c>
      <c r="BB75">
        <v>0</v>
      </c>
      <c r="BC75">
        <v>0</v>
      </c>
      <c r="BD75">
        <v>860048867</v>
      </c>
      <c r="BE75" t="s">
        <v>486</v>
      </c>
      <c r="BG75" t="s">
        <v>491</v>
      </c>
      <c r="BH75">
        <v>0</v>
      </c>
      <c r="BI75">
        <v>0</v>
      </c>
      <c r="BJ75">
        <v>156.00790000000001</v>
      </c>
      <c r="BK75">
        <v>0</v>
      </c>
      <c r="BL75">
        <v>55</v>
      </c>
      <c r="BM75">
        <v>0</v>
      </c>
      <c r="BN75">
        <v>0</v>
      </c>
      <c r="BO75">
        <v>0</v>
      </c>
      <c r="BP75">
        <v>0</v>
      </c>
      <c r="BR75" s="135" t="s">
        <v>308</v>
      </c>
      <c r="BS75" s="136">
        <v>81</v>
      </c>
      <c r="BT75" s="136">
        <v>283.5</v>
      </c>
      <c r="BZ75" t="s">
        <v>308</v>
      </c>
      <c r="CA75">
        <v>81</v>
      </c>
      <c r="CB75">
        <v>283.5</v>
      </c>
    </row>
    <row r="76" spans="1:80" x14ac:dyDescent="0.25">
      <c r="A76" t="s">
        <v>492</v>
      </c>
      <c r="B76">
        <f t="shared" si="4"/>
        <v>9</v>
      </c>
      <c r="C76" t="str">
        <f t="shared" si="5"/>
        <v>LF</v>
      </c>
      <c r="D76">
        <f t="shared" si="6"/>
        <v>0</v>
      </c>
      <c r="E76" t="s">
        <v>493</v>
      </c>
      <c r="F76">
        <v>0</v>
      </c>
      <c r="H76">
        <v>0</v>
      </c>
      <c r="I76" t="s">
        <v>241</v>
      </c>
      <c r="J76">
        <v>0</v>
      </c>
      <c r="K76">
        <v>40</v>
      </c>
      <c r="L76">
        <v>3675694.9416999999</v>
      </c>
      <c r="M76">
        <v>0</v>
      </c>
      <c r="N76">
        <v>0</v>
      </c>
      <c r="O76">
        <v>27</v>
      </c>
      <c r="P76">
        <v>1781459.3196</v>
      </c>
      <c r="Q76">
        <v>13</v>
      </c>
      <c r="R76">
        <f t="shared" si="7"/>
        <v>39</v>
      </c>
      <c r="S76">
        <v>1894235.6221</v>
      </c>
      <c r="T76">
        <v>65979.974799999996</v>
      </c>
      <c r="U76">
        <v>857739.67240000004</v>
      </c>
      <c r="V76" t="s">
        <v>242</v>
      </c>
      <c r="W76" s="133">
        <v>41330</v>
      </c>
      <c r="X76" s="133">
        <v>41352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 t="s">
        <v>269</v>
      </c>
      <c r="AF76" t="s">
        <v>301</v>
      </c>
      <c r="AG76" t="s">
        <v>302</v>
      </c>
      <c r="AH76">
        <v>531</v>
      </c>
      <c r="AI76" t="s">
        <v>494</v>
      </c>
      <c r="AJ76">
        <v>503</v>
      </c>
      <c r="AK76" t="s">
        <v>495</v>
      </c>
      <c r="AL76">
        <v>500</v>
      </c>
      <c r="AM76" t="s">
        <v>305</v>
      </c>
      <c r="AN76">
        <v>0</v>
      </c>
      <c r="AO76" t="s">
        <v>241</v>
      </c>
      <c r="AR76" t="s">
        <v>496</v>
      </c>
      <c r="AS76">
        <v>65980</v>
      </c>
      <c r="AT76">
        <v>65979.974799999996</v>
      </c>
      <c r="AU76">
        <v>9</v>
      </c>
      <c r="AV76">
        <v>16</v>
      </c>
      <c r="AW76" t="s">
        <v>250</v>
      </c>
      <c r="AY76">
        <v>92696</v>
      </c>
      <c r="AZ76">
        <v>102855</v>
      </c>
      <c r="BA76">
        <v>113013</v>
      </c>
      <c r="BB76">
        <v>126981</v>
      </c>
      <c r="BC76">
        <v>0.1</v>
      </c>
      <c r="BD76">
        <v>832006328</v>
      </c>
      <c r="BE76" t="s">
        <v>313</v>
      </c>
      <c r="BG76" t="s">
        <v>497</v>
      </c>
      <c r="BH76">
        <v>6</v>
      </c>
      <c r="BI76">
        <v>36</v>
      </c>
      <c r="BJ76">
        <v>13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0</v>
      </c>
      <c r="BR76" s="135" t="s">
        <v>391</v>
      </c>
      <c r="BS76" s="136">
        <v>4</v>
      </c>
      <c r="BT76" s="136">
        <v>220</v>
      </c>
      <c r="BZ76" t="s">
        <v>391</v>
      </c>
      <c r="CA76">
        <v>4</v>
      </c>
      <c r="CB76">
        <v>220</v>
      </c>
    </row>
    <row r="77" spans="1:80" x14ac:dyDescent="0.25">
      <c r="A77" t="s">
        <v>498</v>
      </c>
      <c r="B77">
        <f t="shared" si="4"/>
        <v>9</v>
      </c>
      <c r="C77" t="str">
        <f t="shared" si="5"/>
        <v>LF</v>
      </c>
      <c r="D77">
        <f t="shared" si="6"/>
        <v>0</v>
      </c>
      <c r="E77" t="s">
        <v>499</v>
      </c>
      <c r="F77">
        <v>0</v>
      </c>
      <c r="H77">
        <v>0</v>
      </c>
      <c r="I77" t="s">
        <v>241</v>
      </c>
      <c r="J77">
        <v>0</v>
      </c>
      <c r="K77">
        <v>268</v>
      </c>
      <c r="L77">
        <v>11220991.067199999</v>
      </c>
      <c r="M77">
        <v>0</v>
      </c>
      <c r="N77">
        <v>0</v>
      </c>
      <c r="O77">
        <v>71</v>
      </c>
      <c r="P77">
        <v>2958178.2362000002</v>
      </c>
      <c r="Q77">
        <v>197</v>
      </c>
      <c r="R77">
        <f t="shared" si="7"/>
        <v>295.5</v>
      </c>
      <c r="S77">
        <v>8262812.8310000002</v>
      </c>
      <c r="T77">
        <v>41664.482199999999</v>
      </c>
      <c r="U77">
        <v>8207902.9934</v>
      </c>
      <c r="V77" t="s">
        <v>242</v>
      </c>
      <c r="W77" s="133">
        <v>41330</v>
      </c>
      <c r="X77" s="133">
        <v>41353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</v>
      </c>
      <c r="AE77" t="s">
        <v>272</v>
      </c>
      <c r="AF77" t="s">
        <v>301</v>
      </c>
      <c r="AG77" t="s">
        <v>302</v>
      </c>
      <c r="AH77">
        <v>532</v>
      </c>
      <c r="AI77" t="s">
        <v>500</v>
      </c>
      <c r="AJ77">
        <v>503</v>
      </c>
      <c r="AK77" t="s">
        <v>495</v>
      </c>
      <c r="AL77">
        <v>500</v>
      </c>
      <c r="AM77" t="s">
        <v>305</v>
      </c>
      <c r="AN77">
        <v>0</v>
      </c>
      <c r="AO77" t="s">
        <v>241</v>
      </c>
      <c r="AR77" t="s">
        <v>501</v>
      </c>
      <c r="AS77">
        <v>41680</v>
      </c>
      <c r="AT77">
        <v>41664.482199999999</v>
      </c>
      <c r="AU77">
        <v>9</v>
      </c>
      <c r="AV77">
        <v>16</v>
      </c>
      <c r="AW77" t="s">
        <v>250</v>
      </c>
      <c r="AY77">
        <v>68660</v>
      </c>
      <c r="AZ77">
        <v>76185</v>
      </c>
      <c r="BA77">
        <v>83709</v>
      </c>
      <c r="BB77">
        <v>94055</v>
      </c>
      <c r="BC77">
        <v>0.1</v>
      </c>
      <c r="BD77">
        <v>832006328</v>
      </c>
      <c r="BE77" t="s">
        <v>313</v>
      </c>
      <c r="BG77" t="s">
        <v>502</v>
      </c>
      <c r="BH77">
        <v>6</v>
      </c>
      <c r="BI77">
        <v>36</v>
      </c>
      <c r="BJ77">
        <v>199</v>
      </c>
      <c r="BK77">
        <v>0</v>
      </c>
      <c r="BL77">
        <v>1.5</v>
      </c>
      <c r="BM77">
        <v>0</v>
      </c>
      <c r="BN77">
        <v>0</v>
      </c>
      <c r="BO77">
        <v>0</v>
      </c>
      <c r="BP77">
        <v>0</v>
      </c>
      <c r="BR77" s="135" t="s">
        <v>492</v>
      </c>
      <c r="BS77" s="136">
        <v>13</v>
      </c>
      <c r="BT77" s="136">
        <v>39</v>
      </c>
      <c r="BZ77" t="s">
        <v>492</v>
      </c>
      <c r="CA77">
        <v>13</v>
      </c>
      <c r="CB77">
        <v>39</v>
      </c>
    </row>
    <row r="78" spans="1:80" x14ac:dyDescent="0.25">
      <c r="A78" t="s">
        <v>503</v>
      </c>
      <c r="B78">
        <f t="shared" si="4"/>
        <v>12</v>
      </c>
      <c r="C78" t="str">
        <f t="shared" si="5"/>
        <v>DO</v>
      </c>
      <c r="D78">
        <f t="shared" si="6"/>
        <v>0</v>
      </c>
      <c r="E78" t="s">
        <v>504</v>
      </c>
      <c r="F78">
        <v>0</v>
      </c>
      <c r="H78">
        <v>0</v>
      </c>
      <c r="I78" t="s">
        <v>241</v>
      </c>
      <c r="J78">
        <v>0</v>
      </c>
      <c r="K78">
        <v>38</v>
      </c>
      <c r="L78">
        <v>3488705.1285999999</v>
      </c>
      <c r="M78">
        <v>0</v>
      </c>
      <c r="N78">
        <v>0</v>
      </c>
      <c r="O78">
        <v>5</v>
      </c>
      <c r="P78">
        <v>459040.14850000001</v>
      </c>
      <c r="Q78">
        <v>33</v>
      </c>
      <c r="R78">
        <f t="shared" si="7"/>
        <v>99</v>
      </c>
      <c r="S78">
        <v>3029664.9800999998</v>
      </c>
      <c r="T78">
        <v>91808.029699999999</v>
      </c>
      <c r="U78">
        <v>3029664.9800999998</v>
      </c>
      <c r="V78" t="s">
        <v>242</v>
      </c>
      <c r="X78" s="133">
        <v>41351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 t="s">
        <v>269</v>
      </c>
      <c r="AF78" t="s">
        <v>301</v>
      </c>
      <c r="AG78" t="s">
        <v>302</v>
      </c>
      <c r="AH78">
        <v>531</v>
      </c>
      <c r="AI78" t="s">
        <v>494</v>
      </c>
      <c r="AJ78">
        <v>503</v>
      </c>
      <c r="AK78" t="s">
        <v>495</v>
      </c>
      <c r="AL78">
        <v>500</v>
      </c>
      <c r="AM78" t="s">
        <v>305</v>
      </c>
      <c r="AN78">
        <v>0</v>
      </c>
      <c r="AO78" t="s">
        <v>241</v>
      </c>
      <c r="AR78" t="s">
        <v>503</v>
      </c>
      <c r="AS78">
        <v>91808.03</v>
      </c>
      <c r="AT78">
        <v>91808.029699999999</v>
      </c>
      <c r="AU78">
        <v>9</v>
      </c>
      <c r="AV78">
        <v>16</v>
      </c>
      <c r="AW78" t="s">
        <v>250</v>
      </c>
      <c r="AY78">
        <v>128633</v>
      </c>
      <c r="AZ78">
        <v>142729</v>
      </c>
      <c r="BA78">
        <v>156826</v>
      </c>
      <c r="BB78">
        <v>176209</v>
      </c>
      <c r="BC78">
        <v>0.1</v>
      </c>
      <c r="BD78">
        <v>832006328</v>
      </c>
      <c r="BE78" t="s">
        <v>313</v>
      </c>
      <c r="BG78" t="s">
        <v>505</v>
      </c>
      <c r="BH78">
        <v>30</v>
      </c>
      <c r="BI78">
        <v>300</v>
      </c>
      <c r="BJ78">
        <v>33</v>
      </c>
      <c r="BK78">
        <v>0</v>
      </c>
      <c r="BL78">
        <v>3</v>
      </c>
      <c r="BM78">
        <v>0</v>
      </c>
      <c r="BN78">
        <v>0</v>
      </c>
      <c r="BO78">
        <v>0</v>
      </c>
      <c r="BP78">
        <v>0</v>
      </c>
      <c r="BR78" s="135" t="s">
        <v>498</v>
      </c>
      <c r="BS78" s="136">
        <v>197</v>
      </c>
      <c r="BT78" s="136">
        <v>295.5</v>
      </c>
      <c r="BZ78" t="s">
        <v>498</v>
      </c>
      <c r="CA78">
        <v>197</v>
      </c>
      <c r="CB78">
        <v>295.5</v>
      </c>
    </row>
    <row r="79" spans="1:80" x14ac:dyDescent="0.25">
      <c r="A79" t="s">
        <v>506</v>
      </c>
      <c r="B79">
        <f t="shared" si="4"/>
        <v>12</v>
      </c>
      <c r="C79" t="str">
        <f t="shared" si="5"/>
        <v>DO</v>
      </c>
      <c r="D79">
        <f t="shared" si="6"/>
        <v>0</v>
      </c>
      <c r="E79" t="s">
        <v>507</v>
      </c>
      <c r="F79">
        <v>0</v>
      </c>
      <c r="H79">
        <v>0</v>
      </c>
      <c r="I79" t="s">
        <v>241</v>
      </c>
      <c r="J79">
        <v>0</v>
      </c>
      <c r="K79">
        <v>29</v>
      </c>
      <c r="L79">
        <v>1470589.9994000001</v>
      </c>
      <c r="M79">
        <v>0</v>
      </c>
      <c r="N79">
        <v>0</v>
      </c>
      <c r="O79">
        <v>13</v>
      </c>
      <c r="P79">
        <v>659230</v>
      </c>
      <c r="Q79">
        <v>16</v>
      </c>
      <c r="R79">
        <f t="shared" si="7"/>
        <v>24</v>
      </c>
      <c r="S79">
        <v>811359.99939999997</v>
      </c>
      <c r="T79">
        <v>50710</v>
      </c>
      <c r="U79">
        <v>811360</v>
      </c>
      <c r="V79" t="s">
        <v>242</v>
      </c>
      <c r="W79" s="133">
        <v>41330</v>
      </c>
      <c r="X79" s="133">
        <v>41346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 t="s">
        <v>272</v>
      </c>
      <c r="AF79" t="s">
        <v>301</v>
      </c>
      <c r="AG79" t="s">
        <v>302</v>
      </c>
      <c r="AH79">
        <v>532</v>
      </c>
      <c r="AI79" t="s">
        <v>500</v>
      </c>
      <c r="AJ79">
        <v>503</v>
      </c>
      <c r="AK79" t="s">
        <v>495</v>
      </c>
      <c r="AL79">
        <v>500</v>
      </c>
      <c r="AM79" t="s">
        <v>305</v>
      </c>
      <c r="AN79">
        <v>0</v>
      </c>
      <c r="AO79" t="s">
        <v>241</v>
      </c>
      <c r="AR79" t="s">
        <v>506</v>
      </c>
      <c r="AS79">
        <v>50710</v>
      </c>
      <c r="AT79">
        <v>50710</v>
      </c>
      <c r="AU79">
        <v>9</v>
      </c>
      <c r="AV79">
        <v>16</v>
      </c>
      <c r="AW79" t="s">
        <v>250</v>
      </c>
      <c r="AY79">
        <v>88469</v>
      </c>
      <c r="AZ79">
        <v>98165</v>
      </c>
      <c r="BA79">
        <v>107860</v>
      </c>
      <c r="BB79">
        <v>121191</v>
      </c>
      <c r="BC79">
        <v>0.1</v>
      </c>
      <c r="BD79">
        <v>832006328</v>
      </c>
      <c r="BE79" t="s">
        <v>313</v>
      </c>
      <c r="BG79" t="s">
        <v>508</v>
      </c>
      <c r="BH79">
        <v>80</v>
      </c>
      <c r="BI79">
        <v>300</v>
      </c>
      <c r="BJ79">
        <v>16</v>
      </c>
      <c r="BK79">
        <v>0</v>
      </c>
      <c r="BL79">
        <v>1.5</v>
      </c>
      <c r="BM79">
        <v>0</v>
      </c>
      <c r="BN79">
        <v>0</v>
      </c>
      <c r="BO79">
        <v>0</v>
      </c>
      <c r="BP79">
        <v>0</v>
      </c>
      <c r="BR79" s="135" t="s">
        <v>556</v>
      </c>
      <c r="BS79" s="136">
        <v>261</v>
      </c>
      <c r="BT79" s="136">
        <v>783</v>
      </c>
      <c r="BZ79" t="s">
        <v>556</v>
      </c>
      <c r="CA79">
        <v>261</v>
      </c>
      <c r="CB79">
        <v>783</v>
      </c>
    </row>
    <row r="80" spans="1:80" x14ac:dyDescent="0.25">
      <c r="A80">
        <v>203050101</v>
      </c>
      <c r="B80">
        <f t="shared" si="4"/>
        <v>9</v>
      </c>
      <c r="C80" t="str">
        <f t="shared" si="5"/>
        <v>20</v>
      </c>
      <c r="D80">
        <f t="shared" si="6"/>
        <v>1</v>
      </c>
      <c r="E80" t="s">
        <v>509</v>
      </c>
      <c r="F80">
        <v>0</v>
      </c>
      <c r="H80">
        <v>0</v>
      </c>
      <c r="I80" t="s">
        <v>241</v>
      </c>
      <c r="J80">
        <v>0</v>
      </c>
      <c r="K80">
        <v>180</v>
      </c>
      <c r="L80">
        <v>11753223.677999999</v>
      </c>
      <c r="M80">
        <v>0</v>
      </c>
      <c r="N80">
        <v>0</v>
      </c>
      <c r="O80">
        <v>1</v>
      </c>
      <c r="P80">
        <v>65295.687100000003</v>
      </c>
      <c r="Q80">
        <v>179</v>
      </c>
      <c r="R80">
        <f t="shared" si="7"/>
        <v>537</v>
      </c>
      <c r="S80">
        <v>11687927.990900001</v>
      </c>
      <c r="T80">
        <v>65295.687100000003</v>
      </c>
      <c r="U80">
        <v>11687927.990900001</v>
      </c>
      <c r="V80" t="s">
        <v>242</v>
      </c>
      <c r="W80" s="133">
        <v>41318</v>
      </c>
      <c r="X80" s="133">
        <v>41340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 t="s">
        <v>269</v>
      </c>
      <c r="AF80" t="s">
        <v>244</v>
      </c>
      <c r="AG80" t="s">
        <v>245</v>
      </c>
      <c r="AH80">
        <v>262</v>
      </c>
      <c r="AI80" t="s">
        <v>270</v>
      </c>
      <c r="AJ80">
        <v>205</v>
      </c>
      <c r="AK80" t="s">
        <v>266</v>
      </c>
      <c r="AL80">
        <v>200</v>
      </c>
      <c r="AM80" t="s">
        <v>248</v>
      </c>
      <c r="AN80">
        <v>0</v>
      </c>
      <c r="AO80" t="s">
        <v>241</v>
      </c>
      <c r="AR80">
        <v>203050101</v>
      </c>
      <c r="AS80">
        <v>65295.687100000003</v>
      </c>
      <c r="AT80">
        <v>65295.687100000003</v>
      </c>
      <c r="AU80">
        <v>105</v>
      </c>
      <c r="AV80">
        <v>0</v>
      </c>
      <c r="AW80" t="s">
        <v>250</v>
      </c>
      <c r="AY80">
        <v>117504</v>
      </c>
      <c r="AZ80">
        <v>0</v>
      </c>
      <c r="BA80">
        <v>0</v>
      </c>
      <c r="BB80">
        <v>0</v>
      </c>
      <c r="BC80">
        <v>0</v>
      </c>
      <c r="BD80">
        <v>860005223</v>
      </c>
      <c r="BE80" t="s">
        <v>267</v>
      </c>
      <c r="BG80" t="s">
        <v>509</v>
      </c>
      <c r="BH80">
        <v>0</v>
      </c>
      <c r="BI80">
        <v>0</v>
      </c>
      <c r="BJ80">
        <v>179</v>
      </c>
      <c r="BK80">
        <v>0</v>
      </c>
      <c r="BL80">
        <v>3</v>
      </c>
      <c r="BM80">
        <v>0</v>
      </c>
      <c r="BN80">
        <v>0</v>
      </c>
      <c r="BO80">
        <v>0</v>
      </c>
      <c r="BP80">
        <v>0</v>
      </c>
      <c r="BR80" s="135" t="s">
        <v>562</v>
      </c>
      <c r="BS80" s="136">
        <v>287</v>
      </c>
      <c r="BT80" s="136">
        <v>1722</v>
      </c>
      <c r="BZ80" t="s">
        <v>562</v>
      </c>
      <c r="CA80">
        <v>287</v>
      </c>
      <c r="CB80">
        <v>1722</v>
      </c>
    </row>
    <row r="81" spans="1:80" x14ac:dyDescent="0.25">
      <c r="A81">
        <v>161044</v>
      </c>
      <c r="B81">
        <f t="shared" si="4"/>
        <v>6</v>
      </c>
      <c r="C81" t="str">
        <f t="shared" si="5"/>
        <v>16</v>
      </c>
      <c r="D81">
        <f t="shared" si="6"/>
        <v>0</v>
      </c>
      <c r="E81" t="s">
        <v>510</v>
      </c>
      <c r="F81">
        <v>0</v>
      </c>
      <c r="H81">
        <v>0</v>
      </c>
      <c r="I81" t="s">
        <v>241</v>
      </c>
      <c r="J81">
        <v>0</v>
      </c>
      <c r="K81">
        <v>16</v>
      </c>
      <c r="L81">
        <v>1721273.6</v>
      </c>
      <c r="M81">
        <v>0</v>
      </c>
      <c r="N81">
        <v>0</v>
      </c>
      <c r="O81">
        <v>0</v>
      </c>
      <c r="P81">
        <v>0</v>
      </c>
      <c r="Q81">
        <v>16</v>
      </c>
      <c r="R81">
        <f t="shared" si="7"/>
        <v>80</v>
      </c>
      <c r="S81">
        <v>1721273.6</v>
      </c>
      <c r="T81">
        <v>107579.6</v>
      </c>
      <c r="U81">
        <v>1721273.6</v>
      </c>
      <c r="V81" t="s">
        <v>242</v>
      </c>
      <c r="W81" s="133">
        <v>40786</v>
      </c>
      <c r="X81" s="133">
        <v>41323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</v>
      </c>
      <c r="AE81" t="s">
        <v>259</v>
      </c>
      <c r="AF81" t="s">
        <v>244</v>
      </c>
      <c r="AG81" t="s">
        <v>245</v>
      </c>
      <c r="AH81">
        <v>311</v>
      </c>
      <c r="AI81" t="s">
        <v>393</v>
      </c>
      <c r="AJ81">
        <v>301</v>
      </c>
      <c r="AK81" t="s">
        <v>377</v>
      </c>
      <c r="AL81">
        <v>300</v>
      </c>
      <c r="AM81" t="s">
        <v>348</v>
      </c>
      <c r="AN81">
        <v>0</v>
      </c>
      <c r="AO81" t="s">
        <v>241</v>
      </c>
      <c r="AR81" t="s">
        <v>511</v>
      </c>
      <c r="AS81">
        <v>107579.6</v>
      </c>
      <c r="AT81">
        <v>107579.6</v>
      </c>
      <c r="AU81">
        <v>9</v>
      </c>
      <c r="AV81">
        <v>16</v>
      </c>
      <c r="AW81" t="s">
        <v>250</v>
      </c>
      <c r="AY81">
        <v>104854</v>
      </c>
      <c r="AZ81">
        <v>117961</v>
      </c>
      <c r="BA81">
        <v>131068</v>
      </c>
      <c r="BB81">
        <v>163835</v>
      </c>
      <c r="BC81">
        <v>0</v>
      </c>
      <c r="BD81">
        <v>900044844</v>
      </c>
      <c r="BE81" t="s">
        <v>512</v>
      </c>
      <c r="BG81" t="s">
        <v>513</v>
      </c>
      <c r="BH81">
        <v>0</v>
      </c>
      <c r="BI81">
        <v>0</v>
      </c>
      <c r="BJ81">
        <v>16</v>
      </c>
      <c r="BK81">
        <v>1</v>
      </c>
      <c r="BL81">
        <v>5</v>
      </c>
      <c r="BM81">
        <v>0</v>
      </c>
      <c r="BN81">
        <v>0</v>
      </c>
      <c r="BO81">
        <v>0</v>
      </c>
      <c r="BP81">
        <v>0</v>
      </c>
      <c r="BR81" s="135" t="s">
        <v>389</v>
      </c>
      <c r="BS81" s="136">
        <v>10</v>
      </c>
      <c r="BT81" s="136">
        <v>550</v>
      </c>
      <c r="BZ81" t="s">
        <v>389</v>
      </c>
      <c r="CA81">
        <v>10</v>
      </c>
      <c r="CB81">
        <v>550</v>
      </c>
    </row>
    <row r="82" spans="1:80" x14ac:dyDescent="0.25">
      <c r="A82">
        <v>161049</v>
      </c>
      <c r="B82">
        <f t="shared" si="4"/>
        <v>6</v>
      </c>
      <c r="C82" t="str">
        <f t="shared" si="5"/>
        <v>16</v>
      </c>
      <c r="D82">
        <f t="shared" si="6"/>
        <v>0</v>
      </c>
      <c r="E82" t="s">
        <v>514</v>
      </c>
      <c r="F82">
        <v>0</v>
      </c>
      <c r="H82">
        <v>0</v>
      </c>
      <c r="I82" t="s">
        <v>241</v>
      </c>
      <c r="J82">
        <v>0</v>
      </c>
      <c r="K82">
        <v>1</v>
      </c>
      <c r="L82">
        <v>1083253.24</v>
      </c>
      <c r="M82">
        <v>0</v>
      </c>
      <c r="N82">
        <v>0</v>
      </c>
      <c r="O82">
        <v>0</v>
      </c>
      <c r="P82">
        <v>0</v>
      </c>
      <c r="Q82">
        <v>1</v>
      </c>
      <c r="R82">
        <f t="shared" si="7"/>
        <v>55</v>
      </c>
      <c r="S82">
        <v>1083253.24</v>
      </c>
      <c r="T82">
        <v>1083253.24</v>
      </c>
      <c r="U82">
        <v>1083253.24</v>
      </c>
      <c r="V82" t="s">
        <v>242</v>
      </c>
      <c r="W82" s="133">
        <v>40875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</v>
      </c>
      <c r="AE82" t="s">
        <v>254</v>
      </c>
      <c r="AF82" t="s">
        <v>244</v>
      </c>
      <c r="AG82" t="s">
        <v>245</v>
      </c>
      <c r="AH82">
        <v>313</v>
      </c>
      <c r="AI82" t="s">
        <v>515</v>
      </c>
      <c r="AJ82">
        <v>301</v>
      </c>
      <c r="AK82" t="s">
        <v>377</v>
      </c>
      <c r="AL82">
        <v>300</v>
      </c>
      <c r="AM82" t="s">
        <v>348</v>
      </c>
      <c r="AN82">
        <v>0</v>
      </c>
      <c r="AO82" t="s">
        <v>241</v>
      </c>
      <c r="AR82" t="s">
        <v>516</v>
      </c>
      <c r="AS82">
        <v>1083253.24</v>
      </c>
      <c r="AT82">
        <v>1083253.24</v>
      </c>
      <c r="AU82">
        <v>9</v>
      </c>
      <c r="AV82">
        <v>16</v>
      </c>
      <c r="AW82" t="s">
        <v>250</v>
      </c>
      <c r="AY82">
        <v>1107200</v>
      </c>
      <c r="AZ82">
        <v>1245600</v>
      </c>
      <c r="BA82">
        <v>1384000</v>
      </c>
      <c r="BB82">
        <v>1730000</v>
      </c>
      <c r="BC82">
        <v>0</v>
      </c>
      <c r="BD82">
        <v>900044844</v>
      </c>
      <c r="BE82" t="s">
        <v>512</v>
      </c>
      <c r="BG82" t="s">
        <v>517</v>
      </c>
      <c r="BH82">
        <v>0</v>
      </c>
      <c r="BI82">
        <v>0</v>
      </c>
      <c r="BJ82">
        <v>1</v>
      </c>
      <c r="BK82">
        <v>0</v>
      </c>
      <c r="BL82">
        <v>55</v>
      </c>
      <c r="BM82">
        <v>0</v>
      </c>
      <c r="BN82">
        <v>0</v>
      </c>
      <c r="BO82">
        <v>0</v>
      </c>
      <c r="BP82">
        <v>0</v>
      </c>
      <c r="BR82" s="135" t="s">
        <v>909</v>
      </c>
      <c r="BS82" s="136">
        <v>5263</v>
      </c>
      <c r="BT82" s="136">
        <v>28026</v>
      </c>
      <c r="BZ82" t="s">
        <v>909</v>
      </c>
      <c r="CA82">
        <v>5263</v>
      </c>
      <c r="CB82">
        <v>28026</v>
      </c>
    </row>
    <row r="83" spans="1:80" x14ac:dyDescent="0.25">
      <c r="A83">
        <v>161254</v>
      </c>
      <c r="B83">
        <f t="shared" si="4"/>
        <v>6</v>
      </c>
      <c r="C83" t="str">
        <f t="shared" si="5"/>
        <v>16</v>
      </c>
      <c r="D83">
        <f t="shared" si="6"/>
        <v>0</v>
      </c>
      <c r="E83" t="s">
        <v>518</v>
      </c>
      <c r="F83">
        <v>0</v>
      </c>
      <c r="H83">
        <v>0</v>
      </c>
      <c r="I83" t="s">
        <v>241</v>
      </c>
      <c r="J83">
        <v>0</v>
      </c>
      <c r="K83">
        <v>413</v>
      </c>
      <c r="L83">
        <v>42555275.227700002</v>
      </c>
      <c r="M83">
        <v>0</v>
      </c>
      <c r="N83">
        <v>0</v>
      </c>
      <c r="O83">
        <v>0</v>
      </c>
      <c r="P83">
        <v>0</v>
      </c>
      <c r="Q83">
        <v>413</v>
      </c>
      <c r="R83">
        <f t="shared" si="7"/>
        <v>2065</v>
      </c>
      <c r="S83">
        <v>42555275.227700002</v>
      </c>
      <c r="T83">
        <v>103039.40730000001</v>
      </c>
      <c r="U83">
        <v>42555275.214900002</v>
      </c>
      <c r="V83" t="s">
        <v>242</v>
      </c>
      <c r="W83" s="133">
        <v>41194</v>
      </c>
      <c r="X83" s="133">
        <v>41253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</v>
      </c>
      <c r="AE83" t="s">
        <v>259</v>
      </c>
      <c r="AF83" t="s">
        <v>244</v>
      </c>
      <c r="AG83" t="s">
        <v>245</v>
      </c>
      <c r="AH83">
        <v>311</v>
      </c>
      <c r="AI83" t="s">
        <v>393</v>
      </c>
      <c r="AJ83">
        <v>301</v>
      </c>
      <c r="AK83" t="s">
        <v>377</v>
      </c>
      <c r="AL83">
        <v>300</v>
      </c>
      <c r="AM83" t="s">
        <v>348</v>
      </c>
      <c r="AN83">
        <v>0</v>
      </c>
      <c r="AO83" t="s">
        <v>241</v>
      </c>
      <c r="AR83" t="s">
        <v>519</v>
      </c>
      <c r="AS83">
        <v>103039.31</v>
      </c>
      <c r="AT83">
        <v>103039.40730000001</v>
      </c>
      <c r="AU83">
        <v>9</v>
      </c>
      <c r="AV83">
        <v>16</v>
      </c>
      <c r="AW83" t="s">
        <v>250</v>
      </c>
      <c r="AY83">
        <v>106692</v>
      </c>
      <c r="AZ83">
        <v>120029</v>
      </c>
      <c r="BA83">
        <v>133366</v>
      </c>
      <c r="BB83">
        <v>166707</v>
      </c>
      <c r="BC83">
        <v>125910</v>
      </c>
      <c r="BD83">
        <v>860533798</v>
      </c>
      <c r="BE83" t="s">
        <v>251</v>
      </c>
      <c r="BG83" t="s">
        <v>520</v>
      </c>
      <c r="BH83">
        <v>0</v>
      </c>
      <c r="BI83">
        <v>0</v>
      </c>
      <c r="BJ83">
        <v>414</v>
      </c>
      <c r="BK83">
        <v>1</v>
      </c>
      <c r="BL83">
        <v>5</v>
      </c>
      <c r="BM83">
        <v>0</v>
      </c>
      <c r="BN83">
        <v>0</v>
      </c>
      <c r="BO83">
        <v>0</v>
      </c>
      <c r="BP83">
        <v>0</v>
      </c>
    </row>
    <row r="84" spans="1:80" x14ac:dyDescent="0.25">
      <c r="A84" t="s">
        <v>117</v>
      </c>
      <c r="B84">
        <f t="shared" si="4"/>
        <v>7</v>
      </c>
      <c r="C84" t="str">
        <f t="shared" si="5"/>
        <v>AS</v>
      </c>
      <c r="D84">
        <f t="shared" si="6"/>
        <v>0</v>
      </c>
      <c r="E84" t="s">
        <v>521</v>
      </c>
      <c r="F84">
        <v>0</v>
      </c>
      <c r="H84">
        <v>0</v>
      </c>
      <c r="I84" t="s">
        <v>241</v>
      </c>
      <c r="J84">
        <v>0</v>
      </c>
      <c r="K84">
        <v>3</v>
      </c>
      <c r="L84">
        <v>2163288.9837000002</v>
      </c>
      <c r="M84">
        <v>0</v>
      </c>
      <c r="N84">
        <v>0</v>
      </c>
      <c r="O84">
        <v>0</v>
      </c>
      <c r="P84">
        <v>0</v>
      </c>
      <c r="Q84">
        <v>3</v>
      </c>
      <c r="R84">
        <f t="shared" si="7"/>
        <v>15</v>
      </c>
      <c r="S84">
        <v>2163288.9837000002</v>
      </c>
      <c r="T84">
        <v>97815.803</v>
      </c>
      <c r="U84">
        <v>293447.40899999999</v>
      </c>
      <c r="V84" t="s">
        <v>242</v>
      </c>
      <c r="W84" s="133">
        <v>41261</v>
      </c>
      <c r="X84" s="133">
        <v>41284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</v>
      </c>
      <c r="AE84" t="s">
        <v>259</v>
      </c>
      <c r="AF84" t="s">
        <v>244</v>
      </c>
      <c r="AG84" t="s">
        <v>245</v>
      </c>
      <c r="AH84">
        <v>311</v>
      </c>
      <c r="AI84" t="s">
        <v>393</v>
      </c>
      <c r="AJ84">
        <v>301</v>
      </c>
      <c r="AK84" t="s">
        <v>377</v>
      </c>
      <c r="AL84">
        <v>300</v>
      </c>
      <c r="AM84" t="s">
        <v>348</v>
      </c>
      <c r="AN84">
        <v>0</v>
      </c>
      <c r="AO84" t="s">
        <v>241</v>
      </c>
      <c r="AR84" t="s">
        <v>522</v>
      </c>
      <c r="AS84">
        <v>97815.84</v>
      </c>
      <c r="AT84">
        <v>97815.803</v>
      </c>
      <c r="AU84">
        <v>105</v>
      </c>
      <c r="AV84">
        <v>0</v>
      </c>
      <c r="AW84" t="s">
        <v>250</v>
      </c>
      <c r="AY84">
        <v>102589</v>
      </c>
      <c r="AZ84">
        <v>115413</v>
      </c>
      <c r="BA84">
        <v>128237</v>
      </c>
      <c r="BB84">
        <v>160296</v>
      </c>
      <c r="BC84">
        <v>0.1</v>
      </c>
      <c r="BD84">
        <v>860533798</v>
      </c>
      <c r="BE84" t="s">
        <v>251</v>
      </c>
      <c r="BG84" t="s">
        <v>523</v>
      </c>
      <c r="BH84">
        <v>130</v>
      </c>
      <c r="BI84">
        <v>400</v>
      </c>
      <c r="BJ84">
        <v>3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0</v>
      </c>
    </row>
    <row r="85" spans="1:80" x14ac:dyDescent="0.25">
      <c r="A85" t="s">
        <v>113</v>
      </c>
      <c r="B85">
        <f t="shared" si="4"/>
        <v>8</v>
      </c>
      <c r="C85" t="str">
        <f t="shared" si="5"/>
        <v>AS</v>
      </c>
      <c r="D85">
        <f t="shared" si="6"/>
        <v>0</v>
      </c>
      <c r="E85" t="s">
        <v>524</v>
      </c>
      <c r="F85">
        <v>0</v>
      </c>
      <c r="H85">
        <v>0</v>
      </c>
      <c r="I85" t="s">
        <v>241</v>
      </c>
      <c r="J85">
        <v>0</v>
      </c>
      <c r="K85">
        <v>1</v>
      </c>
      <c r="L85">
        <v>65616.273799999995</v>
      </c>
      <c r="M85">
        <v>0</v>
      </c>
      <c r="N85">
        <v>0</v>
      </c>
      <c r="O85">
        <v>0</v>
      </c>
      <c r="P85">
        <v>0</v>
      </c>
      <c r="Q85">
        <v>1</v>
      </c>
      <c r="R85">
        <f t="shared" si="7"/>
        <v>3</v>
      </c>
      <c r="S85">
        <v>65616.273799999995</v>
      </c>
      <c r="T85">
        <v>65616.377200000003</v>
      </c>
      <c r="U85">
        <v>65616.377200000003</v>
      </c>
      <c r="V85" t="s">
        <v>242</v>
      </c>
      <c r="W85" s="133">
        <v>41194</v>
      </c>
      <c r="X85" s="133">
        <v>41324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</v>
      </c>
      <c r="AE85" t="s">
        <v>275</v>
      </c>
      <c r="AF85" t="s">
        <v>244</v>
      </c>
      <c r="AG85" t="s">
        <v>245</v>
      </c>
      <c r="AH85" t="s">
        <v>113</v>
      </c>
      <c r="AI85" t="s">
        <v>525</v>
      </c>
      <c r="AJ85">
        <v>301</v>
      </c>
      <c r="AK85" t="s">
        <v>377</v>
      </c>
      <c r="AL85">
        <v>300</v>
      </c>
      <c r="AM85" t="s">
        <v>348</v>
      </c>
      <c r="AN85">
        <v>0</v>
      </c>
      <c r="AO85" t="s">
        <v>241</v>
      </c>
      <c r="AR85" t="s">
        <v>526</v>
      </c>
      <c r="AS85">
        <v>66426.240000000005</v>
      </c>
      <c r="AT85">
        <v>65616.377200000003</v>
      </c>
      <c r="AU85">
        <v>105</v>
      </c>
      <c r="AV85">
        <v>0</v>
      </c>
      <c r="AW85" t="s">
        <v>250</v>
      </c>
      <c r="AY85">
        <v>74470</v>
      </c>
      <c r="AZ85">
        <v>83779</v>
      </c>
      <c r="BA85">
        <v>93088</v>
      </c>
      <c r="BB85">
        <v>116360</v>
      </c>
      <c r="BC85">
        <v>0.1</v>
      </c>
      <c r="BD85">
        <v>860533798</v>
      </c>
      <c r="BE85" t="s">
        <v>251</v>
      </c>
      <c r="BG85" t="s">
        <v>527</v>
      </c>
      <c r="BH85">
        <v>60</v>
      </c>
      <c r="BI85">
        <v>250</v>
      </c>
      <c r="BJ85">
        <v>2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0</v>
      </c>
    </row>
    <row r="86" spans="1:80" x14ac:dyDescent="0.25">
      <c r="A86" t="s">
        <v>115</v>
      </c>
      <c r="B86">
        <f t="shared" si="4"/>
        <v>7</v>
      </c>
      <c r="C86" t="str">
        <f t="shared" si="5"/>
        <v>AS</v>
      </c>
      <c r="D86">
        <f t="shared" si="6"/>
        <v>0</v>
      </c>
      <c r="E86" t="s">
        <v>528</v>
      </c>
      <c r="F86">
        <v>0</v>
      </c>
      <c r="H86">
        <v>0</v>
      </c>
      <c r="I86" t="s">
        <v>241</v>
      </c>
      <c r="J86">
        <v>0</v>
      </c>
      <c r="K86">
        <v>8</v>
      </c>
      <c r="L86">
        <v>985075.87479999999</v>
      </c>
      <c r="M86">
        <v>0</v>
      </c>
      <c r="N86">
        <v>0</v>
      </c>
      <c r="O86">
        <v>0</v>
      </c>
      <c r="P86">
        <v>0</v>
      </c>
      <c r="Q86">
        <v>8</v>
      </c>
      <c r="R86">
        <f t="shared" si="7"/>
        <v>48</v>
      </c>
      <c r="S86">
        <v>985075.87479999999</v>
      </c>
      <c r="T86">
        <v>119525.60060000001</v>
      </c>
      <c r="U86">
        <v>956204.80480000004</v>
      </c>
      <c r="V86" t="s">
        <v>242</v>
      </c>
      <c r="W86" s="133">
        <v>41121</v>
      </c>
      <c r="X86" s="133">
        <v>41282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</v>
      </c>
      <c r="AE86" t="s">
        <v>415</v>
      </c>
      <c r="AF86" t="s">
        <v>244</v>
      </c>
      <c r="AG86" t="s">
        <v>245</v>
      </c>
      <c r="AH86" t="s">
        <v>115</v>
      </c>
      <c r="AI86" t="s">
        <v>529</v>
      </c>
      <c r="AJ86">
        <v>301</v>
      </c>
      <c r="AK86" t="s">
        <v>377</v>
      </c>
      <c r="AL86">
        <v>300</v>
      </c>
      <c r="AM86" t="s">
        <v>348</v>
      </c>
      <c r="AN86">
        <v>0</v>
      </c>
      <c r="AO86" t="s">
        <v>241</v>
      </c>
      <c r="AR86" t="s">
        <v>530</v>
      </c>
      <c r="AS86">
        <v>120846.48</v>
      </c>
      <c r="AT86">
        <v>119525.60060000001</v>
      </c>
      <c r="AU86">
        <v>105</v>
      </c>
      <c r="AV86">
        <v>0</v>
      </c>
      <c r="AW86" t="s">
        <v>250</v>
      </c>
      <c r="AY86">
        <v>138189</v>
      </c>
      <c r="AZ86">
        <v>155463</v>
      </c>
      <c r="BA86">
        <v>172737</v>
      </c>
      <c r="BB86">
        <v>215921</v>
      </c>
      <c r="BC86">
        <v>0.1</v>
      </c>
      <c r="BD86">
        <v>860533798</v>
      </c>
      <c r="BE86" t="s">
        <v>251</v>
      </c>
      <c r="BG86" t="s">
        <v>531</v>
      </c>
      <c r="BH86">
        <v>50</v>
      </c>
      <c r="BI86">
        <v>200</v>
      </c>
      <c r="BJ86">
        <v>9</v>
      </c>
      <c r="BK86">
        <v>0</v>
      </c>
      <c r="BL86">
        <v>6</v>
      </c>
      <c r="BM86">
        <v>0</v>
      </c>
      <c r="BN86">
        <v>0</v>
      </c>
      <c r="BO86">
        <v>0</v>
      </c>
      <c r="BP86">
        <v>0</v>
      </c>
    </row>
    <row r="87" spans="1:80" x14ac:dyDescent="0.25">
      <c r="A87">
        <v>203080304</v>
      </c>
      <c r="B87">
        <f t="shared" si="4"/>
        <v>9</v>
      </c>
      <c r="C87" t="str">
        <f t="shared" si="5"/>
        <v>20</v>
      </c>
      <c r="D87">
        <f t="shared" si="6"/>
        <v>1</v>
      </c>
      <c r="E87" t="s">
        <v>532</v>
      </c>
      <c r="F87">
        <v>0</v>
      </c>
      <c r="H87">
        <v>0</v>
      </c>
      <c r="I87" t="s">
        <v>241</v>
      </c>
      <c r="J87">
        <v>0</v>
      </c>
      <c r="K87">
        <v>455</v>
      </c>
      <c r="L87">
        <v>34719589.192599997</v>
      </c>
      <c r="M87">
        <v>200</v>
      </c>
      <c r="N87">
        <v>15267972.199999999</v>
      </c>
      <c r="O87">
        <v>25</v>
      </c>
      <c r="P87">
        <v>1908496.5249999999</v>
      </c>
      <c r="Q87">
        <v>630</v>
      </c>
      <c r="R87">
        <f t="shared" si="7"/>
        <v>3150</v>
      </c>
      <c r="S87">
        <v>48079064.867600001</v>
      </c>
      <c r="T87">
        <v>76339.861000000004</v>
      </c>
      <c r="U87">
        <v>48094112.43</v>
      </c>
      <c r="V87" t="s">
        <v>242</v>
      </c>
      <c r="W87" s="133">
        <v>41325</v>
      </c>
      <c r="X87" s="133">
        <v>41353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</v>
      </c>
      <c r="AE87" t="s">
        <v>259</v>
      </c>
      <c r="AF87" t="s">
        <v>244</v>
      </c>
      <c r="AG87" t="s">
        <v>245</v>
      </c>
      <c r="AH87">
        <v>258</v>
      </c>
      <c r="AI87" t="s">
        <v>376</v>
      </c>
      <c r="AJ87">
        <v>301</v>
      </c>
      <c r="AK87" t="s">
        <v>377</v>
      </c>
      <c r="AL87">
        <v>300</v>
      </c>
      <c r="AM87" t="s">
        <v>348</v>
      </c>
      <c r="AN87">
        <v>0</v>
      </c>
      <c r="AO87" t="s">
        <v>241</v>
      </c>
      <c r="AR87">
        <v>203080304</v>
      </c>
      <c r="AS87">
        <v>76392.498000000007</v>
      </c>
      <c r="AT87">
        <v>76339.861000000004</v>
      </c>
      <c r="AU87">
        <v>105</v>
      </c>
      <c r="AV87">
        <v>0</v>
      </c>
      <c r="AW87" t="s">
        <v>250</v>
      </c>
      <c r="AY87">
        <v>102589</v>
      </c>
      <c r="AZ87">
        <v>115413</v>
      </c>
      <c r="BA87">
        <v>120222</v>
      </c>
      <c r="BB87">
        <v>160296</v>
      </c>
      <c r="BC87">
        <v>0</v>
      </c>
      <c r="BD87">
        <v>860005223</v>
      </c>
      <c r="BE87" t="s">
        <v>267</v>
      </c>
      <c r="BG87" t="s">
        <v>532</v>
      </c>
      <c r="BH87">
        <v>0</v>
      </c>
      <c r="BI87">
        <v>0</v>
      </c>
      <c r="BJ87">
        <v>1466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0</v>
      </c>
    </row>
    <row r="88" spans="1:80" x14ac:dyDescent="0.25">
      <c r="A88">
        <v>203080305</v>
      </c>
      <c r="B88">
        <f t="shared" si="4"/>
        <v>9</v>
      </c>
      <c r="C88" t="str">
        <f t="shared" si="5"/>
        <v>20</v>
      </c>
      <c r="D88">
        <f t="shared" si="6"/>
        <v>1</v>
      </c>
      <c r="E88" t="s">
        <v>533</v>
      </c>
      <c r="F88">
        <v>0</v>
      </c>
      <c r="H88">
        <v>0</v>
      </c>
      <c r="I88" t="s">
        <v>241</v>
      </c>
      <c r="J88">
        <v>0</v>
      </c>
      <c r="K88">
        <v>15</v>
      </c>
      <c r="L88">
        <v>11701703.52</v>
      </c>
      <c r="M88">
        <v>0</v>
      </c>
      <c r="N88">
        <v>0</v>
      </c>
      <c r="O88">
        <v>4</v>
      </c>
      <c r="P88">
        <v>3120454.2719999999</v>
      </c>
      <c r="Q88">
        <v>11</v>
      </c>
      <c r="R88">
        <f t="shared" si="7"/>
        <v>605</v>
      </c>
      <c r="S88">
        <v>8581249.2479999997</v>
      </c>
      <c r="T88">
        <v>780113.56799999997</v>
      </c>
      <c r="U88">
        <v>8581249.2479999997</v>
      </c>
      <c r="V88" t="s">
        <v>242</v>
      </c>
      <c r="W88" s="133">
        <v>41270</v>
      </c>
      <c r="X88" s="133">
        <v>41340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13</v>
      </c>
      <c r="AE88" t="s">
        <v>254</v>
      </c>
      <c r="AF88" t="s">
        <v>244</v>
      </c>
      <c r="AG88" t="s">
        <v>245</v>
      </c>
      <c r="AH88">
        <v>315</v>
      </c>
      <c r="AI88" t="s">
        <v>401</v>
      </c>
      <c r="AJ88">
        <v>301</v>
      </c>
      <c r="AK88" t="s">
        <v>377</v>
      </c>
      <c r="AL88">
        <v>300</v>
      </c>
      <c r="AM88" t="s">
        <v>348</v>
      </c>
      <c r="AN88">
        <v>0</v>
      </c>
      <c r="AO88" t="s">
        <v>241</v>
      </c>
      <c r="AR88">
        <v>203080305</v>
      </c>
      <c r="AS88">
        <v>780113.56799999997</v>
      </c>
      <c r="AT88">
        <v>780113.56799999997</v>
      </c>
      <c r="AU88">
        <v>105</v>
      </c>
      <c r="AV88">
        <v>0</v>
      </c>
      <c r="AW88" t="s">
        <v>250</v>
      </c>
      <c r="AY88">
        <v>1131166</v>
      </c>
      <c r="AZ88">
        <v>1272562</v>
      </c>
      <c r="BA88">
        <v>1325585</v>
      </c>
      <c r="BB88">
        <v>1767447</v>
      </c>
      <c r="BC88">
        <v>0</v>
      </c>
      <c r="BD88">
        <v>860005223</v>
      </c>
      <c r="BE88" t="s">
        <v>267</v>
      </c>
      <c r="BG88" t="s">
        <v>533</v>
      </c>
      <c r="BH88">
        <v>0</v>
      </c>
      <c r="BI88">
        <v>0</v>
      </c>
      <c r="BJ88">
        <v>17</v>
      </c>
      <c r="BK88">
        <v>0</v>
      </c>
      <c r="BL88">
        <v>55</v>
      </c>
      <c r="BM88">
        <v>0</v>
      </c>
      <c r="BN88">
        <v>0</v>
      </c>
      <c r="BO88">
        <v>0</v>
      </c>
      <c r="BP88">
        <v>0</v>
      </c>
    </row>
    <row r="89" spans="1:80" x14ac:dyDescent="0.25">
      <c r="A89">
        <v>203080302</v>
      </c>
      <c r="B89">
        <f t="shared" si="4"/>
        <v>9</v>
      </c>
      <c r="C89" t="str">
        <f t="shared" si="5"/>
        <v>20</v>
      </c>
      <c r="D89">
        <f t="shared" si="6"/>
        <v>1</v>
      </c>
      <c r="E89" t="s">
        <v>534</v>
      </c>
      <c r="F89">
        <v>0</v>
      </c>
      <c r="H89">
        <v>0</v>
      </c>
      <c r="I89" t="s">
        <v>241</v>
      </c>
      <c r="J89">
        <v>0</v>
      </c>
      <c r="K89">
        <v>5</v>
      </c>
      <c r="L89">
        <v>497650.32659999997</v>
      </c>
      <c r="M89">
        <v>107</v>
      </c>
      <c r="N89">
        <v>10730699.4663</v>
      </c>
      <c r="O89">
        <v>33</v>
      </c>
      <c r="P89">
        <v>3309468.0597000001</v>
      </c>
      <c r="Q89">
        <v>79</v>
      </c>
      <c r="R89">
        <f t="shared" si="7"/>
        <v>474</v>
      </c>
      <c r="S89">
        <v>7918881.7331999997</v>
      </c>
      <c r="T89">
        <v>100286.9109</v>
      </c>
      <c r="U89">
        <v>7922665.9611</v>
      </c>
      <c r="V89" t="s">
        <v>242</v>
      </c>
      <c r="W89" s="133">
        <v>41325</v>
      </c>
      <c r="X89" s="133">
        <v>41353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</v>
      </c>
      <c r="AE89" t="s">
        <v>415</v>
      </c>
      <c r="AF89" t="s">
        <v>244</v>
      </c>
      <c r="AG89" t="s">
        <v>245</v>
      </c>
      <c r="AH89">
        <v>267</v>
      </c>
      <c r="AI89" t="s">
        <v>535</v>
      </c>
      <c r="AJ89">
        <v>301</v>
      </c>
      <c r="AK89" t="s">
        <v>377</v>
      </c>
      <c r="AL89">
        <v>300</v>
      </c>
      <c r="AM89" t="s">
        <v>348</v>
      </c>
      <c r="AN89">
        <v>0</v>
      </c>
      <c r="AO89" t="s">
        <v>241</v>
      </c>
      <c r="AR89">
        <v>203080302</v>
      </c>
      <c r="AS89">
        <v>100322.2776</v>
      </c>
      <c r="AT89">
        <v>100286.9109</v>
      </c>
      <c r="AU89">
        <v>105</v>
      </c>
      <c r="AV89">
        <v>0</v>
      </c>
      <c r="AW89" t="s">
        <v>250</v>
      </c>
      <c r="AY89">
        <v>138189</v>
      </c>
      <c r="AZ89">
        <v>155463</v>
      </c>
      <c r="BA89">
        <v>161941</v>
      </c>
      <c r="BB89">
        <v>215921</v>
      </c>
      <c r="BC89">
        <v>0</v>
      </c>
      <c r="BD89">
        <v>860005223</v>
      </c>
      <c r="BE89" t="s">
        <v>267</v>
      </c>
      <c r="BG89" t="s">
        <v>534</v>
      </c>
      <c r="BH89">
        <v>0</v>
      </c>
      <c r="BI89">
        <v>0</v>
      </c>
      <c r="BJ89">
        <v>80</v>
      </c>
      <c r="BK89">
        <v>0</v>
      </c>
      <c r="BL89">
        <v>6</v>
      </c>
      <c r="BM89">
        <v>0</v>
      </c>
      <c r="BN89">
        <v>0</v>
      </c>
      <c r="BO89">
        <v>0</v>
      </c>
      <c r="BP89">
        <v>0</v>
      </c>
    </row>
    <row r="90" spans="1:80" x14ac:dyDescent="0.25">
      <c r="A90">
        <v>191160</v>
      </c>
      <c r="B90">
        <f t="shared" si="4"/>
        <v>6</v>
      </c>
      <c r="C90" t="str">
        <f t="shared" si="5"/>
        <v>19</v>
      </c>
      <c r="D90">
        <f t="shared" si="6"/>
        <v>0</v>
      </c>
      <c r="E90" t="s">
        <v>536</v>
      </c>
      <c r="F90">
        <v>0</v>
      </c>
      <c r="H90">
        <v>0</v>
      </c>
      <c r="I90" t="s">
        <v>241</v>
      </c>
      <c r="J90">
        <v>0</v>
      </c>
      <c r="K90">
        <v>131</v>
      </c>
      <c r="L90">
        <v>9679852</v>
      </c>
      <c r="M90">
        <v>0</v>
      </c>
      <c r="N90">
        <v>0</v>
      </c>
      <c r="O90">
        <v>0</v>
      </c>
      <c r="P90">
        <v>0</v>
      </c>
      <c r="Q90">
        <v>131</v>
      </c>
      <c r="R90">
        <f t="shared" si="7"/>
        <v>524</v>
      </c>
      <c r="S90">
        <v>9679852</v>
      </c>
      <c r="T90">
        <v>73892</v>
      </c>
      <c r="U90">
        <v>9679852</v>
      </c>
      <c r="V90" t="s">
        <v>242</v>
      </c>
      <c r="W90" s="133">
        <v>41302</v>
      </c>
      <c r="X90" s="133">
        <v>41331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 t="s">
        <v>8</v>
      </c>
      <c r="AF90" t="s">
        <v>335</v>
      </c>
      <c r="AG90" t="s">
        <v>334</v>
      </c>
      <c r="AH90">
        <v>411</v>
      </c>
      <c r="AI90" t="s">
        <v>537</v>
      </c>
      <c r="AJ90">
        <v>401</v>
      </c>
      <c r="AK90" t="s">
        <v>328</v>
      </c>
      <c r="AL90">
        <v>400</v>
      </c>
      <c r="AM90" t="s">
        <v>329</v>
      </c>
      <c r="AN90">
        <v>0</v>
      </c>
      <c r="AO90" t="s">
        <v>241</v>
      </c>
      <c r="AR90">
        <v>0</v>
      </c>
      <c r="AS90">
        <v>73892</v>
      </c>
      <c r="AT90">
        <v>73892</v>
      </c>
      <c r="AU90">
        <v>105</v>
      </c>
      <c r="AV90">
        <v>0</v>
      </c>
      <c r="AW90" t="s">
        <v>250</v>
      </c>
      <c r="AY90">
        <v>85931</v>
      </c>
      <c r="AZ90">
        <v>95751</v>
      </c>
      <c r="BA90">
        <v>105572</v>
      </c>
      <c r="BB90">
        <v>122758</v>
      </c>
      <c r="BC90">
        <v>0</v>
      </c>
      <c r="BD90">
        <v>830136799</v>
      </c>
      <c r="BE90" t="s">
        <v>338</v>
      </c>
      <c r="BH90">
        <v>0</v>
      </c>
      <c r="BI90">
        <v>0</v>
      </c>
      <c r="BJ90">
        <v>131</v>
      </c>
      <c r="BK90">
        <v>0</v>
      </c>
      <c r="BL90">
        <v>4</v>
      </c>
      <c r="BM90">
        <v>0</v>
      </c>
      <c r="BN90">
        <v>0</v>
      </c>
      <c r="BO90">
        <v>0</v>
      </c>
      <c r="BP90">
        <v>0</v>
      </c>
    </row>
    <row r="91" spans="1:80" x14ac:dyDescent="0.25">
      <c r="A91" t="s">
        <v>538</v>
      </c>
      <c r="B91">
        <f t="shared" si="4"/>
        <v>9</v>
      </c>
      <c r="C91" t="str">
        <f t="shared" si="5"/>
        <v>GR</v>
      </c>
      <c r="D91">
        <f t="shared" si="6"/>
        <v>0</v>
      </c>
      <c r="E91" t="s">
        <v>539</v>
      </c>
      <c r="F91">
        <v>0</v>
      </c>
      <c r="H91">
        <v>0</v>
      </c>
      <c r="I91" t="s">
        <v>241</v>
      </c>
      <c r="J91">
        <v>0</v>
      </c>
      <c r="K91">
        <v>0</v>
      </c>
      <c r="L91">
        <v>0</v>
      </c>
      <c r="M91">
        <v>6</v>
      </c>
      <c r="N91">
        <v>4203840</v>
      </c>
      <c r="O91">
        <v>1</v>
      </c>
      <c r="P91">
        <v>714560</v>
      </c>
      <c r="Q91">
        <v>5</v>
      </c>
      <c r="R91">
        <f t="shared" si="7"/>
        <v>240</v>
      </c>
      <c r="S91">
        <v>3489280</v>
      </c>
      <c r="T91">
        <v>697856</v>
      </c>
      <c r="U91">
        <v>3489280</v>
      </c>
      <c r="V91" t="s">
        <v>242</v>
      </c>
      <c r="W91" s="133">
        <v>41346</v>
      </c>
      <c r="X91" s="133">
        <v>41340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13</v>
      </c>
      <c r="AE91" t="s">
        <v>254</v>
      </c>
      <c r="AF91" t="s">
        <v>483</v>
      </c>
      <c r="AG91" t="s">
        <v>326</v>
      </c>
      <c r="AH91">
        <v>412</v>
      </c>
      <c r="AI91" t="s">
        <v>327</v>
      </c>
      <c r="AJ91">
        <v>401</v>
      </c>
      <c r="AK91" t="s">
        <v>328</v>
      </c>
      <c r="AL91">
        <v>400</v>
      </c>
      <c r="AM91" t="s">
        <v>329</v>
      </c>
      <c r="AN91">
        <v>0</v>
      </c>
      <c r="AO91" t="s">
        <v>241</v>
      </c>
      <c r="AR91" t="s">
        <v>540</v>
      </c>
      <c r="AS91">
        <v>672800</v>
      </c>
      <c r="AT91">
        <v>697856</v>
      </c>
      <c r="AU91">
        <v>105</v>
      </c>
      <c r="AV91">
        <v>0</v>
      </c>
      <c r="AW91" t="s">
        <v>250</v>
      </c>
      <c r="AY91">
        <v>867756</v>
      </c>
      <c r="AZ91">
        <v>966928</v>
      </c>
      <c r="BA91">
        <v>1066100</v>
      </c>
      <c r="BB91">
        <v>1239651</v>
      </c>
      <c r="BC91">
        <v>0.1</v>
      </c>
      <c r="BD91">
        <v>890204118</v>
      </c>
      <c r="BE91" t="s">
        <v>331</v>
      </c>
      <c r="BG91" t="s">
        <v>541</v>
      </c>
      <c r="BH91">
        <v>2</v>
      </c>
      <c r="BI91">
        <v>15</v>
      </c>
      <c r="BJ91">
        <v>5</v>
      </c>
      <c r="BK91">
        <v>0</v>
      </c>
      <c r="BL91">
        <v>48</v>
      </c>
      <c r="BM91">
        <v>0</v>
      </c>
      <c r="BN91">
        <v>0</v>
      </c>
      <c r="BO91">
        <v>0</v>
      </c>
      <c r="BP91">
        <v>0</v>
      </c>
    </row>
    <row r="92" spans="1:80" x14ac:dyDescent="0.25">
      <c r="A92" t="s">
        <v>542</v>
      </c>
      <c r="B92">
        <f t="shared" si="4"/>
        <v>11</v>
      </c>
      <c r="C92" t="str">
        <f t="shared" si="5"/>
        <v>GR</v>
      </c>
      <c r="D92">
        <f t="shared" si="6"/>
        <v>0</v>
      </c>
      <c r="E92" t="s">
        <v>543</v>
      </c>
      <c r="F92">
        <v>0</v>
      </c>
      <c r="H92">
        <v>0</v>
      </c>
      <c r="I92" t="s">
        <v>241</v>
      </c>
      <c r="J92">
        <v>0</v>
      </c>
      <c r="K92">
        <v>17</v>
      </c>
      <c r="L92">
        <v>1662681.8925000001</v>
      </c>
      <c r="M92">
        <v>25</v>
      </c>
      <c r="N92">
        <v>2444700</v>
      </c>
      <c r="O92">
        <v>8</v>
      </c>
      <c r="P92">
        <v>782303.98979999998</v>
      </c>
      <c r="Q92">
        <v>34</v>
      </c>
      <c r="R92">
        <f t="shared" si="7"/>
        <v>136</v>
      </c>
      <c r="S92">
        <v>3325077.9027</v>
      </c>
      <c r="T92">
        <v>97787.999599999996</v>
      </c>
      <c r="U92">
        <v>3324791.9863999998</v>
      </c>
      <c r="V92" t="s">
        <v>242</v>
      </c>
      <c r="W92" s="133">
        <v>41346</v>
      </c>
      <c r="X92" s="133">
        <v>41353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</v>
      </c>
      <c r="AE92" t="s">
        <v>432</v>
      </c>
      <c r="AF92" t="s">
        <v>433</v>
      </c>
      <c r="AG92" t="s">
        <v>434</v>
      </c>
      <c r="AH92">
        <v>413</v>
      </c>
      <c r="AI92" t="s">
        <v>544</v>
      </c>
      <c r="AJ92">
        <v>401</v>
      </c>
      <c r="AK92" t="s">
        <v>328</v>
      </c>
      <c r="AL92">
        <v>400</v>
      </c>
      <c r="AM92" t="s">
        <v>329</v>
      </c>
      <c r="AN92">
        <v>0</v>
      </c>
      <c r="AO92" t="s">
        <v>241</v>
      </c>
      <c r="AR92" t="s">
        <v>545</v>
      </c>
      <c r="AS92">
        <v>97788</v>
      </c>
      <c r="AT92">
        <v>97787.999599999996</v>
      </c>
      <c r="AU92">
        <v>9</v>
      </c>
      <c r="AV92">
        <v>16</v>
      </c>
      <c r="AW92" t="s">
        <v>250</v>
      </c>
      <c r="AY92">
        <v>121560</v>
      </c>
      <c r="AZ92">
        <v>135452</v>
      </c>
      <c r="BA92">
        <v>149345</v>
      </c>
      <c r="BB92">
        <v>173657</v>
      </c>
      <c r="BC92">
        <v>0.1</v>
      </c>
      <c r="BD92">
        <v>890204118</v>
      </c>
      <c r="BE92" t="s">
        <v>331</v>
      </c>
      <c r="BG92" t="s">
        <v>546</v>
      </c>
      <c r="BH92">
        <v>0</v>
      </c>
      <c r="BI92">
        <v>20</v>
      </c>
      <c r="BJ92">
        <v>35</v>
      </c>
      <c r="BK92">
        <v>0</v>
      </c>
      <c r="BL92">
        <v>4</v>
      </c>
      <c r="BM92">
        <v>0</v>
      </c>
      <c r="BN92">
        <v>0</v>
      </c>
      <c r="BO92">
        <v>0</v>
      </c>
      <c r="BP92">
        <v>0</v>
      </c>
    </row>
    <row r="93" spans="1:80" x14ac:dyDescent="0.25">
      <c r="A93" t="s">
        <v>547</v>
      </c>
      <c r="B93">
        <f t="shared" si="4"/>
        <v>8</v>
      </c>
      <c r="C93" t="str">
        <f t="shared" si="5"/>
        <v>GR</v>
      </c>
      <c r="D93">
        <f t="shared" si="6"/>
        <v>0</v>
      </c>
      <c r="E93" t="s">
        <v>548</v>
      </c>
      <c r="F93">
        <v>0</v>
      </c>
      <c r="H93">
        <v>0</v>
      </c>
      <c r="I93" t="s">
        <v>241</v>
      </c>
      <c r="J93">
        <v>0</v>
      </c>
      <c r="K93">
        <v>1</v>
      </c>
      <c r="L93">
        <v>84564</v>
      </c>
      <c r="M93">
        <v>20</v>
      </c>
      <c r="N93">
        <v>1628640</v>
      </c>
      <c r="O93">
        <v>7</v>
      </c>
      <c r="P93">
        <v>587772</v>
      </c>
      <c r="Q93">
        <v>14</v>
      </c>
      <c r="R93">
        <f t="shared" si="7"/>
        <v>56</v>
      </c>
      <c r="S93">
        <v>1125432</v>
      </c>
      <c r="T93">
        <v>80388</v>
      </c>
      <c r="U93">
        <v>1125432</v>
      </c>
      <c r="V93" t="s">
        <v>242</v>
      </c>
      <c r="W93" s="133">
        <v>41346</v>
      </c>
      <c r="X93" s="133">
        <v>41351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</v>
      </c>
      <c r="AE93" t="s">
        <v>440</v>
      </c>
      <c r="AF93" t="s">
        <v>325</v>
      </c>
      <c r="AG93" t="s">
        <v>326</v>
      </c>
      <c r="AH93">
        <v>414</v>
      </c>
      <c r="AI93" t="s">
        <v>549</v>
      </c>
      <c r="AJ93">
        <v>401</v>
      </c>
      <c r="AK93" t="s">
        <v>328</v>
      </c>
      <c r="AL93">
        <v>400</v>
      </c>
      <c r="AM93" t="s">
        <v>329</v>
      </c>
      <c r="AN93">
        <v>0</v>
      </c>
      <c r="AO93" t="s">
        <v>241</v>
      </c>
      <c r="AR93" t="s">
        <v>550</v>
      </c>
      <c r="AS93">
        <v>78300</v>
      </c>
      <c r="AT93">
        <v>80388</v>
      </c>
      <c r="AU93">
        <v>9</v>
      </c>
      <c r="AV93">
        <v>16</v>
      </c>
      <c r="AW93" t="s">
        <v>250</v>
      </c>
      <c r="AY93">
        <v>102257</v>
      </c>
      <c r="AZ93">
        <v>113944</v>
      </c>
      <c r="BA93">
        <v>125631</v>
      </c>
      <c r="BB93">
        <v>146082</v>
      </c>
      <c r="BC93">
        <v>0.1</v>
      </c>
      <c r="BD93">
        <v>890204118</v>
      </c>
      <c r="BE93" t="s">
        <v>331</v>
      </c>
      <c r="BG93" t="s">
        <v>551</v>
      </c>
      <c r="BH93">
        <v>20</v>
      </c>
      <c r="BI93">
        <v>150</v>
      </c>
      <c r="BJ93">
        <v>14</v>
      </c>
      <c r="BK93">
        <v>0</v>
      </c>
      <c r="BL93">
        <v>4</v>
      </c>
      <c r="BM93">
        <v>0</v>
      </c>
      <c r="BN93">
        <v>0</v>
      </c>
      <c r="BO93">
        <v>0</v>
      </c>
      <c r="BP93">
        <v>0</v>
      </c>
    </row>
    <row r="94" spans="1:80" x14ac:dyDescent="0.25">
      <c r="A94" t="s">
        <v>552</v>
      </c>
      <c r="B94">
        <f t="shared" si="4"/>
        <v>8</v>
      </c>
      <c r="C94" t="str">
        <f t="shared" si="5"/>
        <v>GR</v>
      </c>
      <c r="D94">
        <f t="shared" si="6"/>
        <v>0</v>
      </c>
      <c r="E94" t="s">
        <v>553</v>
      </c>
      <c r="F94">
        <v>0</v>
      </c>
      <c r="H94">
        <v>0</v>
      </c>
      <c r="I94" t="s">
        <v>241</v>
      </c>
      <c r="J94">
        <v>0</v>
      </c>
      <c r="K94">
        <v>52</v>
      </c>
      <c r="L94">
        <v>3841977.2467</v>
      </c>
      <c r="M94">
        <v>50</v>
      </c>
      <c r="N94">
        <v>3416200</v>
      </c>
      <c r="O94">
        <v>37</v>
      </c>
      <c r="P94">
        <v>2717773.4035</v>
      </c>
      <c r="Q94">
        <v>65</v>
      </c>
      <c r="R94">
        <f t="shared" si="7"/>
        <v>260</v>
      </c>
      <c r="S94">
        <v>4540403.8432</v>
      </c>
      <c r="T94">
        <v>69912.162400000001</v>
      </c>
      <c r="U94">
        <v>4544290.5559999999</v>
      </c>
      <c r="V94" t="s">
        <v>242</v>
      </c>
      <c r="W94" s="133">
        <v>41346</v>
      </c>
      <c r="X94" s="133">
        <v>41351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 t="s">
        <v>8</v>
      </c>
      <c r="AF94" t="s">
        <v>325</v>
      </c>
      <c r="AG94" t="s">
        <v>326</v>
      </c>
      <c r="AH94">
        <v>411</v>
      </c>
      <c r="AI94" t="s">
        <v>537</v>
      </c>
      <c r="AJ94">
        <v>401</v>
      </c>
      <c r="AK94" t="s">
        <v>328</v>
      </c>
      <c r="AL94">
        <v>400</v>
      </c>
      <c r="AM94" t="s">
        <v>329</v>
      </c>
      <c r="AN94">
        <v>0</v>
      </c>
      <c r="AO94" t="s">
        <v>241</v>
      </c>
      <c r="AR94" t="s">
        <v>554</v>
      </c>
      <c r="AS94">
        <v>68324</v>
      </c>
      <c r="AT94">
        <v>69912.162400000001</v>
      </c>
      <c r="AU94">
        <v>9</v>
      </c>
      <c r="AV94">
        <v>16</v>
      </c>
      <c r="AW94" t="s">
        <v>250</v>
      </c>
      <c r="AY94">
        <v>85931</v>
      </c>
      <c r="AZ94">
        <v>95751</v>
      </c>
      <c r="BA94">
        <v>105572</v>
      </c>
      <c r="BB94">
        <v>122758</v>
      </c>
      <c r="BC94">
        <v>0.1</v>
      </c>
      <c r="BD94">
        <v>890204118</v>
      </c>
      <c r="BE94" t="s">
        <v>331</v>
      </c>
      <c r="BG94" t="s">
        <v>555</v>
      </c>
      <c r="BH94">
        <v>30</v>
      </c>
      <c r="BI94">
        <v>300</v>
      </c>
      <c r="BJ94">
        <v>66</v>
      </c>
      <c r="BK94">
        <v>0</v>
      </c>
      <c r="BL94">
        <v>4</v>
      </c>
      <c r="BM94">
        <v>0</v>
      </c>
      <c r="BN94">
        <v>0</v>
      </c>
      <c r="BO94">
        <v>0</v>
      </c>
      <c r="BP94">
        <v>0</v>
      </c>
    </row>
    <row r="95" spans="1:80" x14ac:dyDescent="0.25">
      <c r="A95" t="s">
        <v>556</v>
      </c>
      <c r="B95">
        <f t="shared" si="4"/>
        <v>7</v>
      </c>
      <c r="C95" t="str">
        <f t="shared" si="5"/>
        <v>RC</v>
      </c>
      <c r="D95">
        <f t="shared" si="6"/>
        <v>0</v>
      </c>
      <c r="E95" t="s">
        <v>557</v>
      </c>
      <c r="F95">
        <v>0</v>
      </c>
      <c r="H95">
        <v>0</v>
      </c>
      <c r="I95" t="s">
        <v>241</v>
      </c>
      <c r="J95">
        <v>0</v>
      </c>
      <c r="K95">
        <v>229</v>
      </c>
      <c r="L95">
        <v>4628193.5626999997</v>
      </c>
      <c r="M95">
        <v>210</v>
      </c>
      <c r="N95">
        <v>4227090</v>
      </c>
      <c r="O95">
        <v>178</v>
      </c>
      <c r="P95">
        <v>3582349.0173999998</v>
      </c>
      <c r="Q95">
        <v>261</v>
      </c>
      <c r="R95">
        <f t="shared" si="7"/>
        <v>783</v>
      </c>
      <c r="S95">
        <v>5272934.5453000003</v>
      </c>
      <c r="T95">
        <v>20127.575799999999</v>
      </c>
      <c r="U95">
        <v>5253297.2838000003</v>
      </c>
      <c r="V95" t="s">
        <v>242</v>
      </c>
      <c r="W95" s="133">
        <v>41351</v>
      </c>
      <c r="X95" s="133">
        <v>41353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</v>
      </c>
      <c r="AE95" t="s">
        <v>275</v>
      </c>
      <c r="AF95" t="s">
        <v>244</v>
      </c>
      <c r="AG95" t="s">
        <v>245</v>
      </c>
      <c r="AH95">
        <v>541</v>
      </c>
      <c r="AI95" t="s">
        <v>558</v>
      </c>
      <c r="AJ95">
        <v>504</v>
      </c>
      <c r="AK95" t="s">
        <v>559</v>
      </c>
      <c r="AL95">
        <v>500</v>
      </c>
      <c r="AM95" t="s">
        <v>305</v>
      </c>
      <c r="AN95">
        <v>0</v>
      </c>
      <c r="AO95" t="s">
        <v>241</v>
      </c>
      <c r="AR95" t="s">
        <v>560</v>
      </c>
      <c r="AS95">
        <v>20129</v>
      </c>
      <c r="AT95">
        <v>20127.575799999999</v>
      </c>
      <c r="AU95">
        <v>9</v>
      </c>
      <c r="AV95">
        <v>16</v>
      </c>
      <c r="AW95" t="s">
        <v>250</v>
      </c>
      <c r="AY95">
        <v>26981</v>
      </c>
      <c r="AZ95">
        <v>29938</v>
      </c>
      <c r="BA95">
        <v>32894</v>
      </c>
      <c r="BB95">
        <v>36960</v>
      </c>
      <c r="BC95">
        <v>0.1</v>
      </c>
      <c r="BD95">
        <v>832006328</v>
      </c>
      <c r="BE95" t="s">
        <v>313</v>
      </c>
      <c r="BG95" t="s">
        <v>561</v>
      </c>
      <c r="BH95">
        <v>0</v>
      </c>
      <c r="BI95">
        <v>0</v>
      </c>
      <c r="BJ95">
        <v>261</v>
      </c>
      <c r="BK95">
        <v>0</v>
      </c>
      <c r="BL95">
        <v>3</v>
      </c>
      <c r="BM95">
        <v>0</v>
      </c>
      <c r="BN95">
        <v>0</v>
      </c>
      <c r="BO95">
        <v>0</v>
      </c>
      <c r="BP95">
        <v>0</v>
      </c>
    </row>
    <row r="96" spans="1:80" x14ac:dyDescent="0.25">
      <c r="A96" t="s">
        <v>562</v>
      </c>
      <c r="B96">
        <f t="shared" si="4"/>
        <v>6</v>
      </c>
      <c r="C96" t="str">
        <f t="shared" si="5"/>
        <v>RC</v>
      </c>
      <c r="D96">
        <f t="shared" si="6"/>
        <v>0</v>
      </c>
      <c r="E96" t="s">
        <v>563</v>
      </c>
      <c r="F96">
        <v>0</v>
      </c>
      <c r="H96">
        <v>0</v>
      </c>
      <c r="I96" t="s">
        <v>241</v>
      </c>
      <c r="J96">
        <v>0</v>
      </c>
      <c r="K96">
        <v>166</v>
      </c>
      <c r="L96">
        <v>4159957.8613999998</v>
      </c>
      <c r="M96">
        <v>300</v>
      </c>
      <c r="N96">
        <v>8473151.4169999994</v>
      </c>
      <c r="O96">
        <v>179</v>
      </c>
      <c r="P96">
        <v>5055709.3537999997</v>
      </c>
      <c r="Q96">
        <v>287</v>
      </c>
      <c r="R96">
        <f t="shared" si="7"/>
        <v>1722</v>
      </c>
      <c r="S96">
        <v>7577399.9245999996</v>
      </c>
      <c r="T96">
        <v>28243.917700000002</v>
      </c>
      <c r="U96">
        <v>8106004.3799000001</v>
      </c>
      <c r="V96" t="s">
        <v>242</v>
      </c>
      <c r="W96" s="133">
        <v>41351</v>
      </c>
      <c r="X96" s="133">
        <v>41353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</v>
      </c>
      <c r="AE96" t="s">
        <v>415</v>
      </c>
      <c r="AF96" t="s">
        <v>244</v>
      </c>
      <c r="AG96" t="s">
        <v>245</v>
      </c>
      <c r="AH96">
        <v>542</v>
      </c>
      <c r="AI96" t="s">
        <v>564</v>
      </c>
      <c r="AJ96">
        <v>504</v>
      </c>
      <c r="AK96" t="s">
        <v>559</v>
      </c>
      <c r="AL96">
        <v>500</v>
      </c>
      <c r="AM96" t="s">
        <v>305</v>
      </c>
      <c r="AN96">
        <v>0</v>
      </c>
      <c r="AO96" t="s">
        <v>241</v>
      </c>
      <c r="AR96" t="s">
        <v>565</v>
      </c>
      <c r="AS96">
        <v>28243.985000000001</v>
      </c>
      <c r="AT96">
        <v>28243.917700000002</v>
      </c>
      <c r="AU96">
        <v>9</v>
      </c>
      <c r="AV96">
        <v>16</v>
      </c>
      <c r="AW96" t="s">
        <v>250</v>
      </c>
      <c r="AY96">
        <v>41449</v>
      </c>
      <c r="AZ96">
        <v>45991</v>
      </c>
      <c r="BA96">
        <v>50533</v>
      </c>
      <c r="BB96">
        <v>56779</v>
      </c>
      <c r="BC96">
        <v>0.1</v>
      </c>
      <c r="BD96">
        <v>832006328</v>
      </c>
      <c r="BE96" t="s">
        <v>313</v>
      </c>
      <c r="BG96" t="s">
        <v>566</v>
      </c>
      <c r="BH96">
        <v>90</v>
      </c>
      <c r="BI96">
        <v>400</v>
      </c>
      <c r="BJ96">
        <v>288</v>
      </c>
      <c r="BK96">
        <v>0</v>
      </c>
      <c r="BL96">
        <v>6</v>
      </c>
      <c r="BM96">
        <v>0</v>
      </c>
      <c r="BN96">
        <v>0</v>
      </c>
      <c r="BO96">
        <v>0</v>
      </c>
      <c r="BP96">
        <v>0</v>
      </c>
    </row>
    <row r="97" spans="1:68" x14ac:dyDescent="0.25">
      <c r="A97">
        <v>121102</v>
      </c>
      <c r="B97">
        <f t="shared" si="4"/>
        <v>6</v>
      </c>
      <c r="C97" t="str">
        <f t="shared" si="5"/>
        <v>12</v>
      </c>
      <c r="D97">
        <f t="shared" si="6"/>
        <v>0</v>
      </c>
      <c r="E97" t="s">
        <v>567</v>
      </c>
      <c r="F97">
        <v>0</v>
      </c>
      <c r="H97">
        <v>0</v>
      </c>
      <c r="I97" t="s">
        <v>241</v>
      </c>
      <c r="J97">
        <v>0</v>
      </c>
      <c r="K97">
        <v>99</v>
      </c>
      <c r="L97">
        <v>5255769.4968999997</v>
      </c>
      <c r="M97">
        <v>0</v>
      </c>
      <c r="N97">
        <v>0</v>
      </c>
      <c r="O97">
        <v>17</v>
      </c>
      <c r="P97">
        <v>899308.56460000004</v>
      </c>
      <c r="Q97">
        <v>82</v>
      </c>
      <c r="R97">
        <f t="shared" si="7"/>
        <v>246</v>
      </c>
      <c r="S97">
        <v>4356460.9323000005</v>
      </c>
      <c r="T97">
        <v>52900.503799999999</v>
      </c>
      <c r="U97">
        <v>4337841.3115999997</v>
      </c>
      <c r="V97" t="s">
        <v>242</v>
      </c>
      <c r="W97" s="133">
        <v>40989</v>
      </c>
      <c r="X97" s="133">
        <v>41353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</v>
      </c>
      <c r="AE97" t="s">
        <v>275</v>
      </c>
      <c r="AF97" t="s">
        <v>244</v>
      </c>
      <c r="AG97" t="s">
        <v>245</v>
      </c>
      <c r="AH97">
        <v>541</v>
      </c>
      <c r="AI97" t="s">
        <v>558</v>
      </c>
      <c r="AJ97">
        <v>504</v>
      </c>
      <c r="AK97" t="s">
        <v>559</v>
      </c>
      <c r="AL97">
        <v>500</v>
      </c>
      <c r="AM97" t="s">
        <v>305</v>
      </c>
      <c r="AN97">
        <v>0</v>
      </c>
      <c r="AO97" t="s">
        <v>241</v>
      </c>
      <c r="AR97" t="s">
        <v>568</v>
      </c>
      <c r="AS97">
        <v>52947.45</v>
      </c>
      <c r="AT97">
        <v>52900.503799999999</v>
      </c>
      <c r="AU97">
        <v>9</v>
      </c>
      <c r="AV97">
        <v>16</v>
      </c>
      <c r="AW97" t="s">
        <v>250</v>
      </c>
      <c r="AY97">
        <v>92932</v>
      </c>
      <c r="AZ97">
        <v>103116</v>
      </c>
      <c r="BA97">
        <v>113301</v>
      </c>
      <c r="BB97">
        <v>127304</v>
      </c>
      <c r="BC97">
        <v>0.1</v>
      </c>
      <c r="BD97">
        <v>832006328</v>
      </c>
      <c r="BE97" t="s">
        <v>313</v>
      </c>
      <c r="BG97" t="s">
        <v>569</v>
      </c>
      <c r="BH97">
        <v>0</v>
      </c>
      <c r="BI97">
        <v>0</v>
      </c>
      <c r="BJ97">
        <v>82</v>
      </c>
      <c r="BK97">
        <v>0</v>
      </c>
      <c r="BL97">
        <v>3</v>
      </c>
      <c r="BM97">
        <v>0</v>
      </c>
      <c r="BN97">
        <v>0</v>
      </c>
      <c r="BO97">
        <v>0</v>
      </c>
      <c r="BP97">
        <v>0</v>
      </c>
    </row>
    <row r="98" spans="1:68" x14ac:dyDescent="0.25">
      <c r="A98">
        <v>121103</v>
      </c>
      <c r="B98">
        <f t="shared" si="4"/>
        <v>6</v>
      </c>
      <c r="C98" t="str">
        <f t="shared" si="5"/>
        <v>12</v>
      </c>
      <c r="D98">
        <f t="shared" si="6"/>
        <v>0</v>
      </c>
      <c r="E98" t="s">
        <v>570</v>
      </c>
      <c r="F98">
        <v>0</v>
      </c>
      <c r="H98">
        <v>0</v>
      </c>
      <c r="I98" t="s">
        <v>241</v>
      </c>
      <c r="J98">
        <v>0</v>
      </c>
      <c r="K98">
        <v>203</v>
      </c>
      <c r="L98">
        <v>19980513.248</v>
      </c>
      <c r="M98">
        <v>0</v>
      </c>
      <c r="N98">
        <v>0</v>
      </c>
      <c r="O98">
        <v>11</v>
      </c>
      <c r="P98">
        <v>1050387.3611000001</v>
      </c>
      <c r="Q98">
        <v>192</v>
      </c>
      <c r="R98">
        <f t="shared" si="7"/>
        <v>1152</v>
      </c>
      <c r="S98">
        <v>18930125.8869</v>
      </c>
      <c r="T98">
        <v>95489.7601</v>
      </c>
      <c r="U98">
        <v>18334033.939199999</v>
      </c>
      <c r="V98" t="s">
        <v>242</v>
      </c>
      <c r="W98" s="133">
        <v>40989</v>
      </c>
      <c r="X98" s="133">
        <v>41351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</v>
      </c>
      <c r="AE98" t="s">
        <v>415</v>
      </c>
      <c r="AF98" t="s">
        <v>244</v>
      </c>
      <c r="AG98" t="s">
        <v>245</v>
      </c>
      <c r="AH98">
        <v>542</v>
      </c>
      <c r="AI98" t="s">
        <v>564</v>
      </c>
      <c r="AJ98">
        <v>504</v>
      </c>
      <c r="AK98" t="s">
        <v>559</v>
      </c>
      <c r="AL98">
        <v>500</v>
      </c>
      <c r="AM98" t="s">
        <v>305</v>
      </c>
      <c r="AN98">
        <v>0</v>
      </c>
      <c r="AO98" t="s">
        <v>241</v>
      </c>
      <c r="AR98" t="s">
        <v>571</v>
      </c>
      <c r="AS98">
        <v>95591.27</v>
      </c>
      <c r="AT98">
        <v>95489.7601</v>
      </c>
      <c r="AU98">
        <v>9</v>
      </c>
      <c r="AV98">
        <v>16</v>
      </c>
      <c r="AW98" t="s">
        <v>250</v>
      </c>
      <c r="AY98">
        <v>163436</v>
      </c>
      <c r="AZ98">
        <v>181347</v>
      </c>
      <c r="BA98">
        <v>199258</v>
      </c>
      <c r="BB98">
        <v>223885</v>
      </c>
      <c r="BC98">
        <v>0.1</v>
      </c>
      <c r="BD98">
        <v>832006328</v>
      </c>
      <c r="BE98" t="s">
        <v>313</v>
      </c>
      <c r="BG98" t="s">
        <v>572</v>
      </c>
      <c r="BH98">
        <v>0</v>
      </c>
      <c r="BI98">
        <v>0</v>
      </c>
      <c r="BJ98">
        <v>194</v>
      </c>
      <c r="BK98">
        <v>0</v>
      </c>
      <c r="BL98">
        <v>6</v>
      </c>
      <c r="BM98">
        <v>0</v>
      </c>
      <c r="BN98">
        <v>0</v>
      </c>
      <c r="BO98">
        <v>0</v>
      </c>
      <c r="BP98">
        <v>0</v>
      </c>
    </row>
    <row r="99" spans="1:68" x14ac:dyDescent="0.25">
      <c r="A99" t="s">
        <v>573</v>
      </c>
      <c r="B99">
        <f t="shared" si="4"/>
        <v>7</v>
      </c>
      <c r="C99" t="str">
        <f t="shared" si="5"/>
        <v>GR</v>
      </c>
      <c r="D99">
        <f t="shared" si="6"/>
        <v>0</v>
      </c>
      <c r="E99" t="s">
        <v>574</v>
      </c>
      <c r="F99">
        <v>0</v>
      </c>
      <c r="H99">
        <v>0</v>
      </c>
      <c r="I99" t="s">
        <v>241</v>
      </c>
      <c r="J99">
        <v>0</v>
      </c>
      <c r="K99">
        <v>9</v>
      </c>
      <c r="L99">
        <v>656398.86140000005</v>
      </c>
      <c r="M99">
        <v>0</v>
      </c>
      <c r="N99">
        <v>0</v>
      </c>
      <c r="O99">
        <v>8</v>
      </c>
      <c r="P99">
        <v>583465.65119999996</v>
      </c>
      <c r="Q99">
        <v>1</v>
      </c>
      <c r="R99">
        <f t="shared" si="7"/>
        <v>4</v>
      </c>
      <c r="S99">
        <v>72933.210200000001</v>
      </c>
      <c r="T99">
        <v>72933.206399999995</v>
      </c>
      <c r="U99">
        <v>72933.206399999995</v>
      </c>
      <c r="V99" t="s">
        <v>242</v>
      </c>
      <c r="W99" s="133">
        <v>41326</v>
      </c>
      <c r="X99" s="133">
        <v>41353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 t="s">
        <v>8</v>
      </c>
      <c r="AF99" t="s">
        <v>325</v>
      </c>
      <c r="AG99" t="s">
        <v>326</v>
      </c>
      <c r="AH99">
        <v>431</v>
      </c>
      <c r="AI99" t="s">
        <v>575</v>
      </c>
      <c r="AJ99">
        <v>403</v>
      </c>
      <c r="AK99" t="s">
        <v>576</v>
      </c>
      <c r="AL99">
        <v>400</v>
      </c>
      <c r="AM99" t="s">
        <v>329</v>
      </c>
      <c r="AN99">
        <v>0</v>
      </c>
      <c r="AO99" t="s">
        <v>241</v>
      </c>
      <c r="AR99" t="s">
        <v>577</v>
      </c>
      <c r="AS99">
        <v>77836</v>
      </c>
      <c r="AT99">
        <v>72933.206399999995</v>
      </c>
      <c r="AU99">
        <v>9</v>
      </c>
      <c r="AV99">
        <v>16</v>
      </c>
      <c r="AW99" t="s">
        <v>250</v>
      </c>
      <c r="AY99">
        <v>82412</v>
      </c>
      <c r="AZ99">
        <v>91830</v>
      </c>
      <c r="BA99">
        <v>101249</v>
      </c>
      <c r="BB99">
        <v>117731</v>
      </c>
      <c r="BC99">
        <v>0.1</v>
      </c>
      <c r="BD99">
        <v>890204118</v>
      </c>
      <c r="BE99" t="s">
        <v>331</v>
      </c>
      <c r="BG99" t="s">
        <v>578</v>
      </c>
      <c r="BH99">
        <v>10</v>
      </c>
      <c r="BI99">
        <v>100</v>
      </c>
      <c r="BJ99">
        <v>1</v>
      </c>
      <c r="BK99">
        <v>0</v>
      </c>
      <c r="BL99">
        <v>4</v>
      </c>
      <c r="BM99">
        <v>0</v>
      </c>
      <c r="BN99">
        <v>0</v>
      </c>
      <c r="BO99">
        <v>0</v>
      </c>
      <c r="BP99">
        <v>0</v>
      </c>
    </row>
    <row r="100" spans="1:68" x14ac:dyDescent="0.25">
      <c r="A100" t="s">
        <v>579</v>
      </c>
      <c r="B100">
        <f t="shared" si="4"/>
        <v>8</v>
      </c>
      <c r="C100" t="str">
        <f t="shared" si="5"/>
        <v>GR</v>
      </c>
      <c r="D100">
        <f t="shared" si="6"/>
        <v>0</v>
      </c>
      <c r="E100" t="s">
        <v>580</v>
      </c>
      <c r="F100">
        <v>0</v>
      </c>
      <c r="H100">
        <v>0</v>
      </c>
      <c r="I100" t="s">
        <v>241</v>
      </c>
      <c r="J100">
        <v>0</v>
      </c>
      <c r="K100">
        <v>8</v>
      </c>
      <c r="L100">
        <v>5906720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f t="shared" si="7"/>
        <v>384</v>
      </c>
      <c r="S100">
        <v>5906720</v>
      </c>
      <c r="T100">
        <v>740776</v>
      </c>
      <c r="U100">
        <v>5926208</v>
      </c>
      <c r="V100" t="s">
        <v>242</v>
      </c>
      <c r="W100" s="133">
        <v>41239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13</v>
      </c>
      <c r="AE100" t="s">
        <v>254</v>
      </c>
      <c r="AF100" t="s">
        <v>325</v>
      </c>
      <c r="AG100" t="s">
        <v>326</v>
      </c>
      <c r="AH100">
        <v>432</v>
      </c>
      <c r="AI100" t="s">
        <v>581</v>
      </c>
      <c r="AJ100">
        <v>403</v>
      </c>
      <c r="AK100" t="s">
        <v>576</v>
      </c>
      <c r="AL100">
        <v>400</v>
      </c>
      <c r="AM100" t="s">
        <v>329</v>
      </c>
      <c r="AN100">
        <v>0</v>
      </c>
      <c r="AO100" t="s">
        <v>241</v>
      </c>
      <c r="AR100" t="s">
        <v>582</v>
      </c>
      <c r="AS100">
        <v>750520</v>
      </c>
      <c r="AT100">
        <v>740776</v>
      </c>
      <c r="AU100">
        <v>9</v>
      </c>
      <c r="AV100">
        <v>16</v>
      </c>
      <c r="AW100" t="s">
        <v>250</v>
      </c>
      <c r="AY100">
        <v>818044</v>
      </c>
      <c r="AZ100">
        <v>911535</v>
      </c>
      <c r="BA100">
        <v>1005025</v>
      </c>
      <c r="BB100">
        <v>1168634</v>
      </c>
      <c r="BC100">
        <v>0.1</v>
      </c>
      <c r="BD100">
        <v>890204118</v>
      </c>
      <c r="BE100" t="s">
        <v>331</v>
      </c>
      <c r="BG100" t="s">
        <v>583</v>
      </c>
      <c r="BH100">
        <v>1</v>
      </c>
      <c r="BI100">
        <v>6</v>
      </c>
      <c r="BJ100">
        <v>10</v>
      </c>
      <c r="BK100">
        <v>0</v>
      </c>
      <c r="BL100">
        <v>48</v>
      </c>
      <c r="BM100">
        <v>0</v>
      </c>
      <c r="BN100">
        <v>0</v>
      </c>
      <c r="BO100">
        <v>0</v>
      </c>
      <c r="BP100">
        <v>0</v>
      </c>
    </row>
    <row r="101" spans="1:68" x14ac:dyDescent="0.25">
      <c r="A101" t="s">
        <v>584</v>
      </c>
      <c r="B101">
        <f t="shared" si="4"/>
        <v>10</v>
      </c>
      <c r="C101" t="str">
        <f t="shared" si="5"/>
        <v>GR</v>
      </c>
      <c r="D101">
        <f t="shared" si="6"/>
        <v>0</v>
      </c>
      <c r="E101" t="s">
        <v>585</v>
      </c>
      <c r="F101">
        <v>0</v>
      </c>
      <c r="H101">
        <v>0</v>
      </c>
      <c r="I101" t="s">
        <v>241</v>
      </c>
      <c r="J101">
        <v>0</v>
      </c>
      <c r="K101">
        <v>4</v>
      </c>
      <c r="L101">
        <v>405824.38919999998</v>
      </c>
      <c r="M101">
        <v>10</v>
      </c>
      <c r="N101">
        <v>1008040</v>
      </c>
      <c r="O101">
        <v>5</v>
      </c>
      <c r="P101">
        <v>503796.76400000002</v>
      </c>
      <c r="Q101">
        <v>9</v>
      </c>
      <c r="R101">
        <f t="shared" si="7"/>
        <v>36</v>
      </c>
      <c r="S101">
        <v>910067.62520000001</v>
      </c>
      <c r="T101">
        <v>100799.0392</v>
      </c>
      <c r="U101">
        <v>907191.35279999999</v>
      </c>
      <c r="V101" t="s">
        <v>242</v>
      </c>
      <c r="W101" s="133">
        <v>41353</v>
      </c>
      <c r="X101" s="133">
        <v>41353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 t="s">
        <v>432</v>
      </c>
      <c r="AF101" t="s">
        <v>433</v>
      </c>
      <c r="AG101" t="s">
        <v>434</v>
      </c>
      <c r="AH101">
        <v>433</v>
      </c>
      <c r="AI101" t="s">
        <v>586</v>
      </c>
      <c r="AJ101">
        <v>403</v>
      </c>
      <c r="AK101" t="s">
        <v>576</v>
      </c>
      <c r="AL101">
        <v>400</v>
      </c>
      <c r="AM101" t="s">
        <v>329</v>
      </c>
      <c r="AN101">
        <v>0</v>
      </c>
      <c r="AO101" t="s">
        <v>241</v>
      </c>
      <c r="AR101" t="s">
        <v>587</v>
      </c>
      <c r="AS101">
        <v>100804</v>
      </c>
      <c r="AT101">
        <v>100799.0392</v>
      </c>
      <c r="AU101">
        <v>9</v>
      </c>
      <c r="AV101">
        <v>16</v>
      </c>
      <c r="AW101" t="s">
        <v>250</v>
      </c>
      <c r="AY101">
        <v>109556</v>
      </c>
      <c r="AZ101">
        <v>122076</v>
      </c>
      <c r="BA101">
        <v>134597</v>
      </c>
      <c r="BB101">
        <v>156508</v>
      </c>
      <c r="BC101">
        <v>0.1</v>
      </c>
      <c r="BD101">
        <v>890204118</v>
      </c>
      <c r="BE101" t="s">
        <v>331</v>
      </c>
      <c r="BG101" t="s">
        <v>588</v>
      </c>
      <c r="BH101">
        <v>20</v>
      </c>
      <c r="BI101">
        <v>150</v>
      </c>
      <c r="BJ101">
        <v>10</v>
      </c>
      <c r="BK101">
        <v>0</v>
      </c>
      <c r="BL101">
        <v>4</v>
      </c>
      <c r="BM101">
        <v>0</v>
      </c>
      <c r="BN101">
        <v>0</v>
      </c>
      <c r="BO101">
        <v>0</v>
      </c>
      <c r="BP101">
        <v>0</v>
      </c>
    </row>
    <row r="102" spans="1:68" x14ac:dyDescent="0.25">
      <c r="A102" t="s">
        <v>589</v>
      </c>
      <c r="B102">
        <f t="shared" si="4"/>
        <v>7</v>
      </c>
      <c r="C102" t="str">
        <f t="shared" si="5"/>
        <v>GR</v>
      </c>
      <c r="D102">
        <f t="shared" si="6"/>
        <v>0</v>
      </c>
      <c r="E102" t="s">
        <v>590</v>
      </c>
      <c r="F102">
        <v>0</v>
      </c>
      <c r="H102">
        <v>0</v>
      </c>
      <c r="I102" t="s">
        <v>241</v>
      </c>
      <c r="J102">
        <v>0</v>
      </c>
      <c r="K102">
        <v>0</v>
      </c>
      <c r="L102">
        <v>0</v>
      </c>
      <c r="M102">
        <v>20</v>
      </c>
      <c r="N102">
        <v>1653000</v>
      </c>
      <c r="O102">
        <v>4</v>
      </c>
      <c r="P102">
        <v>343824</v>
      </c>
      <c r="Q102">
        <v>16</v>
      </c>
      <c r="R102">
        <f t="shared" si="7"/>
        <v>64</v>
      </c>
      <c r="S102">
        <v>1309176</v>
      </c>
      <c r="T102">
        <v>81823.5</v>
      </c>
      <c r="U102">
        <v>1309176</v>
      </c>
      <c r="V102" t="s">
        <v>242</v>
      </c>
      <c r="W102" s="133">
        <v>41346</v>
      </c>
      <c r="X102" s="133">
        <v>41346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</v>
      </c>
      <c r="AE102" t="s">
        <v>440</v>
      </c>
      <c r="AF102" t="s">
        <v>325</v>
      </c>
      <c r="AG102" t="s">
        <v>326</v>
      </c>
      <c r="AH102">
        <v>434</v>
      </c>
      <c r="AI102" t="s">
        <v>591</v>
      </c>
      <c r="AJ102">
        <v>403</v>
      </c>
      <c r="AK102" t="s">
        <v>576</v>
      </c>
      <c r="AL102">
        <v>400</v>
      </c>
      <c r="AM102" t="s">
        <v>329</v>
      </c>
      <c r="AN102">
        <v>0</v>
      </c>
      <c r="AO102" t="s">
        <v>241</v>
      </c>
      <c r="AR102" t="s">
        <v>592</v>
      </c>
      <c r="AS102">
        <v>79344</v>
      </c>
      <c r="AT102">
        <v>81823.5</v>
      </c>
      <c r="AU102">
        <v>9</v>
      </c>
      <c r="AV102">
        <v>16</v>
      </c>
      <c r="AW102" t="s">
        <v>250</v>
      </c>
      <c r="AY102">
        <v>92159</v>
      </c>
      <c r="AZ102">
        <v>102692</v>
      </c>
      <c r="BA102">
        <v>113224</v>
      </c>
      <c r="BB102">
        <v>131656</v>
      </c>
      <c r="BC102">
        <v>0.1</v>
      </c>
      <c r="BD102">
        <v>890204118</v>
      </c>
      <c r="BE102" t="s">
        <v>331</v>
      </c>
      <c r="BG102" t="s">
        <v>593</v>
      </c>
      <c r="BH102">
        <v>20</v>
      </c>
      <c r="BI102">
        <v>100</v>
      </c>
      <c r="BJ102">
        <v>16</v>
      </c>
      <c r="BK102">
        <v>0</v>
      </c>
      <c r="BL102">
        <v>4</v>
      </c>
      <c r="BM102">
        <v>0</v>
      </c>
      <c r="BN102">
        <v>0</v>
      </c>
      <c r="BO102">
        <v>0</v>
      </c>
      <c r="BP102">
        <v>0</v>
      </c>
    </row>
    <row r="103" spans="1:68" x14ac:dyDescent="0.25">
      <c r="A103">
        <v>203020104</v>
      </c>
      <c r="B103">
        <f t="shared" si="4"/>
        <v>9</v>
      </c>
      <c r="C103" t="str">
        <f t="shared" si="5"/>
        <v>20</v>
      </c>
      <c r="D103">
        <f t="shared" si="6"/>
        <v>1</v>
      </c>
      <c r="E103" t="s">
        <v>594</v>
      </c>
      <c r="F103">
        <v>0</v>
      </c>
      <c r="H103">
        <v>0</v>
      </c>
      <c r="I103" t="s">
        <v>241</v>
      </c>
      <c r="J103">
        <v>0</v>
      </c>
      <c r="K103">
        <v>127</v>
      </c>
      <c r="L103">
        <v>12717311.243000001</v>
      </c>
      <c r="M103">
        <v>0</v>
      </c>
      <c r="N103">
        <v>0</v>
      </c>
      <c r="O103">
        <v>0</v>
      </c>
      <c r="P103">
        <v>0</v>
      </c>
      <c r="Q103">
        <v>127</v>
      </c>
      <c r="R103">
        <f t="shared" si="7"/>
        <v>635</v>
      </c>
      <c r="S103">
        <v>12717311.243000001</v>
      </c>
      <c r="T103">
        <v>100136.30899999999</v>
      </c>
      <c r="U103">
        <v>12717311.243000001</v>
      </c>
      <c r="V103" t="s">
        <v>242</v>
      </c>
      <c r="W103" s="133">
        <v>41243</v>
      </c>
      <c r="X103" s="133">
        <v>41331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</v>
      </c>
      <c r="AE103" t="s">
        <v>259</v>
      </c>
      <c r="AF103" t="s">
        <v>244</v>
      </c>
      <c r="AG103" t="s">
        <v>245</v>
      </c>
      <c r="AH103">
        <v>238</v>
      </c>
      <c r="AI103" t="s">
        <v>595</v>
      </c>
      <c r="AJ103">
        <v>202</v>
      </c>
      <c r="AK103" t="s">
        <v>247</v>
      </c>
      <c r="AL103">
        <v>200</v>
      </c>
      <c r="AM103" t="s">
        <v>248</v>
      </c>
      <c r="AN103">
        <v>0</v>
      </c>
      <c r="AO103" t="s">
        <v>241</v>
      </c>
      <c r="AR103">
        <v>203020104</v>
      </c>
      <c r="AS103">
        <v>100136.30899999999</v>
      </c>
      <c r="AT103">
        <v>100136.30899999999</v>
      </c>
      <c r="AU103">
        <v>105</v>
      </c>
      <c r="AV103">
        <v>0</v>
      </c>
      <c r="AW103" t="s">
        <v>250</v>
      </c>
      <c r="AY103">
        <v>100136</v>
      </c>
      <c r="AZ103">
        <v>0</v>
      </c>
      <c r="BA103">
        <v>0</v>
      </c>
      <c r="BB103">
        <v>0</v>
      </c>
      <c r="BC103">
        <v>0</v>
      </c>
      <c r="BD103">
        <v>860005223</v>
      </c>
      <c r="BE103" t="s">
        <v>267</v>
      </c>
      <c r="BG103" t="s">
        <v>594</v>
      </c>
      <c r="BH103">
        <v>0</v>
      </c>
      <c r="BI103">
        <v>0</v>
      </c>
      <c r="BJ103">
        <v>210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0</v>
      </c>
    </row>
    <row r="104" spans="1:68" x14ac:dyDescent="0.25">
      <c r="A104">
        <v>203020105</v>
      </c>
      <c r="B104">
        <f t="shared" si="4"/>
        <v>9</v>
      </c>
      <c r="C104" t="str">
        <f t="shared" si="5"/>
        <v>20</v>
      </c>
      <c r="D104">
        <f t="shared" si="6"/>
        <v>1</v>
      </c>
      <c r="E104" t="s">
        <v>596</v>
      </c>
      <c r="F104">
        <v>0</v>
      </c>
      <c r="H104">
        <v>0</v>
      </c>
      <c r="I104" t="s">
        <v>241</v>
      </c>
      <c r="J104">
        <v>0</v>
      </c>
      <c r="K104">
        <v>12</v>
      </c>
      <c r="L104">
        <v>12509116.788000001</v>
      </c>
      <c r="M104">
        <v>0</v>
      </c>
      <c r="N104">
        <v>0</v>
      </c>
      <c r="O104">
        <v>0</v>
      </c>
      <c r="P104">
        <v>0</v>
      </c>
      <c r="Q104">
        <v>12</v>
      </c>
      <c r="R104">
        <f t="shared" si="7"/>
        <v>660</v>
      </c>
      <c r="S104">
        <v>12509116.788000001</v>
      </c>
      <c r="T104">
        <v>1042426.399</v>
      </c>
      <c r="U104">
        <v>12509116.788000001</v>
      </c>
      <c r="V104" t="s">
        <v>242</v>
      </c>
      <c r="W104" s="133">
        <v>41236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</v>
      </c>
      <c r="AE104" t="s">
        <v>254</v>
      </c>
      <c r="AF104" t="s">
        <v>244</v>
      </c>
      <c r="AG104" t="s">
        <v>245</v>
      </c>
      <c r="AH104">
        <v>239</v>
      </c>
      <c r="AI104" t="s">
        <v>597</v>
      </c>
      <c r="AJ104">
        <v>202</v>
      </c>
      <c r="AK104" t="s">
        <v>247</v>
      </c>
      <c r="AL104">
        <v>200</v>
      </c>
      <c r="AM104" t="s">
        <v>248</v>
      </c>
      <c r="AN104">
        <v>0</v>
      </c>
      <c r="AO104" t="s">
        <v>241</v>
      </c>
      <c r="AR104">
        <v>203020105</v>
      </c>
      <c r="AS104">
        <v>1042426.399</v>
      </c>
      <c r="AT104">
        <v>1042426.399</v>
      </c>
      <c r="AU104">
        <v>105</v>
      </c>
      <c r="AV104">
        <v>0</v>
      </c>
      <c r="AW104" t="s">
        <v>250</v>
      </c>
      <c r="AY104">
        <v>1042426</v>
      </c>
      <c r="AZ104">
        <v>0</v>
      </c>
      <c r="BA104">
        <v>0</v>
      </c>
      <c r="BB104">
        <v>0</v>
      </c>
      <c r="BC104">
        <v>0</v>
      </c>
      <c r="BD104">
        <v>860005223</v>
      </c>
      <c r="BE104" t="s">
        <v>267</v>
      </c>
      <c r="BG104" t="s">
        <v>596</v>
      </c>
      <c r="BH104">
        <v>0</v>
      </c>
      <c r="BI104">
        <v>0</v>
      </c>
      <c r="BJ104">
        <v>12</v>
      </c>
      <c r="BK104">
        <v>0</v>
      </c>
      <c r="BL104">
        <v>55</v>
      </c>
      <c r="BM104">
        <v>0</v>
      </c>
      <c r="BN104">
        <v>0</v>
      </c>
      <c r="BO104">
        <v>0</v>
      </c>
      <c r="BP104">
        <v>0</v>
      </c>
    </row>
    <row r="105" spans="1:68" x14ac:dyDescent="0.25">
      <c r="A105">
        <v>203020102</v>
      </c>
      <c r="B105">
        <f t="shared" si="4"/>
        <v>9</v>
      </c>
      <c r="C105" t="str">
        <f t="shared" si="5"/>
        <v>20</v>
      </c>
      <c r="D105">
        <f t="shared" si="6"/>
        <v>1</v>
      </c>
      <c r="E105" t="s">
        <v>598</v>
      </c>
      <c r="F105">
        <v>0</v>
      </c>
      <c r="H105">
        <v>0</v>
      </c>
      <c r="I105" t="s">
        <v>241</v>
      </c>
      <c r="J105">
        <v>0</v>
      </c>
      <c r="K105">
        <v>46</v>
      </c>
      <c r="L105">
        <v>5773247.0568000004</v>
      </c>
      <c r="M105">
        <v>0</v>
      </c>
      <c r="N105">
        <v>0</v>
      </c>
      <c r="O105">
        <v>3</v>
      </c>
      <c r="P105">
        <v>376516.11239999998</v>
      </c>
      <c r="Q105">
        <v>43</v>
      </c>
      <c r="R105">
        <f t="shared" si="7"/>
        <v>258</v>
      </c>
      <c r="S105">
        <v>5396730.9444000004</v>
      </c>
      <c r="T105">
        <v>125505.3708</v>
      </c>
      <c r="U105">
        <v>5396730.9444000004</v>
      </c>
      <c r="V105" t="s">
        <v>242</v>
      </c>
      <c r="W105" s="133">
        <v>41243</v>
      </c>
      <c r="X105" s="133">
        <v>41340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</v>
      </c>
      <c r="AE105" t="s">
        <v>415</v>
      </c>
      <c r="AF105" t="s">
        <v>244</v>
      </c>
      <c r="AG105" t="s">
        <v>245</v>
      </c>
      <c r="AH105">
        <v>230</v>
      </c>
      <c r="AI105" t="s">
        <v>599</v>
      </c>
      <c r="AJ105">
        <v>202</v>
      </c>
      <c r="AK105" t="s">
        <v>247</v>
      </c>
      <c r="AL105">
        <v>200</v>
      </c>
      <c r="AM105" t="s">
        <v>248</v>
      </c>
      <c r="AN105">
        <v>0</v>
      </c>
      <c r="AO105" t="s">
        <v>241</v>
      </c>
      <c r="AR105">
        <v>203020102</v>
      </c>
      <c r="AS105">
        <v>125505.3708</v>
      </c>
      <c r="AT105">
        <v>125505.3708</v>
      </c>
      <c r="AU105">
        <v>105</v>
      </c>
      <c r="AV105">
        <v>0</v>
      </c>
      <c r="AW105" t="s">
        <v>250</v>
      </c>
      <c r="AY105">
        <v>127750</v>
      </c>
      <c r="AZ105">
        <v>0</v>
      </c>
      <c r="BA105">
        <v>0</v>
      </c>
      <c r="BB105">
        <v>0</v>
      </c>
      <c r="BC105">
        <v>0</v>
      </c>
      <c r="BD105">
        <v>860005223</v>
      </c>
      <c r="BE105" t="s">
        <v>267</v>
      </c>
      <c r="BG105" t="s">
        <v>598</v>
      </c>
      <c r="BH105">
        <v>0</v>
      </c>
      <c r="BI105">
        <v>0</v>
      </c>
      <c r="BJ105">
        <v>43</v>
      </c>
      <c r="BK105">
        <v>0</v>
      </c>
      <c r="BL105">
        <v>6</v>
      </c>
      <c r="BM105">
        <v>0</v>
      </c>
      <c r="BN105">
        <v>0</v>
      </c>
      <c r="BO105">
        <v>0</v>
      </c>
      <c r="BP105">
        <v>0</v>
      </c>
    </row>
    <row r="106" spans="1:68" x14ac:dyDescent="0.25">
      <c r="A106">
        <v>203020304</v>
      </c>
      <c r="B106">
        <f t="shared" si="4"/>
        <v>9</v>
      </c>
      <c r="C106" t="str">
        <f t="shared" si="5"/>
        <v>20</v>
      </c>
      <c r="D106">
        <f t="shared" si="6"/>
        <v>1</v>
      </c>
      <c r="E106" t="s">
        <v>600</v>
      </c>
      <c r="F106">
        <v>0</v>
      </c>
      <c r="H106">
        <v>0</v>
      </c>
      <c r="I106" t="s">
        <v>241</v>
      </c>
      <c r="J106">
        <v>0</v>
      </c>
      <c r="K106">
        <v>225</v>
      </c>
      <c r="L106">
        <v>21239371.6875</v>
      </c>
      <c r="M106">
        <v>0</v>
      </c>
      <c r="N106">
        <v>0</v>
      </c>
      <c r="O106">
        <v>54</v>
      </c>
      <c r="P106">
        <v>5097449.2050000001</v>
      </c>
      <c r="Q106">
        <v>171</v>
      </c>
      <c r="R106">
        <f t="shared" si="7"/>
        <v>855</v>
      </c>
      <c r="S106">
        <v>16141922.4825</v>
      </c>
      <c r="T106">
        <v>94397.207500000004</v>
      </c>
      <c r="U106">
        <v>16141922.4825</v>
      </c>
      <c r="V106" t="s">
        <v>242</v>
      </c>
      <c r="W106" s="133">
        <v>41269</v>
      </c>
      <c r="X106" s="133">
        <v>41352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</v>
      </c>
      <c r="AE106" t="s">
        <v>259</v>
      </c>
      <c r="AF106" t="s">
        <v>244</v>
      </c>
      <c r="AG106" t="s">
        <v>245</v>
      </c>
      <c r="AH106">
        <v>238</v>
      </c>
      <c r="AI106" t="s">
        <v>595</v>
      </c>
      <c r="AJ106">
        <v>202</v>
      </c>
      <c r="AK106" t="s">
        <v>247</v>
      </c>
      <c r="AL106">
        <v>200</v>
      </c>
      <c r="AM106" t="s">
        <v>248</v>
      </c>
      <c r="AN106">
        <v>0</v>
      </c>
      <c r="AO106" t="s">
        <v>241</v>
      </c>
      <c r="AR106">
        <v>203020304</v>
      </c>
      <c r="AS106">
        <v>94397.200500000006</v>
      </c>
      <c r="AT106">
        <v>94397.207500000004</v>
      </c>
      <c r="AU106">
        <v>105</v>
      </c>
      <c r="AV106">
        <v>0</v>
      </c>
      <c r="AW106" t="s">
        <v>250</v>
      </c>
      <c r="AY106">
        <v>223659</v>
      </c>
      <c r="AZ106">
        <v>143142</v>
      </c>
      <c r="BA106">
        <v>161034</v>
      </c>
      <c r="BB106">
        <v>178927</v>
      </c>
      <c r="BC106">
        <v>0</v>
      </c>
      <c r="BD106">
        <v>860005223</v>
      </c>
      <c r="BE106" t="s">
        <v>267</v>
      </c>
      <c r="BG106" t="s">
        <v>600</v>
      </c>
      <c r="BH106">
        <v>0</v>
      </c>
      <c r="BI106">
        <v>0</v>
      </c>
      <c r="BJ106">
        <v>334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0</v>
      </c>
    </row>
    <row r="107" spans="1:68" x14ac:dyDescent="0.25">
      <c r="A107">
        <v>203020305</v>
      </c>
      <c r="B107">
        <f t="shared" si="4"/>
        <v>9</v>
      </c>
      <c r="C107" t="str">
        <f t="shared" si="5"/>
        <v>20</v>
      </c>
      <c r="D107">
        <f t="shared" si="6"/>
        <v>1</v>
      </c>
      <c r="E107" t="s">
        <v>601</v>
      </c>
      <c r="F107">
        <v>0</v>
      </c>
      <c r="H107">
        <v>0</v>
      </c>
      <c r="I107" t="s">
        <v>241</v>
      </c>
      <c r="J107">
        <v>0</v>
      </c>
      <c r="K107">
        <v>36</v>
      </c>
      <c r="L107">
        <v>35254664.162100002</v>
      </c>
      <c r="M107">
        <v>20</v>
      </c>
      <c r="N107">
        <v>19585923.903999999</v>
      </c>
      <c r="O107">
        <v>46</v>
      </c>
      <c r="P107">
        <v>45047624.979199998</v>
      </c>
      <c r="Q107">
        <v>10</v>
      </c>
      <c r="R107">
        <f t="shared" si="7"/>
        <v>550</v>
      </c>
      <c r="S107">
        <v>9792963.0868999995</v>
      </c>
      <c r="T107">
        <v>979296.19519999996</v>
      </c>
      <c r="U107">
        <v>9792961.9519999996</v>
      </c>
      <c r="V107" t="s">
        <v>242</v>
      </c>
      <c r="W107" s="133">
        <v>41320</v>
      </c>
      <c r="X107" s="133">
        <v>41353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 t="s">
        <v>254</v>
      </c>
      <c r="AF107" t="s">
        <v>244</v>
      </c>
      <c r="AG107" t="s">
        <v>245</v>
      </c>
      <c r="AH107">
        <v>239</v>
      </c>
      <c r="AI107" t="s">
        <v>597</v>
      </c>
      <c r="AJ107">
        <v>202</v>
      </c>
      <c r="AK107" t="s">
        <v>247</v>
      </c>
      <c r="AL107">
        <v>200</v>
      </c>
      <c r="AM107" t="s">
        <v>248</v>
      </c>
      <c r="AN107">
        <v>0</v>
      </c>
      <c r="AO107" t="s">
        <v>241</v>
      </c>
      <c r="AR107">
        <v>203020305</v>
      </c>
      <c r="AS107">
        <v>979296.17249999999</v>
      </c>
      <c r="AT107">
        <v>979296.19519999996</v>
      </c>
      <c r="AU107">
        <v>105</v>
      </c>
      <c r="AV107">
        <v>0</v>
      </c>
      <c r="AW107" t="s">
        <v>250</v>
      </c>
      <c r="AY107">
        <v>2247710</v>
      </c>
      <c r="AZ107">
        <v>1438534</v>
      </c>
      <c r="BA107">
        <v>1618351</v>
      </c>
      <c r="BB107">
        <v>1798168</v>
      </c>
      <c r="BC107">
        <v>0</v>
      </c>
      <c r="BD107">
        <v>860005223</v>
      </c>
      <c r="BE107" t="s">
        <v>267</v>
      </c>
      <c r="BG107" t="s">
        <v>601</v>
      </c>
      <c r="BH107">
        <v>0</v>
      </c>
      <c r="BI107">
        <v>0</v>
      </c>
      <c r="BJ107">
        <v>10</v>
      </c>
      <c r="BK107">
        <v>0</v>
      </c>
      <c r="BL107">
        <v>55</v>
      </c>
      <c r="BM107">
        <v>0</v>
      </c>
      <c r="BN107">
        <v>0</v>
      </c>
      <c r="BO107">
        <v>0</v>
      </c>
      <c r="BP107">
        <v>0</v>
      </c>
    </row>
    <row r="108" spans="1:68" x14ac:dyDescent="0.25">
      <c r="A108">
        <v>203020302</v>
      </c>
      <c r="B108">
        <f t="shared" si="4"/>
        <v>9</v>
      </c>
      <c r="C108" t="str">
        <f t="shared" si="5"/>
        <v>20</v>
      </c>
      <c r="D108">
        <f t="shared" si="6"/>
        <v>1</v>
      </c>
      <c r="E108" t="s">
        <v>602</v>
      </c>
      <c r="F108">
        <v>0</v>
      </c>
      <c r="H108">
        <v>0</v>
      </c>
      <c r="I108" t="s">
        <v>241</v>
      </c>
      <c r="J108">
        <v>0</v>
      </c>
      <c r="K108">
        <v>25</v>
      </c>
      <c r="L108">
        <v>3048197.9249999998</v>
      </c>
      <c r="M108">
        <v>47</v>
      </c>
      <c r="N108">
        <v>5730612.0990000004</v>
      </c>
      <c r="O108">
        <v>71</v>
      </c>
      <c r="P108">
        <v>8656882.1070000008</v>
      </c>
      <c r="Q108">
        <v>1</v>
      </c>
      <c r="R108">
        <f t="shared" si="7"/>
        <v>6</v>
      </c>
      <c r="S108">
        <v>121927.917</v>
      </c>
      <c r="T108">
        <v>121927.917</v>
      </c>
      <c r="U108">
        <v>121927.917</v>
      </c>
      <c r="V108" t="s">
        <v>242</v>
      </c>
      <c r="W108" s="133">
        <v>41325</v>
      </c>
      <c r="X108" s="133">
        <v>41352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</v>
      </c>
      <c r="AE108" t="s">
        <v>415</v>
      </c>
      <c r="AF108" t="s">
        <v>244</v>
      </c>
      <c r="AG108" t="s">
        <v>245</v>
      </c>
      <c r="AH108">
        <v>230</v>
      </c>
      <c r="AI108" t="s">
        <v>599</v>
      </c>
      <c r="AJ108">
        <v>202</v>
      </c>
      <c r="AK108" t="s">
        <v>247</v>
      </c>
      <c r="AL108">
        <v>200</v>
      </c>
      <c r="AM108" t="s">
        <v>248</v>
      </c>
      <c r="AN108">
        <v>0</v>
      </c>
      <c r="AO108" t="s">
        <v>241</v>
      </c>
      <c r="AR108">
        <v>203020302</v>
      </c>
      <c r="AS108">
        <v>121927.917</v>
      </c>
      <c r="AT108">
        <v>121927.917</v>
      </c>
      <c r="AU108">
        <v>105</v>
      </c>
      <c r="AV108">
        <v>0</v>
      </c>
      <c r="AW108" t="s">
        <v>250</v>
      </c>
      <c r="AY108">
        <v>271696</v>
      </c>
      <c r="AZ108">
        <v>173885</v>
      </c>
      <c r="BA108">
        <v>195621</v>
      </c>
      <c r="BB108">
        <v>217357</v>
      </c>
      <c r="BC108">
        <v>0</v>
      </c>
      <c r="BD108">
        <v>860005223</v>
      </c>
      <c r="BE108" t="s">
        <v>267</v>
      </c>
      <c r="BG108" t="s">
        <v>602</v>
      </c>
      <c r="BH108">
        <v>0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0</v>
      </c>
    </row>
    <row r="109" spans="1:68" x14ac:dyDescent="0.25">
      <c r="A109" t="s">
        <v>40</v>
      </c>
      <c r="B109">
        <f t="shared" si="4"/>
        <v>7</v>
      </c>
      <c r="C109" t="str">
        <f t="shared" si="5"/>
        <v>AD</v>
      </c>
      <c r="D109">
        <f t="shared" si="6"/>
        <v>0</v>
      </c>
      <c r="E109" t="s">
        <v>603</v>
      </c>
      <c r="F109">
        <v>0</v>
      </c>
      <c r="H109">
        <v>0</v>
      </c>
      <c r="I109" t="s">
        <v>241</v>
      </c>
      <c r="J109">
        <v>0</v>
      </c>
      <c r="K109">
        <v>1</v>
      </c>
      <c r="L109">
        <v>151109.90669999999</v>
      </c>
      <c r="M109">
        <v>0</v>
      </c>
      <c r="N109">
        <v>0</v>
      </c>
      <c r="O109">
        <v>0</v>
      </c>
      <c r="P109">
        <v>0</v>
      </c>
      <c r="Q109">
        <v>1</v>
      </c>
      <c r="R109">
        <f t="shared" si="7"/>
        <v>6</v>
      </c>
      <c r="S109">
        <v>151109.90669999999</v>
      </c>
      <c r="T109">
        <v>144438.7732</v>
      </c>
      <c r="U109">
        <v>144438.7732</v>
      </c>
      <c r="V109" t="s">
        <v>242</v>
      </c>
      <c r="W109" s="133">
        <v>41194</v>
      </c>
      <c r="X109" s="133">
        <v>41311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</v>
      </c>
      <c r="AE109" t="s">
        <v>415</v>
      </c>
      <c r="AF109" t="s">
        <v>244</v>
      </c>
      <c r="AG109" t="s">
        <v>245</v>
      </c>
      <c r="AH109">
        <v>223</v>
      </c>
      <c r="AI109" t="s">
        <v>604</v>
      </c>
      <c r="AJ109">
        <v>202</v>
      </c>
      <c r="AK109" t="s">
        <v>247</v>
      </c>
      <c r="AL109">
        <v>200</v>
      </c>
      <c r="AM109" t="s">
        <v>248</v>
      </c>
      <c r="AN109">
        <v>0</v>
      </c>
      <c r="AO109" t="s">
        <v>241</v>
      </c>
      <c r="AR109" t="s">
        <v>605</v>
      </c>
      <c r="AS109">
        <v>145033.64000000001</v>
      </c>
      <c r="AT109">
        <v>144438.7732</v>
      </c>
      <c r="AU109">
        <v>105</v>
      </c>
      <c r="AV109">
        <v>0</v>
      </c>
      <c r="AW109" t="s">
        <v>250</v>
      </c>
      <c r="AY109">
        <v>152244</v>
      </c>
      <c r="AZ109">
        <v>145217</v>
      </c>
      <c r="BA109">
        <v>176603</v>
      </c>
      <c r="BB109">
        <v>168452</v>
      </c>
      <c r="BC109">
        <v>179110</v>
      </c>
      <c r="BD109">
        <v>900044844</v>
      </c>
      <c r="BE109" t="s">
        <v>512</v>
      </c>
      <c r="BG109" t="s">
        <v>606</v>
      </c>
      <c r="BH109">
        <v>60</v>
      </c>
      <c r="BI109">
        <v>300</v>
      </c>
      <c r="BJ109">
        <v>3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0</v>
      </c>
    </row>
    <row r="110" spans="1:68" x14ac:dyDescent="0.25">
      <c r="A110" t="s">
        <v>38</v>
      </c>
      <c r="B110">
        <f t="shared" si="4"/>
        <v>8</v>
      </c>
      <c r="C110" t="str">
        <f t="shared" si="5"/>
        <v>AD</v>
      </c>
      <c r="D110">
        <f t="shared" si="6"/>
        <v>0</v>
      </c>
      <c r="E110" t="s">
        <v>607</v>
      </c>
      <c r="F110">
        <v>0</v>
      </c>
      <c r="H110">
        <v>0</v>
      </c>
      <c r="I110" t="s">
        <v>241</v>
      </c>
      <c r="J110">
        <v>0</v>
      </c>
      <c r="K110">
        <v>166</v>
      </c>
      <c r="L110">
        <v>12944686.311899999</v>
      </c>
      <c r="M110">
        <v>0</v>
      </c>
      <c r="N110">
        <v>0</v>
      </c>
      <c r="O110">
        <v>93</v>
      </c>
      <c r="P110">
        <v>7252143.4502999997</v>
      </c>
      <c r="Q110">
        <v>73</v>
      </c>
      <c r="R110">
        <f t="shared" si="7"/>
        <v>219</v>
      </c>
      <c r="S110">
        <v>5692542.8616000004</v>
      </c>
      <c r="T110">
        <v>77980.037100000001</v>
      </c>
      <c r="U110">
        <v>5692542.7083000001</v>
      </c>
      <c r="V110" t="s">
        <v>242</v>
      </c>
      <c r="W110" s="133">
        <v>41194</v>
      </c>
      <c r="X110" s="133">
        <v>41353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</v>
      </c>
      <c r="AE110" t="s">
        <v>275</v>
      </c>
      <c r="AF110" t="s">
        <v>244</v>
      </c>
      <c r="AG110" t="s">
        <v>245</v>
      </c>
      <c r="AH110">
        <v>222</v>
      </c>
      <c r="AI110" t="s">
        <v>608</v>
      </c>
      <c r="AJ110">
        <v>202</v>
      </c>
      <c r="AK110" t="s">
        <v>247</v>
      </c>
      <c r="AL110">
        <v>200</v>
      </c>
      <c r="AM110" t="s">
        <v>248</v>
      </c>
      <c r="AN110">
        <v>0</v>
      </c>
      <c r="AO110" t="s">
        <v>241</v>
      </c>
      <c r="AR110" t="s">
        <v>609</v>
      </c>
      <c r="AS110">
        <v>78520.399999999994</v>
      </c>
      <c r="AT110">
        <v>77980.037100000001</v>
      </c>
      <c r="AU110">
        <v>105</v>
      </c>
      <c r="AV110">
        <v>0</v>
      </c>
      <c r="AW110" t="s">
        <v>250</v>
      </c>
      <c r="AY110">
        <v>83723</v>
      </c>
      <c r="AZ110">
        <v>79859</v>
      </c>
      <c r="BA110">
        <v>97119</v>
      </c>
      <c r="BB110">
        <v>92636</v>
      </c>
      <c r="BC110">
        <v>98498</v>
      </c>
      <c r="BD110">
        <v>900044844</v>
      </c>
      <c r="BE110" t="s">
        <v>512</v>
      </c>
      <c r="BG110" t="s">
        <v>610</v>
      </c>
      <c r="BH110">
        <v>60</v>
      </c>
      <c r="BI110">
        <v>300</v>
      </c>
      <c r="BJ110">
        <v>74</v>
      </c>
      <c r="BK110">
        <v>0</v>
      </c>
      <c r="BL110">
        <v>3</v>
      </c>
      <c r="BM110">
        <v>0</v>
      </c>
      <c r="BN110">
        <v>0</v>
      </c>
      <c r="BO110">
        <v>0</v>
      </c>
      <c r="BP110">
        <v>0</v>
      </c>
    </row>
    <row r="111" spans="1:68" x14ac:dyDescent="0.25">
      <c r="A111">
        <v>203020204</v>
      </c>
      <c r="B111">
        <f t="shared" si="4"/>
        <v>9</v>
      </c>
      <c r="C111" t="str">
        <f t="shared" si="5"/>
        <v>20</v>
      </c>
      <c r="D111">
        <f t="shared" si="6"/>
        <v>1</v>
      </c>
      <c r="E111" t="s">
        <v>611</v>
      </c>
      <c r="F111">
        <v>0</v>
      </c>
      <c r="H111">
        <v>0</v>
      </c>
      <c r="I111" t="s">
        <v>241</v>
      </c>
      <c r="J111">
        <v>0</v>
      </c>
      <c r="K111">
        <v>101</v>
      </c>
      <c r="L111">
        <v>9918214.1400000006</v>
      </c>
      <c r="M111">
        <v>0</v>
      </c>
      <c r="N111">
        <v>0</v>
      </c>
      <c r="O111">
        <v>0</v>
      </c>
      <c r="P111">
        <v>0</v>
      </c>
      <c r="Q111">
        <v>101</v>
      </c>
      <c r="R111">
        <f t="shared" si="7"/>
        <v>505</v>
      </c>
      <c r="S111">
        <v>9918214.1400000006</v>
      </c>
      <c r="T111">
        <v>98200.14</v>
      </c>
      <c r="U111">
        <v>9918214.1400000006</v>
      </c>
      <c r="V111" t="s">
        <v>242</v>
      </c>
      <c r="W111" s="133">
        <v>41239</v>
      </c>
      <c r="X111" s="133">
        <v>41333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</v>
      </c>
      <c r="AE111" t="s">
        <v>259</v>
      </c>
      <c r="AF111" t="s">
        <v>244</v>
      </c>
      <c r="AG111" t="s">
        <v>245</v>
      </c>
      <c r="AH111">
        <v>238</v>
      </c>
      <c r="AI111" t="s">
        <v>595</v>
      </c>
      <c r="AJ111">
        <v>202</v>
      </c>
      <c r="AK111" t="s">
        <v>247</v>
      </c>
      <c r="AL111">
        <v>200</v>
      </c>
      <c r="AM111" t="s">
        <v>248</v>
      </c>
      <c r="AN111">
        <v>0</v>
      </c>
      <c r="AO111" t="s">
        <v>241</v>
      </c>
      <c r="AR111">
        <v>203020204</v>
      </c>
      <c r="AS111">
        <v>98200.14</v>
      </c>
      <c r="AT111">
        <v>98200.14</v>
      </c>
      <c r="AU111">
        <v>105</v>
      </c>
      <c r="AV111">
        <v>0</v>
      </c>
      <c r="AW111" t="s">
        <v>250</v>
      </c>
      <c r="AY111">
        <v>103867</v>
      </c>
      <c r="AZ111">
        <v>0</v>
      </c>
      <c r="BA111">
        <v>0</v>
      </c>
      <c r="BB111">
        <v>0</v>
      </c>
      <c r="BC111">
        <v>0</v>
      </c>
      <c r="BD111">
        <v>860005223</v>
      </c>
      <c r="BE111" t="s">
        <v>267</v>
      </c>
      <c r="BH111">
        <v>0</v>
      </c>
      <c r="BI111">
        <v>0</v>
      </c>
      <c r="BJ111">
        <v>101</v>
      </c>
      <c r="BK111">
        <v>0</v>
      </c>
      <c r="BL111">
        <v>5</v>
      </c>
      <c r="BM111">
        <v>0</v>
      </c>
      <c r="BN111">
        <v>0</v>
      </c>
      <c r="BO111">
        <v>0</v>
      </c>
      <c r="BP111">
        <v>0</v>
      </c>
    </row>
    <row r="112" spans="1:68" x14ac:dyDescent="0.25">
      <c r="A112">
        <v>203020205</v>
      </c>
      <c r="B112">
        <f t="shared" si="4"/>
        <v>9</v>
      </c>
      <c r="C112" t="str">
        <f t="shared" si="5"/>
        <v>20</v>
      </c>
      <c r="D112">
        <f t="shared" si="6"/>
        <v>1</v>
      </c>
      <c r="E112" t="s">
        <v>612</v>
      </c>
      <c r="F112">
        <v>0</v>
      </c>
      <c r="H112">
        <v>0</v>
      </c>
      <c r="I112" t="s">
        <v>241</v>
      </c>
      <c r="J112">
        <v>0</v>
      </c>
      <c r="K112">
        <v>8</v>
      </c>
      <c r="L112">
        <v>8169028.3200000003</v>
      </c>
      <c r="M112">
        <v>0</v>
      </c>
      <c r="N112">
        <v>0</v>
      </c>
      <c r="O112">
        <v>0</v>
      </c>
      <c r="P112">
        <v>0</v>
      </c>
      <c r="Q112">
        <v>8</v>
      </c>
      <c r="R112">
        <f t="shared" si="7"/>
        <v>440</v>
      </c>
      <c r="S112">
        <v>8169028.3200000003</v>
      </c>
      <c r="T112">
        <v>1021128.54</v>
      </c>
      <c r="U112">
        <v>8169028.3200000003</v>
      </c>
      <c r="V112" t="s">
        <v>242</v>
      </c>
      <c r="W112" s="133">
        <v>41239</v>
      </c>
      <c r="X112" s="133">
        <v>41331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13</v>
      </c>
      <c r="AE112" t="s">
        <v>254</v>
      </c>
      <c r="AF112" t="s">
        <v>244</v>
      </c>
      <c r="AG112" t="s">
        <v>245</v>
      </c>
      <c r="AH112">
        <v>239</v>
      </c>
      <c r="AI112" t="s">
        <v>597</v>
      </c>
      <c r="AJ112">
        <v>202</v>
      </c>
      <c r="AK112" t="s">
        <v>247</v>
      </c>
      <c r="AL112">
        <v>200</v>
      </c>
      <c r="AM112" t="s">
        <v>248</v>
      </c>
      <c r="AN112">
        <v>0</v>
      </c>
      <c r="AO112" t="s">
        <v>241</v>
      </c>
      <c r="AR112">
        <v>203020205</v>
      </c>
      <c r="AS112">
        <v>1021128.54</v>
      </c>
      <c r="AT112">
        <v>1021128.54</v>
      </c>
      <c r="AU112">
        <v>105</v>
      </c>
      <c r="AV112">
        <v>0</v>
      </c>
      <c r="AW112" t="s">
        <v>250</v>
      </c>
      <c r="AY112">
        <v>1083469</v>
      </c>
      <c r="AZ112">
        <v>0</v>
      </c>
      <c r="BA112">
        <v>0</v>
      </c>
      <c r="BB112">
        <v>0</v>
      </c>
      <c r="BC112">
        <v>0</v>
      </c>
      <c r="BD112">
        <v>860005223</v>
      </c>
      <c r="BE112" t="s">
        <v>267</v>
      </c>
      <c r="BG112" t="s">
        <v>612</v>
      </c>
      <c r="BH112">
        <v>0</v>
      </c>
      <c r="BI112">
        <v>0</v>
      </c>
      <c r="BJ112">
        <v>8</v>
      </c>
      <c r="BK112">
        <v>0</v>
      </c>
      <c r="BL112">
        <v>55</v>
      </c>
      <c r="BM112">
        <v>0</v>
      </c>
      <c r="BN112">
        <v>0</v>
      </c>
      <c r="BO112">
        <v>0</v>
      </c>
      <c r="BP112">
        <v>0</v>
      </c>
    </row>
    <row r="113" spans="1:68" x14ac:dyDescent="0.25">
      <c r="A113" t="s">
        <v>613</v>
      </c>
      <c r="B113">
        <f t="shared" si="4"/>
        <v>7</v>
      </c>
      <c r="C113" t="str">
        <f t="shared" si="5"/>
        <v>AD</v>
      </c>
      <c r="D113">
        <f t="shared" si="6"/>
        <v>0</v>
      </c>
      <c r="E113" t="s">
        <v>614</v>
      </c>
      <c r="F113">
        <v>0</v>
      </c>
      <c r="H113">
        <v>0</v>
      </c>
      <c r="I113" t="s">
        <v>241</v>
      </c>
      <c r="J113">
        <v>0</v>
      </c>
      <c r="K113">
        <v>40</v>
      </c>
      <c r="L113">
        <v>4105708.4</v>
      </c>
      <c r="M113">
        <v>0</v>
      </c>
      <c r="N113">
        <v>0</v>
      </c>
      <c r="O113">
        <v>0</v>
      </c>
      <c r="P113">
        <v>0</v>
      </c>
      <c r="Q113">
        <v>40</v>
      </c>
      <c r="R113">
        <f t="shared" si="7"/>
        <v>200</v>
      </c>
      <c r="S113">
        <v>4105708.4</v>
      </c>
      <c r="T113">
        <v>102642.71</v>
      </c>
      <c r="U113">
        <v>4105708.4</v>
      </c>
      <c r="V113" t="s">
        <v>242</v>
      </c>
      <c r="W113" s="133">
        <v>40786</v>
      </c>
      <c r="X113" s="133">
        <v>41247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</v>
      </c>
      <c r="AE113" t="s">
        <v>259</v>
      </c>
      <c r="AF113" t="s">
        <v>244</v>
      </c>
      <c r="AG113" t="s">
        <v>245</v>
      </c>
      <c r="AH113">
        <v>224</v>
      </c>
      <c r="AI113" t="s">
        <v>615</v>
      </c>
      <c r="AJ113">
        <v>202</v>
      </c>
      <c r="AK113" t="s">
        <v>247</v>
      </c>
      <c r="AL113">
        <v>200</v>
      </c>
      <c r="AM113" t="s">
        <v>248</v>
      </c>
      <c r="AN113">
        <v>0</v>
      </c>
      <c r="AO113" t="s">
        <v>241</v>
      </c>
      <c r="AR113" t="s">
        <v>616</v>
      </c>
      <c r="AS113">
        <v>102642.71</v>
      </c>
      <c r="AT113">
        <v>102642.71</v>
      </c>
      <c r="AU113">
        <v>105</v>
      </c>
      <c r="AV113">
        <v>0</v>
      </c>
      <c r="AW113" t="s">
        <v>250</v>
      </c>
      <c r="AY113">
        <v>141919</v>
      </c>
      <c r="AZ113">
        <v>159659</v>
      </c>
      <c r="BA113">
        <v>177399</v>
      </c>
      <c r="BB113">
        <v>221749</v>
      </c>
      <c r="BC113">
        <v>130247</v>
      </c>
      <c r="BD113">
        <v>900044844</v>
      </c>
      <c r="BE113" t="s">
        <v>512</v>
      </c>
      <c r="BG113" t="s">
        <v>617</v>
      </c>
      <c r="BH113">
        <v>40</v>
      </c>
      <c r="BI113">
        <v>200</v>
      </c>
      <c r="BJ113">
        <v>40</v>
      </c>
      <c r="BK113">
        <v>0</v>
      </c>
      <c r="BL113">
        <v>5</v>
      </c>
      <c r="BM113">
        <v>0</v>
      </c>
      <c r="BN113">
        <v>0</v>
      </c>
      <c r="BO113">
        <v>0</v>
      </c>
      <c r="BP113">
        <v>0</v>
      </c>
    </row>
    <row r="114" spans="1:68" x14ac:dyDescent="0.25">
      <c r="A114" t="s">
        <v>618</v>
      </c>
      <c r="B114">
        <f t="shared" si="4"/>
        <v>8</v>
      </c>
      <c r="C114" t="str">
        <f t="shared" si="5"/>
        <v>AD</v>
      </c>
      <c r="D114">
        <f t="shared" si="6"/>
        <v>0</v>
      </c>
      <c r="E114" t="s">
        <v>619</v>
      </c>
      <c r="F114">
        <v>0</v>
      </c>
      <c r="H114">
        <v>0</v>
      </c>
      <c r="I114" t="s">
        <v>241</v>
      </c>
      <c r="J114">
        <v>0</v>
      </c>
      <c r="K114">
        <v>1</v>
      </c>
      <c r="L114">
        <v>63978.07</v>
      </c>
      <c r="M114">
        <v>0</v>
      </c>
      <c r="N114">
        <v>0</v>
      </c>
      <c r="O114">
        <v>0</v>
      </c>
      <c r="P114">
        <v>0</v>
      </c>
      <c r="Q114">
        <v>1</v>
      </c>
      <c r="R114">
        <f t="shared" si="7"/>
        <v>3</v>
      </c>
      <c r="S114">
        <v>63978.07</v>
      </c>
      <c r="T114">
        <v>63978.07</v>
      </c>
      <c r="U114">
        <v>63978.07</v>
      </c>
      <c r="V114" t="s">
        <v>242</v>
      </c>
      <c r="W114" s="133">
        <v>40786</v>
      </c>
      <c r="X114" s="133">
        <v>41285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</v>
      </c>
      <c r="AE114" t="s">
        <v>275</v>
      </c>
      <c r="AF114" t="s">
        <v>244</v>
      </c>
      <c r="AG114" t="s">
        <v>245</v>
      </c>
      <c r="AH114">
        <v>222</v>
      </c>
      <c r="AI114" t="s">
        <v>608</v>
      </c>
      <c r="AJ114">
        <v>202</v>
      </c>
      <c r="AK114" t="s">
        <v>247</v>
      </c>
      <c r="AL114">
        <v>200</v>
      </c>
      <c r="AM114" t="s">
        <v>248</v>
      </c>
      <c r="AN114">
        <v>0</v>
      </c>
      <c r="AO114" t="s">
        <v>241</v>
      </c>
      <c r="AR114" t="s">
        <v>620</v>
      </c>
      <c r="AS114">
        <v>63978.07</v>
      </c>
      <c r="AT114">
        <v>63978.07</v>
      </c>
      <c r="AU114">
        <v>9</v>
      </c>
      <c r="AV114">
        <v>16</v>
      </c>
      <c r="AW114" t="s">
        <v>250</v>
      </c>
      <c r="AY114">
        <v>95686</v>
      </c>
      <c r="AZ114">
        <v>107646</v>
      </c>
      <c r="BA114">
        <v>119607</v>
      </c>
      <c r="BB114">
        <v>149509</v>
      </c>
      <c r="BC114">
        <v>86190</v>
      </c>
      <c r="BD114">
        <v>900044844</v>
      </c>
      <c r="BE114" t="s">
        <v>512</v>
      </c>
      <c r="BG114" t="s">
        <v>621</v>
      </c>
      <c r="BH114">
        <v>42</v>
      </c>
      <c r="BI114">
        <v>200</v>
      </c>
      <c r="BJ114">
        <v>1</v>
      </c>
      <c r="BK114">
        <v>0</v>
      </c>
      <c r="BL114">
        <v>3</v>
      </c>
      <c r="BM114">
        <v>0</v>
      </c>
      <c r="BN114">
        <v>0</v>
      </c>
      <c r="BO114">
        <v>0</v>
      </c>
      <c r="BP114">
        <v>0</v>
      </c>
    </row>
    <row r="115" spans="1:68" x14ac:dyDescent="0.25">
      <c r="A115" t="s">
        <v>622</v>
      </c>
      <c r="B115">
        <f t="shared" si="4"/>
        <v>7</v>
      </c>
      <c r="C115" t="str">
        <f t="shared" si="5"/>
        <v>AD</v>
      </c>
      <c r="D115">
        <f t="shared" si="6"/>
        <v>0</v>
      </c>
      <c r="E115" t="s">
        <v>623</v>
      </c>
      <c r="F115">
        <v>0</v>
      </c>
      <c r="H115">
        <v>0</v>
      </c>
      <c r="I115" t="s">
        <v>241</v>
      </c>
      <c r="J115">
        <v>0</v>
      </c>
      <c r="K115">
        <v>105</v>
      </c>
      <c r="L115">
        <v>12776359.050000001</v>
      </c>
      <c r="M115">
        <v>0</v>
      </c>
      <c r="N115">
        <v>0</v>
      </c>
      <c r="O115">
        <v>0</v>
      </c>
      <c r="P115">
        <v>0</v>
      </c>
      <c r="Q115">
        <v>105</v>
      </c>
      <c r="R115">
        <f t="shared" si="7"/>
        <v>630</v>
      </c>
      <c r="S115">
        <v>12776359.050000001</v>
      </c>
      <c r="T115">
        <v>121679.61</v>
      </c>
      <c r="U115">
        <v>12776359.050000001</v>
      </c>
      <c r="V115" t="s">
        <v>242</v>
      </c>
      <c r="W115" s="133">
        <v>41095</v>
      </c>
      <c r="X115" s="133">
        <v>41297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</v>
      </c>
      <c r="AE115" t="s">
        <v>415</v>
      </c>
      <c r="AF115" t="s">
        <v>244</v>
      </c>
      <c r="AG115" t="s">
        <v>245</v>
      </c>
      <c r="AH115">
        <v>223</v>
      </c>
      <c r="AI115" t="s">
        <v>604</v>
      </c>
      <c r="AJ115">
        <v>202</v>
      </c>
      <c r="AK115" t="s">
        <v>247</v>
      </c>
      <c r="AL115">
        <v>200</v>
      </c>
      <c r="AM115" t="s">
        <v>248</v>
      </c>
      <c r="AN115">
        <v>0</v>
      </c>
      <c r="AO115" t="s">
        <v>241</v>
      </c>
      <c r="AR115" t="s">
        <v>624</v>
      </c>
      <c r="AS115">
        <v>121679.61</v>
      </c>
      <c r="AT115">
        <v>121679.61</v>
      </c>
      <c r="AU115">
        <v>105</v>
      </c>
      <c r="AV115">
        <v>0</v>
      </c>
      <c r="AW115" t="s">
        <v>250</v>
      </c>
      <c r="AY115">
        <v>172370</v>
      </c>
      <c r="AZ115">
        <v>193916</v>
      </c>
      <c r="BA115">
        <v>215462</v>
      </c>
      <c r="BB115">
        <v>269328</v>
      </c>
      <c r="BC115">
        <v>161236</v>
      </c>
      <c r="BD115">
        <v>900044844</v>
      </c>
      <c r="BE115" t="s">
        <v>512</v>
      </c>
      <c r="BG115" t="s">
        <v>625</v>
      </c>
      <c r="BH115">
        <v>35</v>
      </c>
      <c r="BI115">
        <v>200</v>
      </c>
      <c r="BJ115">
        <v>107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0</v>
      </c>
    </row>
    <row r="116" spans="1:68" x14ac:dyDescent="0.25">
      <c r="A116">
        <v>161375</v>
      </c>
      <c r="B116">
        <f t="shared" si="4"/>
        <v>6</v>
      </c>
      <c r="C116" t="str">
        <f t="shared" si="5"/>
        <v>16</v>
      </c>
      <c r="D116">
        <f t="shared" si="6"/>
        <v>0</v>
      </c>
      <c r="E116" t="s">
        <v>626</v>
      </c>
      <c r="F116">
        <v>0</v>
      </c>
      <c r="H116">
        <v>0</v>
      </c>
      <c r="I116" t="s">
        <v>241</v>
      </c>
      <c r="J116">
        <v>0</v>
      </c>
      <c r="K116">
        <v>1</v>
      </c>
      <c r="L116">
        <v>1944917.52</v>
      </c>
      <c r="M116">
        <v>0</v>
      </c>
      <c r="N116">
        <v>0</v>
      </c>
      <c r="O116">
        <v>0</v>
      </c>
      <c r="P116">
        <v>0</v>
      </c>
      <c r="Q116">
        <v>1</v>
      </c>
      <c r="R116">
        <f t="shared" si="7"/>
        <v>55</v>
      </c>
      <c r="S116">
        <v>1944917.52</v>
      </c>
      <c r="T116">
        <v>1763637.92</v>
      </c>
      <c r="U116">
        <v>1763637.92</v>
      </c>
      <c r="V116" t="s">
        <v>242</v>
      </c>
      <c r="W116" s="133">
        <v>41239</v>
      </c>
      <c r="X116" s="133">
        <v>41327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13</v>
      </c>
      <c r="AE116" t="s">
        <v>254</v>
      </c>
      <c r="AF116" t="s">
        <v>244</v>
      </c>
      <c r="AG116" t="s">
        <v>245</v>
      </c>
      <c r="AH116">
        <v>226</v>
      </c>
      <c r="AI116" t="s">
        <v>255</v>
      </c>
      <c r="AJ116">
        <v>202</v>
      </c>
      <c r="AK116" t="s">
        <v>247</v>
      </c>
      <c r="AL116">
        <v>200</v>
      </c>
      <c r="AM116" t="s">
        <v>248</v>
      </c>
      <c r="AN116">
        <v>0</v>
      </c>
      <c r="AO116" t="s">
        <v>241</v>
      </c>
      <c r="AR116" t="s">
        <v>627</v>
      </c>
      <c r="AS116">
        <v>1582358.32</v>
      </c>
      <c r="AT116">
        <v>1763637.92</v>
      </c>
      <c r="AU116">
        <v>105</v>
      </c>
      <c r="AV116">
        <v>0</v>
      </c>
      <c r="AW116" t="s">
        <v>250</v>
      </c>
      <c r="AY116">
        <v>1966374</v>
      </c>
      <c r="AZ116">
        <v>2212170</v>
      </c>
      <c r="BA116">
        <v>2457967</v>
      </c>
      <c r="BB116">
        <v>3072459</v>
      </c>
      <c r="BC116">
        <v>80000000</v>
      </c>
      <c r="BD116">
        <v>900044844</v>
      </c>
      <c r="BE116" t="s">
        <v>512</v>
      </c>
      <c r="BG116" t="s">
        <v>628</v>
      </c>
      <c r="BH116">
        <v>40</v>
      </c>
      <c r="BI116">
        <v>200</v>
      </c>
      <c r="BJ116">
        <v>2</v>
      </c>
      <c r="BK116">
        <v>0</v>
      </c>
      <c r="BL116">
        <v>55</v>
      </c>
      <c r="BM116">
        <v>0</v>
      </c>
      <c r="BN116">
        <v>0</v>
      </c>
      <c r="BO116">
        <v>0</v>
      </c>
      <c r="BP116">
        <v>0</v>
      </c>
    </row>
    <row r="117" spans="1:68" x14ac:dyDescent="0.25">
      <c r="A117">
        <v>203010201</v>
      </c>
      <c r="B117">
        <f t="shared" si="4"/>
        <v>9</v>
      </c>
      <c r="C117" t="str">
        <f t="shared" si="5"/>
        <v>20</v>
      </c>
      <c r="D117">
        <f t="shared" si="6"/>
        <v>1</v>
      </c>
      <c r="E117" t="s">
        <v>629</v>
      </c>
      <c r="F117">
        <v>0</v>
      </c>
      <c r="H117">
        <v>0</v>
      </c>
      <c r="I117" t="s">
        <v>241</v>
      </c>
      <c r="J117">
        <v>0</v>
      </c>
      <c r="K117">
        <v>727</v>
      </c>
      <c r="L117">
        <v>42404944.659299999</v>
      </c>
      <c r="M117">
        <v>32</v>
      </c>
      <c r="N117">
        <v>1874284.432</v>
      </c>
      <c r="O117">
        <v>173</v>
      </c>
      <c r="P117">
        <v>10132850.2105</v>
      </c>
      <c r="Q117">
        <v>586</v>
      </c>
      <c r="R117">
        <f t="shared" si="7"/>
        <v>1758</v>
      </c>
      <c r="S117">
        <v>34146378.880800001</v>
      </c>
      <c r="T117">
        <v>58571.388500000001</v>
      </c>
      <c r="U117">
        <v>34322833.660999998</v>
      </c>
      <c r="V117" t="s">
        <v>242</v>
      </c>
      <c r="W117" s="133">
        <v>41325</v>
      </c>
      <c r="X117" s="133">
        <v>41353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E117" t="s">
        <v>275</v>
      </c>
      <c r="AF117" t="s">
        <v>244</v>
      </c>
      <c r="AG117" t="s">
        <v>245</v>
      </c>
      <c r="AH117">
        <v>249</v>
      </c>
      <c r="AI117" t="s">
        <v>630</v>
      </c>
      <c r="AJ117">
        <v>201</v>
      </c>
      <c r="AK117" t="s">
        <v>337</v>
      </c>
      <c r="AL117">
        <v>200</v>
      </c>
      <c r="AM117" t="s">
        <v>248</v>
      </c>
      <c r="AN117">
        <v>0</v>
      </c>
      <c r="AO117" t="s">
        <v>241</v>
      </c>
      <c r="AR117">
        <v>203010201</v>
      </c>
      <c r="AS117">
        <v>58602.713199999998</v>
      </c>
      <c r="AT117">
        <v>58571.388500000001</v>
      </c>
      <c r="AU117">
        <v>105</v>
      </c>
      <c r="AV117">
        <v>0</v>
      </c>
      <c r="AW117" t="s">
        <v>250</v>
      </c>
      <c r="AY117">
        <v>53791</v>
      </c>
      <c r="AZ117">
        <v>0</v>
      </c>
      <c r="BA117">
        <v>0</v>
      </c>
      <c r="BB117">
        <v>0</v>
      </c>
      <c r="BC117">
        <v>0</v>
      </c>
      <c r="BD117">
        <v>860005223</v>
      </c>
      <c r="BE117" t="s">
        <v>267</v>
      </c>
      <c r="BG117" t="s">
        <v>631</v>
      </c>
      <c r="BH117">
        <v>0</v>
      </c>
      <c r="BI117">
        <v>0</v>
      </c>
      <c r="BJ117">
        <v>595</v>
      </c>
      <c r="BK117">
        <v>0</v>
      </c>
      <c r="BL117">
        <v>3</v>
      </c>
      <c r="BM117">
        <v>0</v>
      </c>
      <c r="BN117">
        <v>0</v>
      </c>
      <c r="BO117">
        <v>0</v>
      </c>
      <c r="BP117">
        <v>0</v>
      </c>
    </row>
    <row r="118" spans="1:68" x14ac:dyDescent="0.25">
      <c r="A118">
        <v>203010205</v>
      </c>
      <c r="B118">
        <f t="shared" si="4"/>
        <v>9</v>
      </c>
      <c r="C118" t="str">
        <f t="shared" si="5"/>
        <v>20</v>
      </c>
      <c r="D118">
        <f t="shared" si="6"/>
        <v>1</v>
      </c>
      <c r="E118" t="s">
        <v>632</v>
      </c>
      <c r="F118">
        <v>0</v>
      </c>
      <c r="H118">
        <v>0</v>
      </c>
      <c r="I118" t="s">
        <v>241</v>
      </c>
      <c r="J118">
        <v>0</v>
      </c>
      <c r="K118">
        <v>22</v>
      </c>
      <c r="L118">
        <v>19678809.171999998</v>
      </c>
      <c r="M118">
        <v>1</v>
      </c>
      <c r="N118">
        <v>894491.326</v>
      </c>
      <c r="O118">
        <v>9</v>
      </c>
      <c r="P118">
        <v>8050421.9340000004</v>
      </c>
      <c r="Q118">
        <v>14</v>
      </c>
      <c r="R118">
        <f t="shared" si="7"/>
        <v>770</v>
      </c>
      <c r="S118">
        <v>12522878.563999999</v>
      </c>
      <c r="T118">
        <v>894491.326</v>
      </c>
      <c r="U118">
        <v>12522878.563999999</v>
      </c>
      <c r="V118" t="s">
        <v>242</v>
      </c>
      <c r="W118" s="133">
        <v>41269</v>
      </c>
      <c r="X118" s="133">
        <v>41353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</v>
      </c>
      <c r="AE118" t="s">
        <v>254</v>
      </c>
      <c r="AF118" t="s">
        <v>244</v>
      </c>
      <c r="AG118" t="s">
        <v>245</v>
      </c>
      <c r="AH118">
        <v>260</v>
      </c>
      <c r="AI118" t="s">
        <v>633</v>
      </c>
      <c r="AJ118">
        <v>201</v>
      </c>
      <c r="AK118" t="s">
        <v>337</v>
      </c>
      <c r="AL118">
        <v>200</v>
      </c>
      <c r="AM118" t="s">
        <v>248</v>
      </c>
      <c r="AN118">
        <v>0</v>
      </c>
      <c r="AO118" t="s">
        <v>241</v>
      </c>
      <c r="AR118">
        <v>203010205</v>
      </c>
      <c r="AS118">
        <v>894491.326</v>
      </c>
      <c r="AT118">
        <v>894491.326</v>
      </c>
      <c r="AU118">
        <v>105</v>
      </c>
      <c r="AV118">
        <v>0</v>
      </c>
      <c r="AW118" t="s">
        <v>250</v>
      </c>
      <c r="AY118">
        <v>1589245</v>
      </c>
      <c r="AZ118">
        <v>1787900</v>
      </c>
      <c r="BA118">
        <v>1862396</v>
      </c>
      <c r="BB118">
        <v>2483195</v>
      </c>
      <c r="BC118">
        <v>0</v>
      </c>
      <c r="BD118">
        <v>860005223</v>
      </c>
      <c r="BE118" t="s">
        <v>267</v>
      </c>
      <c r="BG118" t="s">
        <v>632</v>
      </c>
      <c r="BH118">
        <v>0</v>
      </c>
      <c r="BI118">
        <v>0</v>
      </c>
      <c r="BJ118">
        <v>14</v>
      </c>
      <c r="BK118">
        <v>0</v>
      </c>
      <c r="BL118">
        <v>55</v>
      </c>
      <c r="BM118">
        <v>0</v>
      </c>
      <c r="BN118">
        <v>0</v>
      </c>
      <c r="BO118">
        <v>0</v>
      </c>
      <c r="BP118">
        <v>0</v>
      </c>
    </row>
    <row r="119" spans="1:68" x14ac:dyDescent="0.25">
      <c r="A119">
        <v>203010202</v>
      </c>
      <c r="B119">
        <f t="shared" si="4"/>
        <v>9</v>
      </c>
      <c r="C119" t="str">
        <f t="shared" si="5"/>
        <v>20</v>
      </c>
      <c r="D119">
        <f t="shared" si="6"/>
        <v>1</v>
      </c>
      <c r="E119" t="s">
        <v>634</v>
      </c>
      <c r="F119">
        <v>0</v>
      </c>
      <c r="H119">
        <v>0</v>
      </c>
      <c r="I119" t="s">
        <v>241</v>
      </c>
      <c r="J119">
        <v>0</v>
      </c>
      <c r="K119">
        <v>83</v>
      </c>
      <c r="L119">
        <v>9354483.9912</v>
      </c>
      <c r="M119">
        <v>0</v>
      </c>
      <c r="N119">
        <v>0</v>
      </c>
      <c r="O119">
        <v>11</v>
      </c>
      <c r="P119">
        <v>1239750.8903999999</v>
      </c>
      <c r="Q119">
        <v>72</v>
      </c>
      <c r="R119">
        <f t="shared" si="7"/>
        <v>432</v>
      </c>
      <c r="S119">
        <v>8114733.1008000001</v>
      </c>
      <c r="T119">
        <v>112704.62639999999</v>
      </c>
      <c r="U119">
        <v>8114733.1008000001</v>
      </c>
      <c r="V119" t="s">
        <v>242</v>
      </c>
      <c r="W119" s="133">
        <v>41325</v>
      </c>
      <c r="X119" s="133">
        <v>41352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</v>
      </c>
      <c r="AE119" t="s">
        <v>415</v>
      </c>
      <c r="AF119" t="s">
        <v>244</v>
      </c>
      <c r="AG119" t="s">
        <v>245</v>
      </c>
      <c r="AH119">
        <v>250</v>
      </c>
      <c r="AI119" t="s">
        <v>635</v>
      </c>
      <c r="AJ119">
        <v>201</v>
      </c>
      <c r="AK119" t="s">
        <v>337</v>
      </c>
      <c r="AL119">
        <v>200</v>
      </c>
      <c r="AM119" t="s">
        <v>248</v>
      </c>
      <c r="AN119">
        <v>0</v>
      </c>
      <c r="AO119" t="s">
        <v>241</v>
      </c>
      <c r="AR119">
        <v>203010202</v>
      </c>
      <c r="AS119">
        <v>112704.62639999999</v>
      </c>
      <c r="AT119">
        <v>112704.62639999999</v>
      </c>
      <c r="AU119">
        <v>105</v>
      </c>
      <c r="AV119">
        <v>0</v>
      </c>
      <c r="AW119" t="s">
        <v>250</v>
      </c>
      <c r="AY119">
        <v>209973</v>
      </c>
      <c r="AZ119">
        <v>236220</v>
      </c>
      <c r="BA119">
        <v>246062</v>
      </c>
      <c r="BB119">
        <v>328083</v>
      </c>
      <c r="BC119">
        <v>0</v>
      </c>
      <c r="BD119">
        <v>860005223</v>
      </c>
      <c r="BE119" t="s">
        <v>267</v>
      </c>
      <c r="BG119" t="s">
        <v>634</v>
      </c>
      <c r="BH119">
        <v>0</v>
      </c>
      <c r="BI119">
        <v>0</v>
      </c>
      <c r="BJ119">
        <v>72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0</v>
      </c>
    </row>
    <row r="120" spans="1:68" x14ac:dyDescent="0.25">
      <c r="A120">
        <v>203010401</v>
      </c>
      <c r="B120">
        <f t="shared" si="4"/>
        <v>9</v>
      </c>
      <c r="C120" t="str">
        <f t="shared" si="5"/>
        <v>20</v>
      </c>
      <c r="D120">
        <f t="shared" si="6"/>
        <v>1</v>
      </c>
      <c r="E120" t="s">
        <v>636</v>
      </c>
      <c r="F120">
        <v>0</v>
      </c>
      <c r="H120">
        <v>0</v>
      </c>
      <c r="I120" t="s">
        <v>241</v>
      </c>
      <c r="J120">
        <v>0</v>
      </c>
      <c r="K120">
        <v>192</v>
      </c>
      <c r="L120">
        <v>12400996.512</v>
      </c>
      <c r="M120">
        <v>0</v>
      </c>
      <c r="N120">
        <v>0</v>
      </c>
      <c r="O120">
        <v>1</v>
      </c>
      <c r="P120">
        <v>64588.523500000003</v>
      </c>
      <c r="Q120">
        <v>191</v>
      </c>
      <c r="R120">
        <f t="shared" si="7"/>
        <v>573</v>
      </c>
      <c r="S120">
        <v>12336407.988500001</v>
      </c>
      <c r="T120">
        <v>64588.523500000003</v>
      </c>
      <c r="U120">
        <v>12336407.988500001</v>
      </c>
      <c r="V120" t="s">
        <v>242</v>
      </c>
      <c r="W120" s="133">
        <v>41324</v>
      </c>
      <c r="X120" s="133">
        <v>41340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 t="s">
        <v>269</v>
      </c>
      <c r="AF120" t="s">
        <v>244</v>
      </c>
      <c r="AG120" t="s">
        <v>245</v>
      </c>
      <c r="AH120">
        <v>249</v>
      </c>
      <c r="AI120" t="s">
        <v>630</v>
      </c>
      <c r="AJ120">
        <v>201</v>
      </c>
      <c r="AK120" t="s">
        <v>337</v>
      </c>
      <c r="AL120">
        <v>200</v>
      </c>
      <c r="AM120" t="s">
        <v>248</v>
      </c>
      <c r="AN120">
        <v>0</v>
      </c>
      <c r="AO120" t="s">
        <v>241</v>
      </c>
      <c r="AR120">
        <v>203010401</v>
      </c>
      <c r="AS120">
        <v>64588.523500000003</v>
      </c>
      <c r="AT120">
        <v>64588.523500000003</v>
      </c>
      <c r="AU120">
        <v>105</v>
      </c>
      <c r="AV120">
        <v>0</v>
      </c>
      <c r="AW120" t="s">
        <v>250</v>
      </c>
      <c r="AY120">
        <v>89534</v>
      </c>
      <c r="AZ120">
        <v>100725</v>
      </c>
      <c r="BA120">
        <v>104922</v>
      </c>
      <c r="BB120">
        <v>139896</v>
      </c>
      <c r="BC120">
        <v>0</v>
      </c>
      <c r="BD120">
        <v>860005223</v>
      </c>
      <c r="BE120" t="s">
        <v>267</v>
      </c>
      <c r="BG120" t="s">
        <v>636</v>
      </c>
      <c r="BH120">
        <v>0</v>
      </c>
      <c r="BI120">
        <v>0</v>
      </c>
      <c r="BJ120">
        <v>191</v>
      </c>
      <c r="BK120">
        <v>0</v>
      </c>
      <c r="BL120">
        <v>3</v>
      </c>
      <c r="BM120">
        <v>0</v>
      </c>
      <c r="BN120">
        <v>0</v>
      </c>
      <c r="BO120">
        <v>0</v>
      </c>
      <c r="BP120">
        <v>0</v>
      </c>
    </row>
    <row r="121" spans="1:68" x14ac:dyDescent="0.25">
      <c r="A121">
        <v>203010402</v>
      </c>
      <c r="B121">
        <f t="shared" si="4"/>
        <v>9</v>
      </c>
      <c r="C121" t="str">
        <f t="shared" si="5"/>
        <v>20</v>
      </c>
      <c r="D121">
        <f t="shared" si="6"/>
        <v>1</v>
      </c>
      <c r="E121" t="s">
        <v>637</v>
      </c>
      <c r="F121">
        <v>0</v>
      </c>
      <c r="H121">
        <v>0</v>
      </c>
      <c r="I121" t="s">
        <v>241</v>
      </c>
      <c r="J121">
        <v>0</v>
      </c>
      <c r="K121">
        <v>48</v>
      </c>
      <c r="L121">
        <v>5984459.8559999997</v>
      </c>
      <c r="M121">
        <v>0</v>
      </c>
      <c r="N121">
        <v>0</v>
      </c>
      <c r="O121">
        <v>0</v>
      </c>
      <c r="P121">
        <v>0</v>
      </c>
      <c r="Q121">
        <v>48</v>
      </c>
      <c r="R121">
        <f t="shared" si="7"/>
        <v>288</v>
      </c>
      <c r="S121">
        <v>5984459.8559999997</v>
      </c>
      <c r="T121">
        <v>124676.247</v>
      </c>
      <c r="U121">
        <v>5984459.8559999997</v>
      </c>
      <c r="V121" t="s">
        <v>242</v>
      </c>
      <c r="W121" s="133">
        <v>41325</v>
      </c>
      <c r="X121" s="133">
        <v>41331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</v>
      </c>
      <c r="AE121" t="s">
        <v>415</v>
      </c>
      <c r="AF121" t="s">
        <v>244</v>
      </c>
      <c r="AG121" t="s">
        <v>245</v>
      </c>
      <c r="AH121">
        <v>250</v>
      </c>
      <c r="AI121" t="s">
        <v>635</v>
      </c>
      <c r="AJ121">
        <v>201</v>
      </c>
      <c r="AK121" t="s">
        <v>337</v>
      </c>
      <c r="AL121">
        <v>200</v>
      </c>
      <c r="AM121" t="s">
        <v>248</v>
      </c>
      <c r="AN121">
        <v>0</v>
      </c>
      <c r="AO121" t="s">
        <v>241</v>
      </c>
      <c r="AR121">
        <v>203010402</v>
      </c>
      <c r="AS121">
        <v>124676.247</v>
      </c>
      <c r="AT121">
        <v>124676.247</v>
      </c>
      <c r="AU121">
        <v>105</v>
      </c>
      <c r="AV121">
        <v>0</v>
      </c>
      <c r="AW121" t="s">
        <v>250</v>
      </c>
      <c r="AY121">
        <v>170096</v>
      </c>
      <c r="AZ121">
        <v>191358</v>
      </c>
      <c r="BA121">
        <v>199331</v>
      </c>
      <c r="BB121">
        <v>265775</v>
      </c>
      <c r="BC121">
        <v>0</v>
      </c>
      <c r="BD121">
        <v>860005223</v>
      </c>
      <c r="BE121" t="s">
        <v>267</v>
      </c>
      <c r="BG121" t="s">
        <v>637</v>
      </c>
      <c r="BH121">
        <v>0</v>
      </c>
      <c r="BI121">
        <v>0</v>
      </c>
      <c r="BJ121">
        <v>98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0</v>
      </c>
    </row>
    <row r="122" spans="1:68" x14ac:dyDescent="0.25">
      <c r="A122">
        <v>203010301</v>
      </c>
      <c r="B122">
        <f t="shared" si="4"/>
        <v>9</v>
      </c>
      <c r="C122" t="str">
        <f t="shared" si="5"/>
        <v>20</v>
      </c>
      <c r="D122">
        <f t="shared" si="6"/>
        <v>1</v>
      </c>
      <c r="E122" t="s">
        <v>638</v>
      </c>
      <c r="F122">
        <v>0</v>
      </c>
      <c r="H122">
        <v>0</v>
      </c>
      <c r="I122" t="s">
        <v>241</v>
      </c>
      <c r="J122">
        <v>0</v>
      </c>
      <c r="K122">
        <v>72</v>
      </c>
      <c r="L122">
        <v>4253552.9424000001</v>
      </c>
      <c r="M122">
        <v>0</v>
      </c>
      <c r="N122">
        <v>0</v>
      </c>
      <c r="O122">
        <v>20</v>
      </c>
      <c r="P122">
        <v>1181542.4839999999</v>
      </c>
      <c r="Q122">
        <v>52</v>
      </c>
      <c r="R122">
        <f t="shared" si="7"/>
        <v>156</v>
      </c>
      <c r="S122">
        <v>3072010.4583999999</v>
      </c>
      <c r="T122">
        <v>59077.124199999998</v>
      </c>
      <c r="U122">
        <v>3072010.4583999999</v>
      </c>
      <c r="V122" t="s">
        <v>242</v>
      </c>
      <c r="W122" s="133">
        <v>41243</v>
      </c>
      <c r="X122" s="133">
        <v>41346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 t="s">
        <v>269</v>
      </c>
      <c r="AF122" t="s">
        <v>244</v>
      </c>
      <c r="AG122" t="s">
        <v>245</v>
      </c>
      <c r="AH122">
        <v>249</v>
      </c>
      <c r="AI122" t="s">
        <v>630</v>
      </c>
      <c r="AJ122">
        <v>201</v>
      </c>
      <c r="AK122" t="s">
        <v>337</v>
      </c>
      <c r="AL122">
        <v>200</v>
      </c>
      <c r="AM122" t="s">
        <v>248</v>
      </c>
      <c r="AN122">
        <v>0</v>
      </c>
      <c r="AO122" t="s">
        <v>241</v>
      </c>
      <c r="AR122">
        <v>203010301</v>
      </c>
      <c r="AS122">
        <v>59077.124199999998</v>
      </c>
      <c r="AT122">
        <v>59077.124199999998</v>
      </c>
      <c r="AU122">
        <v>105</v>
      </c>
      <c r="AV122">
        <v>0</v>
      </c>
      <c r="AW122" t="s">
        <v>250</v>
      </c>
      <c r="AY122">
        <v>59658</v>
      </c>
      <c r="AZ122">
        <v>0</v>
      </c>
      <c r="BA122">
        <v>0</v>
      </c>
      <c r="BB122">
        <v>0</v>
      </c>
      <c r="BC122">
        <v>0</v>
      </c>
      <c r="BD122">
        <v>860005223</v>
      </c>
      <c r="BE122" t="s">
        <v>267</v>
      </c>
      <c r="BG122" t="s">
        <v>638</v>
      </c>
      <c r="BH122">
        <v>0</v>
      </c>
      <c r="BI122">
        <v>0</v>
      </c>
      <c r="BJ122">
        <v>150</v>
      </c>
      <c r="BK122">
        <v>0</v>
      </c>
      <c r="BL122">
        <v>3</v>
      </c>
      <c r="BM122">
        <v>0</v>
      </c>
      <c r="BN122">
        <v>0</v>
      </c>
      <c r="BO122">
        <v>0</v>
      </c>
      <c r="BP122">
        <v>0</v>
      </c>
    </row>
    <row r="123" spans="1:68" x14ac:dyDescent="0.25">
      <c r="A123">
        <v>203010302</v>
      </c>
      <c r="B123">
        <f t="shared" si="4"/>
        <v>9</v>
      </c>
      <c r="C123" t="str">
        <f t="shared" si="5"/>
        <v>20</v>
      </c>
      <c r="D123">
        <f t="shared" si="6"/>
        <v>1</v>
      </c>
      <c r="E123" t="s">
        <v>639</v>
      </c>
      <c r="F123">
        <v>0</v>
      </c>
      <c r="H123">
        <v>0</v>
      </c>
      <c r="I123" t="s">
        <v>241</v>
      </c>
      <c r="J123">
        <v>0</v>
      </c>
      <c r="K123">
        <v>112</v>
      </c>
      <c r="L123">
        <v>12484806.7008</v>
      </c>
      <c r="M123">
        <v>0</v>
      </c>
      <c r="N123">
        <v>0</v>
      </c>
      <c r="O123">
        <v>4</v>
      </c>
      <c r="P123">
        <v>445885.95360000001</v>
      </c>
      <c r="Q123">
        <v>108</v>
      </c>
      <c r="R123">
        <f t="shared" si="7"/>
        <v>648</v>
      </c>
      <c r="S123">
        <v>12038920.747199999</v>
      </c>
      <c r="T123">
        <v>111471.4884</v>
      </c>
      <c r="U123">
        <v>12038920.747199999</v>
      </c>
      <c r="V123" t="s">
        <v>242</v>
      </c>
      <c r="W123" s="133">
        <v>41243</v>
      </c>
      <c r="X123" s="133">
        <v>41353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</v>
      </c>
      <c r="AE123" t="s">
        <v>415</v>
      </c>
      <c r="AF123" t="s">
        <v>244</v>
      </c>
      <c r="AG123" t="s">
        <v>245</v>
      </c>
      <c r="AH123">
        <v>250</v>
      </c>
      <c r="AI123" t="s">
        <v>635</v>
      </c>
      <c r="AJ123">
        <v>201</v>
      </c>
      <c r="AK123" t="s">
        <v>337</v>
      </c>
      <c r="AL123">
        <v>200</v>
      </c>
      <c r="AM123" t="s">
        <v>248</v>
      </c>
      <c r="AN123">
        <v>0</v>
      </c>
      <c r="AO123" t="s">
        <v>241</v>
      </c>
      <c r="AR123">
        <v>203010302</v>
      </c>
      <c r="AS123">
        <v>111471.4884</v>
      </c>
      <c r="AT123">
        <v>111471.4884</v>
      </c>
      <c r="AU123">
        <v>105</v>
      </c>
      <c r="AV123">
        <v>0</v>
      </c>
      <c r="AW123" t="s">
        <v>250</v>
      </c>
      <c r="AY123">
        <v>115511</v>
      </c>
      <c r="AZ123">
        <v>0</v>
      </c>
      <c r="BA123">
        <v>0</v>
      </c>
      <c r="BB123">
        <v>0</v>
      </c>
      <c r="BC123">
        <v>0</v>
      </c>
      <c r="BD123">
        <v>860005223</v>
      </c>
      <c r="BE123" t="s">
        <v>267</v>
      </c>
      <c r="BG123" t="s">
        <v>639</v>
      </c>
      <c r="BH123">
        <v>0</v>
      </c>
      <c r="BI123">
        <v>0</v>
      </c>
      <c r="BJ123">
        <v>109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0</v>
      </c>
    </row>
    <row r="124" spans="1:68" x14ac:dyDescent="0.25">
      <c r="A124">
        <v>203010102</v>
      </c>
      <c r="B124">
        <f t="shared" si="4"/>
        <v>9</v>
      </c>
      <c r="C124" t="str">
        <f t="shared" si="5"/>
        <v>20</v>
      </c>
      <c r="D124">
        <f t="shared" si="6"/>
        <v>1</v>
      </c>
      <c r="E124" t="s">
        <v>640</v>
      </c>
      <c r="F124">
        <v>0</v>
      </c>
      <c r="H124">
        <v>0</v>
      </c>
      <c r="I124" t="s">
        <v>241</v>
      </c>
      <c r="J124">
        <v>0</v>
      </c>
      <c r="K124">
        <v>135</v>
      </c>
      <c r="L124">
        <v>15398200.683</v>
      </c>
      <c r="M124">
        <v>0</v>
      </c>
      <c r="N124">
        <v>0</v>
      </c>
      <c r="O124">
        <v>4</v>
      </c>
      <c r="P124">
        <v>456242.98320000002</v>
      </c>
      <c r="Q124">
        <v>131</v>
      </c>
      <c r="R124">
        <f t="shared" si="7"/>
        <v>786</v>
      </c>
      <c r="S124">
        <v>14941957.6998</v>
      </c>
      <c r="T124">
        <v>114060.7458</v>
      </c>
      <c r="U124">
        <v>14941957.6998</v>
      </c>
      <c r="V124" t="s">
        <v>242</v>
      </c>
      <c r="W124" s="133">
        <v>41261</v>
      </c>
      <c r="X124" s="133">
        <v>41340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</v>
      </c>
      <c r="AE124" t="s">
        <v>415</v>
      </c>
      <c r="AF124" t="s">
        <v>244</v>
      </c>
      <c r="AG124" t="s">
        <v>245</v>
      </c>
      <c r="AH124">
        <v>250</v>
      </c>
      <c r="AI124" t="s">
        <v>635</v>
      </c>
      <c r="AJ124">
        <v>201</v>
      </c>
      <c r="AK124" t="s">
        <v>337</v>
      </c>
      <c r="AL124">
        <v>200</v>
      </c>
      <c r="AM124" t="s">
        <v>248</v>
      </c>
      <c r="AN124">
        <v>0</v>
      </c>
      <c r="AO124" t="s">
        <v>241</v>
      </c>
      <c r="AR124">
        <v>203010102</v>
      </c>
      <c r="AS124">
        <v>114060.7458</v>
      </c>
      <c r="AT124">
        <v>114060.7458</v>
      </c>
      <c r="AU124">
        <v>105</v>
      </c>
      <c r="AV124">
        <v>0</v>
      </c>
      <c r="AW124" t="s">
        <v>250</v>
      </c>
      <c r="AY124">
        <v>214173</v>
      </c>
      <c r="AZ124">
        <v>240944</v>
      </c>
      <c r="BA124">
        <v>250983</v>
      </c>
      <c r="BB124">
        <v>334645</v>
      </c>
      <c r="BC124">
        <v>0</v>
      </c>
      <c r="BD124">
        <v>860005223</v>
      </c>
      <c r="BE124" t="s">
        <v>267</v>
      </c>
      <c r="BG124" t="s">
        <v>641</v>
      </c>
      <c r="BH124">
        <v>0</v>
      </c>
      <c r="BI124">
        <v>0</v>
      </c>
      <c r="BJ124">
        <v>338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0</v>
      </c>
    </row>
    <row r="125" spans="1:68" x14ac:dyDescent="0.25">
      <c r="A125">
        <v>203010101</v>
      </c>
      <c r="B125">
        <f t="shared" si="4"/>
        <v>9</v>
      </c>
      <c r="C125" t="str">
        <f t="shared" si="5"/>
        <v>20</v>
      </c>
      <c r="D125">
        <f t="shared" si="6"/>
        <v>1</v>
      </c>
      <c r="E125" t="s">
        <v>642</v>
      </c>
      <c r="F125">
        <v>0</v>
      </c>
      <c r="H125">
        <v>0</v>
      </c>
      <c r="I125" t="s">
        <v>241</v>
      </c>
      <c r="J125">
        <v>0</v>
      </c>
      <c r="K125">
        <v>190</v>
      </c>
      <c r="L125">
        <v>11470633.051000001</v>
      </c>
      <c r="M125">
        <v>0</v>
      </c>
      <c r="N125">
        <v>0</v>
      </c>
      <c r="O125">
        <v>5</v>
      </c>
      <c r="P125">
        <v>301858.76449999999</v>
      </c>
      <c r="Q125">
        <v>185</v>
      </c>
      <c r="R125">
        <f t="shared" si="7"/>
        <v>555</v>
      </c>
      <c r="S125">
        <v>11168774.286499999</v>
      </c>
      <c r="T125">
        <v>60371.752899999999</v>
      </c>
      <c r="U125">
        <v>11168774.286499999</v>
      </c>
      <c r="V125" t="s">
        <v>242</v>
      </c>
      <c r="W125" s="133">
        <v>41261</v>
      </c>
      <c r="X125" s="133">
        <v>41346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</v>
      </c>
      <c r="AE125" t="s">
        <v>275</v>
      </c>
      <c r="AF125" t="s">
        <v>244</v>
      </c>
      <c r="AG125" t="s">
        <v>245</v>
      </c>
      <c r="AH125">
        <v>249</v>
      </c>
      <c r="AI125" t="s">
        <v>630</v>
      </c>
      <c r="AJ125">
        <v>201</v>
      </c>
      <c r="AK125" t="s">
        <v>337</v>
      </c>
      <c r="AL125">
        <v>200</v>
      </c>
      <c r="AM125" t="s">
        <v>248</v>
      </c>
      <c r="AN125">
        <v>0</v>
      </c>
      <c r="AO125" t="s">
        <v>241</v>
      </c>
      <c r="AR125">
        <v>203010101</v>
      </c>
      <c r="AS125">
        <v>60371.752899999999</v>
      </c>
      <c r="AT125">
        <v>60371.752899999999</v>
      </c>
      <c r="AU125">
        <v>105</v>
      </c>
      <c r="AV125">
        <v>0</v>
      </c>
      <c r="AW125" t="s">
        <v>250</v>
      </c>
      <c r="AY125">
        <v>112734</v>
      </c>
      <c r="AZ125">
        <v>126826</v>
      </c>
      <c r="BA125">
        <v>132111</v>
      </c>
      <c r="BB125">
        <v>176148</v>
      </c>
      <c r="BC125">
        <v>0</v>
      </c>
      <c r="BD125">
        <v>860005223</v>
      </c>
      <c r="BE125" t="s">
        <v>267</v>
      </c>
      <c r="BG125" t="s">
        <v>642</v>
      </c>
      <c r="BH125">
        <v>0</v>
      </c>
      <c r="BI125">
        <v>0</v>
      </c>
      <c r="BJ125">
        <v>571</v>
      </c>
      <c r="BK125">
        <v>0</v>
      </c>
      <c r="BL125">
        <v>3</v>
      </c>
      <c r="BM125">
        <v>0</v>
      </c>
      <c r="BN125">
        <v>0</v>
      </c>
      <c r="BO125">
        <v>0</v>
      </c>
      <c r="BP125">
        <v>0</v>
      </c>
    </row>
    <row r="126" spans="1:68" x14ac:dyDescent="0.25">
      <c r="A126">
        <v>161170</v>
      </c>
      <c r="B126">
        <f t="shared" si="4"/>
        <v>6</v>
      </c>
      <c r="C126" t="str">
        <f t="shared" si="5"/>
        <v>16</v>
      </c>
      <c r="D126">
        <f t="shared" si="6"/>
        <v>0</v>
      </c>
      <c r="E126" t="s">
        <v>643</v>
      </c>
      <c r="F126">
        <v>0</v>
      </c>
      <c r="H126">
        <v>0</v>
      </c>
      <c r="I126" t="s">
        <v>241</v>
      </c>
      <c r="J126">
        <v>0</v>
      </c>
      <c r="K126">
        <v>20</v>
      </c>
      <c r="L126">
        <v>6509230</v>
      </c>
      <c r="M126">
        <v>0</v>
      </c>
      <c r="N126">
        <v>0</v>
      </c>
      <c r="O126">
        <v>0</v>
      </c>
      <c r="P126">
        <v>0</v>
      </c>
      <c r="Q126">
        <v>20</v>
      </c>
      <c r="R126">
        <f t="shared" si="7"/>
        <v>300</v>
      </c>
      <c r="S126">
        <v>6509230</v>
      </c>
      <c r="T126">
        <v>325461.5</v>
      </c>
      <c r="U126">
        <v>6509230</v>
      </c>
      <c r="V126" t="s">
        <v>242</v>
      </c>
      <c r="W126" s="133">
        <v>41239</v>
      </c>
      <c r="X126" s="133">
        <v>41131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</v>
      </c>
      <c r="AE126" t="s">
        <v>243</v>
      </c>
      <c r="AF126" t="s">
        <v>244</v>
      </c>
      <c r="AG126" t="s">
        <v>245</v>
      </c>
      <c r="AH126">
        <v>215</v>
      </c>
      <c r="AI126" t="s">
        <v>644</v>
      </c>
      <c r="AJ126">
        <v>201</v>
      </c>
      <c r="AK126" t="s">
        <v>337</v>
      </c>
      <c r="AL126">
        <v>200</v>
      </c>
      <c r="AM126" t="s">
        <v>248</v>
      </c>
      <c r="AN126">
        <v>0</v>
      </c>
      <c r="AO126" t="s">
        <v>241</v>
      </c>
      <c r="AR126" t="s">
        <v>645</v>
      </c>
      <c r="AS126">
        <v>325461.5</v>
      </c>
      <c r="AT126">
        <v>325461.5</v>
      </c>
      <c r="AU126">
        <v>9</v>
      </c>
      <c r="AV126">
        <v>16</v>
      </c>
      <c r="AW126" t="s">
        <v>250</v>
      </c>
      <c r="AY126">
        <v>391120</v>
      </c>
      <c r="AZ126">
        <v>373069</v>
      </c>
      <c r="BA126">
        <v>453700</v>
      </c>
      <c r="BB126">
        <v>432760</v>
      </c>
      <c r="BC126">
        <v>0</v>
      </c>
      <c r="BD126">
        <v>830133486</v>
      </c>
      <c r="BE126" t="s">
        <v>282</v>
      </c>
      <c r="BG126" t="s">
        <v>646</v>
      </c>
      <c r="BH126">
        <v>0</v>
      </c>
      <c r="BI126">
        <v>0</v>
      </c>
      <c r="BJ126">
        <v>21</v>
      </c>
      <c r="BK126">
        <v>0</v>
      </c>
      <c r="BL126">
        <v>15</v>
      </c>
      <c r="BM126">
        <v>0</v>
      </c>
      <c r="BN126">
        <v>0</v>
      </c>
      <c r="BO126">
        <v>0</v>
      </c>
      <c r="BP126">
        <v>0</v>
      </c>
    </row>
    <row r="127" spans="1:68" x14ac:dyDescent="0.25">
      <c r="A127">
        <v>161585</v>
      </c>
      <c r="B127">
        <f t="shared" si="4"/>
        <v>6</v>
      </c>
      <c r="C127" t="str">
        <f t="shared" si="5"/>
        <v>16</v>
      </c>
      <c r="D127">
        <f t="shared" si="6"/>
        <v>0</v>
      </c>
      <c r="E127" t="s">
        <v>647</v>
      </c>
      <c r="F127">
        <v>0</v>
      </c>
      <c r="H127">
        <v>0</v>
      </c>
      <c r="I127" t="s">
        <v>241</v>
      </c>
      <c r="J127">
        <v>0</v>
      </c>
      <c r="K127">
        <v>2</v>
      </c>
      <c r="L127">
        <v>2208732.7999999998</v>
      </c>
      <c r="M127">
        <v>0</v>
      </c>
      <c r="N127">
        <v>0</v>
      </c>
      <c r="O127">
        <v>0</v>
      </c>
      <c r="P127">
        <v>0</v>
      </c>
      <c r="Q127">
        <v>2</v>
      </c>
      <c r="R127">
        <f t="shared" si="7"/>
        <v>110</v>
      </c>
      <c r="S127">
        <v>2208732.7999999998</v>
      </c>
      <c r="T127">
        <v>1104366.3999999999</v>
      </c>
      <c r="U127">
        <v>2208732.7999999998</v>
      </c>
      <c r="V127" t="s">
        <v>242</v>
      </c>
      <c r="W127" s="133">
        <v>41095</v>
      </c>
      <c r="X127" s="133">
        <v>41185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</v>
      </c>
      <c r="AE127" t="s">
        <v>254</v>
      </c>
      <c r="AF127" t="s">
        <v>244</v>
      </c>
      <c r="AG127" t="s">
        <v>245</v>
      </c>
      <c r="AH127">
        <v>216</v>
      </c>
      <c r="AI127" t="s">
        <v>407</v>
      </c>
      <c r="AJ127">
        <v>201</v>
      </c>
      <c r="AK127" t="s">
        <v>337</v>
      </c>
      <c r="AL127">
        <v>200</v>
      </c>
      <c r="AM127" t="s">
        <v>248</v>
      </c>
      <c r="AN127">
        <v>0</v>
      </c>
      <c r="AO127" t="s">
        <v>241</v>
      </c>
      <c r="AR127" t="s">
        <v>648</v>
      </c>
      <c r="AS127">
        <v>1104366.3999999999</v>
      </c>
      <c r="AT127">
        <v>1104366.3999999999</v>
      </c>
      <c r="AU127">
        <v>9</v>
      </c>
      <c r="AV127">
        <v>16</v>
      </c>
      <c r="AW127" t="s">
        <v>250</v>
      </c>
      <c r="AY127">
        <v>1359664</v>
      </c>
      <c r="AZ127">
        <v>1296911</v>
      </c>
      <c r="BA127">
        <v>1577211</v>
      </c>
      <c r="BB127">
        <v>1504416</v>
      </c>
      <c r="BC127">
        <v>0</v>
      </c>
      <c r="BD127">
        <v>860533798</v>
      </c>
      <c r="BE127" t="s">
        <v>251</v>
      </c>
      <c r="BG127" t="s">
        <v>649</v>
      </c>
      <c r="BH127">
        <v>10</v>
      </c>
      <c r="BI127">
        <v>30</v>
      </c>
      <c r="BJ127">
        <v>2</v>
      </c>
      <c r="BK127">
        <v>0</v>
      </c>
      <c r="BL127">
        <v>55</v>
      </c>
      <c r="BM127">
        <v>0</v>
      </c>
      <c r="BN127">
        <v>0</v>
      </c>
      <c r="BO127">
        <v>0</v>
      </c>
      <c r="BP127">
        <v>0</v>
      </c>
    </row>
    <row r="128" spans="1:68" x14ac:dyDescent="0.25">
      <c r="A128" t="s">
        <v>13</v>
      </c>
      <c r="B128">
        <f t="shared" si="4"/>
        <v>7</v>
      </c>
      <c r="C128" t="str">
        <f t="shared" si="5"/>
        <v>AG</v>
      </c>
      <c r="D128">
        <f t="shared" si="6"/>
        <v>0</v>
      </c>
      <c r="E128" t="s">
        <v>650</v>
      </c>
      <c r="F128">
        <v>0</v>
      </c>
      <c r="H128">
        <v>0</v>
      </c>
      <c r="I128" t="s">
        <v>241</v>
      </c>
      <c r="J128">
        <v>0</v>
      </c>
      <c r="K128">
        <v>58</v>
      </c>
      <c r="L128">
        <v>8375511.7988999998</v>
      </c>
      <c r="M128">
        <v>0</v>
      </c>
      <c r="N128">
        <v>0</v>
      </c>
      <c r="O128">
        <v>31</v>
      </c>
      <c r="P128">
        <v>4251995.8421999998</v>
      </c>
      <c r="Q128">
        <v>27</v>
      </c>
      <c r="R128">
        <f t="shared" si="7"/>
        <v>162</v>
      </c>
      <c r="S128">
        <v>4123515.9567</v>
      </c>
      <c r="T128">
        <v>137161.1562</v>
      </c>
      <c r="U128">
        <v>3703351.2174</v>
      </c>
      <c r="V128" t="s">
        <v>242</v>
      </c>
      <c r="W128" s="133">
        <v>41194</v>
      </c>
      <c r="X128" s="133">
        <v>41353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</v>
      </c>
      <c r="AE128" t="s">
        <v>415</v>
      </c>
      <c r="AF128" t="s">
        <v>244</v>
      </c>
      <c r="AG128" t="s">
        <v>245</v>
      </c>
      <c r="AH128">
        <v>213</v>
      </c>
      <c r="AI128" t="s">
        <v>416</v>
      </c>
      <c r="AJ128">
        <v>201</v>
      </c>
      <c r="AK128" t="s">
        <v>337</v>
      </c>
      <c r="AL128">
        <v>200</v>
      </c>
      <c r="AM128" t="s">
        <v>248</v>
      </c>
      <c r="AN128">
        <v>0</v>
      </c>
      <c r="AO128" t="s">
        <v>241</v>
      </c>
      <c r="AR128" t="s">
        <v>651</v>
      </c>
      <c r="AS128">
        <v>138029.56</v>
      </c>
      <c r="AT128">
        <v>137161.1562</v>
      </c>
      <c r="AU128">
        <v>105</v>
      </c>
      <c r="AV128">
        <v>0</v>
      </c>
      <c r="AW128" t="s">
        <v>250</v>
      </c>
      <c r="AY128">
        <v>183840</v>
      </c>
      <c r="AZ128">
        <v>175355</v>
      </c>
      <c r="BA128">
        <v>213254</v>
      </c>
      <c r="BB128">
        <v>203412</v>
      </c>
      <c r="BC128">
        <v>178430</v>
      </c>
      <c r="BD128">
        <v>860533798</v>
      </c>
      <c r="BE128" t="s">
        <v>251</v>
      </c>
      <c r="BG128" t="s">
        <v>652</v>
      </c>
      <c r="BH128">
        <v>50</v>
      </c>
      <c r="BI128">
        <v>500</v>
      </c>
      <c r="BJ128">
        <v>29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0</v>
      </c>
    </row>
    <row r="129" spans="1:68" x14ac:dyDescent="0.25">
      <c r="A129">
        <v>161604</v>
      </c>
      <c r="E129" t="s">
        <v>653</v>
      </c>
      <c r="F129">
        <v>0</v>
      </c>
      <c r="H129">
        <v>0</v>
      </c>
      <c r="I129" t="s">
        <v>241</v>
      </c>
      <c r="J129">
        <v>0</v>
      </c>
      <c r="K129">
        <v>1</v>
      </c>
      <c r="L129">
        <v>120164.4</v>
      </c>
      <c r="M129">
        <v>0</v>
      </c>
      <c r="N129">
        <v>0</v>
      </c>
      <c r="O129">
        <v>0</v>
      </c>
      <c r="P129">
        <v>0</v>
      </c>
      <c r="Q129">
        <v>1</v>
      </c>
      <c r="S129">
        <v>120164.4</v>
      </c>
      <c r="T129">
        <v>127029.73330000001</v>
      </c>
      <c r="U129">
        <v>127029.73330000001</v>
      </c>
      <c r="V129" t="s">
        <v>242</v>
      </c>
      <c r="W129" s="133">
        <v>41024</v>
      </c>
      <c r="X129" s="133">
        <v>41026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</v>
      </c>
      <c r="AE129" t="s">
        <v>259</v>
      </c>
      <c r="AF129" t="s">
        <v>244</v>
      </c>
      <c r="AG129" t="s">
        <v>245</v>
      </c>
      <c r="AH129">
        <v>214</v>
      </c>
      <c r="AI129" t="s">
        <v>403</v>
      </c>
      <c r="AJ129">
        <v>201</v>
      </c>
      <c r="AK129" t="s">
        <v>337</v>
      </c>
      <c r="AL129">
        <v>200</v>
      </c>
      <c r="AM129" t="s">
        <v>248</v>
      </c>
      <c r="AN129">
        <v>0</v>
      </c>
      <c r="AO129" t="s">
        <v>241</v>
      </c>
      <c r="AR129" t="s">
        <v>654</v>
      </c>
      <c r="AS129">
        <v>127373</v>
      </c>
      <c r="AT129">
        <v>127029.73330000001</v>
      </c>
      <c r="AU129">
        <v>9</v>
      </c>
      <c r="AV129">
        <v>16</v>
      </c>
      <c r="AW129" t="s">
        <v>250</v>
      </c>
      <c r="AY129">
        <v>133827</v>
      </c>
      <c r="AZ129">
        <v>127651</v>
      </c>
      <c r="BA129">
        <v>155240</v>
      </c>
      <c r="BB129">
        <v>148075</v>
      </c>
      <c r="BC129">
        <v>0</v>
      </c>
      <c r="BD129">
        <v>830133486</v>
      </c>
      <c r="BE129" t="s">
        <v>282</v>
      </c>
      <c r="BG129" t="s">
        <v>655</v>
      </c>
      <c r="BH129">
        <v>0</v>
      </c>
      <c r="BI129">
        <v>0</v>
      </c>
      <c r="BJ129">
        <v>1</v>
      </c>
      <c r="BK129">
        <v>0</v>
      </c>
      <c r="BL129">
        <v>5</v>
      </c>
      <c r="BM129">
        <v>0</v>
      </c>
      <c r="BN129">
        <v>0</v>
      </c>
      <c r="BO129">
        <v>0</v>
      </c>
      <c r="BP129">
        <v>0</v>
      </c>
    </row>
    <row r="130" spans="1:68" x14ac:dyDescent="0.25">
      <c r="A130">
        <v>161600</v>
      </c>
      <c r="E130" t="s">
        <v>656</v>
      </c>
      <c r="F130">
        <v>0</v>
      </c>
      <c r="H130">
        <v>0</v>
      </c>
      <c r="I130" t="s">
        <v>241</v>
      </c>
      <c r="J130">
        <v>0</v>
      </c>
      <c r="K130">
        <v>10</v>
      </c>
      <c r="L130">
        <v>3407732</v>
      </c>
      <c r="M130">
        <v>0</v>
      </c>
      <c r="N130">
        <v>0</v>
      </c>
      <c r="O130">
        <v>0</v>
      </c>
      <c r="P130">
        <v>0</v>
      </c>
      <c r="Q130">
        <v>10</v>
      </c>
      <c r="S130">
        <v>3407732</v>
      </c>
      <c r="T130">
        <v>340773.2</v>
      </c>
      <c r="U130">
        <v>3407732</v>
      </c>
      <c r="V130" t="s">
        <v>242</v>
      </c>
      <c r="W130" s="133">
        <v>41239</v>
      </c>
      <c r="X130" s="133">
        <v>41065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</v>
      </c>
      <c r="AE130" t="s">
        <v>243</v>
      </c>
      <c r="AF130" t="s">
        <v>244</v>
      </c>
      <c r="AG130" t="s">
        <v>245</v>
      </c>
      <c r="AH130">
        <v>215</v>
      </c>
      <c r="AI130" t="s">
        <v>644</v>
      </c>
      <c r="AJ130">
        <v>201</v>
      </c>
      <c r="AK130" t="s">
        <v>337</v>
      </c>
      <c r="AL130">
        <v>200</v>
      </c>
      <c r="AM130" t="s">
        <v>248</v>
      </c>
      <c r="AN130">
        <v>0</v>
      </c>
      <c r="AO130" t="s">
        <v>241</v>
      </c>
      <c r="AR130" t="s">
        <v>657</v>
      </c>
      <c r="AS130">
        <v>340773.2</v>
      </c>
      <c r="AT130">
        <v>340773.2</v>
      </c>
      <c r="AU130">
        <v>9</v>
      </c>
      <c r="AV130">
        <v>16</v>
      </c>
      <c r="AW130" t="s">
        <v>250</v>
      </c>
      <c r="AY130">
        <v>385792</v>
      </c>
      <c r="AZ130">
        <v>367986</v>
      </c>
      <c r="BA130">
        <v>447519</v>
      </c>
      <c r="BB130">
        <v>426864</v>
      </c>
      <c r="BC130">
        <v>0</v>
      </c>
      <c r="BD130">
        <v>830133486</v>
      </c>
      <c r="BE130" t="s">
        <v>282</v>
      </c>
      <c r="BG130" t="s">
        <v>658</v>
      </c>
      <c r="BH130">
        <v>0</v>
      </c>
      <c r="BI130">
        <v>0</v>
      </c>
      <c r="BJ130">
        <v>11</v>
      </c>
      <c r="BK130">
        <v>0</v>
      </c>
      <c r="BL130">
        <v>15</v>
      </c>
      <c r="BM130">
        <v>0</v>
      </c>
      <c r="BN130">
        <v>0</v>
      </c>
      <c r="BO130">
        <v>0</v>
      </c>
      <c r="BP130">
        <v>0</v>
      </c>
    </row>
    <row r="131" spans="1:68" x14ac:dyDescent="0.25">
      <c r="A131">
        <v>161355</v>
      </c>
      <c r="E131" t="s">
        <v>659</v>
      </c>
      <c r="F131">
        <v>0</v>
      </c>
      <c r="H131">
        <v>0</v>
      </c>
      <c r="I131" t="s">
        <v>241</v>
      </c>
      <c r="J131">
        <v>0</v>
      </c>
      <c r="K131">
        <v>4</v>
      </c>
      <c r="L131">
        <v>4504716.16</v>
      </c>
      <c r="M131">
        <v>0</v>
      </c>
      <c r="N131">
        <v>0</v>
      </c>
      <c r="O131">
        <v>0</v>
      </c>
      <c r="P131">
        <v>0</v>
      </c>
      <c r="Q131">
        <v>4</v>
      </c>
      <c r="S131">
        <v>4504716.16</v>
      </c>
      <c r="T131">
        <v>1098378.2320000001</v>
      </c>
      <c r="U131">
        <v>4393512.9280000003</v>
      </c>
      <c r="V131" t="s">
        <v>242</v>
      </c>
      <c r="W131" s="133">
        <v>40875</v>
      </c>
      <c r="X131" s="133">
        <v>40877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13</v>
      </c>
      <c r="AE131" t="s">
        <v>254</v>
      </c>
      <c r="AF131" t="s">
        <v>244</v>
      </c>
      <c r="AG131" t="s">
        <v>245</v>
      </c>
      <c r="AH131">
        <v>216</v>
      </c>
      <c r="AI131" t="s">
        <v>407</v>
      </c>
      <c r="AJ131">
        <v>201</v>
      </c>
      <c r="AK131" t="s">
        <v>337</v>
      </c>
      <c r="AL131">
        <v>200</v>
      </c>
      <c r="AM131" t="s">
        <v>248</v>
      </c>
      <c r="AN131">
        <v>0</v>
      </c>
      <c r="AO131" t="s">
        <v>241</v>
      </c>
      <c r="AR131" t="s">
        <v>660</v>
      </c>
      <c r="AS131">
        <v>1126179.04</v>
      </c>
      <c r="AT131">
        <v>1098378.2320000001</v>
      </c>
      <c r="AU131">
        <v>9</v>
      </c>
      <c r="AV131">
        <v>16</v>
      </c>
      <c r="AW131" t="s">
        <v>250</v>
      </c>
      <c r="AY131">
        <v>1667052</v>
      </c>
      <c r="AZ131">
        <v>1590111</v>
      </c>
      <c r="BA131">
        <v>1933780</v>
      </c>
      <c r="BB131">
        <v>1844529</v>
      </c>
      <c r="BC131">
        <v>0</v>
      </c>
      <c r="BD131">
        <v>860005223</v>
      </c>
      <c r="BE131" t="s">
        <v>267</v>
      </c>
      <c r="BG131" t="s">
        <v>661</v>
      </c>
      <c r="BH131">
        <v>0</v>
      </c>
      <c r="BI131">
        <v>0</v>
      </c>
      <c r="BJ131">
        <v>4</v>
      </c>
      <c r="BK131">
        <v>0</v>
      </c>
      <c r="BL131">
        <v>55</v>
      </c>
      <c r="BM131">
        <v>0</v>
      </c>
      <c r="BN131">
        <v>0</v>
      </c>
      <c r="BO131">
        <v>0</v>
      </c>
      <c r="BP131">
        <v>0</v>
      </c>
    </row>
    <row r="132" spans="1:68" x14ac:dyDescent="0.25">
      <c r="A132">
        <v>161352</v>
      </c>
      <c r="E132" t="s">
        <v>662</v>
      </c>
      <c r="F132">
        <v>0</v>
      </c>
      <c r="H132">
        <v>0</v>
      </c>
      <c r="I132" t="s">
        <v>241</v>
      </c>
      <c r="J132">
        <v>0</v>
      </c>
      <c r="K132">
        <v>1</v>
      </c>
      <c r="L132">
        <v>65919</v>
      </c>
      <c r="M132">
        <v>0</v>
      </c>
      <c r="N132">
        <v>0</v>
      </c>
      <c r="O132">
        <v>0</v>
      </c>
      <c r="P132">
        <v>0</v>
      </c>
      <c r="Q132">
        <v>1</v>
      </c>
      <c r="S132">
        <v>65919</v>
      </c>
      <c r="T132">
        <v>65919</v>
      </c>
      <c r="U132">
        <v>65919</v>
      </c>
      <c r="V132" t="s">
        <v>242</v>
      </c>
      <c r="W132" s="133">
        <v>40786</v>
      </c>
      <c r="X132" s="133">
        <v>40876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 t="s">
        <v>334</v>
      </c>
      <c r="AF132" t="s">
        <v>244</v>
      </c>
      <c r="AG132" t="s">
        <v>245</v>
      </c>
      <c r="AH132">
        <v>212</v>
      </c>
      <c r="AI132" t="s">
        <v>411</v>
      </c>
      <c r="AJ132">
        <v>201</v>
      </c>
      <c r="AK132" t="s">
        <v>337</v>
      </c>
      <c r="AL132">
        <v>200</v>
      </c>
      <c r="AM132" t="s">
        <v>248</v>
      </c>
      <c r="AN132">
        <v>0</v>
      </c>
      <c r="AO132" t="s">
        <v>241</v>
      </c>
      <c r="AR132">
        <v>0</v>
      </c>
      <c r="AS132">
        <v>65919</v>
      </c>
      <c r="AT132">
        <v>65919</v>
      </c>
      <c r="AU132">
        <v>105</v>
      </c>
      <c r="AV132">
        <v>0</v>
      </c>
      <c r="AW132" t="s">
        <v>250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830136799</v>
      </c>
      <c r="BE132" t="s">
        <v>338</v>
      </c>
      <c r="BH132">
        <v>0</v>
      </c>
      <c r="BI132">
        <v>0</v>
      </c>
      <c r="BJ132">
        <v>1</v>
      </c>
      <c r="BK132">
        <v>0</v>
      </c>
      <c r="BL132">
        <v>3</v>
      </c>
      <c r="BM132">
        <v>0</v>
      </c>
      <c r="BN132">
        <v>0</v>
      </c>
      <c r="BO132">
        <v>0</v>
      </c>
      <c r="BP132">
        <v>0</v>
      </c>
    </row>
    <row r="133" spans="1:68" x14ac:dyDescent="0.25">
      <c r="A133">
        <v>202011103</v>
      </c>
      <c r="E133" t="s">
        <v>663</v>
      </c>
      <c r="F133">
        <v>0</v>
      </c>
      <c r="H133">
        <v>0</v>
      </c>
      <c r="I133" t="s">
        <v>241</v>
      </c>
      <c r="J133">
        <v>0</v>
      </c>
      <c r="K133">
        <v>0</v>
      </c>
      <c r="L133">
        <v>0</v>
      </c>
      <c r="M133">
        <v>3500</v>
      </c>
      <c r="N133">
        <v>365400</v>
      </c>
      <c r="O133">
        <v>0</v>
      </c>
      <c r="P133">
        <v>0</v>
      </c>
      <c r="Q133">
        <v>3500</v>
      </c>
      <c r="S133">
        <v>365400</v>
      </c>
      <c r="T133">
        <v>104.4</v>
      </c>
      <c r="U133">
        <v>365400</v>
      </c>
      <c r="V133" t="s">
        <v>242</v>
      </c>
      <c r="W133" s="133">
        <v>41353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 t="s">
        <v>334</v>
      </c>
      <c r="AF133" t="s">
        <v>335</v>
      </c>
      <c r="AG133" t="s">
        <v>334</v>
      </c>
      <c r="AH133">
        <v>6</v>
      </c>
      <c r="AI133" t="s">
        <v>445</v>
      </c>
      <c r="AJ133">
        <v>4</v>
      </c>
      <c r="AK133" t="s">
        <v>446</v>
      </c>
      <c r="AL133">
        <v>2</v>
      </c>
      <c r="AM133" t="s">
        <v>447</v>
      </c>
      <c r="AN133">
        <v>0</v>
      </c>
      <c r="AO133" t="s">
        <v>241</v>
      </c>
      <c r="AR133">
        <v>0</v>
      </c>
      <c r="AS133">
        <v>104.4</v>
      </c>
      <c r="AT133">
        <v>104.4</v>
      </c>
      <c r="AU133">
        <v>9</v>
      </c>
      <c r="AV133">
        <v>16</v>
      </c>
      <c r="AW133" t="s">
        <v>250</v>
      </c>
      <c r="AY133">
        <v>90</v>
      </c>
      <c r="AZ133">
        <v>0</v>
      </c>
      <c r="BA133">
        <v>0</v>
      </c>
      <c r="BB133">
        <v>0</v>
      </c>
      <c r="BC133">
        <v>0</v>
      </c>
      <c r="BD133">
        <v>830010717</v>
      </c>
      <c r="BE133" t="s">
        <v>448</v>
      </c>
      <c r="BG133" t="s">
        <v>664</v>
      </c>
      <c r="BH133">
        <v>0</v>
      </c>
      <c r="BI133">
        <v>0</v>
      </c>
      <c r="BJ133">
        <v>13643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25">
      <c r="A134">
        <v>203020504</v>
      </c>
      <c r="E134" t="s">
        <v>665</v>
      </c>
      <c r="F134">
        <v>0</v>
      </c>
      <c r="H134">
        <v>0</v>
      </c>
      <c r="I134" t="s">
        <v>241</v>
      </c>
      <c r="J134">
        <v>0</v>
      </c>
      <c r="K134">
        <v>0</v>
      </c>
      <c r="L134">
        <v>0</v>
      </c>
      <c r="M134">
        <v>96</v>
      </c>
      <c r="N134">
        <v>8124434.0159999998</v>
      </c>
      <c r="O134">
        <v>8</v>
      </c>
      <c r="P134">
        <v>677036.16799999995</v>
      </c>
      <c r="Q134">
        <v>88</v>
      </c>
      <c r="S134">
        <v>7447397.8480000002</v>
      </c>
      <c r="T134">
        <v>84629.520999999993</v>
      </c>
      <c r="U134">
        <v>7447397.8480000002</v>
      </c>
      <c r="V134" t="s">
        <v>242</v>
      </c>
      <c r="W134" s="133">
        <v>41338</v>
      </c>
      <c r="X134" s="133">
        <v>41346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</v>
      </c>
      <c r="AE134" t="s">
        <v>259</v>
      </c>
      <c r="AF134" t="s">
        <v>244</v>
      </c>
      <c r="AG134" t="s">
        <v>245</v>
      </c>
      <c r="AH134">
        <v>238</v>
      </c>
      <c r="AI134" t="s">
        <v>595</v>
      </c>
      <c r="AJ134">
        <v>202</v>
      </c>
      <c r="AK134" t="s">
        <v>247</v>
      </c>
      <c r="AL134">
        <v>200</v>
      </c>
      <c r="AM134" t="s">
        <v>248</v>
      </c>
      <c r="AN134">
        <v>0</v>
      </c>
      <c r="AO134" t="s">
        <v>241</v>
      </c>
      <c r="AR134">
        <v>203020504</v>
      </c>
      <c r="AS134">
        <v>84629.520999999993</v>
      </c>
      <c r="AT134">
        <v>84629.520999999993</v>
      </c>
      <c r="AU134">
        <v>105</v>
      </c>
      <c r="AV134">
        <v>0</v>
      </c>
      <c r="AW134" t="s">
        <v>250</v>
      </c>
      <c r="AY134">
        <v>121965</v>
      </c>
      <c r="AZ134">
        <v>137210</v>
      </c>
      <c r="BA134">
        <v>142928</v>
      </c>
      <c r="BB134">
        <v>190570</v>
      </c>
      <c r="BC134">
        <v>0</v>
      </c>
      <c r="BD134">
        <v>860005223</v>
      </c>
      <c r="BE134" t="s">
        <v>267</v>
      </c>
      <c r="BG134" t="s">
        <v>665</v>
      </c>
      <c r="BH134">
        <v>0</v>
      </c>
      <c r="BI134">
        <v>0</v>
      </c>
      <c r="BJ134">
        <v>88</v>
      </c>
      <c r="BK134">
        <v>0</v>
      </c>
      <c r="BL134">
        <v>5</v>
      </c>
      <c r="BM134">
        <v>0</v>
      </c>
      <c r="BN134">
        <v>0</v>
      </c>
      <c r="BO134">
        <v>0</v>
      </c>
      <c r="BP134">
        <v>0</v>
      </c>
    </row>
    <row r="135" spans="1:68" x14ac:dyDescent="0.25">
      <c r="A135">
        <v>203020501</v>
      </c>
      <c r="E135" t="s">
        <v>666</v>
      </c>
    </row>
    <row r="136" spans="1:68" x14ac:dyDescent="0.25">
      <c r="E136">
        <v>0</v>
      </c>
      <c r="G136">
        <v>0</v>
      </c>
      <c r="H136" t="s">
        <v>241</v>
      </c>
      <c r="I136">
        <v>0</v>
      </c>
      <c r="J136">
        <v>0</v>
      </c>
      <c r="K136">
        <v>0</v>
      </c>
      <c r="L136">
        <v>108</v>
      </c>
      <c r="M136">
        <v>6194205.2807999998</v>
      </c>
      <c r="N136">
        <v>20</v>
      </c>
      <c r="O136">
        <v>1147075.0519999999</v>
      </c>
      <c r="P136">
        <v>88</v>
      </c>
      <c r="Q136">
        <v>5047130.2287999997</v>
      </c>
      <c r="S136">
        <v>57353.7526</v>
      </c>
      <c r="T136">
        <v>5047130.2287999997</v>
      </c>
      <c r="U136" t="s">
        <v>242</v>
      </c>
      <c r="V136" s="133">
        <v>41338</v>
      </c>
      <c r="W136" s="133">
        <v>41353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</v>
      </c>
      <c r="AD136" t="s">
        <v>275</v>
      </c>
      <c r="AE136" t="s">
        <v>244</v>
      </c>
      <c r="AF136" t="s">
        <v>245</v>
      </c>
      <c r="AG136">
        <v>229</v>
      </c>
      <c r="AH136" t="s">
        <v>667</v>
      </c>
      <c r="AI136">
        <v>202</v>
      </c>
      <c r="AJ136" t="s">
        <v>247</v>
      </c>
      <c r="AK136">
        <v>200</v>
      </c>
      <c r="AL136" t="s">
        <v>248</v>
      </c>
      <c r="AM136">
        <v>0</v>
      </c>
      <c r="AN136" t="s">
        <v>241</v>
      </c>
      <c r="AQ136">
        <v>203020501</v>
      </c>
      <c r="AR136">
        <v>57353.7526</v>
      </c>
      <c r="AS136">
        <v>57353.7526</v>
      </c>
      <c r="AT136">
        <v>105</v>
      </c>
      <c r="AU136">
        <v>0</v>
      </c>
      <c r="AV136" t="s">
        <v>250</v>
      </c>
      <c r="AX136">
        <v>83451</v>
      </c>
      <c r="AY136">
        <v>93882</v>
      </c>
      <c r="AZ136">
        <v>97794</v>
      </c>
      <c r="BA136">
        <v>130392</v>
      </c>
      <c r="BB136">
        <v>0</v>
      </c>
      <c r="BC136">
        <v>860005223</v>
      </c>
      <c r="BD136" t="s">
        <v>267</v>
      </c>
      <c r="BF136" t="s">
        <v>666</v>
      </c>
      <c r="BG136">
        <v>0</v>
      </c>
      <c r="BH136">
        <v>0</v>
      </c>
      <c r="BI136">
        <v>88</v>
      </c>
      <c r="BJ136">
        <v>0</v>
      </c>
      <c r="BK136">
        <v>3</v>
      </c>
      <c r="BL136">
        <v>0</v>
      </c>
      <c r="BM136">
        <v>0</v>
      </c>
      <c r="BN136">
        <v>0</v>
      </c>
      <c r="BO136">
        <v>0</v>
      </c>
    </row>
    <row r="137" spans="1:68" x14ac:dyDescent="0.25">
      <c r="A137" t="s">
        <v>46</v>
      </c>
      <c r="E137" t="s">
        <v>668</v>
      </c>
      <c r="F137">
        <v>0</v>
      </c>
      <c r="H137">
        <v>0</v>
      </c>
      <c r="I137" t="s">
        <v>241</v>
      </c>
      <c r="J137">
        <v>0</v>
      </c>
      <c r="K137">
        <v>156</v>
      </c>
      <c r="L137">
        <v>15854206.7632</v>
      </c>
      <c r="M137">
        <v>0</v>
      </c>
      <c r="N137">
        <v>0</v>
      </c>
      <c r="O137">
        <v>0</v>
      </c>
      <c r="P137">
        <v>0</v>
      </c>
      <c r="Q137">
        <v>156</v>
      </c>
      <c r="S137">
        <v>15854206.7632</v>
      </c>
      <c r="T137">
        <v>100088.1866</v>
      </c>
      <c r="U137">
        <v>15613757.1096</v>
      </c>
      <c r="V137" t="s">
        <v>242</v>
      </c>
      <c r="W137" s="133">
        <v>41261</v>
      </c>
      <c r="X137" s="133">
        <v>41331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</v>
      </c>
      <c r="AE137" t="s">
        <v>259</v>
      </c>
      <c r="AF137" t="s">
        <v>244</v>
      </c>
      <c r="AG137" t="s">
        <v>245</v>
      </c>
      <c r="AH137">
        <v>224</v>
      </c>
      <c r="AI137" t="s">
        <v>615</v>
      </c>
      <c r="AJ137">
        <v>202</v>
      </c>
      <c r="AK137" t="s">
        <v>247</v>
      </c>
      <c r="AL137">
        <v>200</v>
      </c>
      <c r="AM137" t="s">
        <v>248</v>
      </c>
      <c r="AN137">
        <v>0</v>
      </c>
      <c r="AO137" t="s">
        <v>241</v>
      </c>
      <c r="AR137" t="s">
        <v>669</v>
      </c>
      <c r="AS137">
        <v>100026.8</v>
      </c>
      <c r="AT137">
        <v>100088.1866</v>
      </c>
      <c r="AU137">
        <v>105</v>
      </c>
      <c r="AV137">
        <v>0</v>
      </c>
      <c r="AW137" t="s">
        <v>250</v>
      </c>
      <c r="AY137">
        <v>119487</v>
      </c>
      <c r="AZ137">
        <v>134423</v>
      </c>
      <c r="BA137">
        <v>149358</v>
      </c>
      <c r="BB137">
        <v>186698</v>
      </c>
      <c r="BC137">
        <v>113960</v>
      </c>
      <c r="BD137">
        <v>900044844</v>
      </c>
      <c r="BE137" t="s">
        <v>512</v>
      </c>
      <c r="BG137" t="s">
        <v>670</v>
      </c>
      <c r="BH137">
        <v>60</v>
      </c>
      <c r="BI137">
        <v>200</v>
      </c>
      <c r="BJ137">
        <v>156</v>
      </c>
      <c r="BK137">
        <v>0</v>
      </c>
      <c r="BL137">
        <v>5</v>
      </c>
      <c r="BM137">
        <v>0</v>
      </c>
      <c r="BN137">
        <v>0</v>
      </c>
      <c r="BO137">
        <v>0</v>
      </c>
      <c r="BP137">
        <v>0</v>
      </c>
    </row>
    <row r="138" spans="1:68" x14ac:dyDescent="0.25">
      <c r="A138">
        <v>161190</v>
      </c>
      <c r="E138" t="s">
        <v>671</v>
      </c>
      <c r="F138">
        <v>0</v>
      </c>
      <c r="H138">
        <v>0</v>
      </c>
      <c r="I138" t="s">
        <v>241</v>
      </c>
      <c r="J138">
        <v>0</v>
      </c>
      <c r="K138">
        <v>30</v>
      </c>
      <c r="L138">
        <v>28200615.089699998</v>
      </c>
      <c r="M138">
        <v>0</v>
      </c>
      <c r="N138">
        <v>0</v>
      </c>
      <c r="O138">
        <v>1</v>
      </c>
      <c r="P138">
        <v>940020.51850000001</v>
      </c>
      <c r="Q138">
        <v>29</v>
      </c>
      <c r="S138">
        <v>27260594.571199998</v>
      </c>
      <c r="T138">
        <v>940020.51850000001</v>
      </c>
      <c r="U138">
        <v>27260595.036499999</v>
      </c>
      <c r="V138" t="s">
        <v>242</v>
      </c>
      <c r="W138" s="133">
        <v>41239</v>
      </c>
      <c r="X138" s="133">
        <v>41345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</v>
      </c>
      <c r="AE138" t="s">
        <v>254</v>
      </c>
      <c r="AF138" t="s">
        <v>244</v>
      </c>
      <c r="AG138" t="s">
        <v>245</v>
      </c>
      <c r="AH138">
        <v>226</v>
      </c>
      <c r="AI138" t="s">
        <v>255</v>
      </c>
      <c r="AJ138">
        <v>202</v>
      </c>
      <c r="AK138" t="s">
        <v>247</v>
      </c>
      <c r="AL138">
        <v>200</v>
      </c>
      <c r="AM138" t="s">
        <v>248</v>
      </c>
      <c r="AN138">
        <v>0</v>
      </c>
      <c r="AO138" t="s">
        <v>241</v>
      </c>
      <c r="AR138" t="s">
        <v>672</v>
      </c>
      <c r="AS138">
        <v>940020.51</v>
      </c>
      <c r="AT138">
        <v>940020.51850000001</v>
      </c>
      <c r="AU138">
        <v>105</v>
      </c>
      <c r="AV138">
        <v>0</v>
      </c>
      <c r="AW138" t="s">
        <v>250</v>
      </c>
      <c r="AY138">
        <v>1196621</v>
      </c>
      <c r="AZ138">
        <v>1346199</v>
      </c>
      <c r="BA138">
        <v>1495777</v>
      </c>
      <c r="BB138">
        <v>1869721</v>
      </c>
      <c r="BC138">
        <v>0</v>
      </c>
      <c r="BD138">
        <v>900044844</v>
      </c>
      <c r="BE138" t="s">
        <v>512</v>
      </c>
      <c r="BG138" t="s">
        <v>673</v>
      </c>
      <c r="BH138">
        <v>10</v>
      </c>
      <c r="BI138">
        <v>30</v>
      </c>
      <c r="BJ138">
        <v>31</v>
      </c>
      <c r="BK138">
        <v>0</v>
      </c>
      <c r="BL138">
        <v>55</v>
      </c>
      <c r="BM138">
        <v>0</v>
      </c>
      <c r="BN138">
        <v>0</v>
      </c>
      <c r="BO138">
        <v>0</v>
      </c>
      <c r="BP138">
        <v>0</v>
      </c>
    </row>
    <row r="139" spans="1:68" x14ac:dyDescent="0.25">
      <c r="A139" t="s">
        <v>55</v>
      </c>
      <c r="E139" t="s">
        <v>674</v>
      </c>
      <c r="F139">
        <v>0</v>
      </c>
      <c r="H139">
        <v>0</v>
      </c>
      <c r="I139" t="s">
        <v>241</v>
      </c>
      <c r="J139">
        <v>0</v>
      </c>
      <c r="K139">
        <v>63</v>
      </c>
      <c r="L139">
        <v>65231443.920400001</v>
      </c>
      <c r="M139">
        <v>0</v>
      </c>
      <c r="N139">
        <v>0</v>
      </c>
      <c r="O139">
        <v>3</v>
      </c>
      <c r="P139">
        <v>3102598.6044000001</v>
      </c>
      <c r="Q139">
        <v>60</v>
      </c>
      <c r="S139">
        <v>62128845.316</v>
      </c>
      <c r="T139">
        <v>1034199.5348</v>
      </c>
      <c r="U139">
        <v>62051972.088</v>
      </c>
      <c r="V139" t="s">
        <v>242</v>
      </c>
      <c r="W139" s="133">
        <v>41151</v>
      </c>
      <c r="X139" s="133">
        <v>41340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 t="s">
        <v>254</v>
      </c>
      <c r="AF139" t="s">
        <v>244</v>
      </c>
      <c r="AG139" t="s">
        <v>245</v>
      </c>
      <c r="AH139">
        <v>226</v>
      </c>
      <c r="AI139" t="s">
        <v>255</v>
      </c>
      <c r="AJ139">
        <v>202</v>
      </c>
      <c r="AK139" t="s">
        <v>247</v>
      </c>
      <c r="AL139">
        <v>200</v>
      </c>
      <c r="AM139" t="s">
        <v>248</v>
      </c>
      <c r="AN139">
        <v>0</v>
      </c>
      <c r="AO139" t="s">
        <v>241</v>
      </c>
      <c r="AR139" t="s">
        <v>675</v>
      </c>
      <c r="AS139">
        <v>1041738</v>
      </c>
      <c r="AT139">
        <v>1034199.5348</v>
      </c>
      <c r="AU139">
        <v>105</v>
      </c>
      <c r="AV139">
        <v>0</v>
      </c>
      <c r="AW139" t="s">
        <v>250</v>
      </c>
      <c r="AY139">
        <v>1220085</v>
      </c>
      <c r="AZ139">
        <v>1372596</v>
      </c>
      <c r="BA139">
        <v>1525106</v>
      </c>
      <c r="BB139">
        <v>1906383</v>
      </c>
      <c r="BC139">
        <v>1141273</v>
      </c>
      <c r="BD139">
        <v>900044844</v>
      </c>
      <c r="BE139" t="s">
        <v>512</v>
      </c>
      <c r="BG139" t="s">
        <v>676</v>
      </c>
      <c r="BH139">
        <v>10</v>
      </c>
      <c r="BI139">
        <v>30</v>
      </c>
      <c r="BJ139">
        <v>67</v>
      </c>
      <c r="BK139">
        <v>0</v>
      </c>
      <c r="BL139">
        <v>55</v>
      </c>
      <c r="BM139">
        <v>0</v>
      </c>
      <c r="BN139">
        <v>0</v>
      </c>
      <c r="BO139">
        <v>0</v>
      </c>
      <c r="BP139">
        <v>0</v>
      </c>
    </row>
    <row r="140" spans="1:68" x14ac:dyDescent="0.25">
      <c r="A140" t="s">
        <v>51</v>
      </c>
      <c r="E140" t="s">
        <v>677</v>
      </c>
      <c r="F140">
        <v>0</v>
      </c>
      <c r="H140">
        <v>0</v>
      </c>
      <c r="I140" t="s">
        <v>241</v>
      </c>
      <c r="J140">
        <v>0</v>
      </c>
      <c r="K140">
        <v>57</v>
      </c>
      <c r="L140">
        <v>6958168.0902000004</v>
      </c>
      <c r="M140">
        <v>0</v>
      </c>
      <c r="N140">
        <v>0</v>
      </c>
      <c r="O140">
        <v>30</v>
      </c>
      <c r="P140">
        <v>3654479.2769999998</v>
      </c>
      <c r="Q140">
        <v>27</v>
      </c>
      <c r="S140">
        <v>3303688.8132000002</v>
      </c>
      <c r="T140">
        <v>121815.9759</v>
      </c>
      <c r="U140">
        <v>3289031.3492999999</v>
      </c>
      <c r="V140" t="s">
        <v>242</v>
      </c>
      <c r="W140" s="133">
        <v>41095</v>
      </c>
      <c r="X140" s="133">
        <v>41353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</v>
      </c>
      <c r="AE140" t="s">
        <v>415</v>
      </c>
      <c r="AF140" t="s">
        <v>244</v>
      </c>
      <c r="AG140" t="s">
        <v>245</v>
      </c>
      <c r="AH140">
        <v>223</v>
      </c>
      <c r="AI140" t="s">
        <v>604</v>
      </c>
      <c r="AJ140">
        <v>202</v>
      </c>
      <c r="AK140" t="s">
        <v>247</v>
      </c>
      <c r="AL140">
        <v>200</v>
      </c>
      <c r="AM140" t="s">
        <v>248</v>
      </c>
      <c r="AN140">
        <v>0</v>
      </c>
      <c r="AO140" t="s">
        <v>241</v>
      </c>
      <c r="AR140" t="s">
        <v>678</v>
      </c>
      <c r="AS140">
        <v>123738</v>
      </c>
      <c r="AT140">
        <v>121815.9759</v>
      </c>
      <c r="AU140">
        <v>105</v>
      </c>
      <c r="AV140">
        <v>0</v>
      </c>
      <c r="AW140" t="s">
        <v>250</v>
      </c>
      <c r="AY140">
        <v>153107</v>
      </c>
      <c r="AZ140">
        <v>172245</v>
      </c>
      <c r="BA140">
        <v>191383</v>
      </c>
      <c r="BB140">
        <v>239229</v>
      </c>
      <c r="BC140">
        <v>144420</v>
      </c>
      <c r="BD140">
        <v>900044844</v>
      </c>
      <c r="BE140" t="s">
        <v>512</v>
      </c>
      <c r="BG140" t="s">
        <v>679</v>
      </c>
      <c r="BH140">
        <v>50</v>
      </c>
      <c r="BI140">
        <v>300</v>
      </c>
      <c r="BJ140">
        <v>29</v>
      </c>
      <c r="BK140">
        <v>0</v>
      </c>
      <c r="BL140">
        <v>6</v>
      </c>
      <c r="BM140">
        <v>0</v>
      </c>
      <c r="BN140">
        <v>0</v>
      </c>
      <c r="BO140">
        <v>0</v>
      </c>
      <c r="BP140">
        <v>0</v>
      </c>
    </row>
    <row r="141" spans="1:68" x14ac:dyDescent="0.25">
      <c r="A141" t="s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BW158"/>
  <sheetViews>
    <sheetView workbookViewId="0">
      <selection activeCell="B21" sqref="B21"/>
    </sheetView>
  </sheetViews>
  <sheetFormatPr baseColWidth="10" defaultRowHeight="15" x14ac:dyDescent="0.25"/>
  <cols>
    <col min="1" max="1" width="21.28515625" bestFit="1" customWidth="1"/>
    <col min="2" max="2" width="34.7109375" bestFit="1" customWidth="1"/>
    <col min="3" max="3" width="28" bestFit="1" customWidth="1"/>
    <col min="4" max="4" width="9.85546875" bestFit="1" customWidth="1"/>
    <col min="5" max="6" width="17.5703125" bestFit="1" customWidth="1"/>
    <col min="7" max="7" width="11.5703125" bestFit="1" customWidth="1"/>
    <col min="9" max="9" width="12" bestFit="1" customWidth="1"/>
    <col min="10" max="10" width="11" bestFit="1" customWidth="1"/>
    <col min="11" max="11" width="12" bestFit="1" customWidth="1"/>
    <col min="12" max="12" width="10" bestFit="1" customWidth="1"/>
    <col min="13" max="13" width="12" bestFit="1" customWidth="1"/>
    <col min="14" max="14" width="11.7109375" bestFit="1" customWidth="1"/>
    <col min="15" max="15" width="11.7109375" customWidth="1"/>
    <col min="16" max="16" width="12" bestFit="1" customWidth="1"/>
    <col min="17" max="17" width="16.42578125" bestFit="1" customWidth="1"/>
    <col min="18" max="18" width="19.28515625" bestFit="1" customWidth="1"/>
    <col min="19" max="19" width="10.85546875" bestFit="1" customWidth="1"/>
    <col min="20" max="21" width="10.7109375" bestFit="1" customWidth="1"/>
    <col min="22" max="22" width="30.7109375" bestFit="1" customWidth="1"/>
    <col min="23" max="23" width="5.7109375" bestFit="1" customWidth="1"/>
    <col min="24" max="24" width="26.140625" bestFit="1" customWidth="1"/>
    <col min="25" max="25" width="8.42578125" bestFit="1" customWidth="1"/>
    <col min="26" max="26" width="12.28515625" bestFit="1" customWidth="1"/>
    <col min="27" max="27" width="7.42578125" bestFit="1" customWidth="1"/>
    <col min="28" max="28" width="11.85546875" bestFit="1" customWidth="1"/>
    <col min="29" max="29" width="10.85546875" bestFit="1" customWidth="1"/>
    <col min="30" max="30" width="11.28515625" bestFit="1" customWidth="1"/>
    <col min="31" max="31" width="20.42578125" bestFit="1" customWidth="1"/>
    <col min="32" max="32" width="49.7109375" bestFit="1" customWidth="1"/>
    <col min="33" max="33" width="20.85546875" bestFit="1" customWidth="1"/>
    <col min="34" max="34" width="62.42578125" bestFit="1" customWidth="1"/>
    <col min="35" max="36" width="28" bestFit="1" customWidth="1"/>
    <col min="37" max="38" width="17.5703125" bestFit="1" customWidth="1"/>
    <col min="39" max="39" width="8" bestFit="1" customWidth="1"/>
    <col min="40" max="40" width="10" bestFit="1" customWidth="1"/>
    <col min="41" max="41" width="11" bestFit="1" customWidth="1"/>
    <col min="42" max="42" width="12.7109375" bestFit="1" customWidth="1"/>
    <col min="43" max="43" width="14.85546875" bestFit="1" customWidth="1"/>
    <col min="44" max="44" width="8" bestFit="1" customWidth="1"/>
    <col min="45" max="45" width="6" bestFit="1" customWidth="1"/>
    <col min="46" max="46" width="8.28515625" bestFit="1" customWidth="1"/>
    <col min="47" max="47" width="6.140625" bestFit="1" customWidth="1"/>
    <col min="48" max="48" width="9" bestFit="1" customWidth="1"/>
    <col min="49" max="51" width="8" bestFit="1" customWidth="1"/>
    <col min="52" max="52" width="10" bestFit="1" customWidth="1"/>
    <col min="53" max="53" width="23.7109375" bestFit="1" customWidth="1"/>
    <col min="54" max="54" width="39.28515625" bestFit="1" customWidth="1"/>
    <col min="55" max="55" width="18.5703125" bestFit="1" customWidth="1"/>
    <col min="56" max="56" width="31.85546875" bestFit="1" customWidth="1"/>
    <col min="57" max="57" width="9.5703125" bestFit="1" customWidth="1"/>
    <col min="58" max="58" width="9.85546875" bestFit="1" customWidth="1"/>
    <col min="59" max="59" width="10" bestFit="1" customWidth="1"/>
    <col min="60" max="64" width="7.42578125" bestFit="1" customWidth="1"/>
    <col min="65" max="65" width="12.140625" bestFit="1" customWidth="1"/>
    <col min="67" max="67" width="17.5703125" bestFit="1" customWidth="1"/>
    <col min="68" max="68" width="19.85546875" style="2" customWidth="1"/>
    <col min="69" max="69" width="17" style="2" customWidth="1"/>
    <col min="70" max="75" width="11.42578125" style="2"/>
  </cols>
  <sheetData>
    <row r="2" spans="1:73" x14ac:dyDescent="0.25">
      <c r="A2" s="88" t="s">
        <v>175</v>
      </c>
    </row>
    <row r="3" spans="1:73" x14ac:dyDescent="0.25">
      <c r="A3" s="132">
        <v>41353.75236111111</v>
      </c>
    </row>
    <row r="4" spans="1:73" x14ac:dyDescent="0.25">
      <c r="A4" t="s">
        <v>176</v>
      </c>
      <c r="B4" t="s">
        <v>177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188</v>
      </c>
      <c r="N4" t="s">
        <v>189</v>
      </c>
      <c r="O4" t="s">
        <v>906</v>
      </c>
      <c r="P4" t="s">
        <v>190</v>
      </c>
      <c r="Q4" t="s">
        <v>191</v>
      </c>
      <c r="R4" t="s">
        <v>192</v>
      </c>
      <c r="S4" t="s">
        <v>193</v>
      </c>
      <c r="T4" t="s">
        <v>194</v>
      </c>
      <c r="U4" t="s">
        <v>195</v>
      </c>
      <c r="V4" t="s">
        <v>196</v>
      </c>
      <c r="W4" t="s">
        <v>197</v>
      </c>
      <c r="X4" t="s">
        <v>198</v>
      </c>
      <c r="Y4" t="s">
        <v>199</v>
      </c>
      <c r="Z4" t="s">
        <v>200</v>
      </c>
      <c r="AA4" t="s">
        <v>201</v>
      </c>
      <c r="AB4" t="s">
        <v>202</v>
      </c>
      <c r="AC4" t="s">
        <v>203</v>
      </c>
      <c r="AD4" t="s">
        <v>204</v>
      </c>
      <c r="AE4" t="s">
        <v>205</v>
      </c>
      <c r="AF4" t="s">
        <v>206</v>
      </c>
      <c r="AG4" t="s">
        <v>207</v>
      </c>
      <c r="AH4" t="s">
        <v>208</v>
      </c>
      <c r="AI4" t="s">
        <v>209</v>
      </c>
      <c r="AJ4" t="s">
        <v>210</v>
      </c>
      <c r="AK4" t="s">
        <v>211</v>
      </c>
      <c r="AL4" t="s">
        <v>212</v>
      </c>
      <c r="AM4" t="s">
        <v>213</v>
      </c>
      <c r="AN4" t="s">
        <v>214</v>
      </c>
      <c r="AO4" t="s">
        <v>215</v>
      </c>
      <c r="AP4" t="s">
        <v>216</v>
      </c>
      <c r="AQ4" t="s">
        <v>217</v>
      </c>
      <c r="AR4" t="s">
        <v>218</v>
      </c>
      <c r="AS4" t="s">
        <v>219</v>
      </c>
      <c r="AT4" t="s">
        <v>220</v>
      </c>
      <c r="AU4" t="s">
        <v>221</v>
      </c>
      <c r="AV4" t="s">
        <v>222</v>
      </c>
      <c r="AW4" t="s">
        <v>223</v>
      </c>
      <c r="AX4" t="s">
        <v>224</v>
      </c>
      <c r="AY4" t="s">
        <v>225</v>
      </c>
      <c r="AZ4" t="s">
        <v>226</v>
      </c>
      <c r="BA4" t="s">
        <v>227</v>
      </c>
      <c r="BB4" t="s">
        <v>228</v>
      </c>
      <c r="BC4" t="s">
        <v>229</v>
      </c>
      <c r="BD4" t="s">
        <v>230</v>
      </c>
      <c r="BE4" t="s">
        <v>231</v>
      </c>
      <c r="BF4" t="s">
        <v>232</v>
      </c>
      <c r="BG4" t="s">
        <v>233</v>
      </c>
      <c r="BH4" t="s">
        <v>234</v>
      </c>
      <c r="BI4" t="s">
        <v>235</v>
      </c>
      <c r="BJ4" t="s">
        <v>236</v>
      </c>
      <c r="BK4" t="s">
        <v>237</v>
      </c>
      <c r="BL4" t="s">
        <v>238</v>
      </c>
      <c r="BM4" t="s">
        <v>239</v>
      </c>
      <c r="BO4" s="134" t="s">
        <v>907</v>
      </c>
      <c r="BP4" t="s">
        <v>910</v>
      </c>
      <c r="BQ4" t="s">
        <v>911</v>
      </c>
      <c r="BS4" s="2" t="s">
        <v>907</v>
      </c>
      <c r="BT4" s="2" t="s">
        <v>910</v>
      </c>
      <c r="BU4" s="2" t="s">
        <v>911</v>
      </c>
    </row>
    <row r="5" spans="1:73" x14ac:dyDescent="0.25">
      <c r="A5">
        <v>204050200</v>
      </c>
      <c r="B5" t="s">
        <v>681</v>
      </c>
      <c r="C5">
        <v>0</v>
      </c>
      <c r="E5">
        <v>0</v>
      </c>
      <c r="F5" t="s">
        <v>241</v>
      </c>
      <c r="G5">
        <v>0</v>
      </c>
      <c r="H5">
        <v>42</v>
      </c>
      <c r="I5">
        <v>680854.66260000004</v>
      </c>
      <c r="J5">
        <v>0</v>
      </c>
      <c r="K5">
        <v>0</v>
      </c>
      <c r="L5">
        <v>0</v>
      </c>
      <c r="M5">
        <v>0</v>
      </c>
      <c r="N5">
        <v>42</v>
      </c>
      <c r="O5">
        <f>+N5*BI5</f>
        <v>0</v>
      </c>
      <c r="P5">
        <v>680854.66260000004</v>
      </c>
      <c r="Q5">
        <v>16210.8253</v>
      </c>
      <c r="R5">
        <v>680854.66260000004</v>
      </c>
      <c r="S5" t="s">
        <v>242</v>
      </c>
      <c r="T5" s="133">
        <v>41297</v>
      </c>
      <c r="V5">
        <v>0</v>
      </c>
      <c r="W5">
        <v>0</v>
      </c>
      <c r="X5">
        <v>0</v>
      </c>
      <c r="Y5">
        <v>0</v>
      </c>
      <c r="Z5">
        <v>0</v>
      </c>
      <c r="AA5">
        <v>13</v>
      </c>
      <c r="AB5" t="s">
        <v>254</v>
      </c>
      <c r="AC5" t="s">
        <v>244</v>
      </c>
      <c r="AD5" t="s">
        <v>245</v>
      </c>
      <c r="AE5">
        <v>268</v>
      </c>
      <c r="AF5" t="s">
        <v>682</v>
      </c>
      <c r="AG5">
        <v>205</v>
      </c>
      <c r="AH5" t="s">
        <v>266</v>
      </c>
      <c r="AI5">
        <v>200</v>
      </c>
      <c r="AJ5" t="s">
        <v>248</v>
      </c>
      <c r="AK5">
        <v>0</v>
      </c>
      <c r="AL5" t="s">
        <v>241</v>
      </c>
      <c r="AO5">
        <v>204050200</v>
      </c>
      <c r="AP5">
        <v>16210.8253</v>
      </c>
      <c r="AQ5">
        <v>16210.8253</v>
      </c>
      <c r="AR5">
        <v>9</v>
      </c>
      <c r="AS5">
        <v>16</v>
      </c>
      <c r="AT5" t="s">
        <v>250</v>
      </c>
      <c r="AV5">
        <v>1</v>
      </c>
      <c r="AW5">
        <v>0</v>
      </c>
      <c r="AX5">
        <v>0</v>
      </c>
      <c r="AY5">
        <v>0</v>
      </c>
      <c r="AZ5">
        <v>0</v>
      </c>
      <c r="BA5">
        <v>860005223</v>
      </c>
      <c r="BB5" t="s">
        <v>267</v>
      </c>
      <c r="BD5" t="s">
        <v>683</v>
      </c>
      <c r="BE5">
        <v>0</v>
      </c>
      <c r="BF5">
        <v>0</v>
      </c>
      <c r="BG5">
        <v>42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O5" s="135">
        <v>201010101</v>
      </c>
      <c r="BP5" s="136">
        <v>1.5501</v>
      </c>
      <c r="BQ5" s="136">
        <v>0</v>
      </c>
      <c r="BS5" s="2">
        <v>201010101</v>
      </c>
      <c r="BT5" s="2">
        <v>1.5501</v>
      </c>
      <c r="BU5" s="2">
        <v>0</v>
      </c>
    </row>
    <row r="6" spans="1:73" x14ac:dyDescent="0.25">
      <c r="A6">
        <v>204040200</v>
      </c>
      <c r="B6" t="s">
        <v>684</v>
      </c>
      <c r="C6">
        <v>0</v>
      </c>
      <c r="E6">
        <v>0</v>
      </c>
      <c r="F6" t="s">
        <v>241</v>
      </c>
      <c r="G6">
        <v>0</v>
      </c>
      <c r="H6">
        <v>3625</v>
      </c>
      <c r="I6">
        <v>42991293.396300003</v>
      </c>
      <c r="J6">
        <v>3080</v>
      </c>
      <c r="K6">
        <v>33478139.155999999</v>
      </c>
      <c r="L6">
        <v>3853</v>
      </c>
      <c r="M6">
        <v>45172553.324299999</v>
      </c>
      <c r="N6">
        <v>2852</v>
      </c>
      <c r="O6">
        <f t="shared" ref="O6:O69" si="0">+N6*BI6</f>
        <v>0</v>
      </c>
      <c r="P6">
        <v>31296879.228</v>
      </c>
      <c r="Q6">
        <v>10973.6603</v>
      </c>
      <c r="R6">
        <v>31296879.1756</v>
      </c>
      <c r="S6" t="s">
        <v>242</v>
      </c>
      <c r="T6" s="133">
        <v>41348</v>
      </c>
      <c r="V6">
        <v>0</v>
      </c>
      <c r="W6">
        <v>0</v>
      </c>
      <c r="X6">
        <v>0</v>
      </c>
      <c r="Y6">
        <v>0</v>
      </c>
      <c r="Z6">
        <v>0</v>
      </c>
      <c r="AA6">
        <v>13</v>
      </c>
      <c r="AB6" t="s">
        <v>254</v>
      </c>
      <c r="AC6" t="s">
        <v>244</v>
      </c>
      <c r="AD6" t="s">
        <v>245</v>
      </c>
      <c r="AE6">
        <v>248</v>
      </c>
      <c r="AF6" t="s">
        <v>685</v>
      </c>
      <c r="AG6">
        <v>204</v>
      </c>
      <c r="AH6" t="s">
        <v>261</v>
      </c>
      <c r="AI6">
        <v>200</v>
      </c>
      <c r="AJ6" t="s">
        <v>248</v>
      </c>
      <c r="AK6">
        <v>0</v>
      </c>
      <c r="AL6" t="s">
        <v>241</v>
      </c>
      <c r="AO6">
        <v>0</v>
      </c>
      <c r="AP6">
        <v>10869.5257</v>
      </c>
      <c r="AQ6">
        <v>10973.6603</v>
      </c>
      <c r="AR6">
        <v>9</v>
      </c>
      <c r="AS6">
        <v>16</v>
      </c>
      <c r="AT6" t="s">
        <v>250</v>
      </c>
      <c r="AV6">
        <v>11187.18</v>
      </c>
      <c r="AW6">
        <v>0</v>
      </c>
      <c r="AX6">
        <v>0</v>
      </c>
      <c r="AY6">
        <v>0</v>
      </c>
      <c r="AZ6">
        <v>0</v>
      </c>
      <c r="BA6">
        <v>860005223</v>
      </c>
      <c r="BB6" t="s">
        <v>267</v>
      </c>
      <c r="BD6" t="s">
        <v>686</v>
      </c>
      <c r="BE6">
        <v>0</v>
      </c>
      <c r="BF6">
        <v>0</v>
      </c>
      <c r="BG6">
        <v>2852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O6" s="135">
        <v>201010102</v>
      </c>
      <c r="BP6" s="136">
        <v>6.8296000000000001</v>
      </c>
      <c r="BQ6" s="136">
        <v>0</v>
      </c>
      <c r="BS6" s="2">
        <v>201010102</v>
      </c>
      <c r="BT6" s="2">
        <v>6.8296000000000001</v>
      </c>
      <c r="BU6" s="2">
        <v>0</v>
      </c>
    </row>
    <row r="7" spans="1:73" x14ac:dyDescent="0.25">
      <c r="A7">
        <v>204040100</v>
      </c>
      <c r="B7" t="s">
        <v>687</v>
      </c>
      <c r="C7">
        <v>0</v>
      </c>
      <c r="E7">
        <v>0</v>
      </c>
      <c r="F7" t="s">
        <v>241</v>
      </c>
      <c r="G7">
        <v>0</v>
      </c>
      <c r="H7">
        <v>26</v>
      </c>
      <c r="I7">
        <v>424549.2966</v>
      </c>
      <c r="J7">
        <v>0</v>
      </c>
      <c r="K7">
        <v>0</v>
      </c>
      <c r="L7">
        <v>0</v>
      </c>
      <c r="M7">
        <v>0</v>
      </c>
      <c r="N7">
        <v>26</v>
      </c>
      <c r="O7">
        <f t="shared" si="0"/>
        <v>0</v>
      </c>
      <c r="P7">
        <v>424549.2966</v>
      </c>
      <c r="Q7">
        <v>16328.819100000001</v>
      </c>
      <c r="R7">
        <v>424549.2966</v>
      </c>
      <c r="S7" t="s">
        <v>242</v>
      </c>
      <c r="T7" s="133">
        <v>41269</v>
      </c>
      <c r="V7">
        <v>0</v>
      </c>
      <c r="W7">
        <v>0</v>
      </c>
      <c r="X7">
        <v>0</v>
      </c>
      <c r="Y7">
        <v>0</v>
      </c>
      <c r="Z7">
        <v>0</v>
      </c>
      <c r="AA7">
        <v>13</v>
      </c>
      <c r="AB7" t="s">
        <v>254</v>
      </c>
      <c r="AC7" t="s">
        <v>244</v>
      </c>
      <c r="AD7" t="s">
        <v>245</v>
      </c>
      <c r="AE7">
        <v>248</v>
      </c>
      <c r="AF7" t="s">
        <v>685</v>
      </c>
      <c r="AG7">
        <v>204</v>
      </c>
      <c r="AH7" t="s">
        <v>261</v>
      </c>
      <c r="AI7">
        <v>200</v>
      </c>
      <c r="AJ7" t="s">
        <v>248</v>
      </c>
      <c r="AK7">
        <v>0</v>
      </c>
      <c r="AL7" t="s">
        <v>241</v>
      </c>
      <c r="AO7">
        <v>204040100</v>
      </c>
      <c r="AP7">
        <v>16328.819100000001</v>
      </c>
      <c r="AQ7">
        <v>16328.819100000001</v>
      </c>
      <c r="AR7">
        <v>9</v>
      </c>
      <c r="AS7">
        <v>16</v>
      </c>
      <c r="AT7" t="s">
        <v>250</v>
      </c>
      <c r="AV7">
        <v>16332.71</v>
      </c>
      <c r="AW7">
        <v>0</v>
      </c>
      <c r="AX7">
        <v>0</v>
      </c>
      <c r="AY7">
        <v>0</v>
      </c>
      <c r="AZ7">
        <v>0</v>
      </c>
      <c r="BA7">
        <v>860005223</v>
      </c>
      <c r="BB7" t="s">
        <v>267</v>
      </c>
      <c r="BD7" t="s">
        <v>688</v>
      </c>
      <c r="BE7">
        <v>0</v>
      </c>
      <c r="BF7">
        <v>0</v>
      </c>
      <c r="BG7">
        <v>26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O7" s="135">
        <v>201010103</v>
      </c>
      <c r="BP7" s="136">
        <v>4.9124999999999996</v>
      </c>
      <c r="BQ7" s="136">
        <v>0</v>
      </c>
      <c r="BS7" s="2">
        <v>201010103</v>
      </c>
      <c r="BT7" s="2">
        <v>4.9124999999999996</v>
      </c>
      <c r="BU7" s="2">
        <v>0</v>
      </c>
    </row>
    <row r="8" spans="1:73" x14ac:dyDescent="0.25">
      <c r="A8">
        <v>204030100</v>
      </c>
      <c r="B8" t="s">
        <v>689</v>
      </c>
      <c r="C8">
        <v>0</v>
      </c>
      <c r="E8">
        <v>0</v>
      </c>
      <c r="F8" t="s">
        <v>241</v>
      </c>
      <c r="G8">
        <v>0</v>
      </c>
      <c r="H8">
        <v>51</v>
      </c>
      <c r="I8">
        <v>730284.16740000003</v>
      </c>
      <c r="J8">
        <v>0</v>
      </c>
      <c r="K8">
        <v>0</v>
      </c>
      <c r="L8">
        <v>0</v>
      </c>
      <c r="M8">
        <v>0</v>
      </c>
      <c r="N8">
        <v>51</v>
      </c>
      <c r="O8">
        <f t="shared" si="0"/>
        <v>0</v>
      </c>
      <c r="P8">
        <v>730284.16740000003</v>
      </c>
      <c r="Q8">
        <v>14319.297399999999</v>
      </c>
      <c r="R8">
        <v>730284.16740000003</v>
      </c>
      <c r="S8" t="s">
        <v>242</v>
      </c>
      <c r="T8" s="133">
        <v>41243</v>
      </c>
      <c r="V8">
        <v>0</v>
      </c>
      <c r="W8">
        <v>0</v>
      </c>
      <c r="X8">
        <v>0</v>
      </c>
      <c r="Y8">
        <v>0</v>
      </c>
      <c r="Z8">
        <v>0</v>
      </c>
      <c r="AA8">
        <v>13</v>
      </c>
      <c r="AB8" t="s">
        <v>254</v>
      </c>
      <c r="AC8" t="s">
        <v>244</v>
      </c>
      <c r="AD8" t="s">
        <v>245</v>
      </c>
      <c r="AE8">
        <v>248</v>
      </c>
      <c r="AF8" t="s">
        <v>685</v>
      </c>
      <c r="AG8">
        <v>204</v>
      </c>
      <c r="AH8" t="s">
        <v>261</v>
      </c>
      <c r="AI8">
        <v>200</v>
      </c>
      <c r="AJ8" t="s">
        <v>248</v>
      </c>
      <c r="AK8">
        <v>0</v>
      </c>
      <c r="AL8" t="s">
        <v>241</v>
      </c>
      <c r="AO8">
        <v>204030100</v>
      </c>
      <c r="AP8">
        <v>14319.297399999999</v>
      </c>
      <c r="AQ8">
        <v>14319.297399999999</v>
      </c>
      <c r="AR8">
        <v>9</v>
      </c>
      <c r="AS8">
        <v>16</v>
      </c>
      <c r="AT8" t="s">
        <v>250</v>
      </c>
      <c r="AV8">
        <v>14331</v>
      </c>
      <c r="AW8">
        <v>0</v>
      </c>
      <c r="AX8">
        <v>0</v>
      </c>
      <c r="AY8">
        <v>0</v>
      </c>
      <c r="AZ8">
        <v>0</v>
      </c>
      <c r="BA8">
        <v>860005223</v>
      </c>
      <c r="BB8" t="s">
        <v>267</v>
      </c>
      <c r="BD8" t="s">
        <v>690</v>
      </c>
      <c r="BE8">
        <v>0</v>
      </c>
      <c r="BF8">
        <v>0</v>
      </c>
      <c r="BG8">
        <v>51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O8" s="135">
        <v>201010104</v>
      </c>
      <c r="BP8" s="136">
        <v>1.1942999999999999</v>
      </c>
      <c r="BQ8" s="136">
        <v>0</v>
      </c>
      <c r="BS8" s="2">
        <v>201010104</v>
      </c>
      <c r="BT8" s="2">
        <v>1.1942999999999999</v>
      </c>
      <c r="BU8" s="2">
        <v>0</v>
      </c>
    </row>
    <row r="9" spans="1:73" x14ac:dyDescent="0.25">
      <c r="A9">
        <v>203030105</v>
      </c>
      <c r="B9" t="s">
        <v>691</v>
      </c>
      <c r="C9">
        <v>0</v>
      </c>
      <c r="E9">
        <v>0</v>
      </c>
      <c r="F9" t="s">
        <v>241</v>
      </c>
      <c r="G9">
        <v>0</v>
      </c>
      <c r="H9">
        <v>13</v>
      </c>
      <c r="I9">
        <v>12145163.641000001</v>
      </c>
      <c r="J9">
        <v>0</v>
      </c>
      <c r="K9">
        <v>0</v>
      </c>
      <c r="L9">
        <v>0</v>
      </c>
      <c r="M9">
        <v>0</v>
      </c>
      <c r="N9">
        <v>13</v>
      </c>
      <c r="O9">
        <f t="shared" si="0"/>
        <v>715</v>
      </c>
      <c r="P9">
        <v>12145163.641000001</v>
      </c>
      <c r="Q9">
        <v>934243.35699999996</v>
      </c>
      <c r="R9">
        <v>12145163.641000001</v>
      </c>
      <c r="S9" t="s">
        <v>242</v>
      </c>
      <c r="T9" s="133">
        <v>41243</v>
      </c>
      <c r="V9">
        <v>0</v>
      </c>
      <c r="W9">
        <v>0</v>
      </c>
      <c r="X9">
        <v>0</v>
      </c>
      <c r="Y9">
        <v>0</v>
      </c>
      <c r="Z9">
        <v>0</v>
      </c>
      <c r="AA9">
        <v>13</v>
      </c>
      <c r="AB9" t="s">
        <v>254</v>
      </c>
      <c r="AC9" t="s">
        <v>244</v>
      </c>
      <c r="AD9" t="s">
        <v>245</v>
      </c>
      <c r="AE9">
        <v>253</v>
      </c>
      <c r="AF9" t="s">
        <v>340</v>
      </c>
      <c r="AG9">
        <v>204</v>
      </c>
      <c r="AH9" t="s">
        <v>261</v>
      </c>
      <c r="AI9">
        <v>200</v>
      </c>
      <c r="AJ9" t="s">
        <v>248</v>
      </c>
      <c r="AK9">
        <v>0</v>
      </c>
      <c r="AL9" t="s">
        <v>241</v>
      </c>
      <c r="AO9">
        <v>203030105</v>
      </c>
      <c r="AP9">
        <v>934243.35699999996</v>
      </c>
      <c r="AQ9">
        <v>934243.35699999996</v>
      </c>
      <c r="AR9">
        <v>105</v>
      </c>
      <c r="AS9">
        <v>0</v>
      </c>
      <c r="AT9" t="s">
        <v>250</v>
      </c>
      <c r="AV9">
        <v>934911</v>
      </c>
      <c r="AW9">
        <v>0</v>
      </c>
      <c r="AX9">
        <v>0</v>
      </c>
      <c r="AY9">
        <v>0</v>
      </c>
      <c r="AZ9">
        <v>0</v>
      </c>
      <c r="BA9">
        <v>860005223</v>
      </c>
      <c r="BB9" t="s">
        <v>267</v>
      </c>
      <c r="BD9" t="s">
        <v>691</v>
      </c>
      <c r="BE9">
        <v>0</v>
      </c>
      <c r="BF9">
        <v>0</v>
      </c>
      <c r="BG9">
        <v>13</v>
      </c>
      <c r="BH9">
        <v>0</v>
      </c>
      <c r="BI9">
        <v>55</v>
      </c>
      <c r="BJ9">
        <v>0</v>
      </c>
      <c r="BK9">
        <v>0</v>
      </c>
      <c r="BL9">
        <v>0</v>
      </c>
      <c r="BM9">
        <v>0</v>
      </c>
      <c r="BO9" s="135">
        <v>201010105</v>
      </c>
      <c r="BP9" s="136">
        <v>0.41470000000000001</v>
      </c>
      <c r="BQ9" s="136">
        <v>629.09990000000005</v>
      </c>
      <c r="BS9" s="2">
        <v>201010105</v>
      </c>
      <c r="BT9" s="2">
        <v>0.41470000000000001</v>
      </c>
      <c r="BU9" s="2">
        <v>629.09990000000005</v>
      </c>
    </row>
    <row r="10" spans="1:73" x14ac:dyDescent="0.25">
      <c r="A10">
        <v>201020112</v>
      </c>
      <c r="B10" t="s">
        <v>692</v>
      </c>
      <c r="C10">
        <v>0</v>
      </c>
      <c r="E10">
        <v>0</v>
      </c>
      <c r="F10" t="s">
        <v>241</v>
      </c>
      <c r="G10">
        <v>0</v>
      </c>
      <c r="H10">
        <v>54</v>
      </c>
      <c r="I10">
        <v>2878905.4019999998</v>
      </c>
      <c r="J10">
        <v>0</v>
      </c>
      <c r="K10">
        <v>0</v>
      </c>
      <c r="L10">
        <v>0</v>
      </c>
      <c r="M10">
        <v>0</v>
      </c>
      <c r="N10">
        <v>54</v>
      </c>
      <c r="O10">
        <f t="shared" si="0"/>
        <v>2970</v>
      </c>
      <c r="P10">
        <v>2878905.4019999998</v>
      </c>
      <c r="Q10">
        <v>53313.063000000002</v>
      </c>
      <c r="R10">
        <v>2878905.4019999998</v>
      </c>
      <c r="S10" t="s">
        <v>242</v>
      </c>
      <c r="T10" s="133">
        <v>41213</v>
      </c>
      <c r="V10">
        <v>0</v>
      </c>
      <c r="W10">
        <v>0</v>
      </c>
      <c r="X10">
        <v>0</v>
      </c>
      <c r="Y10">
        <v>0</v>
      </c>
      <c r="Z10">
        <v>0</v>
      </c>
      <c r="AA10">
        <v>13</v>
      </c>
      <c r="AB10" t="s">
        <v>254</v>
      </c>
      <c r="AC10" t="s">
        <v>483</v>
      </c>
      <c r="AD10" t="s">
        <v>326</v>
      </c>
      <c r="AE10">
        <v>2</v>
      </c>
      <c r="AF10" t="s">
        <v>484</v>
      </c>
      <c r="AG10">
        <v>2</v>
      </c>
      <c r="AH10" t="s">
        <v>485</v>
      </c>
      <c r="AI10">
        <v>2</v>
      </c>
      <c r="AJ10" t="s">
        <v>447</v>
      </c>
      <c r="AK10">
        <v>0</v>
      </c>
      <c r="AL10" t="s">
        <v>241</v>
      </c>
      <c r="AO10">
        <v>201020112</v>
      </c>
      <c r="AP10">
        <v>53313.063000000002</v>
      </c>
      <c r="AQ10">
        <v>53313.063000000002</v>
      </c>
      <c r="AR10">
        <v>9</v>
      </c>
      <c r="AS10">
        <v>16</v>
      </c>
      <c r="AT10" t="s">
        <v>250</v>
      </c>
      <c r="AV10">
        <v>2.73</v>
      </c>
      <c r="AW10">
        <v>0</v>
      </c>
      <c r="AX10">
        <v>0</v>
      </c>
      <c r="AY10">
        <v>0</v>
      </c>
      <c r="AZ10">
        <v>0</v>
      </c>
      <c r="BA10">
        <v>860005223</v>
      </c>
      <c r="BB10" t="s">
        <v>267</v>
      </c>
      <c r="BD10" t="s">
        <v>692</v>
      </c>
      <c r="BE10">
        <v>0</v>
      </c>
      <c r="BF10">
        <v>0</v>
      </c>
      <c r="BG10">
        <v>54</v>
      </c>
      <c r="BH10">
        <v>0</v>
      </c>
      <c r="BI10">
        <v>55</v>
      </c>
      <c r="BJ10">
        <v>0</v>
      </c>
      <c r="BK10">
        <v>0</v>
      </c>
      <c r="BL10">
        <v>0</v>
      </c>
      <c r="BM10">
        <v>0</v>
      </c>
      <c r="BO10" s="135">
        <v>201010106</v>
      </c>
      <c r="BP10" s="136">
        <v>2.3893</v>
      </c>
      <c r="BQ10" s="136">
        <v>3624.5681</v>
      </c>
      <c r="BS10" s="2">
        <v>201010106</v>
      </c>
      <c r="BT10" s="2">
        <v>2.3893</v>
      </c>
      <c r="BU10" s="2">
        <v>3624.5681</v>
      </c>
    </row>
    <row r="11" spans="1:73" x14ac:dyDescent="0.25">
      <c r="A11">
        <v>203070205</v>
      </c>
      <c r="B11" t="s">
        <v>693</v>
      </c>
      <c r="C11">
        <v>0</v>
      </c>
      <c r="E11">
        <v>0</v>
      </c>
      <c r="F11" t="s">
        <v>241</v>
      </c>
      <c r="G11">
        <v>0</v>
      </c>
      <c r="H11">
        <v>14</v>
      </c>
      <c r="I11">
        <v>12636454.564999999</v>
      </c>
      <c r="J11">
        <v>0</v>
      </c>
      <c r="K11">
        <v>0</v>
      </c>
      <c r="L11">
        <v>0</v>
      </c>
      <c r="M11">
        <v>0</v>
      </c>
      <c r="N11">
        <v>14</v>
      </c>
      <c r="O11">
        <f t="shared" si="0"/>
        <v>770</v>
      </c>
      <c r="P11">
        <v>12636454.564999999</v>
      </c>
      <c r="Q11">
        <v>902603.89749999996</v>
      </c>
      <c r="R11">
        <v>12636454.564999999</v>
      </c>
      <c r="S11" t="s">
        <v>242</v>
      </c>
      <c r="T11" s="133">
        <v>41313</v>
      </c>
      <c r="V11">
        <v>0</v>
      </c>
      <c r="W11">
        <v>0</v>
      </c>
      <c r="X11">
        <v>0</v>
      </c>
      <c r="Y11">
        <v>0</v>
      </c>
      <c r="Z11">
        <v>0</v>
      </c>
      <c r="AA11">
        <v>13</v>
      </c>
      <c r="AB11" t="s">
        <v>254</v>
      </c>
      <c r="AC11" t="s">
        <v>244</v>
      </c>
      <c r="AD11" t="s">
        <v>245</v>
      </c>
      <c r="AE11">
        <v>271</v>
      </c>
      <c r="AF11" t="s">
        <v>694</v>
      </c>
      <c r="AG11">
        <v>206</v>
      </c>
      <c r="AH11" t="s">
        <v>323</v>
      </c>
      <c r="AI11">
        <v>200</v>
      </c>
      <c r="AJ11" t="s">
        <v>248</v>
      </c>
      <c r="AK11">
        <v>0</v>
      </c>
      <c r="AL11" t="s">
        <v>241</v>
      </c>
      <c r="AO11">
        <v>203070205</v>
      </c>
      <c r="AP11">
        <v>902603.89749999996</v>
      </c>
      <c r="AQ11">
        <v>902603.89749999996</v>
      </c>
      <c r="AR11">
        <v>105</v>
      </c>
      <c r="AS11">
        <v>0</v>
      </c>
      <c r="AT11" t="s">
        <v>250</v>
      </c>
      <c r="AV11">
        <v>1712322</v>
      </c>
      <c r="AW11">
        <v>0</v>
      </c>
      <c r="AX11">
        <v>0</v>
      </c>
      <c r="AY11">
        <v>0</v>
      </c>
      <c r="AZ11">
        <v>0</v>
      </c>
      <c r="BA11">
        <v>860005223</v>
      </c>
      <c r="BB11" t="s">
        <v>267</v>
      </c>
      <c r="BD11" t="s">
        <v>693</v>
      </c>
      <c r="BE11">
        <v>0</v>
      </c>
      <c r="BF11">
        <v>0</v>
      </c>
      <c r="BG11">
        <v>14</v>
      </c>
      <c r="BH11">
        <v>0</v>
      </c>
      <c r="BI11">
        <v>55</v>
      </c>
      <c r="BJ11">
        <v>0</v>
      </c>
      <c r="BK11">
        <v>0</v>
      </c>
      <c r="BL11">
        <v>0</v>
      </c>
      <c r="BM11">
        <v>0</v>
      </c>
      <c r="BO11" s="135">
        <v>201020101</v>
      </c>
      <c r="BP11" s="136">
        <v>187.11</v>
      </c>
      <c r="BQ11" s="136">
        <v>10291.050000000001</v>
      </c>
      <c r="BS11" s="2">
        <v>201020101</v>
      </c>
      <c r="BT11" s="2">
        <v>187.11</v>
      </c>
      <c r="BU11" s="2">
        <v>10291.050000000001</v>
      </c>
    </row>
    <row r="12" spans="1:73" x14ac:dyDescent="0.25">
      <c r="A12">
        <v>204070200</v>
      </c>
      <c r="B12" t="s">
        <v>695</v>
      </c>
      <c r="C12">
        <v>0</v>
      </c>
      <c r="E12">
        <v>0</v>
      </c>
      <c r="F12" t="s">
        <v>241</v>
      </c>
      <c r="G12">
        <v>0</v>
      </c>
      <c r="H12">
        <v>17</v>
      </c>
      <c r="I12">
        <v>233648.5865</v>
      </c>
      <c r="J12">
        <v>0</v>
      </c>
      <c r="K12">
        <v>0</v>
      </c>
      <c r="L12">
        <v>0</v>
      </c>
      <c r="M12">
        <v>0</v>
      </c>
      <c r="N12">
        <v>17</v>
      </c>
      <c r="O12">
        <f t="shared" si="0"/>
        <v>0</v>
      </c>
      <c r="P12">
        <v>233648.5865</v>
      </c>
      <c r="Q12">
        <v>13744.0345</v>
      </c>
      <c r="R12">
        <v>233648.5865</v>
      </c>
      <c r="S12" t="s">
        <v>242</v>
      </c>
      <c r="T12" s="133">
        <v>41313</v>
      </c>
      <c r="V12">
        <v>0</v>
      </c>
      <c r="W12">
        <v>0</v>
      </c>
      <c r="X12">
        <v>0</v>
      </c>
      <c r="Y12">
        <v>0</v>
      </c>
      <c r="Z12">
        <v>0</v>
      </c>
      <c r="AA12">
        <v>13</v>
      </c>
      <c r="AB12" t="s">
        <v>254</v>
      </c>
      <c r="AC12" t="s">
        <v>244</v>
      </c>
      <c r="AD12" t="s">
        <v>245</v>
      </c>
      <c r="AE12">
        <v>254</v>
      </c>
      <c r="AF12" t="s">
        <v>696</v>
      </c>
      <c r="AG12">
        <v>203</v>
      </c>
      <c r="AH12" t="s">
        <v>317</v>
      </c>
      <c r="AI12">
        <v>200</v>
      </c>
      <c r="AJ12" t="s">
        <v>248</v>
      </c>
      <c r="AK12">
        <v>0</v>
      </c>
      <c r="AL12" t="s">
        <v>241</v>
      </c>
      <c r="AO12">
        <v>204070200</v>
      </c>
      <c r="AP12">
        <v>13744.0345</v>
      </c>
      <c r="AQ12">
        <v>13744.0345</v>
      </c>
      <c r="AR12">
        <v>9</v>
      </c>
      <c r="AS12">
        <v>16</v>
      </c>
      <c r="AT12" t="s">
        <v>250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860005223</v>
      </c>
      <c r="BB12" t="s">
        <v>267</v>
      </c>
      <c r="BD12" t="s">
        <v>697</v>
      </c>
      <c r="BE12">
        <v>0</v>
      </c>
      <c r="BF12">
        <v>0</v>
      </c>
      <c r="BG12">
        <v>17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O12" s="135">
        <v>201020102</v>
      </c>
      <c r="BP12" s="136">
        <v>86.2864</v>
      </c>
      <c r="BQ12" s="136">
        <v>4745.7520000000004</v>
      </c>
      <c r="BS12" s="2">
        <v>201020102</v>
      </c>
      <c r="BT12" s="2">
        <v>86.2864</v>
      </c>
      <c r="BU12" s="2">
        <v>4745.7520000000004</v>
      </c>
    </row>
    <row r="13" spans="1:73" x14ac:dyDescent="0.25">
      <c r="A13">
        <v>202020202</v>
      </c>
      <c r="B13" t="s">
        <v>698</v>
      </c>
      <c r="C13">
        <v>0</v>
      </c>
      <c r="E13">
        <v>0</v>
      </c>
      <c r="F13" t="s">
        <v>241</v>
      </c>
      <c r="G13">
        <v>0</v>
      </c>
      <c r="H13">
        <v>472</v>
      </c>
      <c r="I13">
        <v>4790800</v>
      </c>
      <c r="J13">
        <v>0</v>
      </c>
      <c r="K13">
        <v>0</v>
      </c>
      <c r="L13">
        <v>106</v>
      </c>
      <c r="M13">
        <v>1075900</v>
      </c>
      <c r="N13">
        <v>366</v>
      </c>
      <c r="O13">
        <f t="shared" si="0"/>
        <v>0</v>
      </c>
      <c r="P13">
        <v>3714900</v>
      </c>
      <c r="Q13">
        <v>10150</v>
      </c>
      <c r="R13">
        <v>3714900</v>
      </c>
      <c r="S13" t="s">
        <v>242</v>
      </c>
      <c r="T13" s="133">
        <v>41318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334</v>
      </c>
      <c r="AC13" t="s">
        <v>335</v>
      </c>
      <c r="AD13" t="s">
        <v>334</v>
      </c>
      <c r="AE13">
        <v>6</v>
      </c>
      <c r="AF13" t="s">
        <v>445</v>
      </c>
      <c r="AG13">
        <v>4</v>
      </c>
      <c r="AH13" t="s">
        <v>446</v>
      </c>
      <c r="AI13">
        <v>2</v>
      </c>
      <c r="AJ13" t="s">
        <v>447</v>
      </c>
      <c r="AK13">
        <v>0</v>
      </c>
      <c r="AL13" t="s">
        <v>241</v>
      </c>
      <c r="AO13">
        <v>0</v>
      </c>
      <c r="AP13">
        <v>10150</v>
      </c>
      <c r="AQ13">
        <v>10150</v>
      </c>
      <c r="AR13">
        <v>9</v>
      </c>
      <c r="AS13">
        <v>16</v>
      </c>
      <c r="AT13" t="s">
        <v>250</v>
      </c>
      <c r="AV13">
        <v>8750</v>
      </c>
      <c r="AW13">
        <v>0</v>
      </c>
      <c r="AX13">
        <v>0</v>
      </c>
      <c r="AY13">
        <v>0</v>
      </c>
      <c r="AZ13">
        <v>0</v>
      </c>
      <c r="BA13">
        <v>860001899</v>
      </c>
      <c r="BB13" t="s">
        <v>699</v>
      </c>
      <c r="BD13" t="s">
        <v>698</v>
      </c>
      <c r="BE13">
        <v>0</v>
      </c>
      <c r="BF13">
        <v>0</v>
      </c>
      <c r="BG13">
        <v>366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 s="135">
        <v>201020103</v>
      </c>
      <c r="BP13" s="136">
        <v>1111.789</v>
      </c>
      <c r="BQ13" s="136">
        <v>61148.394999999997</v>
      </c>
      <c r="BS13" s="2">
        <v>201020103</v>
      </c>
      <c r="BT13" s="2">
        <v>1111.789</v>
      </c>
      <c r="BU13" s="2">
        <v>61148.394999999997</v>
      </c>
    </row>
    <row r="14" spans="1:73" x14ac:dyDescent="0.25">
      <c r="A14">
        <v>202020201</v>
      </c>
      <c r="B14" t="s">
        <v>700</v>
      </c>
      <c r="C14">
        <v>0</v>
      </c>
      <c r="E14">
        <v>0</v>
      </c>
      <c r="F14" t="s">
        <v>241</v>
      </c>
      <c r="G14">
        <v>0</v>
      </c>
      <c r="H14">
        <v>1261</v>
      </c>
      <c r="I14">
        <v>12799150</v>
      </c>
      <c r="J14">
        <v>0</v>
      </c>
      <c r="K14">
        <v>0</v>
      </c>
      <c r="L14">
        <v>96</v>
      </c>
      <c r="M14">
        <v>974400</v>
      </c>
      <c r="N14">
        <v>1165</v>
      </c>
      <c r="O14">
        <f t="shared" si="0"/>
        <v>0</v>
      </c>
      <c r="P14">
        <v>11824750</v>
      </c>
      <c r="Q14">
        <v>10150</v>
      </c>
      <c r="R14">
        <v>11824750</v>
      </c>
      <c r="S14" t="s">
        <v>242</v>
      </c>
      <c r="T14" s="133">
        <v>41326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 t="s">
        <v>334</v>
      </c>
      <c r="AC14" t="s">
        <v>335</v>
      </c>
      <c r="AD14" t="s">
        <v>334</v>
      </c>
      <c r="AE14">
        <v>6</v>
      </c>
      <c r="AF14" t="s">
        <v>445</v>
      </c>
      <c r="AG14">
        <v>4</v>
      </c>
      <c r="AH14" t="s">
        <v>446</v>
      </c>
      <c r="AI14">
        <v>2</v>
      </c>
      <c r="AJ14" t="s">
        <v>447</v>
      </c>
      <c r="AK14">
        <v>0</v>
      </c>
      <c r="AL14" t="s">
        <v>241</v>
      </c>
      <c r="AO14">
        <v>0</v>
      </c>
      <c r="AP14">
        <v>10150</v>
      </c>
      <c r="AQ14">
        <v>10150</v>
      </c>
      <c r="AR14">
        <v>9</v>
      </c>
      <c r="AS14">
        <v>16</v>
      </c>
      <c r="AT14" t="s">
        <v>250</v>
      </c>
      <c r="AV14">
        <v>8750</v>
      </c>
      <c r="AW14">
        <v>0</v>
      </c>
      <c r="AX14">
        <v>0</v>
      </c>
      <c r="AY14">
        <v>0</v>
      </c>
      <c r="AZ14">
        <v>0</v>
      </c>
      <c r="BA14">
        <v>860001899</v>
      </c>
      <c r="BB14" t="s">
        <v>699</v>
      </c>
      <c r="BD14" t="s">
        <v>700</v>
      </c>
      <c r="BE14">
        <v>0</v>
      </c>
      <c r="BF14">
        <v>0</v>
      </c>
      <c r="BG14">
        <v>1165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O14" s="135">
        <v>201020104</v>
      </c>
      <c r="BP14" s="136">
        <v>540</v>
      </c>
      <c r="BQ14" s="136">
        <v>29700</v>
      </c>
      <c r="BS14" s="2">
        <v>201020104</v>
      </c>
      <c r="BT14" s="2">
        <v>540</v>
      </c>
      <c r="BU14" s="2">
        <v>29700</v>
      </c>
    </row>
    <row r="15" spans="1:73" x14ac:dyDescent="0.25">
      <c r="A15">
        <v>201010101</v>
      </c>
      <c r="B15" t="s">
        <v>701</v>
      </c>
      <c r="C15">
        <v>0</v>
      </c>
      <c r="E15">
        <v>0</v>
      </c>
      <c r="F15" t="s">
        <v>241</v>
      </c>
      <c r="G15">
        <v>0</v>
      </c>
      <c r="H15">
        <v>1.5501</v>
      </c>
      <c r="I15">
        <v>17134.2474</v>
      </c>
      <c r="J15">
        <v>0</v>
      </c>
      <c r="K15">
        <v>0</v>
      </c>
      <c r="L15">
        <v>0</v>
      </c>
      <c r="M15">
        <v>0</v>
      </c>
      <c r="N15">
        <v>1.5501</v>
      </c>
      <c r="O15">
        <f t="shared" si="0"/>
        <v>0</v>
      </c>
      <c r="P15">
        <v>17134.2474</v>
      </c>
      <c r="Q15">
        <v>11053.64</v>
      </c>
      <c r="R15">
        <v>17134.247363999999</v>
      </c>
      <c r="S15" t="s">
        <v>242</v>
      </c>
      <c r="T15" s="133">
        <v>41333</v>
      </c>
      <c r="V15">
        <v>0</v>
      </c>
      <c r="W15">
        <v>0</v>
      </c>
      <c r="X15">
        <v>0</v>
      </c>
      <c r="Y15">
        <v>0</v>
      </c>
      <c r="Z15">
        <v>0</v>
      </c>
      <c r="AA15">
        <v>13</v>
      </c>
      <c r="AB15" t="s">
        <v>254</v>
      </c>
      <c r="AC15" t="s">
        <v>244</v>
      </c>
      <c r="AD15" t="s">
        <v>245</v>
      </c>
      <c r="AE15">
        <v>4</v>
      </c>
      <c r="AF15" t="s">
        <v>702</v>
      </c>
      <c r="BO15" s="135">
        <v>201020105</v>
      </c>
      <c r="BP15" s="136">
        <v>198.28100000000001</v>
      </c>
      <c r="BQ15" s="136">
        <v>10905.455</v>
      </c>
      <c r="BS15" s="2">
        <v>201020105</v>
      </c>
      <c r="BT15" s="2">
        <v>198.28100000000001</v>
      </c>
      <c r="BU15" s="2">
        <v>10905.455</v>
      </c>
    </row>
    <row r="16" spans="1:73" x14ac:dyDescent="0.25">
      <c r="A16">
        <v>201010104</v>
      </c>
      <c r="B16" t="s">
        <v>703</v>
      </c>
      <c r="C16">
        <v>0</v>
      </c>
      <c r="E16">
        <v>0</v>
      </c>
      <c r="F16" t="s">
        <v>241</v>
      </c>
      <c r="G16">
        <v>0</v>
      </c>
      <c r="H16">
        <v>0.97829999999999995</v>
      </c>
      <c r="I16">
        <v>12331.040999999999</v>
      </c>
      <c r="J16">
        <v>4720</v>
      </c>
      <c r="K16">
        <v>56159126.399999999</v>
      </c>
      <c r="L16">
        <v>4719.7839999999997</v>
      </c>
      <c r="M16">
        <v>56157246.878899999</v>
      </c>
      <c r="N16">
        <v>1.1942999999999999</v>
      </c>
      <c r="O16">
        <f t="shared" si="0"/>
        <v>0</v>
      </c>
      <c r="P16">
        <v>14210.562099999999</v>
      </c>
      <c r="Q16">
        <v>11898.317800000001</v>
      </c>
      <c r="R16">
        <v>14210.16094854</v>
      </c>
      <c r="S16" t="s">
        <v>242</v>
      </c>
      <c r="T16" s="133">
        <v>41353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 t="s">
        <v>334</v>
      </c>
      <c r="AC16" t="s">
        <v>244</v>
      </c>
      <c r="AD16" t="s">
        <v>245</v>
      </c>
      <c r="AE16">
        <v>4</v>
      </c>
      <c r="AF16" t="s">
        <v>702</v>
      </c>
      <c r="BO16" s="135">
        <v>201020106</v>
      </c>
      <c r="BP16" s="136">
        <v>46.619</v>
      </c>
      <c r="BQ16" s="136">
        <v>2564.0450000000001</v>
      </c>
      <c r="BS16" s="2">
        <v>201020106</v>
      </c>
      <c r="BT16" s="2">
        <v>46.619</v>
      </c>
      <c r="BU16" s="2">
        <v>2564.0450000000001</v>
      </c>
    </row>
    <row r="17" spans="1:73" x14ac:dyDescent="0.25">
      <c r="A17">
        <v>201010102</v>
      </c>
      <c r="B17" t="s">
        <v>704</v>
      </c>
      <c r="C17">
        <v>0</v>
      </c>
      <c r="E17">
        <v>0</v>
      </c>
      <c r="F17" t="s">
        <v>241</v>
      </c>
      <c r="G17">
        <v>0</v>
      </c>
      <c r="H17">
        <v>7.0355999999999996</v>
      </c>
      <c r="I17">
        <v>78421.893200000006</v>
      </c>
      <c r="J17">
        <v>1102</v>
      </c>
      <c r="K17">
        <v>10909182.880000001</v>
      </c>
      <c r="L17">
        <v>1102.2059999999999</v>
      </c>
      <c r="M17">
        <v>10919887.233200001</v>
      </c>
      <c r="N17">
        <v>6.8296000000000001</v>
      </c>
      <c r="O17">
        <f t="shared" si="0"/>
        <v>0</v>
      </c>
      <c r="P17">
        <v>67717.539999999994</v>
      </c>
      <c r="Q17">
        <v>9915.1566999999995</v>
      </c>
      <c r="R17">
        <v>67716.554198319995</v>
      </c>
      <c r="S17" t="s">
        <v>242</v>
      </c>
      <c r="T17" s="133">
        <v>41353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334</v>
      </c>
      <c r="AC17" t="s">
        <v>244</v>
      </c>
      <c r="AD17" t="s">
        <v>245</v>
      </c>
      <c r="AE17">
        <v>4</v>
      </c>
      <c r="AF17" t="s">
        <v>702</v>
      </c>
      <c r="BO17" s="135">
        <v>201020107</v>
      </c>
      <c r="BP17" s="136">
        <v>54.036299999999997</v>
      </c>
      <c r="BQ17" s="136">
        <v>2971.9964999999997</v>
      </c>
      <c r="BS17" s="2">
        <v>201020107</v>
      </c>
      <c r="BT17" s="2">
        <v>54.036299999999997</v>
      </c>
      <c r="BU17" s="2">
        <v>2971.9964999999997</v>
      </c>
    </row>
    <row r="18" spans="1:73" x14ac:dyDescent="0.25">
      <c r="A18">
        <v>201010103</v>
      </c>
      <c r="B18" t="s">
        <v>705</v>
      </c>
      <c r="C18">
        <v>0</v>
      </c>
      <c r="E18">
        <v>0</v>
      </c>
      <c r="F18" t="s">
        <v>241</v>
      </c>
      <c r="G18">
        <v>0</v>
      </c>
      <c r="H18">
        <v>2.7124999999999999</v>
      </c>
      <c r="I18">
        <v>30930.0949</v>
      </c>
      <c r="J18">
        <v>10302</v>
      </c>
      <c r="K18">
        <v>105700580.40000001</v>
      </c>
      <c r="L18">
        <v>10299.799999999999</v>
      </c>
      <c r="M18">
        <v>105681103.41859999</v>
      </c>
      <c r="N18">
        <v>4.9124999999999996</v>
      </c>
      <c r="O18">
        <f t="shared" si="0"/>
        <v>0</v>
      </c>
      <c r="P18">
        <v>50407.076300000001</v>
      </c>
      <c r="Q18">
        <v>10260.829900000001</v>
      </c>
      <c r="R18">
        <v>50406.32688375</v>
      </c>
      <c r="S18" t="s">
        <v>242</v>
      </c>
      <c r="T18" s="133">
        <v>41353</v>
      </c>
      <c r="V18">
        <v>0</v>
      </c>
      <c r="W18">
        <v>0</v>
      </c>
      <c r="X18">
        <v>0</v>
      </c>
      <c r="Y18">
        <v>0</v>
      </c>
      <c r="Z18">
        <v>0</v>
      </c>
      <c r="AA18">
        <v>13</v>
      </c>
      <c r="AB18" t="s">
        <v>254</v>
      </c>
      <c r="AC18" t="s">
        <v>244</v>
      </c>
      <c r="AD18" t="s">
        <v>245</v>
      </c>
      <c r="AE18">
        <v>4</v>
      </c>
      <c r="AF18" t="s">
        <v>702</v>
      </c>
      <c r="BO18" s="135">
        <v>201020108</v>
      </c>
      <c r="BP18" s="136">
        <v>45.997199999999999</v>
      </c>
      <c r="BQ18" s="136">
        <v>2529.846</v>
      </c>
      <c r="BS18" s="2">
        <v>201020108</v>
      </c>
      <c r="BT18" s="2">
        <v>45.997199999999999</v>
      </c>
      <c r="BU18" s="2">
        <v>2529.846</v>
      </c>
    </row>
    <row r="19" spans="1:73" x14ac:dyDescent="0.25">
      <c r="A19">
        <v>203040203</v>
      </c>
      <c r="B19" t="s">
        <v>342</v>
      </c>
      <c r="C19">
        <v>0</v>
      </c>
      <c r="E19">
        <v>0</v>
      </c>
      <c r="F19" t="s">
        <v>241</v>
      </c>
      <c r="G19">
        <v>0</v>
      </c>
      <c r="H19">
        <v>0</v>
      </c>
      <c r="I19">
        <v>2195.3834999999999</v>
      </c>
      <c r="J19">
        <v>612</v>
      </c>
      <c r="K19">
        <v>36070717.755599998</v>
      </c>
      <c r="L19">
        <v>275</v>
      </c>
      <c r="M19">
        <v>16208228.967499999</v>
      </c>
      <c r="N19">
        <v>337</v>
      </c>
      <c r="O19">
        <f t="shared" si="0"/>
        <v>1011</v>
      </c>
      <c r="P19">
        <v>19864684.171599999</v>
      </c>
      <c r="Q19">
        <v>58939.080399999999</v>
      </c>
      <c r="R19">
        <v>19862470.094799999</v>
      </c>
      <c r="S19" t="s">
        <v>242</v>
      </c>
      <c r="T19" s="133">
        <v>41345</v>
      </c>
      <c r="U19" s="133">
        <v>41353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 t="s">
        <v>272</v>
      </c>
      <c r="AC19" t="s">
        <v>244</v>
      </c>
      <c r="AD19" t="s">
        <v>245</v>
      </c>
      <c r="AE19">
        <v>259</v>
      </c>
      <c r="AF19" t="s">
        <v>287</v>
      </c>
      <c r="AG19">
        <v>204</v>
      </c>
      <c r="AH19" t="s">
        <v>261</v>
      </c>
      <c r="AI19">
        <v>200</v>
      </c>
      <c r="AJ19" t="s">
        <v>248</v>
      </c>
      <c r="AK19">
        <v>0</v>
      </c>
      <c r="AL19" t="s">
        <v>241</v>
      </c>
      <c r="AO19">
        <v>0</v>
      </c>
      <c r="AP19">
        <v>58939.081299999998</v>
      </c>
      <c r="AQ19">
        <v>58939.080399999999</v>
      </c>
      <c r="AR19">
        <v>105</v>
      </c>
      <c r="AS19">
        <v>0</v>
      </c>
      <c r="AT19" t="s">
        <v>250</v>
      </c>
      <c r="AV19">
        <v>80049</v>
      </c>
      <c r="AW19">
        <v>90055</v>
      </c>
      <c r="AX19">
        <v>93808</v>
      </c>
      <c r="AY19">
        <v>125077</v>
      </c>
      <c r="AZ19">
        <v>0</v>
      </c>
      <c r="BA19">
        <v>860005223</v>
      </c>
      <c r="BB19" t="s">
        <v>267</v>
      </c>
      <c r="BD19" t="s">
        <v>342</v>
      </c>
      <c r="BE19">
        <v>0</v>
      </c>
      <c r="BF19">
        <v>0</v>
      </c>
      <c r="BG19">
        <v>422</v>
      </c>
      <c r="BH19">
        <v>0</v>
      </c>
      <c r="BI19">
        <v>3</v>
      </c>
      <c r="BJ19">
        <v>0</v>
      </c>
      <c r="BK19">
        <v>0</v>
      </c>
      <c r="BL19">
        <v>0</v>
      </c>
      <c r="BM19">
        <v>0</v>
      </c>
      <c r="BO19" s="135">
        <v>201020109</v>
      </c>
      <c r="BP19" s="136">
        <v>205.62870000000001</v>
      </c>
      <c r="BQ19" s="136">
        <v>11309.5785</v>
      </c>
      <c r="BS19" s="2">
        <v>201020109</v>
      </c>
      <c r="BT19" s="2">
        <v>205.62870000000001</v>
      </c>
      <c r="BU19" s="2">
        <v>11309.5785</v>
      </c>
    </row>
    <row r="20" spans="1:73" x14ac:dyDescent="0.25">
      <c r="A20">
        <v>203050104</v>
      </c>
      <c r="B20" t="s">
        <v>706</v>
      </c>
      <c r="C20">
        <v>0</v>
      </c>
      <c r="E20">
        <v>0</v>
      </c>
      <c r="F20" t="s">
        <v>241</v>
      </c>
      <c r="G20">
        <v>0</v>
      </c>
      <c r="H20">
        <v>127</v>
      </c>
      <c r="I20">
        <v>12430007.9695</v>
      </c>
      <c r="J20">
        <v>0</v>
      </c>
      <c r="K20">
        <v>0</v>
      </c>
      <c r="L20">
        <v>0</v>
      </c>
      <c r="M20">
        <v>0</v>
      </c>
      <c r="N20">
        <v>127</v>
      </c>
      <c r="O20">
        <f t="shared" si="0"/>
        <v>635</v>
      </c>
      <c r="P20">
        <v>12430007.9695</v>
      </c>
      <c r="Q20">
        <v>97874.078500000003</v>
      </c>
      <c r="R20">
        <v>12430007.9695</v>
      </c>
      <c r="S20" t="s">
        <v>242</v>
      </c>
      <c r="T20" s="133">
        <v>41318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 t="s">
        <v>259</v>
      </c>
      <c r="AC20" t="s">
        <v>244</v>
      </c>
      <c r="AD20" t="s">
        <v>245</v>
      </c>
      <c r="AE20">
        <v>265</v>
      </c>
      <c r="AF20" t="s">
        <v>265</v>
      </c>
      <c r="AG20">
        <v>205</v>
      </c>
      <c r="AH20" t="s">
        <v>266</v>
      </c>
      <c r="AI20">
        <v>200</v>
      </c>
      <c r="AJ20" t="s">
        <v>248</v>
      </c>
      <c r="AK20">
        <v>0</v>
      </c>
      <c r="AL20" t="s">
        <v>241</v>
      </c>
      <c r="AO20">
        <v>203050104</v>
      </c>
      <c r="AP20">
        <v>97874.078500000003</v>
      </c>
      <c r="AQ20">
        <v>97874.078500000003</v>
      </c>
      <c r="AR20">
        <v>105</v>
      </c>
      <c r="AS20">
        <v>0</v>
      </c>
      <c r="AT20" t="s">
        <v>250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860005223</v>
      </c>
      <c r="BB20" t="s">
        <v>267</v>
      </c>
      <c r="BD20" t="s">
        <v>706</v>
      </c>
      <c r="BE20">
        <v>0</v>
      </c>
      <c r="BF20">
        <v>0</v>
      </c>
      <c r="BG20">
        <v>127</v>
      </c>
      <c r="BH20">
        <v>0</v>
      </c>
      <c r="BI20">
        <v>5</v>
      </c>
      <c r="BJ20">
        <v>0</v>
      </c>
      <c r="BK20">
        <v>0</v>
      </c>
      <c r="BL20">
        <v>0</v>
      </c>
      <c r="BM20">
        <v>0</v>
      </c>
      <c r="BO20" s="135">
        <v>201020110</v>
      </c>
      <c r="BP20" s="136">
        <v>133.90209999999999</v>
      </c>
      <c r="BQ20" s="136">
        <v>7364.6154999999999</v>
      </c>
      <c r="BS20" s="2">
        <v>201020110</v>
      </c>
      <c r="BT20" s="2">
        <v>133.90209999999999</v>
      </c>
      <c r="BU20" s="2">
        <v>7364.6154999999999</v>
      </c>
    </row>
    <row r="21" spans="1:73" x14ac:dyDescent="0.25">
      <c r="A21">
        <v>203080301</v>
      </c>
      <c r="B21" t="s">
        <v>375</v>
      </c>
      <c r="C21">
        <v>0</v>
      </c>
      <c r="E21">
        <v>0</v>
      </c>
      <c r="F21" t="s">
        <v>241</v>
      </c>
      <c r="G21">
        <v>0</v>
      </c>
      <c r="H21">
        <v>79</v>
      </c>
      <c r="I21">
        <v>4135010.5819000001</v>
      </c>
      <c r="J21">
        <v>86</v>
      </c>
      <c r="K21">
        <v>4228808.2970000003</v>
      </c>
      <c r="L21">
        <v>0</v>
      </c>
      <c r="M21">
        <v>0</v>
      </c>
      <c r="N21">
        <v>165</v>
      </c>
      <c r="O21">
        <f t="shared" si="0"/>
        <v>495</v>
      </c>
      <c r="P21">
        <v>8363818.8788999999</v>
      </c>
      <c r="Q21">
        <v>51224.710899999998</v>
      </c>
      <c r="R21">
        <v>8452077.2984999996</v>
      </c>
      <c r="S21" t="s">
        <v>242</v>
      </c>
      <c r="T21" s="133">
        <v>41351</v>
      </c>
      <c r="U21" s="133">
        <v>41353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 t="s">
        <v>259</v>
      </c>
      <c r="AC21" t="s">
        <v>244</v>
      </c>
      <c r="AD21" t="s">
        <v>245</v>
      </c>
      <c r="AE21">
        <v>258</v>
      </c>
      <c r="AF21" t="s">
        <v>376</v>
      </c>
      <c r="AG21">
        <v>301</v>
      </c>
      <c r="AH21" t="s">
        <v>377</v>
      </c>
      <c r="AI21">
        <v>300</v>
      </c>
      <c r="AJ21" t="s">
        <v>348</v>
      </c>
      <c r="AK21">
        <v>0</v>
      </c>
      <c r="AL21" t="s">
        <v>241</v>
      </c>
      <c r="AO21">
        <v>203080301</v>
      </c>
      <c r="AP21">
        <v>49172.1895</v>
      </c>
      <c r="AQ21">
        <v>51224.710899999998</v>
      </c>
      <c r="AR21">
        <v>105</v>
      </c>
      <c r="AS21">
        <v>0</v>
      </c>
      <c r="AT21" t="s">
        <v>250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860005223</v>
      </c>
      <c r="BB21" t="s">
        <v>267</v>
      </c>
      <c r="BD21" t="s">
        <v>375</v>
      </c>
      <c r="BE21">
        <v>0</v>
      </c>
      <c r="BF21">
        <v>0</v>
      </c>
      <c r="BG21">
        <v>235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O21" s="135">
        <v>201020111</v>
      </c>
      <c r="BP21" s="136">
        <v>47.55</v>
      </c>
      <c r="BQ21" s="136">
        <v>2615.25</v>
      </c>
      <c r="BS21" s="2">
        <v>201020111</v>
      </c>
      <c r="BT21" s="2">
        <v>47.55</v>
      </c>
      <c r="BU21" s="2">
        <v>2615.25</v>
      </c>
    </row>
    <row r="22" spans="1:73" x14ac:dyDescent="0.25">
      <c r="A22">
        <v>202030111</v>
      </c>
      <c r="B22" t="s">
        <v>707</v>
      </c>
      <c r="C22">
        <v>0</v>
      </c>
      <c r="E22">
        <v>0</v>
      </c>
      <c r="F22" t="s">
        <v>241</v>
      </c>
      <c r="G22">
        <v>0</v>
      </c>
      <c r="H22">
        <v>460</v>
      </c>
      <c r="I22">
        <v>446089.6</v>
      </c>
      <c r="J22">
        <v>1565</v>
      </c>
      <c r="K22">
        <v>1517674.4</v>
      </c>
      <c r="L22">
        <v>721</v>
      </c>
      <c r="M22">
        <v>699196.96</v>
      </c>
      <c r="N22">
        <v>1304</v>
      </c>
      <c r="O22">
        <f t="shared" si="0"/>
        <v>0</v>
      </c>
      <c r="P22">
        <v>1264567.04</v>
      </c>
      <c r="Q22">
        <v>969.76</v>
      </c>
      <c r="R22">
        <v>1264567.04</v>
      </c>
      <c r="S22" t="s">
        <v>242</v>
      </c>
      <c r="T22" s="133">
        <v>41340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 t="s">
        <v>334</v>
      </c>
      <c r="AC22" t="s">
        <v>335</v>
      </c>
      <c r="AD22" t="s">
        <v>334</v>
      </c>
      <c r="AE22">
        <v>6</v>
      </c>
      <c r="AF22" t="s">
        <v>445</v>
      </c>
      <c r="AG22">
        <v>4</v>
      </c>
      <c r="AH22" t="s">
        <v>446</v>
      </c>
      <c r="AI22">
        <v>2</v>
      </c>
      <c r="AJ22" t="s">
        <v>447</v>
      </c>
      <c r="AK22">
        <v>0</v>
      </c>
      <c r="AL22" t="s">
        <v>241</v>
      </c>
      <c r="AO22">
        <v>202030111</v>
      </c>
      <c r="AP22">
        <v>969.76</v>
      </c>
      <c r="AQ22">
        <v>969.76</v>
      </c>
      <c r="AR22">
        <v>9</v>
      </c>
      <c r="AS22">
        <v>16</v>
      </c>
      <c r="AT22" t="s">
        <v>250</v>
      </c>
      <c r="AV22">
        <v>1819</v>
      </c>
      <c r="AW22">
        <v>0</v>
      </c>
      <c r="AX22">
        <v>0</v>
      </c>
      <c r="AY22">
        <v>0</v>
      </c>
      <c r="AZ22">
        <v>0</v>
      </c>
      <c r="BA22">
        <v>890925108</v>
      </c>
      <c r="BB22" t="s">
        <v>708</v>
      </c>
      <c r="BD22" t="s">
        <v>707</v>
      </c>
      <c r="BE22">
        <v>0</v>
      </c>
      <c r="BF22">
        <v>0</v>
      </c>
      <c r="BG22">
        <v>1304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O22" s="135">
        <v>201020112</v>
      </c>
      <c r="BP22" s="136">
        <v>54</v>
      </c>
      <c r="BQ22" s="136">
        <v>2970</v>
      </c>
      <c r="BS22" s="2">
        <v>201020112</v>
      </c>
      <c r="BT22" s="2">
        <v>54</v>
      </c>
      <c r="BU22" s="2">
        <v>2970</v>
      </c>
    </row>
    <row r="23" spans="1:73" x14ac:dyDescent="0.25">
      <c r="A23">
        <v>202030112</v>
      </c>
      <c r="B23" t="s">
        <v>709</v>
      </c>
      <c r="C23">
        <v>0</v>
      </c>
      <c r="E23">
        <v>0</v>
      </c>
      <c r="F23" t="s">
        <v>241</v>
      </c>
      <c r="G23">
        <v>0</v>
      </c>
      <c r="H23">
        <v>293</v>
      </c>
      <c r="I23">
        <v>599548.31999999995</v>
      </c>
      <c r="J23">
        <v>475</v>
      </c>
      <c r="K23">
        <v>971964</v>
      </c>
      <c r="L23">
        <v>108</v>
      </c>
      <c r="M23">
        <v>220993.92000000001</v>
      </c>
      <c r="N23">
        <v>660</v>
      </c>
      <c r="O23">
        <f t="shared" si="0"/>
        <v>0</v>
      </c>
      <c r="P23">
        <v>1350518.4</v>
      </c>
      <c r="Q23">
        <v>2046.24</v>
      </c>
      <c r="R23">
        <v>1350518.4</v>
      </c>
      <c r="S23" t="s">
        <v>242</v>
      </c>
      <c r="T23" s="133">
        <v>41340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 t="s">
        <v>334</v>
      </c>
      <c r="AC23" t="s">
        <v>335</v>
      </c>
      <c r="AD23" t="s">
        <v>334</v>
      </c>
      <c r="AE23">
        <v>6</v>
      </c>
      <c r="AF23" t="s">
        <v>445</v>
      </c>
      <c r="AG23">
        <v>4</v>
      </c>
      <c r="AH23" t="s">
        <v>446</v>
      </c>
      <c r="AI23">
        <v>2</v>
      </c>
      <c r="AJ23" t="s">
        <v>447</v>
      </c>
      <c r="AK23">
        <v>0</v>
      </c>
      <c r="AL23" t="s">
        <v>241</v>
      </c>
      <c r="AO23">
        <v>202030112</v>
      </c>
      <c r="AP23">
        <v>2046.24</v>
      </c>
      <c r="AQ23">
        <v>2046.24</v>
      </c>
      <c r="AR23">
        <v>9</v>
      </c>
      <c r="AS23">
        <v>16</v>
      </c>
      <c r="AT23" t="s">
        <v>250</v>
      </c>
      <c r="AV23">
        <v>846</v>
      </c>
      <c r="AW23">
        <v>0</v>
      </c>
      <c r="AX23">
        <v>0</v>
      </c>
      <c r="AY23">
        <v>0</v>
      </c>
      <c r="AZ23">
        <v>0</v>
      </c>
      <c r="BA23">
        <v>890925108</v>
      </c>
      <c r="BB23" t="s">
        <v>708</v>
      </c>
      <c r="BD23" t="s">
        <v>709</v>
      </c>
      <c r="BE23">
        <v>0</v>
      </c>
      <c r="BF23">
        <v>0</v>
      </c>
      <c r="BG23">
        <v>660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O23" s="135">
        <v>201020201</v>
      </c>
      <c r="BP23" s="136">
        <v>205.08</v>
      </c>
      <c r="BQ23" s="136">
        <v>11279.400000000001</v>
      </c>
      <c r="BS23" s="2">
        <v>201020201</v>
      </c>
      <c r="BT23" s="2">
        <v>205.08</v>
      </c>
      <c r="BU23" s="2">
        <v>11279.400000000001</v>
      </c>
    </row>
    <row r="24" spans="1:73" x14ac:dyDescent="0.25">
      <c r="A24">
        <v>202030113</v>
      </c>
      <c r="B24" t="s">
        <v>710</v>
      </c>
      <c r="C24">
        <v>0</v>
      </c>
      <c r="E24">
        <v>0</v>
      </c>
      <c r="F24" t="s">
        <v>241</v>
      </c>
      <c r="G24">
        <v>0</v>
      </c>
      <c r="H24">
        <v>552</v>
      </c>
      <c r="I24">
        <v>685142.4</v>
      </c>
      <c r="J24">
        <v>841</v>
      </c>
      <c r="K24">
        <v>1043849.2</v>
      </c>
      <c r="L24">
        <v>614</v>
      </c>
      <c r="M24">
        <v>762096.8</v>
      </c>
      <c r="N24">
        <v>779</v>
      </c>
      <c r="O24">
        <f t="shared" si="0"/>
        <v>0</v>
      </c>
      <c r="P24">
        <v>966894.8</v>
      </c>
      <c r="Q24">
        <v>1241.2</v>
      </c>
      <c r="R24">
        <v>966894.8</v>
      </c>
      <c r="S24" t="s">
        <v>242</v>
      </c>
      <c r="T24" s="133">
        <v>41340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 t="s">
        <v>334</v>
      </c>
      <c r="AC24" t="s">
        <v>335</v>
      </c>
      <c r="AD24" t="s">
        <v>334</v>
      </c>
      <c r="AE24">
        <v>6</v>
      </c>
      <c r="AF24" t="s">
        <v>445</v>
      </c>
      <c r="AG24">
        <v>4</v>
      </c>
      <c r="AH24" t="s">
        <v>446</v>
      </c>
      <c r="AI24">
        <v>2</v>
      </c>
      <c r="AJ24" t="s">
        <v>447</v>
      </c>
      <c r="AK24">
        <v>0</v>
      </c>
      <c r="AL24" t="s">
        <v>241</v>
      </c>
      <c r="AO24">
        <v>0</v>
      </c>
      <c r="AP24">
        <v>1241.2</v>
      </c>
      <c r="AQ24">
        <v>1241.2</v>
      </c>
      <c r="AR24">
        <v>9</v>
      </c>
      <c r="AS24">
        <v>16</v>
      </c>
      <c r="AT24" t="s">
        <v>250</v>
      </c>
      <c r="AV24">
        <v>1089</v>
      </c>
      <c r="AW24">
        <v>0</v>
      </c>
      <c r="AX24">
        <v>0</v>
      </c>
      <c r="AY24">
        <v>0</v>
      </c>
      <c r="AZ24">
        <v>0</v>
      </c>
      <c r="BA24">
        <v>890925108</v>
      </c>
      <c r="BB24" t="s">
        <v>708</v>
      </c>
      <c r="BD24" t="s">
        <v>710</v>
      </c>
      <c r="BE24">
        <v>0</v>
      </c>
      <c r="BF24">
        <v>0</v>
      </c>
      <c r="BG24">
        <v>779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O24" s="135">
        <v>201020202</v>
      </c>
      <c r="BP24" s="136">
        <v>138</v>
      </c>
      <c r="BQ24" s="136">
        <v>7590</v>
      </c>
      <c r="BS24" s="2">
        <v>201020202</v>
      </c>
      <c r="BT24" s="2">
        <v>138</v>
      </c>
      <c r="BU24" s="2">
        <v>7590</v>
      </c>
    </row>
    <row r="25" spans="1:73" x14ac:dyDescent="0.25">
      <c r="A25">
        <v>202010631</v>
      </c>
      <c r="B25" t="s">
        <v>711</v>
      </c>
      <c r="C25">
        <v>0</v>
      </c>
      <c r="E25">
        <v>0</v>
      </c>
      <c r="F25" t="s">
        <v>241</v>
      </c>
      <c r="G25">
        <v>0</v>
      </c>
      <c r="H25">
        <v>122</v>
      </c>
      <c r="I25">
        <v>57881.68</v>
      </c>
      <c r="J25">
        <v>0</v>
      </c>
      <c r="K25">
        <v>0</v>
      </c>
      <c r="L25">
        <v>0</v>
      </c>
      <c r="M25">
        <v>0</v>
      </c>
      <c r="N25">
        <v>122</v>
      </c>
      <c r="O25">
        <f t="shared" si="0"/>
        <v>0</v>
      </c>
      <c r="P25">
        <v>57881.68</v>
      </c>
      <c r="Q25">
        <v>474.44</v>
      </c>
      <c r="R25">
        <v>57881.68</v>
      </c>
      <c r="S25" t="s">
        <v>242</v>
      </c>
      <c r="T25" s="133">
        <v>41296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 t="s">
        <v>334</v>
      </c>
      <c r="AC25" t="s">
        <v>335</v>
      </c>
      <c r="AD25" t="s">
        <v>334</v>
      </c>
      <c r="AE25">
        <v>6</v>
      </c>
      <c r="AF25" t="s">
        <v>445</v>
      </c>
      <c r="AG25">
        <v>4</v>
      </c>
      <c r="AH25" t="s">
        <v>446</v>
      </c>
      <c r="AI25">
        <v>2</v>
      </c>
      <c r="AJ25" t="s">
        <v>447</v>
      </c>
      <c r="AK25">
        <v>0</v>
      </c>
      <c r="AL25" t="s">
        <v>241</v>
      </c>
      <c r="AO25">
        <v>202010631</v>
      </c>
      <c r="AP25">
        <v>474.44</v>
      </c>
      <c r="AQ25">
        <v>474.44</v>
      </c>
      <c r="AR25">
        <v>9</v>
      </c>
      <c r="AS25">
        <v>16</v>
      </c>
      <c r="AT25" t="s">
        <v>250</v>
      </c>
      <c r="AV25">
        <v>260</v>
      </c>
      <c r="AW25">
        <v>0</v>
      </c>
      <c r="AX25">
        <v>0</v>
      </c>
      <c r="AY25">
        <v>0</v>
      </c>
      <c r="AZ25">
        <v>0</v>
      </c>
      <c r="BA25">
        <v>830010717</v>
      </c>
      <c r="BB25" t="s">
        <v>448</v>
      </c>
      <c r="BD25" t="s">
        <v>712</v>
      </c>
      <c r="BE25">
        <v>0</v>
      </c>
      <c r="BF25">
        <v>0</v>
      </c>
      <c r="BG25">
        <v>122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O25" s="135">
        <v>201020203</v>
      </c>
      <c r="BP25" s="136">
        <v>49.4</v>
      </c>
      <c r="BQ25" s="136">
        <v>2717</v>
      </c>
      <c r="BS25" s="2">
        <v>201020203</v>
      </c>
      <c r="BT25" s="2">
        <v>49.4</v>
      </c>
      <c r="BU25" s="2">
        <v>2717</v>
      </c>
    </row>
    <row r="26" spans="1:73" x14ac:dyDescent="0.25">
      <c r="A26">
        <v>202010621</v>
      </c>
      <c r="B26" t="s">
        <v>713</v>
      </c>
      <c r="C26">
        <v>0</v>
      </c>
      <c r="E26">
        <v>0</v>
      </c>
      <c r="F26" t="s">
        <v>241</v>
      </c>
      <c r="G26">
        <v>0</v>
      </c>
      <c r="H26">
        <v>13740</v>
      </c>
      <c r="I26">
        <v>6518805.5999999996</v>
      </c>
      <c r="J26">
        <v>18480</v>
      </c>
      <c r="K26">
        <v>8767651.1999999993</v>
      </c>
      <c r="L26">
        <v>24771</v>
      </c>
      <c r="M26">
        <v>11752353.24</v>
      </c>
      <c r="N26">
        <v>7449</v>
      </c>
      <c r="O26">
        <f t="shared" si="0"/>
        <v>0</v>
      </c>
      <c r="P26">
        <v>3534103.56</v>
      </c>
      <c r="Q26">
        <v>474.44</v>
      </c>
      <c r="R26">
        <v>3534103.56</v>
      </c>
      <c r="S26" t="s">
        <v>242</v>
      </c>
      <c r="T26" s="133">
        <v>41345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334</v>
      </c>
      <c r="AC26" t="s">
        <v>335</v>
      </c>
      <c r="AD26" t="s">
        <v>334</v>
      </c>
      <c r="AE26">
        <v>6</v>
      </c>
      <c r="AF26" t="s">
        <v>445</v>
      </c>
      <c r="AG26">
        <v>4</v>
      </c>
      <c r="AH26" t="s">
        <v>446</v>
      </c>
      <c r="AI26">
        <v>2</v>
      </c>
      <c r="AJ26" t="s">
        <v>447</v>
      </c>
      <c r="AK26">
        <v>0</v>
      </c>
      <c r="AL26" t="s">
        <v>241</v>
      </c>
      <c r="AO26">
        <v>202010621</v>
      </c>
      <c r="AP26">
        <v>474.44</v>
      </c>
      <c r="AQ26">
        <v>474.44</v>
      </c>
      <c r="AR26">
        <v>9</v>
      </c>
      <c r="AS26">
        <v>16</v>
      </c>
      <c r="AT26" t="s">
        <v>250</v>
      </c>
      <c r="AV26">
        <v>409</v>
      </c>
      <c r="AW26">
        <v>0</v>
      </c>
      <c r="AX26">
        <v>0</v>
      </c>
      <c r="AY26">
        <v>0</v>
      </c>
      <c r="AZ26">
        <v>0</v>
      </c>
      <c r="BA26">
        <v>830010717</v>
      </c>
      <c r="BB26" t="s">
        <v>448</v>
      </c>
      <c r="BD26" t="s">
        <v>714</v>
      </c>
      <c r="BE26">
        <v>0</v>
      </c>
      <c r="BF26">
        <v>0</v>
      </c>
      <c r="BG26">
        <v>7449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O26" s="135">
        <v>201020204</v>
      </c>
      <c r="BP26" s="136">
        <v>255</v>
      </c>
      <c r="BQ26" s="136">
        <v>14025</v>
      </c>
      <c r="BS26" s="2">
        <v>201020204</v>
      </c>
      <c r="BT26" s="2">
        <v>255</v>
      </c>
      <c r="BU26" s="2">
        <v>14025</v>
      </c>
    </row>
    <row r="27" spans="1:73" x14ac:dyDescent="0.25">
      <c r="A27">
        <v>202010611</v>
      </c>
      <c r="B27" t="s">
        <v>715</v>
      </c>
      <c r="C27">
        <v>0</v>
      </c>
      <c r="E27">
        <v>0</v>
      </c>
      <c r="F27" t="s">
        <v>241</v>
      </c>
      <c r="G27">
        <v>0</v>
      </c>
      <c r="H27">
        <v>400</v>
      </c>
      <c r="I27">
        <v>189776</v>
      </c>
      <c r="J27">
        <v>1900</v>
      </c>
      <c r="K27">
        <v>901436</v>
      </c>
      <c r="L27">
        <v>0</v>
      </c>
      <c r="M27">
        <v>0</v>
      </c>
      <c r="N27">
        <v>2300</v>
      </c>
      <c r="O27">
        <f t="shared" si="0"/>
        <v>0</v>
      </c>
      <c r="P27">
        <v>1091212</v>
      </c>
      <c r="Q27">
        <v>474.44</v>
      </c>
      <c r="R27">
        <v>1091212</v>
      </c>
      <c r="S27" t="s">
        <v>242</v>
      </c>
      <c r="T27" s="133">
        <v>41345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 t="s">
        <v>334</v>
      </c>
      <c r="AC27" t="s">
        <v>335</v>
      </c>
      <c r="AD27" t="s">
        <v>334</v>
      </c>
      <c r="AE27">
        <v>6</v>
      </c>
      <c r="AF27" t="s">
        <v>445</v>
      </c>
      <c r="AG27">
        <v>4</v>
      </c>
      <c r="AH27" t="s">
        <v>446</v>
      </c>
      <c r="AI27">
        <v>2</v>
      </c>
      <c r="AJ27" t="s">
        <v>447</v>
      </c>
      <c r="AK27">
        <v>0</v>
      </c>
      <c r="AL27" t="s">
        <v>241</v>
      </c>
      <c r="AO27">
        <v>202010611</v>
      </c>
      <c r="AP27">
        <v>474.44</v>
      </c>
      <c r="AQ27">
        <v>474.44</v>
      </c>
      <c r="AR27">
        <v>9</v>
      </c>
      <c r="AS27">
        <v>16</v>
      </c>
      <c r="AT27" t="s">
        <v>250</v>
      </c>
      <c r="AV27">
        <v>409</v>
      </c>
      <c r="AW27">
        <v>0</v>
      </c>
      <c r="AX27">
        <v>0</v>
      </c>
      <c r="AY27">
        <v>0</v>
      </c>
      <c r="AZ27">
        <v>0</v>
      </c>
      <c r="BA27">
        <v>830010717</v>
      </c>
      <c r="BB27" t="s">
        <v>448</v>
      </c>
      <c r="BD27" t="s">
        <v>716</v>
      </c>
      <c r="BE27">
        <v>0</v>
      </c>
      <c r="BF27">
        <v>0</v>
      </c>
      <c r="BG27">
        <v>2300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O27" s="135">
        <v>201020205</v>
      </c>
      <c r="BP27" s="136">
        <v>153</v>
      </c>
      <c r="BQ27" s="136">
        <v>8415</v>
      </c>
      <c r="BS27" s="2">
        <v>201020205</v>
      </c>
      <c r="BT27" s="2">
        <v>153</v>
      </c>
      <c r="BU27" s="2">
        <v>8415</v>
      </c>
    </row>
    <row r="28" spans="1:73" x14ac:dyDescent="0.25">
      <c r="A28">
        <v>202010511</v>
      </c>
      <c r="B28" t="s">
        <v>717</v>
      </c>
      <c r="C28">
        <v>0</v>
      </c>
      <c r="E28">
        <v>0</v>
      </c>
      <c r="F28" t="s">
        <v>241</v>
      </c>
      <c r="G28">
        <v>0</v>
      </c>
      <c r="H28">
        <v>39</v>
      </c>
      <c r="I28">
        <v>18503.16</v>
      </c>
      <c r="J28">
        <v>0</v>
      </c>
      <c r="K28">
        <v>0</v>
      </c>
      <c r="L28">
        <v>0</v>
      </c>
      <c r="M28">
        <v>0</v>
      </c>
      <c r="N28">
        <v>39</v>
      </c>
      <c r="O28">
        <f t="shared" si="0"/>
        <v>0</v>
      </c>
      <c r="P28">
        <v>18503.16</v>
      </c>
      <c r="Q28">
        <v>474.44</v>
      </c>
      <c r="R28">
        <v>18503.16</v>
      </c>
      <c r="S28" t="s">
        <v>242</v>
      </c>
      <c r="T28" s="133">
        <v>41229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 t="s">
        <v>334</v>
      </c>
      <c r="AC28" t="s">
        <v>335</v>
      </c>
      <c r="AD28" t="s">
        <v>334</v>
      </c>
      <c r="AE28">
        <v>6</v>
      </c>
      <c r="AF28" t="s">
        <v>445</v>
      </c>
      <c r="AG28">
        <v>4</v>
      </c>
      <c r="AH28" t="s">
        <v>446</v>
      </c>
      <c r="AI28">
        <v>2</v>
      </c>
      <c r="AJ28" t="s">
        <v>447</v>
      </c>
      <c r="AK28">
        <v>0</v>
      </c>
      <c r="AL28" t="s">
        <v>241</v>
      </c>
      <c r="AO28">
        <v>202010511</v>
      </c>
      <c r="AP28">
        <v>474.44</v>
      </c>
      <c r="AQ28">
        <v>474.44</v>
      </c>
      <c r="AR28">
        <v>9</v>
      </c>
      <c r="AS28">
        <v>16</v>
      </c>
      <c r="AT28" t="s">
        <v>250</v>
      </c>
      <c r="AV28">
        <v>409</v>
      </c>
      <c r="AW28">
        <v>0</v>
      </c>
      <c r="AX28">
        <v>0</v>
      </c>
      <c r="AY28">
        <v>0</v>
      </c>
      <c r="AZ28">
        <v>0</v>
      </c>
      <c r="BA28">
        <v>830010717</v>
      </c>
      <c r="BB28" t="s">
        <v>448</v>
      </c>
      <c r="BD28" t="s">
        <v>718</v>
      </c>
      <c r="BE28">
        <v>0</v>
      </c>
      <c r="BF28">
        <v>0</v>
      </c>
      <c r="BG28">
        <v>39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O28" s="135">
        <v>201020206</v>
      </c>
      <c r="BP28" s="136">
        <v>720.87</v>
      </c>
      <c r="BQ28" s="136">
        <v>221307.09</v>
      </c>
      <c r="BS28" s="2">
        <v>201020206</v>
      </c>
      <c r="BT28" s="2">
        <v>720.87</v>
      </c>
      <c r="BU28" s="2">
        <v>221307.09</v>
      </c>
    </row>
    <row r="29" spans="1:73" x14ac:dyDescent="0.25">
      <c r="A29">
        <v>202010821</v>
      </c>
      <c r="B29" t="s">
        <v>719</v>
      </c>
      <c r="C29">
        <v>0</v>
      </c>
      <c r="E29">
        <v>0</v>
      </c>
      <c r="F29" t="s">
        <v>241</v>
      </c>
      <c r="G29">
        <v>0</v>
      </c>
      <c r="H29">
        <v>5</v>
      </c>
      <c r="I29">
        <v>2372.1999999999998</v>
      </c>
      <c r="J29">
        <v>0</v>
      </c>
      <c r="K29">
        <v>0</v>
      </c>
      <c r="L29">
        <v>0</v>
      </c>
      <c r="M29">
        <v>0</v>
      </c>
      <c r="N29">
        <v>5</v>
      </c>
      <c r="O29">
        <f t="shared" si="0"/>
        <v>0</v>
      </c>
      <c r="P29">
        <v>2372.1999999999998</v>
      </c>
      <c r="Q29">
        <v>474.44</v>
      </c>
      <c r="R29">
        <v>2372.1999999999998</v>
      </c>
      <c r="S29" t="s">
        <v>242</v>
      </c>
      <c r="T29" s="133">
        <v>41296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 t="s">
        <v>334</v>
      </c>
      <c r="AC29" t="s">
        <v>335</v>
      </c>
      <c r="AD29" t="s">
        <v>334</v>
      </c>
      <c r="AE29">
        <v>6</v>
      </c>
      <c r="AF29" t="s">
        <v>445</v>
      </c>
      <c r="AG29">
        <v>4</v>
      </c>
      <c r="AH29" t="s">
        <v>446</v>
      </c>
      <c r="AI29">
        <v>2</v>
      </c>
      <c r="AJ29" t="s">
        <v>447</v>
      </c>
      <c r="AK29">
        <v>0</v>
      </c>
      <c r="AL29" t="s">
        <v>241</v>
      </c>
      <c r="AO29">
        <v>0</v>
      </c>
      <c r="AP29">
        <v>474.44</v>
      </c>
      <c r="AQ29">
        <v>474.44</v>
      </c>
      <c r="AR29">
        <v>9</v>
      </c>
      <c r="AS29">
        <v>16</v>
      </c>
      <c r="AT29" t="s">
        <v>250</v>
      </c>
      <c r="AV29">
        <v>409</v>
      </c>
      <c r="AW29">
        <v>0</v>
      </c>
      <c r="AX29">
        <v>0</v>
      </c>
      <c r="AY29">
        <v>0</v>
      </c>
      <c r="AZ29">
        <v>0</v>
      </c>
      <c r="BA29">
        <v>830010717</v>
      </c>
      <c r="BB29" t="s">
        <v>448</v>
      </c>
      <c r="BD29" t="s">
        <v>720</v>
      </c>
      <c r="BE29">
        <v>0</v>
      </c>
      <c r="BF29">
        <v>0</v>
      </c>
      <c r="BG29">
        <v>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O29" s="135">
        <v>201020301</v>
      </c>
      <c r="BP29" s="136">
        <v>1625.9036000000001</v>
      </c>
      <c r="BQ29" s="136">
        <v>89424.698000000004</v>
      </c>
      <c r="BS29" s="2">
        <v>201020301</v>
      </c>
      <c r="BT29" s="2">
        <v>1625.9036000000001</v>
      </c>
      <c r="BU29" s="2">
        <v>89424.698000000004</v>
      </c>
    </row>
    <row r="30" spans="1:73" x14ac:dyDescent="0.25">
      <c r="A30">
        <v>202010711</v>
      </c>
      <c r="B30" t="s">
        <v>721</v>
      </c>
      <c r="C30">
        <v>0</v>
      </c>
      <c r="E30">
        <v>0</v>
      </c>
      <c r="F30" t="s">
        <v>241</v>
      </c>
      <c r="G30">
        <v>0</v>
      </c>
      <c r="H30">
        <v>2</v>
      </c>
      <c r="I30">
        <v>948.88</v>
      </c>
      <c r="J30">
        <v>0</v>
      </c>
      <c r="K30">
        <v>0</v>
      </c>
      <c r="L30">
        <v>0</v>
      </c>
      <c r="M30">
        <v>0</v>
      </c>
      <c r="N30">
        <v>2</v>
      </c>
      <c r="O30">
        <f t="shared" si="0"/>
        <v>0</v>
      </c>
      <c r="P30">
        <v>948.88</v>
      </c>
      <c r="Q30">
        <v>474.44</v>
      </c>
      <c r="R30">
        <v>948.88</v>
      </c>
      <c r="S30" t="s">
        <v>242</v>
      </c>
      <c r="T30" s="133">
        <v>41229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 t="s">
        <v>334</v>
      </c>
      <c r="AC30" t="s">
        <v>335</v>
      </c>
      <c r="AD30" t="s">
        <v>334</v>
      </c>
      <c r="AE30">
        <v>6</v>
      </c>
      <c r="AF30" t="s">
        <v>445</v>
      </c>
      <c r="AG30">
        <v>4</v>
      </c>
      <c r="AH30" t="s">
        <v>446</v>
      </c>
      <c r="AI30">
        <v>2</v>
      </c>
      <c r="AJ30" t="s">
        <v>447</v>
      </c>
      <c r="AK30">
        <v>0</v>
      </c>
      <c r="AL30" t="s">
        <v>241</v>
      </c>
      <c r="AO30">
        <v>0</v>
      </c>
      <c r="AP30">
        <v>474.44</v>
      </c>
      <c r="AQ30">
        <v>474.44</v>
      </c>
      <c r="AR30">
        <v>9</v>
      </c>
      <c r="AS30">
        <v>16</v>
      </c>
      <c r="AT30" t="s">
        <v>250</v>
      </c>
      <c r="AV30">
        <v>409</v>
      </c>
      <c r="AW30">
        <v>0</v>
      </c>
      <c r="AX30">
        <v>0</v>
      </c>
      <c r="AY30">
        <v>0</v>
      </c>
      <c r="AZ30">
        <v>0</v>
      </c>
      <c r="BA30">
        <v>830010717</v>
      </c>
      <c r="BB30" t="s">
        <v>448</v>
      </c>
      <c r="BD30" t="s">
        <v>722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O30" s="135">
        <v>201020302</v>
      </c>
      <c r="BP30" s="136">
        <v>39.004600000000003</v>
      </c>
      <c r="BQ30" s="136">
        <v>2145.2530000000002</v>
      </c>
      <c r="BS30" s="2">
        <v>201020302</v>
      </c>
      <c r="BT30" s="2">
        <v>39.004600000000003</v>
      </c>
      <c r="BU30" s="2">
        <v>2145.2530000000002</v>
      </c>
    </row>
    <row r="31" spans="1:73" x14ac:dyDescent="0.25">
      <c r="A31">
        <v>202010741</v>
      </c>
      <c r="B31" t="s">
        <v>723</v>
      </c>
      <c r="C31">
        <v>0</v>
      </c>
      <c r="E31">
        <v>0</v>
      </c>
      <c r="F31" t="s">
        <v>241</v>
      </c>
      <c r="G31">
        <v>0</v>
      </c>
      <c r="H31">
        <v>551</v>
      </c>
      <c r="I31">
        <v>261416.44</v>
      </c>
      <c r="J31">
        <v>0</v>
      </c>
      <c r="K31">
        <v>0</v>
      </c>
      <c r="L31">
        <v>0</v>
      </c>
      <c r="M31">
        <v>0</v>
      </c>
      <c r="N31">
        <v>551</v>
      </c>
      <c r="O31">
        <f t="shared" si="0"/>
        <v>0</v>
      </c>
      <c r="P31">
        <v>261416.44</v>
      </c>
      <c r="Q31">
        <v>474.44</v>
      </c>
      <c r="R31">
        <v>261416.44</v>
      </c>
      <c r="S31" t="s">
        <v>242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 t="s">
        <v>334</v>
      </c>
      <c r="AC31" t="s">
        <v>335</v>
      </c>
      <c r="AD31" t="s">
        <v>334</v>
      </c>
      <c r="AE31">
        <v>6</v>
      </c>
      <c r="AF31" t="s">
        <v>445</v>
      </c>
      <c r="AG31">
        <v>4</v>
      </c>
      <c r="AH31" t="s">
        <v>446</v>
      </c>
      <c r="AI31">
        <v>2</v>
      </c>
      <c r="AJ31" t="s">
        <v>447</v>
      </c>
      <c r="AK31">
        <v>0</v>
      </c>
      <c r="AL31" t="s">
        <v>241</v>
      </c>
      <c r="AO31">
        <v>202010741</v>
      </c>
      <c r="AP31">
        <v>474.44</v>
      </c>
      <c r="AQ31">
        <v>474.44</v>
      </c>
      <c r="AR31">
        <v>9</v>
      </c>
      <c r="AS31">
        <v>16</v>
      </c>
      <c r="AT31" t="s">
        <v>250</v>
      </c>
      <c r="AV31">
        <v>474.44</v>
      </c>
      <c r="AW31">
        <v>0</v>
      </c>
      <c r="AX31">
        <v>0</v>
      </c>
      <c r="AY31">
        <v>0</v>
      </c>
      <c r="AZ31">
        <v>0</v>
      </c>
      <c r="BA31">
        <v>830010717</v>
      </c>
      <c r="BB31" t="s">
        <v>448</v>
      </c>
      <c r="BD31" t="s">
        <v>724</v>
      </c>
      <c r="BE31">
        <v>0</v>
      </c>
      <c r="BF31">
        <v>0</v>
      </c>
      <c r="BG31">
        <v>551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O31" s="135">
        <v>201020303</v>
      </c>
      <c r="BP31" s="136">
        <v>1068.3894</v>
      </c>
      <c r="BQ31" s="136">
        <v>58761.417000000001</v>
      </c>
      <c r="BS31" s="2">
        <v>201020303</v>
      </c>
      <c r="BT31" s="2">
        <v>1068.3894</v>
      </c>
      <c r="BU31" s="2">
        <v>58761.417000000001</v>
      </c>
    </row>
    <row r="32" spans="1:73" x14ac:dyDescent="0.25">
      <c r="A32">
        <v>202010531</v>
      </c>
      <c r="B32" t="s">
        <v>725</v>
      </c>
      <c r="C32">
        <v>0</v>
      </c>
      <c r="E32">
        <v>0</v>
      </c>
      <c r="F32" t="s">
        <v>241</v>
      </c>
      <c r="G32">
        <v>0</v>
      </c>
      <c r="H32">
        <v>224</v>
      </c>
      <c r="I32">
        <v>106274.56</v>
      </c>
      <c r="J32">
        <v>0</v>
      </c>
      <c r="K32">
        <v>0</v>
      </c>
      <c r="L32">
        <v>0</v>
      </c>
      <c r="M32">
        <v>0</v>
      </c>
      <c r="N32">
        <v>224</v>
      </c>
      <c r="O32">
        <f t="shared" si="0"/>
        <v>0</v>
      </c>
      <c r="P32">
        <v>106274.56</v>
      </c>
      <c r="Q32">
        <v>474.44</v>
      </c>
      <c r="R32">
        <v>106274.56</v>
      </c>
      <c r="S32" t="s">
        <v>242</v>
      </c>
      <c r="T32" s="133">
        <v>41296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 t="s">
        <v>334</v>
      </c>
      <c r="AC32" t="s">
        <v>335</v>
      </c>
      <c r="AD32" t="s">
        <v>334</v>
      </c>
      <c r="AE32">
        <v>6</v>
      </c>
      <c r="AF32" t="s">
        <v>445</v>
      </c>
      <c r="AG32">
        <v>4</v>
      </c>
      <c r="AH32" t="s">
        <v>446</v>
      </c>
      <c r="AI32">
        <v>2</v>
      </c>
      <c r="AJ32" t="s">
        <v>447</v>
      </c>
      <c r="AK32">
        <v>0</v>
      </c>
      <c r="AL32" t="s">
        <v>241</v>
      </c>
      <c r="AO32">
        <v>202010531</v>
      </c>
      <c r="AP32">
        <v>474.44</v>
      </c>
      <c r="AQ32">
        <v>474.44</v>
      </c>
      <c r="AR32">
        <v>9</v>
      </c>
      <c r="AS32">
        <v>16</v>
      </c>
      <c r="AT32" t="s">
        <v>250</v>
      </c>
      <c r="AV32">
        <v>260</v>
      </c>
      <c r="AW32">
        <v>0</v>
      </c>
      <c r="AX32">
        <v>0</v>
      </c>
      <c r="AY32">
        <v>0</v>
      </c>
      <c r="AZ32">
        <v>0</v>
      </c>
      <c r="BA32">
        <v>830010717</v>
      </c>
      <c r="BB32" t="s">
        <v>448</v>
      </c>
      <c r="BD32" t="s">
        <v>726</v>
      </c>
      <c r="BE32">
        <v>0</v>
      </c>
      <c r="BF32">
        <v>0</v>
      </c>
      <c r="BG32">
        <v>224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O32" s="135">
        <v>201020304</v>
      </c>
      <c r="BP32" s="136">
        <v>110.1031</v>
      </c>
      <c r="BQ32" s="136">
        <v>6055.6705000000002</v>
      </c>
      <c r="BS32" s="2">
        <v>201020304</v>
      </c>
      <c r="BT32" s="2">
        <v>110.1031</v>
      </c>
      <c r="BU32" s="2">
        <v>6055.6705000000002</v>
      </c>
    </row>
    <row r="33" spans="1:73" x14ac:dyDescent="0.25">
      <c r="A33">
        <v>202010911</v>
      </c>
      <c r="B33" t="s">
        <v>727</v>
      </c>
      <c r="O33">
        <f t="shared" si="0"/>
        <v>0</v>
      </c>
      <c r="BO33" s="135">
        <v>201020305</v>
      </c>
      <c r="BP33" s="136">
        <v>2534.37</v>
      </c>
      <c r="BQ33" s="136">
        <v>139390.35</v>
      </c>
      <c r="BS33" s="2">
        <v>201020305</v>
      </c>
      <c r="BT33" s="2">
        <v>2534.37</v>
      </c>
      <c r="BU33" s="2">
        <v>139390.35</v>
      </c>
    </row>
    <row r="34" spans="1:73" x14ac:dyDescent="0.25">
      <c r="A34">
        <v>202010331</v>
      </c>
      <c r="B34" t="s">
        <v>728</v>
      </c>
      <c r="C34">
        <v>0</v>
      </c>
      <c r="E34">
        <v>0</v>
      </c>
      <c r="F34" t="s">
        <v>241</v>
      </c>
      <c r="G34">
        <v>0</v>
      </c>
      <c r="H34">
        <v>0</v>
      </c>
      <c r="I34">
        <v>0</v>
      </c>
      <c r="J34">
        <v>1700</v>
      </c>
      <c r="K34">
        <v>806548</v>
      </c>
      <c r="L34">
        <v>0</v>
      </c>
      <c r="M34">
        <v>0</v>
      </c>
      <c r="N34">
        <v>1700</v>
      </c>
      <c r="O34">
        <f t="shared" si="0"/>
        <v>0</v>
      </c>
      <c r="P34">
        <v>806548</v>
      </c>
      <c r="Q34">
        <v>474.44</v>
      </c>
      <c r="R34">
        <v>806548</v>
      </c>
      <c r="S34" t="s">
        <v>242</v>
      </c>
      <c r="T34" s="133">
        <v>41345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 t="s">
        <v>334</v>
      </c>
      <c r="AC34" t="s">
        <v>335</v>
      </c>
      <c r="AD34" t="s">
        <v>334</v>
      </c>
      <c r="AE34">
        <v>6</v>
      </c>
      <c r="AF34" t="s">
        <v>445</v>
      </c>
      <c r="AG34">
        <v>4</v>
      </c>
      <c r="AH34" t="s">
        <v>446</v>
      </c>
      <c r="AI34">
        <v>2</v>
      </c>
      <c r="AJ34" t="s">
        <v>447</v>
      </c>
      <c r="AK34">
        <v>0</v>
      </c>
      <c r="AL34" t="s">
        <v>241</v>
      </c>
      <c r="AO34">
        <v>202010331</v>
      </c>
      <c r="AP34">
        <v>474.44</v>
      </c>
      <c r="AQ34">
        <v>474.44</v>
      </c>
      <c r="AR34">
        <v>9</v>
      </c>
      <c r="AS34">
        <v>16</v>
      </c>
      <c r="AT34" t="s">
        <v>250</v>
      </c>
      <c r="AV34">
        <v>409</v>
      </c>
      <c r="AW34">
        <v>0</v>
      </c>
      <c r="AX34">
        <v>0</v>
      </c>
      <c r="AY34">
        <v>0</v>
      </c>
      <c r="AZ34">
        <v>0</v>
      </c>
      <c r="BA34">
        <v>830010717</v>
      </c>
      <c r="BB34" t="s">
        <v>448</v>
      </c>
      <c r="BD34" t="s">
        <v>729</v>
      </c>
      <c r="BE34">
        <v>0</v>
      </c>
      <c r="BF34">
        <v>0</v>
      </c>
      <c r="BG34">
        <v>1700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O34" s="135">
        <v>201020306</v>
      </c>
      <c r="BP34" s="136">
        <v>1186.1215999999999</v>
      </c>
      <c r="BQ34" s="136">
        <v>65236.687999999995</v>
      </c>
      <c r="BS34" s="2">
        <v>201020306</v>
      </c>
      <c r="BT34" s="2">
        <v>1186.1215999999999</v>
      </c>
      <c r="BU34" s="2">
        <v>65236.687999999995</v>
      </c>
    </row>
    <row r="35" spans="1:73" x14ac:dyDescent="0.25">
      <c r="A35">
        <v>202010121</v>
      </c>
      <c r="B35" t="s">
        <v>730</v>
      </c>
      <c r="C35">
        <v>0</v>
      </c>
      <c r="E35">
        <v>0</v>
      </c>
      <c r="F35" t="s">
        <v>241</v>
      </c>
      <c r="G35">
        <v>0</v>
      </c>
      <c r="H35">
        <v>7578</v>
      </c>
      <c r="I35">
        <v>3595306.32</v>
      </c>
      <c r="J35">
        <v>4000</v>
      </c>
      <c r="K35">
        <v>1897760</v>
      </c>
      <c r="L35">
        <v>0</v>
      </c>
      <c r="M35">
        <v>0</v>
      </c>
      <c r="N35">
        <v>11578</v>
      </c>
      <c r="O35">
        <f t="shared" si="0"/>
        <v>0</v>
      </c>
      <c r="P35">
        <v>5493066.3200000003</v>
      </c>
      <c r="Q35">
        <v>474.44</v>
      </c>
      <c r="R35">
        <v>5493066.3200000003</v>
      </c>
      <c r="S35" t="s">
        <v>242</v>
      </c>
      <c r="T35" s="133">
        <v>41345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 t="s">
        <v>334</v>
      </c>
      <c r="AC35" t="s">
        <v>335</v>
      </c>
      <c r="AD35" t="s">
        <v>334</v>
      </c>
      <c r="AE35">
        <v>6</v>
      </c>
      <c r="AF35" t="s">
        <v>445</v>
      </c>
      <c r="AG35">
        <v>4</v>
      </c>
      <c r="AH35" t="s">
        <v>446</v>
      </c>
      <c r="AI35">
        <v>2</v>
      </c>
      <c r="AJ35" t="s">
        <v>447</v>
      </c>
      <c r="AK35">
        <v>0</v>
      </c>
      <c r="AL35" t="s">
        <v>241</v>
      </c>
      <c r="AO35">
        <v>202010121</v>
      </c>
      <c r="AP35">
        <v>474.44</v>
      </c>
      <c r="AQ35">
        <v>474.44</v>
      </c>
      <c r="AR35">
        <v>9</v>
      </c>
      <c r="AS35">
        <v>16</v>
      </c>
      <c r="AT35" t="s">
        <v>250</v>
      </c>
      <c r="AV35">
        <v>409</v>
      </c>
      <c r="AW35">
        <v>0</v>
      </c>
      <c r="AX35">
        <v>0</v>
      </c>
      <c r="AY35">
        <v>0</v>
      </c>
      <c r="AZ35">
        <v>0</v>
      </c>
      <c r="BA35">
        <v>830010717</v>
      </c>
      <c r="BB35" t="s">
        <v>448</v>
      </c>
      <c r="BD35" t="s">
        <v>731</v>
      </c>
      <c r="BE35">
        <v>0</v>
      </c>
      <c r="BF35">
        <v>0</v>
      </c>
      <c r="BG35">
        <v>11578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O35" s="135">
        <v>201020307</v>
      </c>
      <c r="BP35" s="136">
        <v>573.59550000000002</v>
      </c>
      <c r="BQ35" s="136">
        <v>31547.752500000002</v>
      </c>
      <c r="BS35" s="2">
        <v>201020307</v>
      </c>
      <c r="BT35" s="2">
        <v>573.59550000000002</v>
      </c>
      <c r="BU35" s="2">
        <v>31547.752500000002</v>
      </c>
    </row>
    <row r="36" spans="1:73" x14ac:dyDescent="0.25">
      <c r="A36">
        <v>202010141</v>
      </c>
      <c r="B36" t="s">
        <v>732</v>
      </c>
      <c r="C36">
        <v>0</v>
      </c>
      <c r="E36">
        <v>0</v>
      </c>
      <c r="F36" t="s">
        <v>241</v>
      </c>
      <c r="G36">
        <v>0</v>
      </c>
      <c r="H36">
        <v>72</v>
      </c>
      <c r="I36">
        <v>34159.68</v>
      </c>
      <c r="J36">
        <v>0</v>
      </c>
      <c r="K36">
        <v>0</v>
      </c>
      <c r="L36">
        <v>0</v>
      </c>
      <c r="M36">
        <v>0</v>
      </c>
      <c r="N36">
        <v>72</v>
      </c>
      <c r="O36">
        <f t="shared" si="0"/>
        <v>0</v>
      </c>
      <c r="P36">
        <v>34159.68</v>
      </c>
      <c r="Q36">
        <v>474.44</v>
      </c>
      <c r="R36">
        <v>34159.68</v>
      </c>
      <c r="S36" t="s">
        <v>242</v>
      </c>
      <c r="T36" s="133">
        <v>41296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 t="s">
        <v>334</v>
      </c>
      <c r="AC36" t="s">
        <v>335</v>
      </c>
      <c r="AD36" t="s">
        <v>334</v>
      </c>
      <c r="AE36">
        <v>6</v>
      </c>
      <c r="AF36" t="s">
        <v>445</v>
      </c>
      <c r="AG36">
        <v>4</v>
      </c>
      <c r="AH36" t="s">
        <v>446</v>
      </c>
      <c r="AI36">
        <v>2</v>
      </c>
      <c r="AJ36" t="s">
        <v>447</v>
      </c>
      <c r="AK36">
        <v>0</v>
      </c>
      <c r="AL36" t="s">
        <v>241</v>
      </c>
      <c r="AO36">
        <v>202010141</v>
      </c>
      <c r="AP36">
        <v>474.44</v>
      </c>
      <c r="AQ36">
        <v>474.44</v>
      </c>
      <c r="AR36">
        <v>9</v>
      </c>
      <c r="AS36">
        <v>16</v>
      </c>
      <c r="AT36" t="s">
        <v>250</v>
      </c>
      <c r="AV36">
        <v>474.44</v>
      </c>
      <c r="AW36">
        <v>0</v>
      </c>
      <c r="AX36">
        <v>0</v>
      </c>
      <c r="AY36">
        <v>0</v>
      </c>
      <c r="AZ36">
        <v>0</v>
      </c>
      <c r="BA36">
        <v>860005223</v>
      </c>
      <c r="BB36" t="s">
        <v>267</v>
      </c>
      <c r="BD36" t="s">
        <v>733</v>
      </c>
      <c r="BE36">
        <v>0</v>
      </c>
      <c r="BF36">
        <v>0</v>
      </c>
      <c r="BG36">
        <v>72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O36" s="135">
        <v>201020308</v>
      </c>
      <c r="BP36" s="136">
        <v>560.08000000000004</v>
      </c>
      <c r="BQ36" s="136">
        <v>30804.400000000001</v>
      </c>
      <c r="BS36" s="2">
        <v>201020308</v>
      </c>
      <c r="BT36" s="2">
        <v>560.08000000000004</v>
      </c>
      <c r="BU36" s="2">
        <v>30804.400000000001</v>
      </c>
    </row>
    <row r="37" spans="1:73" x14ac:dyDescent="0.25">
      <c r="A37">
        <v>202010131</v>
      </c>
      <c r="B37" t="s">
        <v>734</v>
      </c>
      <c r="C37">
        <v>0</v>
      </c>
      <c r="E37">
        <v>0</v>
      </c>
      <c r="F37" t="s">
        <v>241</v>
      </c>
      <c r="G37">
        <v>0</v>
      </c>
      <c r="H37">
        <v>0</v>
      </c>
      <c r="I37">
        <v>0</v>
      </c>
      <c r="J37">
        <v>3500</v>
      </c>
      <c r="K37">
        <v>1660540</v>
      </c>
      <c r="L37">
        <v>0</v>
      </c>
      <c r="M37">
        <v>0</v>
      </c>
      <c r="N37">
        <v>3500</v>
      </c>
      <c r="O37">
        <f t="shared" si="0"/>
        <v>0</v>
      </c>
      <c r="P37">
        <v>1660540</v>
      </c>
      <c r="Q37">
        <v>474.44</v>
      </c>
      <c r="R37">
        <v>1660540</v>
      </c>
      <c r="S37" t="s">
        <v>242</v>
      </c>
      <c r="T37" s="133">
        <v>41353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 t="s">
        <v>334</v>
      </c>
      <c r="AC37" t="s">
        <v>335</v>
      </c>
      <c r="AD37" t="s">
        <v>334</v>
      </c>
      <c r="AE37">
        <v>6</v>
      </c>
      <c r="AF37" t="s">
        <v>445</v>
      </c>
      <c r="AG37">
        <v>4</v>
      </c>
      <c r="AH37" t="s">
        <v>446</v>
      </c>
      <c r="AI37">
        <v>2</v>
      </c>
      <c r="AJ37" t="s">
        <v>447</v>
      </c>
      <c r="AK37">
        <v>0</v>
      </c>
      <c r="AL37" t="s">
        <v>241</v>
      </c>
      <c r="AO37">
        <v>202010131</v>
      </c>
      <c r="AP37">
        <v>474.44</v>
      </c>
      <c r="AQ37">
        <v>474.44</v>
      </c>
      <c r="AR37">
        <v>9</v>
      </c>
      <c r="AS37">
        <v>16</v>
      </c>
      <c r="AT37" t="s">
        <v>250</v>
      </c>
      <c r="AV37">
        <v>474.44</v>
      </c>
      <c r="AW37">
        <v>0</v>
      </c>
      <c r="AX37">
        <v>0</v>
      </c>
      <c r="AY37">
        <v>0</v>
      </c>
      <c r="AZ37">
        <v>0</v>
      </c>
      <c r="BA37">
        <v>830010717</v>
      </c>
      <c r="BB37" t="s">
        <v>448</v>
      </c>
      <c r="BD37" t="s">
        <v>735</v>
      </c>
      <c r="BE37">
        <v>0</v>
      </c>
      <c r="BF37">
        <v>0</v>
      </c>
      <c r="BG37">
        <v>3500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O37" s="135">
        <v>201020309</v>
      </c>
      <c r="BP37" s="136">
        <v>270</v>
      </c>
      <c r="BQ37" s="136">
        <v>14850</v>
      </c>
      <c r="BS37" s="2">
        <v>201020309</v>
      </c>
      <c r="BT37" s="2">
        <v>270</v>
      </c>
      <c r="BU37" s="2">
        <v>14850</v>
      </c>
    </row>
    <row r="38" spans="1:73" x14ac:dyDescent="0.25">
      <c r="A38">
        <v>202010111</v>
      </c>
      <c r="B38" t="s">
        <v>736</v>
      </c>
      <c r="C38">
        <v>0</v>
      </c>
      <c r="E38">
        <v>0</v>
      </c>
      <c r="F38" t="s">
        <v>241</v>
      </c>
      <c r="G38">
        <v>0</v>
      </c>
      <c r="H38">
        <v>5</v>
      </c>
      <c r="I38">
        <v>2372.1999999999998</v>
      </c>
      <c r="J38">
        <v>0</v>
      </c>
      <c r="K38">
        <v>0</v>
      </c>
      <c r="L38">
        <v>0</v>
      </c>
      <c r="M38">
        <v>0</v>
      </c>
      <c r="N38">
        <v>5</v>
      </c>
      <c r="O38">
        <f t="shared" si="0"/>
        <v>0</v>
      </c>
      <c r="P38">
        <v>2372.1999999999998</v>
      </c>
      <c r="Q38">
        <v>474.44</v>
      </c>
      <c r="R38">
        <v>2372.1999999999998</v>
      </c>
      <c r="S38" t="s">
        <v>242</v>
      </c>
      <c r="T38" s="133">
        <v>41229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 t="s">
        <v>334</v>
      </c>
      <c r="AC38" t="s">
        <v>335</v>
      </c>
      <c r="AD38" t="s">
        <v>334</v>
      </c>
      <c r="AE38">
        <v>6</v>
      </c>
      <c r="AF38" t="s">
        <v>445</v>
      </c>
      <c r="AG38">
        <v>4</v>
      </c>
      <c r="AH38" t="s">
        <v>446</v>
      </c>
      <c r="AI38">
        <v>2</v>
      </c>
      <c r="AJ38" t="s">
        <v>447</v>
      </c>
      <c r="AK38">
        <v>0</v>
      </c>
      <c r="AL38" t="s">
        <v>241</v>
      </c>
      <c r="AO38">
        <v>202010111</v>
      </c>
      <c r="AP38">
        <v>474.44</v>
      </c>
      <c r="AQ38">
        <v>474.44</v>
      </c>
      <c r="AR38">
        <v>9</v>
      </c>
      <c r="AS38">
        <v>16</v>
      </c>
      <c r="AT38" t="s">
        <v>250</v>
      </c>
      <c r="AV38">
        <v>409</v>
      </c>
      <c r="AW38">
        <v>0</v>
      </c>
      <c r="AX38">
        <v>0</v>
      </c>
      <c r="AY38">
        <v>0</v>
      </c>
      <c r="AZ38">
        <v>0</v>
      </c>
      <c r="BA38">
        <v>830010717</v>
      </c>
      <c r="BB38" t="s">
        <v>448</v>
      </c>
      <c r="BD38" t="s">
        <v>737</v>
      </c>
      <c r="BE38">
        <v>0</v>
      </c>
      <c r="BF38">
        <v>0</v>
      </c>
      <c r="BG38">
        <v>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O38" s="135">
        <v>201020310</v>
      </c>
      <c r="BP38" s="136">
        <v>50.007899999999999</v>
      </c>
      <c r="BQ38" s="136">
        <v>2750.4344999999998</v>
      </c>
      <c r="BS38" s="2">
        <v>201020310</v>
      </c>
      <c r="BT38" s="2">
        <v>50.007899999999999</v>
      </c>
      <c r="BU38" s="2">
        <v>2750.4344999999998</v>
      </c>
    </row>
    <row r="39" spans="1:73" x14ac:dyDescent="0.25">
      <c r="A39">
        <v>203080905</v>
      </c>
      <c r="B39" t="s">
        <v>400</v>
      </c>
      <c r="C39">
        <v>0</v>
      </c>
      <c r="E39">
        <v>0</v>
      </c>
      <c r="F39" t="s">
        <v>241</v>
      </c>
      <c r="G39">
        <v>0</v>
      </c>
      <c r="H39">
        <v>10</v>
      </c>
      <c r="I39">
        <v>9438093.8599999994</v>
      </c>
      <c r="J39">
        <v>0</v>
      </c>
      <c r="K39">
        <v>0</v>
      </c>
      <c r="L39">
        <v>4</v>
      </c>
      <c r="M39">
        <v>3775237.5440000002</v>
      </c>
      <c r="N39">
        <v>6</v>
      </c>
      <c r="O39">
        <f t="shared" si="0"/>
        <v>330</v>
      </c>
      <c r="P39">
        <v>5662856.3159999996</v>
      </c>
      <c r="Q39">
        <v>943809.38600000006</v>
      </c>
      <c r="R39">
        <v>5662856.3159999996</v>
      </c>
      <c r="S39" t="s">
        <v>242</v>
      </c>
      <c r="T39" s="133">
        <v>41327</v>
      </c>
      <c r="V39">
        <v>0</v>
      </c>
      <c r="W39">
        <v>0</v>
      </c>
      <c r="X39">
        <v>0</v>
      </c>
      <c r="Y39">
        <v>0</v>
      </c>
      <c r="Z39">
        <v>0</v>
      </c>
      <c r="AA39">
        <v>13</v>
      </c>
      <c r="AB39" t="s">
        <v>254</v>
      </c>
      <c r="AC39" t="s">
        <v>244</v>
      </c>
      <c r="AD39" t="s">
        <v>245</v>
      </c>
      <c r="AE39">
        <v>315</v>
      </c>
      <c r="AF39" t="s">
        <v>401</v>
      </c>
      <c r="AG39">
        <v>301</v>
      </c>
      <c r="AH39" t="s">
        <v>377</v>
      </c>
      <c r="AI39">
        <v>300</v>
      </c>
      <c r="AJ39" t="s">
        <v>348</v>
      </c>
      <c r="AK39">
        <v>0</v>
      </c>
      <c r="AL39" t="s">
        <v>241</v>
      </c>
      <c r="AO39">
        <v>203080905</v>
      </c>
      <c r="AP39">
        <v>943809.38600000006</v>
      </c>
      <c r="AQ39">
        <v>943809.38600000006</v>
      </c>
      <c r="AR39">
        <v>105</v>
      </c>
      <c r="AS39">
        <v>0</v>
      </c>
      <c r="AT39" t="s">
        <v>250</v>
      </c>
      <c r="AV39">
        <v>1439168</v>
      </c>
      <c r="AW39">
        <v>1619064</v>
      </c>
      <c r="AX39">
        <v>1686525</v>
      </c>
      <c r="AY39">
        <v>2248700</v>
      </c>
      <c r="AZ39">
        <v>0</v>
      </c>
      <c r="BA39">
        <v>860005223</v>
      </c>
      <c r="BB39" t="s">
        <v>267</v>
      </c>
      <c r="BD39" t="s">
        <v>400</v>
      </c>
      <c r="BE39">
        <v>0</v>
      </c>
      <c r="BF39">
        <v>0</v>
      </c>
      <c r="BG39">
        <v>10</v>
      </c>
      <c r="BH39">
        <v>0</v>
      </c>
      <c r="BI39">
        <v>55</v>
      </c>
      <c r="BJ39">
        <v>0</v>
      </c>
      <c r="BK39">
        <v>0</v>
      </c>
      <c r="BL39">
        <v>0</v>
      </c>
      <c r="BM39">
        <v>0</v>
      </c>
      <c r="BO39" s="135">
        <v>202010111</v>
      </c>
      <c r="BP39" s="136">
        <v>5</v>
      </c>
      <c r="BQ39" s="136">
        <v>0</v>
      </c>
      <c r="BS39" s="2">
        <v>202010111</v>
      </c>
      <c r="BT39" s="2">
        <v>5</v>
      </c>
      <c r="BU39" s="2">
        <v>0</v>
      </c>
    </row>
    <row r="40" spans="1:73" x14ac:dyDescent="0.25">
      <c r="A40">
        <v>204080900</v>
      </c>
      <c r="B40" t="s">
        <v>738</v>
      </c>
      <c r="C40">
        <v>0</v>
      </c>
      <c r="E40">
        <v>0</v>
      </c>
      <c r="F40" t="s">
        <v>241</v>
      </c>
      <c r="G40">
        <v>0</v>
      </c>
      <c r="H40">
        <v>23</v>
      </c>
      <c r="I40">
        <v>333344.17959999997</v>
      </c>
      <c r="J40">
        <v>0</v>
      </c>
      <c r="K40">
        <v>0</v>
      </c>
      <c r="L40">
        <v>0</v>
      </c>
      <c r="M40">
        <v>0</v>
      </c>
      <c r="N40">
        <v>23</v>
      </c>
      <c r="O40">
        <f t="shared" si="0"/>
        <v>0</v>
      </c>
      <c r="P40">
        <v>333344.17959999997</v>
      </c>
      <c r="Q40">
        <v>14493.225200000001</v>
      </c>
      <c r="R40">
        <v>333344.17959999997</v>
      </c>
      <c r="S40" t="s">
        <v>242</v>
      </c>
      <c r="T40" s="133">
        <v>41327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 t="s">
        <v>254</v>
      </c>
      <c r="AC40" t="s">
        <v>244</v>
      </c>
      <c r="AD40" t="s">
        <v>245</v>
      </c>
      <c r="AE40">
        <v>255</v>
      </c>
      <c r="AF40" t="s">
        <v>739</v>
      </c>
      <c r="AG40">
        <v>301</v>
      </c>
      <c r="AH40" t="s">
        <v>377</v>
      </c>
      <c r="AI40">
        <v>300</v>
      </c>
      <c r="AJ40" t="s">
        <v>348</v>
      </c>
      <c r="AK40">
        <v>0</v>
      </c>
      <c r="AL40" t="s">
        <v>241</v>
      </c>
      <c r="AO40">
        <v>204080900</v>
      </c>
      <c r="AP40">
        <v>14493.225200000001</v>
      </c>
      <c r="AQ40">
        <v>14493.225200000001</v>
      </c>
      <c r="AR40">
        <v>9</v>
      </c>
      <c r="AS40">
        <v>16</v>
      </c>
      <c r="AT40" t="s">
        <v>250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860005223</v>
      </c>
      <c r="BB40" t="s">
        <v>267</v>
      </c>
      <c r="BD40" t="s">
        <v>740</v>
      </c>
      <c r="BE40">
        <v>0</v>
      </c>
      <c r="BF40">
        <v>0</v>
      </c>
      <c r="BG40">
        <v>23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O40" s="135">
        <v>202010112</v>
      </c>
      <c r="BP40" s="136">
        <v>11</v>
      </c>
      <c r="BQ40" s="136">
        <v>0</v>
      </c>
      <c r="BS40" s="2">
        <v>202010112</v>
      </c>
      <c r="BT40" s="2">
        <v>11</v>
      </c>
      <c r="BU40" s="2">
        <v>0</v>
      </c>
    </row>
    <row r="41" spans="1:73" x14ac:dyDescent="0.25">
      <c r="A41">
        <v>202040633</v>
      </c>
      <c r="B41" t="s">
        <v>741</v>
      </c>
      <c r="C41">
        <v>0</v>
      </c>
      <c r="E41">
        <v>0</v>
      </c>
      <c r="F41" t="s">
        <v>241</v>
      </c>
      <c r="G41">
        <v>0</v>
      </c>
      <c r="H41">
        <v>6241</v>
      </c>
      <c r="I41">
        <v>2244263.6</v>
      </c>
      <c r="J41">
        <v>0</v>
      </c>
      <c r="K41">
        <v>0</v>
      </c>
      <c r="L41">
        <v>0</v>
      </c>
      <c r="M41">
        <v>0</v>
      </c>
      <c r="N41">
        <v>6241</v>
      </c>
      <c r="O41">
        <f t="shared" si="0"/>
        <v>0</v>
      </c>
      <c r="P41">
        <v>2244263.6</v>
      </c>
      <c r="Q41">
        <v>359.6</v>
      </c>
      <c r="R41">
        <v>2244263.6</v>
      </c>
      <c r="S41" t="s">
        <v>242</v>
      </c>
      <c r="T41" s="133">
        <v>41243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 t="s">
        <v>334</v>
      </c>
      <c r="AC41" t="s">
        <v>335</v>
      </c>
      <c r="AD41" t="s">
        <v>334</v>
      </c>
      <c r="AE41">
        <v>6</v>
      </c>
      <c r="AF41" t="s">
        <v>445</v>
      </c>
      <c r="AG41">
        <v>4</v>
      </c>
      <c r="AH41" t="s">
        <v>446</v>
      </c>
      <c r="AI41">
        <v>2</v>
      </c>
      <c r="AJ41" t="s">
        <v>447</v>
      </c>
      <c r="AK41">
        <v>0</v>
      </c>
      <c r="AL41" t="s">
        <v>241</v>
      </c>
      <c r="AO41">
        <v>202040633</v>
      </c>
      <c r="AP41">
        <v>359.6</v>
      </c>
      <c r="AQ41">
        <v>359.6</v>
      </c>
      <c r="AR41">
        <v>9</v>
      </c>
      <c r="AS41">
        <v>16</v>
      </c>
      <c r="AT41" t="s">
        <v>250</v>
      </c>
      <c r="AV41">
        <v>310</v>
      </c>
      <c r="AW41">
        <v>0</v>
      </c>
      <c r="AX41">
        <v>0</v>
      </c>
      <c r="AY41">
        <v>0</v>
      </c>
      <c r="AZ41">
        <v>0</v>
      </c>
      <c r="BA41">
        <v>890402797</v>
      </c>
      <c r="BB41" t="s">
        <v>742</v>
      </c>
      <c r="BD41" t="s">
        <v>743</v>
      </c>
      <c r="BE41">
        <v>0</v>
      </c>
      <c r="BF41">
        <v>0</v>
      </c>
      <c r="BG41">
        <v>6241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O41" s="135">
        <v>202010121</v>
      </c>
      <c r="BP41" s="136">
        <v>11578</v>
      </c>
      <c r="BQ41" s="136">
        <v>0</v>
      </c>
      <c r="BS41" s="2">
        <v>202010121</v>
      </c>
      <c r="BT41" s="2">
        <v>11578</v>
      </c>
      <c r="BU41" s="2">
        <v>0</v>
      </c>
    </row>
    <row r="42" spans="1:73" x14ac:dyDescent="0.25">
      <c r="A42">
        <v>202040621</v>
      </c>
      <c r="B42" t="s">
        <v>744</v>
      </c>
      <c r="C42">
        <v>0</v>
      </c>
      <c r="E42">
        <v>0</v>
      </c>
      <c r="F42" t="s">
        <v>241</v>
      </c>
      <c r="G42">
        <v>0</v>
      </c>
      <c r="H42">
        <v>64300</v>
      </c>
      <c r="I42">
        <v>23122280</v>
      </c>
      <c r="J42">
        <v>0</v>
      </c>
      <c r="K42">
        <v>0</v>
      </c>
      <c r="L42">
        <v>6291</v>
      </c>
      <c r="M42">
        <v>2262243.6</v>
      </c>
      <c r="N42">
        <v>58009</v>
      </c>
      <c r="O42">
        <f t="shared" si="0"/>
        <v>0</v>
      </c>
      <c r="P42">
        <v>20860036.399999999</v>
      </c>
      <c r="Q42">
        <v>359.6</v>
      </c>
      <c r="R42">
        <v>20860036.399999999</v>
      </c>
      <c r="S42" t="s">
        <v>242</v>
      </c>
      <c r="T42" s="133">
        <v>41243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 t="s">
        <v>334</v>
      </c>
      <c r="AC42" t="s">
        <v>335</v>
      </c>
      <c r="AD42" t="s">
        <v>334</v>
      </c>
      <c r="AE42">
        <v>6</v>
      </c>
      <c r="AF42" t="s">
        <v>445</v>
      </c>
      <c r="AG42">
        <v>4</v>
      </c>
      <c r="AH42" t="s">
        <v>446</v>
      </c>
      <c r="AI42">
        <v>2</v>
      </c>
      <c r="AJ42" t="s">
        <v>447</v>
      </c>
      <c r="AK42">
        <v>0</v>
      </c>
      <c r="AL42" t="s">
        <v>241</v>
      </c>
      <c r="AO42">
        <v>202040621</v>
      </c>
      <c r="AP42">
        <v>359.6</v>
      </c>
      <c r="AQ42">
        <v>359.6</v>
      </c>
      <c r="AR42">
        <v>9</v>
      </c>
      <c r="AS42">
        <v>16</v>
      </c>
      <c r="AT42" t="s">
        <v>250</v>
      </c>
      <c r="AV42">
        <v>310</v>
      </c>
      <c r="AW42">
        <v>0</v>
      </c>
      <c r="AX42">
        <v>0</v>
      </c>
      <c r="AY42">
        <v>0</v>
      </c>
      <c r="AZ42">
        <v>0</v>
      </c>
      <c r="BA42">
        <v>890402797</v>
      </c>
      <c r="BB42" t="s">
        <v>742</v>
      </c>
      <c r="BD42" t="s">
        <v>745</v>
      </c>
      <c r="BE42">
        <v>0</v>
      </c>
      <c r="BF42">
        <v>0</v>
      </c>
      <c r="BG42">
        <v>58009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O42" s="135">
        <v>202010122</v>
      </c>
      <c r="BP42" s="136">
        <v>263</v>
      </c>
      <c r="BQ42" s="136">
        <v>0</v>
      </c>
      <c r="BS42" s="2">
        <v>202010122</v>
      </c>
      <c r="BT42" s="2">
        <v>263</v>
      </c>
      <c r="BU42" s="2">
        <v>0</v>
      </c>
    </row>
    <row r="43" spans="1:73" x14ac:dyDescent="0.25">
      <c r="A43">
        <v>202040611</v>
      </c>
      <c r="B43" t="s">
        <v>746</v>
      </c>
      <c r="C43">
        <v>0</v>
      </c>
      <c r="E43">
        <v>0</v>
      </c>
      <c r="F43" t="s">
        <v>241</v>
      </c>
      <c r="G43">
        <v>0</v>
      </c>
      <c r="H43">
        <v>5280</v>
      </c>
      <c r="I43">
        <v>1650633.6</v>
      </c>
      <c r="J43">
        <v>0</v>
      </c>
      <c r="K43">
        <v>0</v>
      </c>
      <c r="L43">
        <v>0</v>
      </c>
      <c r="M43">
        <v>0</v>
      </c>
      <c r="N43">
        <v>5280</v>
      </c>
      <c r="O43">
        <f t="shared" si="0"/>
        <v>0</v>
      </c>
      <c r="P43">
        <v>1650633.6</v>
      </c>
      <c r="Q43">
        <v>312.62</v>
      </c>
      <c r="R43">
        <v>1650633.6</v>
      </c>
      <c r="S43" t="s">
        <v>242</v>
      </c>
      <c r="T43" s="133">
        <v>41243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 t="s">
        <v>334</v>
      </c>
      <c r="AC43" t="s">
        <v>335</v>
      </c>
      <c r="AD43" t="s">
        <v>334</v>
      </c>
      <c r="AE43">
        <v>6</v>
      </c>
      <c r="AF43" t="s">
        <v>445</v>
      </c>
      <c r="AG43">
        <v>4</v>
      </c>
      <c r="AH43" t="s">
        <v>446</v>
      </c>
      <c r="AI43">
        <v>2</v>
      </c>
      <c r="AJ43" t="s">
        <v>447</v>
      </c>
      <c r="AK43">
        <v>0</v>
      </c>
      <c r="AL43" t="s">
        <v>241</v>
      </c>
      <c r="AO43">
        <v>0</v>
      </c>
      <c r="AP43">
        <v>359.6</v>
      </c>
      <c r="AQ43">
        <v>312.62</v>
      </c>
      <c r="AR43">
        <v>9</v>
      </c>
      <c r="AS43">
        <v>16</v>
      </c>
      <c r="AT43" t="s">
        <v>250</v>
      </c>
      <c r="AV43">
        <v>310</v>
      </c>
      <c r="AW43">
        <v>0</v>
      </c>
      <c r="AX43">
        <v>0</v>
      </c>
      <c r="AY43">
        <v>0</v>
      </c>
      <c r="AZ43">
        <v>0</v>
      </c>
      <c r="BA43">
        <v>890402797</v>
      </c>
      <c r="BB43" t="s">
        <v>742</v>
      </c>
      <c r="BD43" t="s">
        <v>747</v>
      </c>
      <c r="BE43">
        <v>0</v>
      </c>
      <c r="BF43">
        <v>0</v>
      </c>
      <c r="BG43">
        <v>5280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O43" s="135">
        <v>202010131</v>
      </c>
      <c r="BP43" s="136">
        <v>3500</v>
      </c>
      <c r="BQ43" s="136">
        <v>0</v>
      </c>
      <c r="BS43" s="2">
        <v>202010131</v>
      </c>
      <c r="BT43" s="2">
        <v>3500</v>
      </c>
      <c r="BU43" s="2">
        <v>0</v>
      </c>
    </row>
    <row r="44" spans="1:73" x14ac:dyDescent="0.25">
      <c r="A44">
        <v>202040811</v>
      </c>
      <c r="B44" t="s">
        <v>748</v>
      </c>
      <c r="C44">
        <v>0</v>
      </c>
      <c r="E44">
        <v>0</v>
      </c>
      <c r="F44" t="s">
        <v>241</v>
      </c>
      <c r="G44">
        <v>0</v>
      </c>
      <c r="H44">
        <v>4800</v>
      </c>
      <c r="I44">
        <v>1726080</v>
      </c>
      <c r="J44">
        <v>0</v>
      </c>
      <c r="K44">
        <v>0</v>
      </c>
      <c r="L44">
        <v>0</v>
      </c>
      <c r="M44">
        <v>0</v>
      </c>
      <c r="N44">
        <v>4800</v>
      </c>
      <c r="O44">
        <f t="shared" si="0"/>
        <v>0</v>
      </c>
      <c r="P44">
        <v>1726080</v>
      </c>
      <c r="Q44">
        <v>359.6</v>
      </c>
      <c r="R44">
        <v>1726080</v>
      </c>
      <c r="S44" t="s">
        <v>242</v>
      </c>
      <c r="T44" s="133">
        <v>41243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 t="s">
        <v>334</v>
      </c>
      <c r="AC44" t="s">
        <v>335</v>
      </c>
      <c r="AD44" t="s">
        <v>334</v>
      </c>
      <c r="AE44">
        <v>6</v>
      </c>
      <c r="AF44" t="s">
        <v>445</v>
      </c>
      <c r="AG44">
        <v>4</v>
      </c>
      <c r="AH44" t="s">
        <v>446</v>
      </c>
      <c r="AI44">
        <v>2</v>
      </c>
      <c r="AJ44" t="s">
        <v>447</v>
      </c>
      <c r="AK44">
        <v>0</v>
      </c>
      <c r="AL44" t="s">
        <v>241</v>
      </c>
      <c r="AO44">
        <v>0</v>
      </c>
      <c r="AP44">
        <v>359.6</v>
      </c>
      <c r="AQ44">
        <v>359.6</v>
      </c>
      <c r="AR44">
        <v>9</v>
      </c>
      <c r="AS44">
        <v>16</v>
      </c>
      <c r="AT44" t="s">
        <v>250</v>
      </c>
      <c r="AV44">
        <v>310</v>
      </c>
      <c r="AW44">
        <v>0</v>
      </c>
      <c r="AX44">
        <v>0</v>
      </c>
      <c r="AY44">
        <v>0</v>
      </c>
      <c r="AZ44">
        <v>0</v>
      </c>
      <c r="BA44">
        <v>890402797</v>
      </c>
      <c r="BB44" t="s">
        <v>742</v>
      </c>
      <c r="BD44" t="s">
        <v>749</v>
      </c>
      <c r="BE44">
        <v>0</v>
      </c>
      <c r="BF44">
        <v>0</v>
      </c>
      <c r="BG44">
        <v>4800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O44" s="135">
        <v>202010141</v>
      </c>
      <c r="BP44" s="136">
        <v>72</v>
      </c>
      <c r="BQ44" s="136">
        <v>0</v>
      </c>
      <c r="BS44" s="2">
        <v>202010141</v>
      </c>
      <c r="BT44" s="2">
        <v>72</v>
      </c>
      <c r="BU44" s="2">
        <v>0</v>
      </c>
    </row>
    <row r="45" spans="1:73" x14ac:dyDescent="0.25">
      <c r="A45">
        <v>202040741</v>
      </c>
      <c r="B45" t="s">
        <v>750</v>
      </c>
      <c r="C45">
        <v>0</v>
      </c>
      <c r="E45">
        <v>0</v>
      </c>
      <c r="F45" t="s">
        <v>241</v>
      </c>
      <c r="G45">
        <v>0</v>
      </c>
      <c r="H45">
        <v>3520</v>
      </c>
      <c r="I45">
        <v>1265792</v>
      </c>
      <c r="J45">
        <v>0</v>
      </c>
      <c r="K45">
        <v>0</v>
      </c>
      <c r="L45">
        <v>0</v>
      </c>
      <c r="M45">
        <v>0</v>
      </c>
      <c r="N45">
        <v>3520</v>
      </c>
      <c r="O45">
        <f t="shared" si="0"/>
        <v>0</v>
      </c>
      <c r="P45">
        <v>1265792</v>
      </c>
      <c r="Q45">
        <v>359.6</v>
      </c>
      <c r="R45">
        <v>1265792</v>
      </c>
      <c r="S45" t="s">
        <v>242</v>
      </c>
      <c r="T45" s="133">
        <v>41243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 t="s">
        <v>334</v>
      </c>
      <c r="AC45" t="s">
        <v>335</v>
      </c>
      <c r="AD45" t="s">
        <v>334</v>
      </c>
      <c r="AE45">
        <v>6</v>
      </c>
      <c r="AF45" t="s">
        <v>445</v>
      </c>
      <c r="AG45">
        <v>4</v>
      </c>
      <c r="AH45" t="s">
        <v>446</v>
      </c>
      <c r="AI45">
        <v>2</v>
      </c>
      <c r="AJ45" t="s">
        <v>447</v>
      </c>
      <c r="AK45">
        <v>0</v>
      </c>
      <c r="AL45" t="s">
        <v>241</v>
      </c>
      <c r="AO45">
        <v>0</v>
      </c>
      <c r="AP45">
        <v>359.6</v>
      </c>
      <c r="AQ45">
        <v>359.6</v>
      </c>
      <c r="AR45">
        <v>9</v>
      </c>
      <c r="AS45">
        <v>16</v>
      </c>
      <c r="AT45" t="s">
        <v>250</v>
      </c>
      <c r="AV45">
        <v>310</v>
      </c>
      <c r="AW45">
        <v>0</v>
      </c>
      <c r="AX45">
        <v>0</v>
      </c>
      <c r="AY45">
        <v>0</v>
      </c>
      <c r="AZ45">
        <v>0</v>
      </c>
      <c r="BA45">
        <v>890402797</v>
      </c>
      <c r="BB45" t="s">
        <v>742</v>
      </c>
      <c r="BD45" t="s">
        <v>751</v>
      </c>
      <c r="BE45">
        <v>0</v>
      </c>
      <c r="BF45">
        <v>0</v>
      </c>
      <c r="BG45">
        <v>3520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O45" s="135">
        <v>202010312</v>
      </c>
      <c r="BP45" s="136">
        <v>9</v>
      </c>
      <c r="BQ45" s="136">
        <v>0</v>
      </c>
      <c r="BS45" s="2">
        <v>202010312</v>
      </c>
      <c r="BT45" s="2">
        <v>9</v>
      </c>
      <c r="BU45" s="2">
        <v>0</v>
      </c>
    </row>
    <row r="46" spans="1:73" x14ac:dyDescent="0.25">
      <c r="A46">
        <v>202040721</v>
      </c>
      <c r="B46" t="s">
        <v>752</v>
      </c>
      <c r="C46">
        <v>0</v>
      </c>
      <c r="E46">
        <v>0</v>
      </c>
      <c r="F46" t="s">
        <v>241</v>
      </c>
      <c r="G46">
        <v>0</v>
      </c>
      <c r="H46">
        <v>2391</v>
      </c>
      <c r="I46">
        <v>747474.42</v>
      </c>
      <c r="J46">
        <v>0</v>
      </c>
      <c r="K46">
        <v>0</v>
      </c>
      <c r="L46">
        <v>0</v>
      </c>
      <c r="M46">
        <v>0</v>
      </c>
      <c r="N46">
        <v>2391</v>
      </c>
      <c r="O46">
        <f t="shared" si="0"/>
        <v>0</v>
      </c>
      <c r="P46">
        <v>747474.42</v>
      </c>
      <c r="Q46">
        <v>312.62</v>
      </c>
      <c r="R46">
        <v>747474.42</v>
      </c>
      <c r="S46" t="s">
        <v>242</v>
      </c>
      <c r="T46" s="133">
        <v>41243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 t="s">
        <v>334</v>
      </c>
      <c r="AC46" t="s">
        <v>335</v>
      </c>
      <c r="AD46" t="s">
        <v>334</v>
      </c>
      <c r="AE46">
        <v>6</v>
      </c>
      <c r="AF46" t="s">
        <v>445</v>
      </c>
      <c r="AG46">
        <v>4</v>
      </c>
      <c r="AH46" t="s">
        <v>446</v>
      </c>
      <c r="AI46">
        <v>2</v>
      </c>
      <c r="AJ46" t="s">
        <v>447</v>
      </c>
      <c r="AK46">
        <v>0</v>
      </c>
      <c r="AL46" t="s">
        <v>241</v>
      </c>
      <c r="AO46">
        <v>0</v>
      </c>
      <c r="AP46">
        <v>359.6</v>
      </c>
      <c r="AQ46">
        <v>312.62</v>
      </c>
      <c r="AR46">
        <v>9</v>
      </c>
      <c r="AS46">
        <v>16</v>
      </c>
      <c r="AT46" t="s">
        <v>250</v>
      </c>
      <c r="AV46">
        <v>310</v>
      </c>
      <c r="AW46">
        <v>0</v>
      </c>
      <c r="AX46">
        <v>0</v>
      </c>
      <c r="AY46">
        <v>0</v>
      </c>
      <c r="AZ46">
        <v>0</v>
      </c>
      <c r="BA46">
        <v>890402797</v>
      </c>
      <c r="BB46" t="s">
        <v>742</v>
      </c>
      <c r="BD46" t="s">
        <v>753</v>
      </c>
      <c r="BE46">
        <v>0</v>
      </c>
      <c r="BF46">
        <v>0</v>
      </c>
      <c r="BG46">
        <v>2391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O46" s="135">
        <v>202010331</v>
      </c>
      <c r="BP46" s="136">
        <v>1700</v>
      </c>
      <c r="BQ46" s="136">
        <v>0</v>
      </c>
      <c r="BS46" s="2">
        <v>202010331</v>
      </c>
      <c r="BT46" s="2">
        <v>1700</v>
      </c>
      <c r="BU46" s="2">
        <v>0</v>
      </c>
    </row>
    <row r="47" spans="1:73" x14ac:dyDescent="0.25">
      <c r="A47">
        <v>202040731</v>
      </c>
      <c r="B47" t="s">
        <v>754</v>
      </c>
      <c r="C47">
        <v>0</v>
      </c>
      <c r="E47">
        <v>0</v>
      </c>
      <c r="F47" t="s">
        <v>241</v>
      </c>
      <c r="G47">
        <v>0</v>
      </c>
      <c r="H47">
        <v>3944</v>
      </c>
      <c r="I47">
        <v>1418262.4</v>
      </c>
      <c r="J47">
        <v>0</v>
      </c>
      <c r="K47">
        <v>0</v>
      </c>
      <c r="L47">
        <v>0</v>
      </c>
      <c r="M47">
        <v>0</v>
      </c>
      <c r="N47">
        <v>3944</v>
      </c>
      <c r="O47">
        <f t="shared" si="0"/>
        <v>0</v>
      </c>
      <c r="P47">
        <v>1418262.4</v>
      </c>
      <c r="Q47">
        <v>359.6</v>
      </c>
      <c r="R47">
        <v>1418262.4</v>
      </c>
      <c r="S47" t="s">
        <v>242</v>
      </c>
      <c r="T47" s="133">
        <v>41243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 t="s">
        <v>334</v>
      </c>
      <c r="AC47" t="s">
        <v>335</v>
      </c>
      <c r="AD47" t="s">
        <v>334</v>
      </c>
      <c r="AE47">
        <v>6</v>
      </c>
      <c r="AF47" t="s">
        <v>445</v>
      </c>
      <c r="AG47">
        <v>4</v>
      </c>
      <c r="AH47" t="s">
        <v>446</v>
      </c>
      <c r="AI47">
        <v>2</v>
      </c>
      <c r="AJ47" t="s">
        <v>447</v>
      </c>
      <c r="AK47">
        <v>0</v>
      </c>
      <c r="AL47" t="s">
        <v>241</v>
      </c>
      <c r="AO47">
        <v>202040731</v>
      </c>
      <c r="AP47">
        <v>359.6</v>
      </c>
      <c r="AQ47">
        <v>359.6</v>
      </c>
      <c r="AR47">
        <v>9</v>
      </c>
      <c r="AS47">
        <v>16</v>
      </c>
      <c r="AT47" t="s">
        <v>250</v>
      </c>
      <c r="AV47">
        <v>310</v>
      </c>
      <c r="AW47">
        <v>0</v>
      </c>
      <c r="AX47">
        <v>0</v>
      </c>
      <c r="AY47">
        <v>0</v>
      </c>
      <c r="AZ47">
        <v>0</v>
      </c>
      <c r="BA47">
        <v>890402797</v>
      </c>
      <c r="BB47" t="s">
        <v>742</v>
      </c>
      <c r="BD47" t="s">
        <v>755</v>
      </c>
      <c r="BE47">
        <v>0</v>
      </c>
      <c r="BF47">
        <v>0</v>
      </c>
      <c r="BG47">
        <v>3944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O47" s="135">
        <v>202010332</v>
      </c>
      <c r="BP47" s="136">
        <v>1166</v>
      </c>
      <c r="BQ47" s="136">
        <v>0</v>
      </c>
      <c r="BS47" s="2">
        <v>202010332</v>
      </c>
      <c r="BT47" s="2">
        <v>1166</v>
      </c>
      <c r="BU47" s="2">
        <v>0</v>
      </c>
    </row>
    <row r="48" spans="1:73" x14ac:dyDescent="0.25">
      <c r="A48">
        <v>202041011</v>
      </c>
      <c r="B48" t="s">
        <v>756</v>
      </c>
      <c r="C48">
        <v>0</v>
      </c>
      <c r="E48">
        <v>0</v>
      </c>
      <c r="F48" t="s">
        <v>241</v>
      </c>
      <c r="G48">
        <v>0</v>
      </c>
      <c r="H48">
        <v>400</v>
      </c>
      <c r="I48">
        <v>143840</v>
      </c>
      <c r="J48">
        <v>0</v>
      </c>
      <c r="K48">
        <v>0</v>
      </c>
      <c r="L48">
        <v>0</v>
      </c>
      <c r="M48">
        <v>0</v>
      </c>
      <c r="N48">
        <v>400</v>
      </c>
      <c r="O48">
        <f t="shared" si="0"/>
        <v>0</v>
      </c>
      <c r="P48">
        <v>143840</v>
      </c>
      <c r="Q48">
        <v>359.6</v>
      </c>
      <c r="R48">
        <v>143840</v>
      </c>
      <c r="S48" t="s">
        <v>242</v>
      </c>
      <c r="T48" s="133">
        <v>41243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t="s">
        <v>334</v>
      </c>
      <c r="AC48" t="s">
        <v>335</v>
      </c>
      <c r="AD48" t="s">
        <v>334</v>
      </c>
      <c r="AE48">
        <v>6</v>
      </c>
      <c r="AF48" t="s">
        <v>445</v>
      </c>
      <c r="AG48">
        <v>4</v>
      </c>
      <c r="AH48" t="s">
        <v>446</v>
      </c>
      <c r="AI48">
        <v>2</v>
      </c>
      <c r="AJ48" t="s">
        <v>447</v>
      </c>
      <c r="AK48">
        <v>0</v>
      </c>
      <c r="AL48" t="s">
        <v>241</v>
      </c>
      <c r="AO48">
        <v>0</v>
      </c>
      <c r="AP48">
        <v>359.6</v>
      </c>
      <c r="AQ48">
        <v>359.6</v>
      </c>
      <c r="AR48">
        <v>9</v>
      </c>
      <c r="AS48">
        <v>16</v>
      </c>
      <c r="AT48" t="s">
        <v>250</v>
      </c>
      <c r="AV48">
        <v>310</v>
      </c>
      <c r="AW48">
        <v>0</v>
      </c>
      <c r="AX48">
        <v>0</v>
      </c>
      <c r="AY48">
        <v>0</v>
      </c>
      <c r="AZ48">
        <v>0</v>
      </c>
      <c r="BA48">
        <v>890402797</v>
      </c>
      <c r="BB48" t="s">
        <v>742</v>
      </c>
      <c r="BD48" t="s">
        <v>757</v>
      </c>
      <c r="BE48">
        <v>0</v>
      </c>
      <c r="BF48">
        <v>0</v>
      </c>
      <c r="BG48">
        <v>400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O48" s="135">
        <v>202010511</v>
      </c>
      <c r="BP48" s="136">
        <v>39</v>
      </c>
      <c r="BQ48" s="136">
        <v>0</v>
      </c>
      <c r="BS48" s="2">
        <v>202010511</v>
      </c>
      <c r="BT48" s="2">
        <v>39</v>
      </c>
      <c r="BU48" s="2">
        <v>0</v>
      </c>
    </row>
    <row r="49" spans="1:73" x14ac:dyDescent="0.25">
      <c r="A49">
        <v>202040531</v>
      </c>
      <c r="B49" t="s">
        <v>758</v>
      </c>
      <c r="C49">
        <v>0</v>
      </c>
      <c r="E49">
        <v>0</v>
      </c>
      <c r="F49" t="s">
        <v>241</v>
      </c>
      <c r="G49">
        <v>0</v>
      </c>
      <c r="H49">
        <v>224</v>
      </c>
      <c r="I49">
        <v>80550.399999999994</v>
      </c>
      <c r="J49">
        <v>0</v>
      </c>
      <c r="K49">
        <v>0</v>
      </c>
      <c r="L49">
        <v>0</v>
      </c>
      <c r="M49">
        <v>0</v>
      </c>
      <c r="N49">
        <v>224</v>
      </c>
      <c r="O49">
        <f t="shared" si="0"/>
        <v>0</v>
      </c>
      <c r="P49">
        <v>80550.399999999994</v>
      </c>
      <c r="Q49">
        <v>359.6</v>
      </c>
      <c r="R49">
        <v>80550.399999999994</v>
      </c>
      <c r="S49" t="s">
        <v>242</v>
      </c>
      <c r="T49" s="133">
        <v>41269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 t="s">
        <v>334</v>
      </c>
      <c r="AC49" t="s">
        <v>335</v>
      </c>
      <c r="AD49" t="s">
        <v>334</v>
      </c>
      <c r="AE49">
        <v>6</v>
      </c>
      <c r="AF49" t="s">
        <v>445</v>
      </c>
      <c r="AG49">
        <v>4</v>
      </c>
      <c r="AH49" t="s">
        <v>446</v>
      </c>
      <c r="AI49">
        <v>2</v>
      </c>
      <c r="AJ49" t="s">
        <v>447</v>
      </c>
      <c r="AK49">
        <v>0</v>
      </c>
      <c r="AL49" t="s">
        <v>241</v>
      </c>
      <c r="AO49">
        <v>202040531</v>
      </c>
      <c r="AP49">
        <v>359.6</v>
      </c>
      <c r="AQ49">
        <v>359.6</v>
      </c>
      <c r="AR49">
        <v>9</v>
      </c>
      <c r="AS49">
        <v>16</v>
      </c>
      <c r="AT49" t="s">
        <v>250</v>
      </c>
      <c r="AV49">
        <v>235</v>
      </c>
      <c r="AW49">
        <v>0</v>
      </c>
      <c r="AX49">
        <v>0</v>
      </c>
      <c r="AY49">
        <v>0</v>
      </c>
      <c r="AZ49">
        <v>0</v>
      </c>
      <c r="BA49">
        <v>890402797</v>
      </c>
      <c r="BB49" t="s">
        <v>742</v>
      </c>
      <c r="BD49" t="s">
        <v>759</v>
      </c>
      <c r="BE49">
        <v>0</v>
      </c>
      <c r="BF49">
        <v>0</v>
      </c>
      <c r="BG49">
        <v>224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O49" s="135">
        <v>202010531</v>
      </c>
      <c r="BP49" s="136">
        <v>224</v>
      </c>
      <c r="BQ49" s="136">
        <v>0</v>
      </c>
      <c r="BS49" s="2">
        <v>202010531</v>
      </c>
      <c r="BT49" s="2">
        <v>224</v>
      </c>
      <c r="BU49" s="2">
        <v>0</v>
      </c>
    </row>
    <row r="50" spans="1:73" x14ac:dyDescent="0.25">
      <c r="A50">
        <v>202040911</v>
      </c>
      <c r="B50" t="s">
        <v>760</v>
      </c>
      <c r="C50">
        <v>0</v>
      </c>
      <c r="E50">
        <v>0</v>
      </c>
      <c r="F50" t="s">
        <v>241</v>
      </c>
      <c r="G50">
        <v>0</v>
      </c>
      <c r="H50">
        <v>16636</v>
      </c>
      <c r="I50">
        <v>5982305.5999999996</v>
      </c>
      <c r="J50">
        <v>0</v>
      </c>
      <c r="K50">
        <v>0</v>
      </c>
      <c r="L50">
        <v>1032</v>
      </c>
      <c r="M50">
        <v>371107.2</v>
      </c>
      <c r="N50">
        <v>15604</v>
      </c>
      <c r="O50">
        <f t="shared" si="0"/>
        <v>0</v>
      </c>
      <c r="P50">
        <v>5611198.4000000004</v>
      </c>
      <c r="Q50">
        <v>359.6</v>
      </c>
      <c r="R50">
        <v>5611198.4000000004</v>
      </c>
      <c r="S50" t="s">
        <v>242</v>
      </c>
      <c r="T50" s="133">
        <v>41243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 t="s">
        <v>334</v>
      </c>
      <c r="AC50" t="s">
        <v>335</v>
      </c>
      <c r="AD50" t="s">
        <v>334</v>
      </c>
      <c r="AE50">
        <v>6</v>
      </c>
      <c r="AF50" t="s">
        <v>445</v>
      </c>
      <c r="AG50">
        <v>4</v>
      </c>
      <c r="AH50" t="s">
        <v>446</v>
      </c>
      <c r="AI50">
        <v>2</v>
      </c>
      <c r="AJ50" t="s">
        <v>447</v>
      </c>
      <c r="AK50">
        <v>0</v>
      </c>
      <c r="AL50" t="s">
        <v>241</v>
      </c>
      <c r="AO50">
        <v>0</v>
      </c>
      <c r="AP50">
        <v>359.6</v>
      </c>
      <c r="AQ50">
        <v>359.6</v>
      </c>
      <c r="AR50">
        <v>9</v>
      </c>
      <c r="AS50">
        <v>16</v>
      </c>
      <c r="AT50" t="s">
        <v>250</v>
      </c>
      <c r="AV50">
        <v>310</v>
      </c>
      <c r="AW50">
        <v>0</v>
      </c>
      <c r="AX50">
        <v>0</v>
      </c>
      <c r="AY50">
        <v>0</v>
      </c>
      <c r="AZ50">
        <v>0</v>
      </c>
      <c r="BA50">
        <v>890402797</v>
      </c>
      <c r="BB50" t="s">
        <v>742</v>
      </c>
      <c r="BD50" t="s">
        <v>761</v>
      </c>
      <c r="BE50">
        <v>0</v>
      </c>
      <c r="BF50">
        <v>0</v>
      </c>
      <c r="BG50">
        <v>15604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O50" s="135">
        <v>202010611</v>
      </c>
      <c r="BP50" s="136">
        <v>2300</v>
      </c>
      <c r="BQ50" s="136">
        <v>0</v>
      </c>
      <c r="BS50" s="2">
        <v>202010611</v>
      </c>
      <c r="BT50" s="2">
        <v>2300</v>
      </c>
      <c r="BU50" s="2">
        <v>0</v>
      </c>
    </row>
    <row r="51" spans="1:73" x14ac:dyDescent="0.25">
      <c r="A51">
        <v>202040742</v>
      </c>
      <c r="B51" t="s">
        <v>762</v>
      </c>
      <c r="C51">
        <v>0</v>
      </c>
      <c r="E51">
        <v>0</v>
      </c>
      <c r="F51" t="s">
        <v>241</v>
      </c>
      <c r="G51">
        <v>0</v>
      </c>
      <c r="H51">
        <v>1320</v>
      </c>
      <c r="I51">
        <v>1806816</v>
      </c>
      <c r="J51">
        <v>0</v>
      </c>
      <c r="K51">
        <v>0</v>
      </c>
      <c r="L51">
        <v>0</v>
      </c>
      <c r="M51">
        <v>0</v>
      </c>
      <c r="N51">
        <v>1320</v>
      </c>
      <c r="O51">
        <f t="shared" si="0"/>
        <v>0</v>
      </c>
      <c r="P51">
        <v>1806816</v>
      </c>
      <c r="Q51">
        <v>1368.8</v>
      </c>
      <c r="R51">
        <v>1806816</v>
      </c>
      <c r="S51" t="s">
        <v>242</v>
      </c>
      <c r="T51" s="133">
        <v>41243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 t="s">
        <v>334</v>
      </c>
      <c r="AC51" t="s">
        <v>335</v>
      </c>
      <c r="AD51" t="s">
        <v>334</v>
      </c>
      <c r="AE51">
        <v>6</v>
      </c>
      <c r="AF51" t="s">
        <v>445</v>
      </c>
      <c r="AG51">
        <v>4</v>
      </c>
      <c r="AH51" t="s">
        <v>446</v>
      </c>
      <c r="AI51">
        <v>2</v>
      </c>
      <c r="AJ51" t="s">
        <v>447</v>
      </c>
      <c r="AK51">
        <v>0</v>
      </c>
      <c r="AL51" t="s">
        <v>241</v>
      </c>
      <c r="AO51">
        <v>0</v>
      </c>
      <c r="AP51">
        <v>1368.8</v>
      </c>
      <c r="AQ51">
        <v>1368.8</v>
      </c>
      <c r="AR51">
        <v>9</v>
      </c>
      <c r="AS51">
        <v>16</v>
      </c>
      <c r="AT51" t="s">
        <v>250</v>
      </c>
      <c r="AV51">
        <v>1180</v>
      </c>
      <c r="AW51">
        <v>0</v>
      </c>
      <c r="AX51">
        <v>0</v>
      </c>
      <c r="AY51">
        <v>0</v>
      </c>
      <c r="AZ51">
        <v>0</v>
      </c>
      <c r="BA51">
        <v>890402797</v>
      </c>
      <c r="BB51" t="s">
        <v>742</v>
      </c>
      <c r="BD51" t="s">
        <v>763</v>
      </c>
      <c r="BE51">
        <v>0</v>
      </c>
      <c r="BF51">
        <v>0</v>
      </c>
      <c r="BG51">
        <v>1320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O51" s="135">
        <v>202010613</v>
      </c>
      <c r="BP51" s="136">
        <v>3867</v>
      </c>
      <c r="BQ51" s="136">
        <v>0</v>
      </c>
      <c r="BS51" s="2">
        <v>202010613</v>
      </c>
      <c r="BT51" s="2">
        <v>3867</v>
      </c>
      <c r="BU51" s="2">
        <v>0</v>
      </c>
    </row>
    <row r="52" spans="1:73" x14ac:dyDescent="0.25">
      <c r="A52">
        <v>202040732</v>
      </c>
      <c r="B52" t="s">
        <v>764</v>
      </c>
      <c r="C52">
        <v>0</v>
      </c>
      <c r="E52">
        <v>0</v>
      </c>
      <c r="F52" t="s">
        <v>241</v>
      </c>
      <c r="G52">
        <v>0</v>
      </c>
      <c r="H52">
        <v>870</v>
      </c>
      <c r="I52">
        <v>1190856</v>
      </c>
      <c r="J52">
        <v>0</v>
      </c>
      <c r="K52">
        <v>0</v>
      </c>
      <c r="L52">
        <v>0</v>
      </c>
      <c r="M52">
        <v>0</v>
      </c>
      <c r="N52">
        <v>870</v>
      </c>
      <c r="O52">
        <f t="shared" si="0"/>
        <v>0</v>
      </c>
      <c r="P52">
        <v>1190856</v>
      </c>
      <c r="Q52">
        <v>1368.8</v>
      </c>
      <c r="R52">
        <v>1190856</v>
      </c>
      <c r="S52" t="s">
        <v>242</v>
      </c>
      <c r="T52" s="133">
        <v>41243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 t="s">
        <v>334</v>
      </c>
      <c r="AC52" t="s">
        <v>335</v>
      </c>
      <c r="AD52" t="s">
        <v>334</v>
      </c>
      <c r="AE52">
        <v>6</v>
      </c>
      <c r="AF52" t="s">
        <v>445</v>
      </c>
      <c r="AG52">
        <v>4</v>
      </c>
      <c r="AH52" t="s">
        <v>446</v>
      </c>
      <c r="AI52">
        <v>2</v>
      </c>
      <c r="AJ52" t="s">
        <v>447</v>
      </c>
      <c r="AK52">
        <v>0</v>
      </c>
      <c r="AL52" t="s">
        <v>241</v>
      </c>
      <c r="AO52">
        <v>0</v>
      </c>
      <c r="AP52">
        <v>1368.8</v>
      </c>
      <c r="AQ52">
        <v>1368.8</v>
      </c>
      <c r="AR52">
        <v>9</v>
      </c>
      <c r="AS52">
        <v>16</v>
      </c>
      <c r="AT52" t="s">
        <v>250</v>
      </c>
      <c r="AV52">
        <v>1180</v>
      </c>
      <c r="AW52">
        <v>0</v>
      </c>
      <c r="AX52">
        <v>0</v>
      </c>
      <c r="AY52">
        <v>0</v>
      </c>
      <c r="AZ52">
        <v>0</v>
      </c>
      <c r="BA52">
        <v>890402797</v>
      </c>
      <c r="BB52" t="s">
        <v>742</v>
      </c>
      <c r="BD52" t="s">
        <v>765</v>
      </c>
      <c r="BE52">
        <v>0</v>
      </c>
      <c r="BF52">
        <v>0</v>
      </c>
      <c r="BG52">
        <v>870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O52" s="135">
        <v>202010621</v>
      </c>
      <c r="BP52" s="136">
        <v>7449</v>
      </c>
      <c r="BQ52" s="136">
        <v>0</v>
      </c>
      <c r="BS52" s="2">
        <v>202010621</v>
      </c>
      <c r="BT52" s="2">
        <v>7449</v>
      </c>
      <c r="BU52" s="2">
        <v>0</v>
      </c>
    </row>
    <row r="53" spans="1:73" x14ac:dyDescent="0.25">
      <c r="A53">
        <v>202041012</v>
      </c>
      <c r="B53" t="s">
        <v>766</v>
      </c>
      <c r="C53">
        <v>0</v>
      </c>
      <c r="E53">
        <v>0</v>
      </c>
      <c r="F53" t="s">
        <v>241</v>
      </c>
      <c r="G53">
        <v>0</v>
      </c>
      <c r="H53">
        <v>60</v>
      </c>
      <c r="I53">
        <v>82128</v>
      </c>
      <c r="J53">
        <v>0</v>
      </c>
      <c r="K53">
        <v>0</v>
      </c>
      <c r="L53">
        <v>0</v>
      </c>
      <c r="M53">
        <v>0</v>
      </c>
      <c r="N53">
        <v>60</v>
      </c>
      <c r="O53">
        <f t="shared" si="0"/>
        <v>0</v>
      </c>
      <c r="P53">
        <v>82128</v>
      </c>
      <c r="Q53">
        <v>1368.8</v>
      </c>
      <c r="R53">
        <v>82128</v>
      </c>
      <c r="S53" t="s">
        <v>242</v>
      </c>
      <c r="T53" s="133">
        <v>41243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 t="s">
        <v>334</v>
      </c>
      <c r="AC53" t="s">
        <v>335</v>
      </c>
      <c r="AD53" t="s">
        <v>334</v>
      </c>
      <c r="AE53">
        <v>6</v>
      </c>
      <c r="AF53" t="s">
        <v>445</v>
      </c>
      <c r="AG53">
        <v>4</v>
      </c>
      <c r="AH53" t="s">
        <v>446</v>
      </c>
      <c r="AI53">
        <v>2</v>
      </c>
      <c r="AJ53" t="s">
        <v>447</v>
      </c>
      <c r="AK53">
        <v>0</v>
      </c>
      <c r="AL53" t="s">
        <v>241</v>
      </c>
      <c r="AO53">
        <v>0</v>
      </c>
      <c r="AP53">
        <v>1368.8</v>
      </c>
      <c r="AQ53">
        <v>1368.8</v>
      </c>
      <c r="AR53">
        <v>9</v>
      </c>
      <c r="AS53">
        <v>16</v>
      </c>
      <c r="AT53" t="s">
        <v>250</v>
      </c>
      <c r="AV53">
        <v>1180</v>
      </c>
      <c r="AW53">
        <v>0</v>
      </c>
      <c r="AX53">
        <v>0</v>
      </c>
      <c r="AY53">
        <v>0</v>
      </c>
      <c r="AZ53">
        <v>0</v>
      </c>
      <c r="BA53">
        <v>890402797</v>
      </c>
      <c r="BB53" t="s">
        <v>742</v>
      </c>
      <c r="BD53" t="s">
        <v>767</v>
      </c>
      <c r="BE53">
        <v>0</v>
      </c>
      <c r="BF53">
        <v>0</v>
      </c>
      <c r="BG53">
        <v>60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 s="135">
        <v>202010623</v>
      </c>
      <c r="BP53" s="136">
        <v>13356</v>
      </c>
      <c r="BQ53" s="136">
        <v>0</v>
      </c>
      <c r="BS53" s="2">
        <v>202010623</v>
      </c>
      <c r="BT53" s="2">
        <v>13356</v>
      </c>
      <c r="BU53" s="2">
        <v>0</v>
      </c>
    </row>
    <row r="54" spans="1:73" x14ac:dyDescent="0.25">
      <c r="A54">
        <v>202040912</v>
      </c>
      <c r="B54" t="s">
        <v>768</v>
      </c>
      <c r="C54">
        <v>0</v>
      </c>
      <c r="E54">
        <v>0</v>
      </c>
      <c r="F54" t="s">
        <v>241</v>
      </c>
      <c r="G54">
        <v>0</v>
      </c>
      <c r="H54">
        <v>476</v>
      </c>
      <c r="I54">
        <v>651548.80000000005</v>
      </c>
      <c r="J54">
        <v>0</v>
      </c>
      <c r="K54">
        <v>0</v>
      </c>
      <c r="L54">
        <v>0</v>
      </c>
      <c r="M54">
        <v>0</v>
      </c>
      <c r="N54">
        <v>476</v>
      </c>
      <c r="O54">
        <f t="shared" si="0"/>
        <v>0</v>
      </c>
      <c r="P54">
        <v>651548.80000000005</v>
      </c>
      <c r="Q54">
        <v>1368.8</v>
      </c>
      <c r="R54">
        <v>651548.80000000005</v>
      </c>
      <c r="S54" t="s">
        <v>242</v>
      </c>
      <c r="T54" s="133">
        <v>41243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t="s">
        <v>334</v>
      </c>
      <c r="AC54" t="s">
        <v>335</v>
      </c>
      <c r="AD54" t="s">
        <v>334</v>
      </c>
      <c r="AE54">
        <v>6</v>
      </c>
      <c r="AF54" t="s">
        <v>445</v>
      </c>
      <c r="AG54">
        <v>4</v>
      </c>
      <c r="AH54" t="s">
        <v>446</v>
      </c>
      <c r="AI54">
        <v>2</v>
      </c>
      <c r="AJ54" t="s">
        <v>447</v>
      </c>
      <c r="AK54">
        <v>0</v>
      </c>
      <c r="AL54" t="s">
        <v>241</v>
      </c>
      <c r="AO54">
        <v>0</v>
      </c>
      <c r="AP54">
        <v>1368.8</v>
      </c>
      <c r="AQ54">
        <v>1368.8</v>
      </c>
      <c r="AR54">
        <v>9</v>
      </c>
      <c r="AS54">
        <v>16</v>
      </c>
      <c r="AT54" t="s">
        <v>250</v>
      </c>
      <c r="AV54">
        <v>1180</v>
      </c>
      <c r="AW54">
        <v>0</v>
      </c>
      <c r="AX54">
        <v>0</v>
      </c>
      <c r="AY54">
        <v>0</v>
      </c>
      <c r="AZ54">
        <v>0</v>
      </c>
      <c r="BA54">
        <v>890402797</v>
      </c>
      <c r="BB54" t="s">
        <v>742</v>
      </c>
      <c r="BD54" t="s">
        <v>769</v>
      </c>
      <c r="BE54">
        <v>0</v>
      </c>
      <c r="BF54">
        <v>0</v>
      </c>
      <c r="BG54">
        <v>476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O54" s="135">
        <v>202010631</v>
      </c>
      <c r="BP54" s="136">
        <v>122</v>
      </c>
      <c r="BQ54" s="136">
        <v>0</v>
      </c>
      <c r="BS54" s="2">
        <v>202010631</v>
      </c>
      <c r="BT54" s="2">
        <v>122</v>
      </c>
      <c r="BU54" s="2">
        <v>0</v>
      </c>
    </row>
    <row r="55" spans="1:73" x14ac:dyDescent="0.25">
      <c r="A55">
        <v>202041100</v>
      </c>
      <c r="B55" t="s">
        <v>770</v>
      </c>
      <c r="C55">
        <v>0</v>
      </c>
      <c r="E55">
        <v>0</v>
      </c>
      <c r="F55" t="s">
        <v>241</v>
      </c>
      <c r="G55">
        <v>0</v>
      </c>
      <c r="H55">
        <v>10777</v>
      </c>
      <c r="I55">
        <v>4687995</v>
      </c>
      <c r="J55">
        <v>0</v>
      </c>
      <c r="K55">
        <v>0</v>
      </c>
      <c r="L55">
        <v>362</v>
      </c>
      <c r="M55">
        <v>157470</v>
      </c>
      <c r="N55">
        <v>10415</v>
      </c>
      <c r="O55">
        <f t="shared" si="0"/>
        <v>0</v>
      </c>
      <c r="P55">
        <v>4530525</v>
      </c>
      <c r="Q55">
        <v>435</v>
      </c>
      <c r="R55">
        <v>4530525</v>
      </c>
      <c r="S55" t="s">
        <v>242</v>
      </c>
      <c r="T55" s="133">
        <v>41229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 t="s">
        <v>334</v>
      </c>
      <c r="AC55" t="s">
        <v>335</v>
      </c>
      <c r="AD55" t="s">
        <v>334</v>
      </c>
      <c r="AE55">
        <v>6</v>
      </c>
      <c r="AF55" t="s">
        <v>445</v>
      </c>
      <c r="AG55">
        <v>4</v>
      </c>
      <c r="AH55" t="s">
        <v>446</v>
      </c>
      <c r="AI55">
        <v>2</v>
      </c>
      <c r="AJ55" t="s">
        <v>447</v>
      </c>
      <c r="AK55">
        <v>0</v>
      </c>
      <c r="AL55" t="s">
        <v>241</v>
      </c>
      <c r="AO55">
        <v>202041100</v>
      </c>
      <c r="AP55">
        <v>435</v>
      </c>
      <c r="AQ55">
        <v>435</v>
      </c>
      <c r="AR55">
        <v>9</v>
      </c>
      <c r="AS55">
        <v>16</v>
      </c>
      <c r="AT55" t="s">
        <v>250</v>
      </c>
      <c r="AV55">
        <v>375</v>
      </c>
      <c r="AW55">
        <v>0</v>
      </c>
      <c r="AX55">
        <v>0</v>
      </c>
      <c r="AY55">
        <v>0</v>
      </c>
      <c r="AZ55">
        <v>0</v>
      </c>
      <c r="BA55">
        <v>890402797</v>
      </c>
      <c r="BB55" t="s">
        <v>742</v>
      </c>
      <c r="BE55">
        <v>0</v>
      </c>
      <c r="BF55">
        <v>0</v>
      </c>
      <c r="BG55">
        <v>10415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 s="135">
        <v>202010633</v>
      </c>
      <c r="BP55" s="136">
        <v>95</v>
      </c>
      <c r="BQ55" s="136">
        <v>0</v>
      </c>
      <c r="BS55" s="2">
        <v>202010633</v>
      </c>
      <c r="BT55" s="2">
        <v>95</v>
      </c>
      <c r="BU55" s="2">
        <v>0</v>
      </c>
    </row>
    <row r="56" spans="1:73" x14ac:dyDescent="0.25">
      <c r="A56">
        <v>202040631</v>
      </c>
      <c r="B56" t="s">
        <v>771</v>
      </c>
      <c r="C56">
        <v>0</v>
      </c>
      <c r="E56">
        <v>0</v>
      </c>
      <c r="F56" t="s">
        <v>241</v>
      </c>
      <c r="G56">
        <v>0</v>
      </c>
      <c r="H56">
        <v>162</v>
      </c>
      <c r="I56">
        <v>44161.2</v>
      </c>
      <c r="J56">
        <v>0</v>
      </c>
      <c r="K56">
        <v>0</v>
      </c>
      <c r="L56">
        <v>0</v>
      </c>
      <c r="M56">
        <v>0</v>
      </c>
      <c r="N56">
        <v>162</v>
      </c>
      <c r="O56">
        <f t="shared" si="0"/>
        <v>0</v>
      </c>
      <c r="P56">
        <v>44161.2</v>
      </c>
      <c r="Q56">
        <v>272.60000000000002</v>
      </c>
      <c r="R56">
        <v>44161.2</v>
      </c>
      <c r="S56" t="s">
        <v>242</v>
      </c>
      <c r="T56" s="133">
        <v>41243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 t="s">
        <v>334</v>
      </c>
      <c r="AC56" t="s">
        <v>335</v>
      </c>
      <c r="AD56" t="s">
        <v>334</v>
      </c>
      <c r="AE56">
        <v>6</v>
      </c>
      <c r="AF56" t="s">
        <v>445</v>
      </c>
      <c r="AG56">
        <v>4</v>
      </c>
      <c r="AH56" t="s">
        <v>446</v>
      </c>
      <c r="AI56">
        <v>2</v>
      </c>
      <c r="AJ56" t="s">
        <v>447</v>
      </c>
      <c r="AK56">
        <v>0</v>
      </c>
      <c r="AL56" t="s">
        <v>241</v>
      </c>
      <c r="AO56">
        <v>202040631</v>
      </c>
      <c r="AP56">
        <v>272.60000000000002</v>
      </c>
      <c r="AQ56">
        <v>272.60000000000002</v>
      </c>
      <c r="AR56">
        <v>9</v>
      </c>
      <c r="AS56">
        <v>16</v>
      </c>
      <c r="AT56" t="s">
        <v>250</v>
      </c>
      <c r="AV56">
        <v>235</v>
      </c>
      <c r="AW56">
        <v>0</v>
      </c>
      <c r="AX56">
        <v>0</v>
      </c>
      <c r="AY56">
        <v>0</v>
      </c>
      <c r="AZ56">
        <v>0</v>
      </c>
      <c r="BA56">
        <v>890402797</v>
      </c>
      <c r="BB56" t="s">
        <v>742</v>
      </c>
      <c r="BE56">
        <v>0</v>
      </c>
      <c r="BF56">
        <v>0</v>
      </c>
      <c r="BG56">
        <v>162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O56" s="135">
        <v>202010711</v>
      </c>
      <c r="BP56" s="136">
        <v>2</v>
      </c>
      <c r="BQ56" s="136">
        <v>0</v>
      </c>
      <c r="BS56" s="2">
        <v>202010711</v>
      </c>
      <c r="BT56" s="2">
        <v>2</v>
      </c>
      <c r="BU56" s="2">
        <v>0</v>
      </c>
    </row>
    <row r="57" spans="1:73" x14ac:dyDescent="0.25">
      <c r="A57">
        <v>202040613</v>
      </c>
      <c r="B57" t="s">
        <v>772</v>
      </c>
      <c r="C57">
        <v>0</v>
      </c>
      <c r="E57">
        <v>0</v>
      </c>
      <c r="F57" t="s">
        <v>241</v>
      </c>
      <c r="G57">
        <v>0</v>
      </c>
      <c r="H57">
        <v>97910</v>
      </c>
      <c r="I57">
        <v>26349539.199999999</v>
      </c>
      <c r="J57">
        <v>0</v>
      </c>
      <c r="K57">
        <v>0</v>
      </c>
      <c r="L57">
        <v>14705</v>
      </c>
      <c r="M57">
        <v>3957409.6</v>
      </c>
      <c r="N57">
        <v>83205</v>
      </c>
      <c r="O57">
        <f t="shared" si="0"/>
        <v>0</v>
      </c>
      <c r="P57">
        <v>22392129.600000001</v>
      </c>
      <c r="Q57">
        <v>269.12</v>
      </c>
      <c r="R57">
        <v>22392129.600000001</v>
      </c>
      <c r="S57" t="s">
        <v>242</v>
      </c>
      <c r="T57" s="133">
        <v>41243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 t="s">
        <v>334</v>
      </c>
      <c r="AC57" t="s">
        <v>335</v>
      </c>
      <c r="AD57" t="s">
        <v>334</v>
      </c>
      <c r="AE57">
        <v>6</v>
      </c>
      <c r="AF57" t="s">
        <v>445</v>
      </c>
      <c r="AG57">
        <v>4</v>
      </c>
      <c r="AH57" t="s">
        <v>446</v>
      </c>
      <c r="AI57">
        <v>2</v>
      </c>
      <c r="AJ57" t="s">
        <v>447</v>
      </c>
      <c r="AK57">
        <v>0</v>
      </c>
      <c r="AL57" t="s">
        <v>241</v>
      </c>
      <c r="AO57">
        <v>0</v>
      </c>
      <c r="AP57">
        <v>272.60000000000002</v>
      </c>
      <c r="AQ57">
        <v>269.12</v>
      </c>
      <c r="AR57">
        <v>9</v>
      </c>
      <c r="AS57">
        <v>16</v>
      </c>
      <c r="AT57" t="s">
        <v>250</v>
      </c>
      <c r="AV57">
        <v>235</v>
      </c>
      <c r="AW57">
        <v>0</v>
      </c>
      <c r="AX57">
        <v>0</v>
      </c>
      <c r="AY57">
        <v>0</v>
      </c>
      <c r="AZ57">
        <v>0</v>
      </c>
      <c r="BA57">
        <v>890402797</v>
      </c>
      <c r="BB57" t="s">
        <v>742</v>
      </c>
      <c r="BD57" t="s">
        <v>773</v>
      </c>
      <c r="BE57">
        <v>0</v>
      </c>
      <c r="BF57">
        <v>0</v>
      </c>
      <c r="BG57">
        <v>83205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 s="135">
        <v>202010741</v>
      </c>
      <c r="BP57" s="136">
        <v>551</v>
      </c>
      <c r="BQ57" s="136">
        <v>0</v>
      </c>
      <c r="BS57" s="2">
        <v>202010741</v>
      </c>
      <c r="BT57" s="2">
        <v>551</v>
      </c>
      <c r="BU57" s="2">
        <v>0</v>
      </c>
    </row>
    <row r="58" spans="1:73" x14ac:dyDescent="0.25">
      <c r="A58">
        <v>202040623</v>
      </c>
      <c r="B58" t="s">
        <v>774</v>
      </c>
      <c r="C58">
        <v>0</v>
      </c>
      <c r="E58">
        <v>0</v>
      </c>
      <c r="F58" t="s">
        <v>241</v>
      </c>
      <c r="G58">
        <v>0</v>
      </c>
      <c r="H58">
        <v>3344</v>
      </c>
      <c r="I58">
        <v>911574.4</v>
      </c>
      <c r="J58">
        <v>0</v>
      </c>
      <c r="K58">
        <v>0</v>
      </c>
      <c r="L58">
        <v>0</v>
      </c>
      <c r="M58">
        <v>0</v>
      </c>
      <c r="N58">
        <v>3344</v>
      </c>
      <c r="O58">
        <f t="shared" si="0"/>
        <v>0</v>
      </c>
      <c r="P58">
        <v>911574.4</v>
      </c>
      <c r="Q58">
        <v>272.60000000000002</v>
      </c>
      <c r="R58">
        <v>911574.4</v>
      </c>
      <c r="S58" t="s">
        <v>242</v>
      </c>
      <c r="T58" s="133">
        <v>41269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 t="s">
        <v>334</v>
      </c>
      <c r="AC58" t="s">
        <v>335</v>
      </c>
      <c r="AD58" t="s">
        <v>334</v>
      </c>
      <c r="AE58">
        <v>6</v>
      </c>
      <c r="AF58" t="s">
        <v>445</v>
      </c>
      <c r="AG58">
        <v>4</v>
      </c>
      <c r="AH58" t="s">
        <v>446</v>
      </c>
      <c r="AI58">
        <v>2</v>
      </c>
      <c r="AJ58" t="s">
        <v>447</v>
      </c>
      <c r="AK58">
        <v>0</v>
      </c>
      <c r="AL58" t="s">
        <v>241</v>
      </c>
      <c r="AO58">
        <v>202040623</v>
      </c>
      <c r="AP58">
        <v>272.60000000000002</v>
      </c>
      <c r="AQ58">
        <v>272.60000000000002</v>
      </c>
      <c r="AR58">
        <v>9</v>
      </c>
      <c r="AS58">
        <v>16</v>
      </c>
      <c r="AT58" t="s">
        <v>250</v>
      </c>
      <c r="AV58">
        <v>310</v>
      </c>
      <c r="AW58">
        <v>0</v>
      </c>
      <c r="AX58">
        <v>0</v>
      </c>
      <c r="AY58">
        <v>0</v>
      </c>
      <c r="AZ58">
        <v>0</v>
      </c>
      <c r="BA58">
        <v>890402797</v>
      </c>
      <c r="BB58" t="s">
        <v>742</v>
      </c>
      <c r="BD58" t="s">
        <v>775</v>
      </c>
      <c r="BE58">
        <v>0</v>
      </c>
      <c r="BF58">
        <v>0</v>
      </c>
      <c r="BG58">
        <v>3344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O58" s="135">
        <v>202010821</v>
      </c>
      <c r="BP58" s="136">
        <v>5</v>
      </c>
      <c r="BQ58" s="136">
        <v>0</v>
      </c>
      <c r="BS58" s="2">
        <v>202010821</v>
      </c>
      <c r="BT58" s="2">
        <v>5</v>
      </c>
      <c r="BU58" s="2">
        <v>0</v>
      </c>
    </row>
    <row r="59" spans="1:73" x14ac:dyDescent="0.25">
      <c r="A59">
        <v>202040521</v>
      </c>
      <c r="B59" t="s">
        <v>776</v>
      </c>
      <c r="C59">
        <v>0</v>
      </c>
      <c r="E59">
        <v>0</v>
      </c>
      <c r="F59" t="s">
        <v>241</v>
      </c>
      <c r="G59">
        <v>0</v>
      </c>
      <c r="H59">
        <v>38760</v>
      </c>
      <c r="I59">
        <v>13938096</v>
      </c>
      <c r="J59">
        <v>0</v>
      </c>
      <c r="K59">
        <v>0</v>
      </c>
      <c r="L59">
        <v>0</v>
      </c>
      <c r="M59">
        <v>0</v>
      </c>
      <c r="N59">
        <v>38760</v>
      </c>
      <c r="O59">
        <f t="shared" si="0"/>
        <v>0</v>
      </c>
      <c r="P59">
        <v>13938096</v>
      </c>
      <c r="Q59">
        <v>359.6</v>
      </c>
      <c r="R59">
        <v>13938096</v>
      </c>
      <c r="S59" t="s">
        <v>242</v>
      </c>
      <c r="T59" s="133">
        <v>41243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 t="s">
        <v>334</v>
      </c>
      <c r="AC59" t="s">
        <v>335</v>
      </c>
      <c r="AD59" t="s">
        <v>334</v>
      </c>
      <c r="AE59">
        <v>6</v>
      </c>
      <c r="AF59" t="s">
        <v>445</v>
      </c>
      <c r="AG59">
        <v>4</v>
      </c>
      <c r="AH59" t="s">
        <v>446</v>
      </c>
      <c r="AI59">
        <v>2</v>
      </c>
      <c r="AJ59" t="s">
        <v>447</v>
      </c>
      <c r="AK59">
        <v>0</v>
      </c>
      <c r="AL59" t="s">
        <v>241</v>
      </c>
      <c r="AO59">
        <v>0</v>
      </c>
      <c r="AP59">
        <v>359.6</v>
      </c>
      <c r="AQ59">
        <v>359.6</v>
      </c>
      <c r="AR59">
        <v>9</v>
      </c>
      <c r="AS59">
        <v>16</v>
      </c>
      <c r="AT59" t="s">
        <v>250</v>
      </c>
      <c r="AV59">
        <v>310</v>
      </c>
      <c r="AW59">
        <v>0</v>
      </c>
      <c r="AX59">
        <v>0</v>
      </c>
      <c r="AY59">
        <v>0</v>
      </c>
      <c r="AZ59">
        <v>0</v>
      </c>
      <c r="BA59">
        <v>890402797</v>
      </c>
      <c r="BB59" t="s">
        <v>742</v>
      </c>
      <c r="BD59" t="s">
        <v>776</v>
      </c>
      <c r="BE59">
        <v>0</v>
      </c>
      <c r="BF59">
        <v>0</v>
      </c>
      <c r="BG59">
        <v>38760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O59" s="135">
        <v>202010911</v>
      </c>
      <c r="BP59" s="136"/>
      <c r="BQ59" s="136">
        <v>0</v>
      </c>
      <c r="BS59" s="2">
        <v>202010911</v>
      </c>
      <c r="BU59" s="2">
        <v>0</v>
      </c>
    </row>
    <row r="60" spans="1:73" x14ac:dyDescent="0.25">
      <c r="A60">
        <v>202040511</v>
      </c>
      <c r="B60" t="s">
        <v>777</v>
      </c>
      <c r="C60">
        <v>0</v>
      </c>
      <c r="E60">
        <v>0</v>
      </c>
      <c r="F60" t="s">
        <v>241</v>
      </c>
      <c r="G60">
        <v>0</v>
      </c>
      <c r="H60">
        <v>2639</v>
      </c>
      <c r="I60">
        <v>825004.18</v>
      </c>
      <c r="J60">
        <v>0</v>
      </c>
      <c r="K60">
        <v>0</v>
      </c>
      <c r="L60">
        <v>0</v>
      </c>
      <c r="M60">
        <v>0</v>
      </c>
      <c r="N60">
        <v>2639</v>
      </c>
      <c r="O60">
        <f t="shared" si="0"/>
        <v>0</v>
      </c>
      <c r="P60">
        <v>825004.18</v>
      </c>
      <c r="Q60">
        <v>312.62</v>
      </c>
      <c r="R60">
        <v>825004.18</v>
      </c>
      <c r="S60" t="s">
        <v>242</v>
      </c>
      <c r="T60" s="133">
        <v>41243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 t="s">
        <v>334</v>
      </c>
      <c r="AC60" t="s">
        <v>335</v>
      </c>
      <c r="AD60" t="s">
        <v>334</v>
      </c>
      <c r="AE60">
        <v>6</v>
      </c>
      <c r="AF60" t="s">
        <v>445</v>
      </c>
      <c r="AG60">
        <v>4</v>
      </c>
      <c r="AH60" t="s">
        <v>446</v>
      </c>
      <c r="AI60">
        <v>2</v>
      </c>
      <c r="AJ60" t="s">
        <v>447</v>
      </c>
      <c r="AK60">
        <v>0</v>
      </c>
      <c r="AL60" t="s">
        <v>241</v>
      </c>
      <c r="AO60">
        <v>202040511</v>
      </c>
      <c r="AP60">
        <v>359.6</v>
      </c>
      <c r="AQ60">
        <v>312.62</v>
      </c>
      <c r="AR60">
        <v>9</v>
      </c>
      <c r="AS60">
        <v>16</v>
      </c>
      <c r="AT60" t="s">
        <v>250</v>
      </c>
      <c r="AV60">
        <v>310</v>
      </c>
      <c r="AW60">
        <v>0</v>
      </c>
      <c r="AX60">
        <v>0</v>
      </c>
      <c r="AY60">
        <v>0</v>
      </c>
      <c r="AZ60">
        <v>0</v>
      </c>
      <c r="BA60">
        <v>890402797</v>
      </c>
      <c r="BB60" t="s">
        <v>742</v>
      </c>
      <c r="BD60" t="s">
        <v>777</v>
      </c>
      <c r="BE60">
        <v>0</v>
      </c>
      <c r="BF60">
        <v>0</v>
      </c>
      <c r="BG60">
        <v>2639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O60" s="135">
        <v>202010912</v>
      </c>
      <c r="BP60" s="136">
        <v>645</v>
      </c>
      <c r="BQ60" s="136">
        <v>0</v>
      </c>
      <c r="BS60" s="2">
        <v>202010912</v>
      </c>
      <c r="BT60" s="2">
        <v>645</v>
      </c>
      <c r="BU60" s="2">
        <v>0</v>
      </c>
    </row>
    <row r="61" spans="1:73" x14ac:dyDescent="0.25">
      <c r="A61">
        <v>202040211</v>
      </c>
      <c r="B61" t="s">
        <v>778</v>
      </c>
      <c r="C61">
        <v>0</v>
      </c>
      <c r="E61">
        <v>0</v>
      </c>
      <c r="F61" t="s">
        <v>241</v>
      </c>
      <c r="G61">
        <v>0</v>
      </c>
      <c r="H61">
        <v>45600</v>
      </c>
      <c r="I61">
        <v>16397760</v>
      </c>
      <c r="J61">
        <v>0</v>
      </c>
      <c r="K61">
        <v>0</v>
      </c>
      <c r="L61">
        <v>0</v>
      </c>
      <c r="M61">
        <v>0</v>
      </c>
      <c r="N61">
        <v>45600</v>
      </c>
      <c r="O61">
        <f t="shared" si="0"/>
        <v>0</v>
      </c>
      <c r="P61">
        <v>16397760</v>
      </c>
      <c r="Q61">
        <v>359.6</v>
      </c>
      <c r="R61">
        <v>16397760</v>
      </c>
      <c r="S61" t="s">
        <v>242</v>
      </c>
      <c r="T61" s="133">
        <v>41243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 t="s">
        <v>334</v>
      </c>
      <c r="AC61" t="s">
        <v>335</v>
      </c>
      <c r="AD61" t="s">
        <v>334</v>
      </c>
      <c r="AE61">
        <v>6</v>
      </c>
      <c r="AF61" t="s">
        <v>445</v>
      </c>
      <c r="AG61">
        <v>4</v>
      </c>
      <c r="AH61" t="s">
        <v>446</v>
      </c>
      <c r="AI61">
        <v>2</v>
      </c>
      <c r="AJ61" t="s">
        <v>447</v>
      </c>
      <c r="AK61">
        <v>0</v>
      </c>
      <c r="AL61" t="s">
        <v>241</v>
      </c>
      <c r="AO61">
        <v>0</v>
      </c>
      <c r="AP61">
        <v>359.6</v>
      </c>
      <c r="AQ61">
        <v>359.6</v>
      </c>
      <c r="AR61">
        <v>9</v>
      </c>
      <c r="AS61">
        <v>16</v>
      </c>
      <c r="AT61" t="s">
        <v>250</v>
      </c>
      <c r="AV61">
        <v>310</v>
      </c>
      <c r="AW61">
        <v>0</v>
      </c>
      <c r="AX61">
        <v>0</v>
      </c>
      <c r="AY61">
        <v>0</v>
      </c>
      <c r="AZ61">
        <v>0</v>
      </c>
      <c r="BA61">
        <v>890402797</v>
      </c>
      <c r="BB61" t="s">
        <v>742</v>
      </c>
      <c r="BD61" t="s">
        <v>778</v>
      </c>
      <c r="BE61">
        <v>0</v>
      </c>
      <c r="BF61">
        <v>0</v>
      </c>
      <c r="BG61">
        <v>45600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O61" s="135">
        <v>202011101</v>
      </c>
      <c r="BP61" s="136">
        <v>29415</v>
      </c>
      <c r="BQ61" s="136">
        <v>0</v>
      </c>
      <c r="BS61" s="2">
        <v>202011101</v>
      </c>
      <c r="BT61" s="2">
        <v>29415</v>
      </c>
      <c r="BU61" s="2">
        <v>0</v>
      </c>
    </row>
    <row r="62" spans="1:73" x14ac:dyDescent="0.25">
      <c r="A62">
        <v>202040711</v>
      </c>
      <c r="B62" t="s">
        <v>779</v>
      </c>
      <c r="C62">
        <v>0</v>
      </c>
      <c r="E62">
        <v>0</v>
      </c>
      <c r="F62" t="s">
        <v>241</v>
      </c>
      <c r="G62">
        <v>0</v>
      </c>
      <c r="H62">
        <v>1948</v>
      </c>
      <c r="I62">
        <v>608983.76</v>
      </c>
      <c r="J62">
        <v>0</v>
      </c>
      <c r="K62">
        <v>0</v>
      </c>
      <c r="L62">
        <v>0</v>
      </c>
      <c r="M62">
        <v>0</v>
      </c>
      <c r="N62">
        <v>1948</v>
      </c>
      <c r="O62">
        <f t="shared" si="0"/>
        <v>0</v>
      </c>
      <c r="P62">
        <v>608983.76</v>
      </c>
      <c r="Q62">
        <v>312.62</v>
      </c>
      <c r="R62">
        <v>608983.76</v>
      </c>
      <c r="S62" t="s">
        <v>242</v>
      </c>
      <c r="T62" s="133">
        <v>41243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 t="s">
        <v>334</v>
      </c>
      <c r="AC62" t="s">
        <v>335</v>
      </c>
      <c r="AD62" t="s">
        <v>334</v>
      </c>
      <c r="AE62">
        <v>6</v>
      </c>
      <c r="AF62" t="s">
        <v>445</v>
      </c>
      <c r="AG62">
        <v>4</v>
      </c>
      <c r="AH62" t="s">
        <v>446</v>
      </c>
      <c r="AI62">
        <v>2</v>
      </c>
      <c r="AJ62" t="s">
        <v>447</v>
      </c>
      <c r="AK62">
        <v>0</v>
      </c>
      <c r="AL62" t="s">
        <v>241</v>
      </c>
      <c r="AO62">
        <v>202040711</v>
      </c>
      <c r="AP62">
        <v>359.6</v>
      </c>
      <c r="AQ62">
        <v>312.62</v>
      </c>
      <c r="AR62">
        <v>9</v>
      </c>
      <c r="AS62">
        <v>16</v>
      </c>
      <c r="AT62" t="s">
        <v>250</v>
      </c>
      <c r="AV62">
        <v>310</v>
      </c>
      <c r="AW62">
        <v>0</v>
      </c>
      <c r="AX62">
        <v>0</v>
      </c>
      <c r="AY62">
        <v>0</v>
      </c>
      <c r="AZ62">
        <v>0</v>
      </c>
      <c r="BA62">
        <v>890402797</v>
      </c>
      <c r="BB62" t="s">
        <v>742</v>
      </c>
      <c r="BD62" t="s">
        <v>779</v>
      </c>
      <c r="BE62">
        <v>0</v>
      </c>
      <c r="BF62">
        <v>0</v>
      </c>
      <c r="BG62">
        <v>1948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O62" s="135">
        <v>202011102</v>
      </c>
      <c r="BP62" s="136">
        <v>1807</v>
      </c>
      <c r="BQ62" s="136">
        <v>0</v>
      </c>
      <c r="BS62" s="2">
        <v>202011102</v>
      </c>
      <c r="BT62" s="2">
        <v>1807</v>
      </c>
      <c r="BU62" s="2">
        <v>0</v>
      </c>
    </row>
    <row r="63" spans="1:73" x14ac:dyDescent="0.25">
      <c r="A63">
        <v>202040331</v>
      </c>
      <c r="B63" t="s">
        <v>780</v>
      </c>
      <c r="C63">
        <v>0</v>
      </c>
      <c r="E63">
        <v>0</v>
      </c>
      <c r="F63" t="s">
        <v>241</v>
      </c>
      <c r="G63">
        <v>0</v>
      </c>
      <c r="H63">
        <v>18408</v>
      </c>
      <c r="I63">
        <v>6619516.7999999998</v>
      </c>
      <c r="J63">
        <v>0</v>
      </c>
      <c r="K63">
        <v>0</v>
      </c>
      <c r="L63">
        <v>0</v>
      </c>
      <c r="M63">
        <v>0</v>
      </c>
      <c r="N63">
        <v>18408</v>
      </c>
      <c r="O63">
        <f t="shared" si="0"/>
        <v>0</v>
      </c>
      <c r="P63">
        <v>6619516.7999999998</v>
      </c>
      <c r="Q63">
        <v>359.6</v>
      </c>
      <c r="R63">
        <v>6619516.7999999998</v>
      </c>
      <c r="S63" t="s">
        <v>242</v>
      </c>
      <c r="T63" s="133">
        <v>41243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 t="s">
        <v>334</v>
      </c>
      <c r="AC63" t="s">
        <v>335</v>
      </c>
      <c r="AD63" t="s">
        <v>334</v>
      </c>
      <c r="AE63">
        <v>6</v>
      </c>
      <c r="AF63" t="s">
        <v>445</v>
      </c>
      <c r="AG63">
        <v>4</v>
      </c>
      <c r="AH63" t="s">
        <v>446</v>
      </c>
      <c r="AI63">
        <v>2</v>
      </c>
      <c r="AJ63" t="s">
        <v>447</v>
      </c>
      <c r="AK63">
        <v>0</v>
      </c>
      <c r="AL63" t="s">
        <v>241</v>
      </c>
      <c r="AO63">
        <v>0</v>
      </c>
      <c r="AP63">
        <v>359.6</v>
      </c>
      <c r="AQ63">
        <v>359.6</v>
      </c>
      <c r="AR63">
        <v>9</v>
      </c>
      <c r="AS63">
        <v>16</v>
      </c>
      <c r="AT63" t="s">
        <v>250</v>
      </c>
      <c r="AV63">
        <v>310</v>
      </c>
      <c r="AW63">
        <v>0</v>
      </c>
      <c r="AX63">
        <v>0</v>
      </c>
      <c r="AY63">
        <v>0</v>
      </c>
      <c r="AZ63">
        <v>0</v>
      </c>
      <c r="BA63">
        <v>890402797</v>
      </c>
      <c r="BB63" t="s">
        <v>742</v>
      </c>
      <c r="BD63" t="s">
        <v>780</v>
      </c>
      <c r="BE63">
        <v>0</v>
      </c>
      <c r="BF63">
        <v>0</v>
      </c>
      <c r="BG63">
        <v>18408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O63" s="135">
        <v>202011103</v>
      </c>
      <c r="BP63" s="136">
        <v>10143</v>
      </c>
      <c r="BQ63" s="136">
        <v>0</v>
      </c>
      <c r="BS63" s="2">
        <v>202011103</v>
      </c>
      <c r="BT63" s="2">
        <v>10143</v>
      </c>
      <c r="BU63" s="2">
        <v>0</v>
      </c>
    </row>
    <row r="64" spans="1:73" x14ac:dyDescent="0.25">
      <c r="A64">
        <v>202040121</v>
      </c>
      <c r="B64" t="s">
        <v>781</v>
      </c>
      <c r="C64">
        <v>0</v>
      </c>
      <c r="E64">
        <v>0</v>
      </c>
      <c r="F64" t="s">
        <v>241</v>
      </c>
      <c r="G64">
        <v>0</v>
      </c>
      <c r="H64">
        <v>18464</v>
      </c>
      <c r="I64">
        <v>6639654.4000000004</v>
      </c>
      <c r="J64">
        <v>0</v>
      </c>
      <c r="K64">
        <v>0</v>
      </c>
      <c r="L64">
        <v>0</v>
      </c>
      <c r="M64">
        <v>0</v>
      </c>
      <c r="N64">
        <v>18464</v>
      </c>
      <c r="O64">
        <f t="shared" si="0"/>
        <v>0</v>
      </c>
      <c r="P64">
        <v>6639654.4000000004</v>
      </c>
      <c r="Q64">
        <v>359.6</v>
      </c>
      <c r="R64">
        <v>6639654.4000000004</v>
      </c>
      <c r="S64" t="s">
        <v>242</v>
      </c>
      <c r="T64" s="133">
        <v>41243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 t="s">
        <v>334</v>
      </c>
      <c r="AC64" t="s">
        <v>335</v>
      </c>
      <c r="AD64" t="s">
        <v>334</v>
      </c>
      <c r="AE64">
        <v>6</v>
      </c>
      <c r="AF64" t="s">
        <v>445</v>
      </c>
      <c r="AG64">
        <v>4</v>
      </c>
      <c r="AH64" t="s">
        <v>446</v>
      </c>
      <c r="AI64">
        <v>2</v>
      </c>
      <c r="AJ64" t="s">
        <v>447</v>
      </c>
      <c r="AK64">
        <v>0</v>
      </c>
      <c r="AL64" t="s">
        <v>241</v>
      </c>
      <c r="AO64">
        <v>0</v>
      </c>
      <c r="AP64">
        <v>359.6</v>
      </c>
      <c r="AQ64">
        <v>359.6</v>
      </c>
      <c r="AR64">
        <v>9</v>
      </c>
      <c r="AS64">
        <v>16</v>
      </c>
      <c r="AT64" t="s">
        <v>250</v>
      </c>
      <c r="AV64">
        <v>310</v>
      </c>
      <c r="AW64">
        <v>0</v>
      </c>
      <c r="AX64">
        <v>0</v>
      </c>
      <c r="AY64">
        <v>0</v>
      </c>
      <c r="AZ64">
        <v>0</v>
      </c>
      <c r="BA64">
        <v>890402797</v>
      </c>
      <c r="BB64" t="s">
        <v>742</v>
      </c>
      <c r="BD64" t="s">
        <v>781</v>
      </c>
      <c r="BE64">
        <v>0</v>
      </c>
      <c r="BF64">
        <v>0</v>
      </c>
      <c r="BG64">
        <v>18464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O64" s="135">
        <v>202011104</v>
      </c>
      <c r="BP64" s="136">
        <v>2869</v>
      </c>
      <c r="BQ64" s="136">
        <v>0</v>
      </c>
      <c r="BS64" s="2">
        <v>202011104</v>
      </c>
      <c r="BT64" s="2">
        <v>2869</v>
      </c>
      <c r="BU64" s="2">
        <v>0</v>
      </c>
    </row>
    <row r="65" spans="1:73" x14ac:dyDescent="0.25">
      <c r="A65">
        <v>202040141</v>
      </c>
      <c r="B65" t="s">
        <v>782</v>
      </c>
      <c r="C65">
        <v>0</v>
      </c>
      <c r="E65">
        <v>0</v>
      </c>
      <c r="F65" t="s">
        <v>241</v>
      </c>
      <c r="G65">
        <v>0</v>
      </c>
      <c r="H65">
        <v>5672</v>
      </c>
      <c r="I65">
        <v>2039651.2</v>
      </c>
      <c r="J65">
        <v>0</v>
      </c>
      <c r="K65">
        <v>0</v>
      </c>
      <c r="L65">
        <v>0</v>
      </c>
      <c r="M65">
        <v>0</v>
      </c>
      <c r="N65">
        <v>5672</v>
      </c>
      <c r="O65">
        <f t="shared" si="0"/>
        <v>0</v>
      </c>
      <c r="P65">
        <v>2039651.2</v>
      </c>
      <c r="Q65">
        <v>359.6</v>
      </c>
      <c r="R65">
        <v>2039651.2</v>
      </c>
      <c r="S65" t="s">
        <v>242</v>
      </c>
      <c r="T65" s="133">
        <v>41243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 t="s">
        <v>334</v>
      </c>
      <c r="AC65" t="s">
        <v>335</v>
      </c>
      <c r="AD65" t="s">
        <v>334</v>
      </c>
      <c r="AE65">
        <v>6</v>
      </c>
      <c r="AF65" t="s">
        <v>445</v>
      </c>
      <c r="AG65">
        <v>4</v>
      </c>
      <c r="AH65" t="s">
        <v>446</v>
      </c>
      <c r="AI65">
        <v>2</v>
      </c>
      <c r="AJ65" t="s">
        <v>447</v>
      </c>
      <c r="AK65">
        <v>0</v>
      </c>
      <c r="AL65" t="s">
        <v>241</v>
      </c>
      <c r="AO65">
        <v>0</v>
      </c>
      <c r="AP65">
        <v>359.6</v>
      </c>
      <c r="AQ65">
        <v>359.6</v>
      </c>
      <c r="AR65">
        <v>9</v>
      </c>
      <c r="AS65">
        <v>16</v>
      </c>
      <c r="AT65" t="s">
        <v>250</v>
      </c>
      <c r="AV65">
        <v>310</v>
      </c>
      <c r="AW65">
        <v>0</v>
      </c>
      <c r="AX65">
        <v>0</v>
      </c>
      <c r="AY65">
        <v>0</v>
      </c>
      <c r="AZ65">
        <v>0</v>
      </c>
      <c r="BA65">
        <v>890402797</v>
      </c>
      <c r="BB65" t="s">
        <v>742</v>
      </c>
      <c r="BD65" t="s">
        <v>782</v>
      </c>
      <c r="BE65">
        <v>0</v>
      </c>
      <c r="BF65">
        <v>0</v>
      </c>
      <c r="BG65">
        <v>5672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 s="135">
        <v>202011106</v>
      </c>
      <c r="BP65" s="136">
        <v>456</v>
      </c>
      <c r="BQ65" s="136">
        <v>0</v>
      </c>
      <c r="BS65" s="2">
        <v>202011106</v>
      </c>
      <c r="BT65" s="2">
        <v>456</v>
      </c>
      <c r="BU65" s="2">
        <v>0</v>
      </c>
    </row>
    <row r="66" spans="1:73" x14ac:dyDescent="0.25">
      <c r="A66">
        <v>202040131</v>
      </c>
      <c r="B66" t="s">
        <v>783</v>
      </c>
      <c r="C66">
        <v>0</v>
      </c>
      <c r="E66">
        <v>0</v>
      </c>
      <c r="F66" t="s">
        <v>241</v>
      </c>
      <c r="G66">
        <v>0</v>
      </c>
      <c r="H66">
        <v>3736</v>
      </c>
      <c r="I66">
        <v>1167948.32</v>
      </c>
      <c r="J66">
        <v>0</v>
      </c>
      <c r="K66">
        <v>0</v>
      </c>
      <c r="L66">
        <v>0</v>
      </c>
      <c r="M66">
        <v>0</v>
      </c>
      <c r="N66">
        <v>3736</v>
      </c>
      <c r="O66">
        <f t="shared" si="0"/>
        <v>0</v>
      </c>
      <c r="P66">
        <v>1167948.32</v>
      </c>
      <c r="Q66">
        <v>312.62</v>
      </c>
      <c r="R66">
        <v>1167948.32</v>
      </c>
      <c r="S66" t="s">
        <v>242</v>
      </c>
      <c r="T66" s="133">
        <v>41243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 t="s">
        <v>334</v>
      </c>
      <c r="AC66" t="s">
        <v>335</v>
      </c>
      <c r="AD66" t="s">
        <v>334</v>
      </c>
      <c r="AE66">
        <v>6</v>
      </c>
      <c r="AF66" t="s">
        <v>445</v>
      </c>
      <c r="AG66">
        <v>4</v>
      </c>
      <c r="AH66" t="s">
        <v>446</v>
      </c>
      <c r="AI66">
        <v>2</v>
      </c>
      <c r="AJ66" t="s">
        <v>447</v>
      </c>
      <c r="AK66">
        <v>0</v>
      </c>
      <c r="AL66" t="s">
        <v>241</v>
      </c>
      <c r="AO66">
        <v>0</v>
      </c>
      <c r="AP66">
        <v>359.6</v>
      </c>
      <c r="AQ66">
        <v>312.62</v>
      </c>
      <c r="AR66">
        <v>9</v>
      </c>
      <c r="AS66">
        <v>16</v>
      </c>
      <c r="AT66" t="s">
        <v>250</v>
      </c>
      <c r="AV66">
        <v>310</v>
      </c>
      <c r="AW66">
        <v>0</v>
      </c>
      <c r="AX66">
        <v>0</v>
      </c>
      <c r="AY66">
        <v>0</v>
      </c>
      <c r="AZ66">
        <v>0</v>
      </c>
      <c r="BA66">
        <v>890402797</v>
      </c>
      <c r="BB66" t="s">
        <v>742</v>
      </c>
      <c r="BD66" t="s">
        <v>783</v>
      </c>
      <c r="BE66">
        <v>0</v>
      </c>
      <c r="BF66">
        <v>0</v>
      </c>
      <c r="BG66">
        <v>3736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 s="135">
        <v>202020101</v>
      </c>
      <c r="BP66" s="136">
        <v>157</v>
      </c>
      <c r="BQ66" s="136">
        <v>0</v>
      </c>
      <c r="BS66" s="2">
        <v>202020101</v>
      </c>
      <c r="BT66" s="2">
        <v>157</v>
      </c>
      <c r="BU66" s="2">
        <v>0</v>
      </c>
    </row>
    <row r="67" spans="1:73" x14ac:dyDescent="0.25">
      <c r="A67">
        <v>202040111</v>
      </c>
      <c r="B67" t="s">
        <v>784</v>
      </c>
      <c r="C67">
        <v>0</v>
      </c>
      <c r="E67">
        <v>0</v>
      </c>
      <c r="F67" t="s">
        <v>241</v>
      </c>
      <c r="G67">
        <v>0</v>
      </c>
      <c r="H67">
        <v>7709</v>
      </c>
      <c r="I67">
        <v>2409987.58</v>
      </c>
      <c r="J67">
        <v>0</v>
      </c>
      <c r="K67">
        <v>0</v>
      </c>
      <c r="L67">
        <v>0</v>
      </c>
      <c r="M67">
        <v>0</v>
      </c>
      <c r="N67">
        <v>7709</v>
      </c>
      <c r="O67">
        <f t="shared" si="0"/>
        <v>0</v>
      </c>
      <c r="P67">
        <v>2409987.58</v>
      </c>
      <c r="Q67">
        <v>312.62</v>
      </c>
      <c r="R67">
        <v>2409987.58</v>
      </c>
      <c r="S67" t="s">
        <v>242</v>
      </c>
      <c r="T67" s="133">
        <v>41243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 t="s">
        <v>334</v>
      </c>
      <c r="AC67" t="s">
        <v>335</v>
      </c>
      <c r="AD67" t="s">
        <v>334</v>
      </c>
      <c r="AE67">
        <v>6</v>
      </c>
      <c r="AF67" t="s">
        <v>445</v>
      </c>
      <c r="AG67">
        <v>4</v>
      </c>
      <c r="AH67" t="s">
        <v>446</v>
      </c>
      <c r="AI67">
        <v>2</v>
      </c>
      <c r="AJ67" t="s">
        <v>447</v>
      </c>
      <c r="AK67">
        <v>0</v>
      </c>
      <c r="AL67" t="s">
        <v>241</v>
      </c>
      <c r="AO67">
        <v>202040111</v>
      </c>
      <c r="AP67">
        <v>359.6</v>
      </c>
      <c r="AQ67">
        <v>312.62</v>
      </c>
      <c r="AR67">
        <v>9</v>
      </c>
      <c r="AS67">
        <v>16</v>
      </c>
      <c r="AT67" t="s">
        <v>250</v>
      </c>
      <c r="AV67">
        <v>310</v>
      </c>
      <c r="AW67">
        <v>0</v>
      </c>
      <c r="AX67">
        <v>0</v>
      </c>
      <c r="AY67">
        <v>0</v>
      </c>
      <c r="AZ67">
        <v>0</v>
      </c>
      <c r="BA67">
        <v>890402797</v>
      </c>
      <c r="BB67" t="s">
        <v>742</v>
      </c>
      <c r="BD67" t="s">
        <v>785</v>
      </c>
      <c r="BE67">
        <v>0</v>
      </c>
      <c r="BF67">
        <v>0</v>
      </c>
      <c r="BG67">
        <v>7709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 s="135">
        <v>202020201</v>
      </c>
      <c r="BP67" s="136">
        <v>1165</v>
      </c>
      <c r="BQ67" s="136">
        <v>0</v>
      </c>
      <c r="BS67" s="2">
        <v>202020201</v>
      </c>
      <c r="BT67" s="2">
        <v>1165</v>
      </c>
      <c r="BU67" s="2">
        <v>0</v>
      </c>
    </row>
    <row r="68" spans="1:73" x14ac:dyDescent="0.25">
      <c r="A68">
        <v>202040421</v>
      </c>
      <c r="B68" t="s">
        <v>786</v>
      </c>
      <c r="C68">
        <v>0</v>
      </c>
      <c r="E68">
        <v>0</v>
      </c>
      <c r="F68" t="s">
        <v>241</v>
      </c>
      <c r="G68">
        <v>0</v>
      </c>
      <c r="H68">
        <v>5840</v>
      </c>
      <c r="I68">
        <v>2100064</v>
      </c>
      <c r="J68">
        <v>0</v>
      </c>
      <c r="K68">
        <v>0</v>
      </c>
      <c r="L68">
        <v>1300</v>
      </c>
      <c r="M68">
        <v>467480</v>
      </c>
      <c r="N68">
        <v>4540</v>
      </c>
      <c r="O68">
        <f t="shared" si="0"/>
        <v>0</v>
      </c>
      <c r="P68">
        <v>1632584</v>
      </c>
      <c r="Q68">
        <v>359.6</v>
      </c>
      <c r="R68">
        <v>1632584</v>
      </c>
      <c r="S68" t="s">
        <v>242</v>
      </c>
      <c r="T68" s="133">
        <v>41243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 t="s">
        <v>334</v>
      </c>
      <c r="AC68" t="s">
        <v>335</v>
      </c>
      <c r="AD68" t="s">
        <v>334</v>
      </c>
      <c r="AE68">
        <v>6</v>
      </c>
      <c r="AF68" t="s">
        <v>445</v>
      </c>
      <c r="AG68">
        <v>4</v>
      </c>
      <c r="AH68" t="s">
        <v>446</v>
      </c>
      <c r="AI68">
        <v>2</v>
      </c>
      <c r="AJ68" t="s">
        <v>447</v>
      </c>
      <c r="AK68">
        <v>0</v>
      </c>
      <c r="AL68" t="s">
        <v>241</v>
      </c>
      <c r="AO68">
        <v>0</v>
      </c>
      <c r="AP68">
        <v>359.6</v>
      </c>
      <c r="AQ68">
        <v>359.6</v>
      </c>
      <c r="AR68">
        <v>9</v>
      </c>
      <c r="AS68">
        <v>16</v>
      </c>
      <c r="AT68" t="s">
        <v>250</v>
      </c>
      <c r="AV68">
        <v>310</v>
      </c>
      <c r="AW68">
        <v>0</v>
      </c>
      <c r="AX68">
        <v>0</v>
      </c>
      <c r="AY68">
        <v>0</v>
      </c>
      <c r="AZ68">
        <v>0</v>
      </c>
      <c r="BA68">
        <v>890402797</v>
      </c>
      <c r="BB68" t="s">
        <v>742</v>
      </c>
      <c r="BD68" t="s">
        <v>786</v>
      </c>
      <c r="BE68">
        <v>0</v>
      </c>
      <c r="BF68">
        <v>0</v>
      </c>
      <c r="BG68">
        <v>4540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O68" s="135">
        <v>202020202</v>
      </c>
      <c r="BP68" s="136">
        <v>366</v>
      </c>
      <c r="BQ68" s="136">
        <v>0</v>
      </c>
      <c r="BS68" s="2">
        <v>202020202</v>
      </c>
      <c r="BT68" s="2">
        <v>366</v>
      </c>
      <c r="BU68" s="2">
        <v>0</v>
      </c>
    </row>
    <row r="69" spans="1:73" x14ac:dyDescent="0.25">
      <c r="A69">
        <v>202040212</v>
      </c>
      <c r="B69" t="s">
        <v>787</v>
      </c>
      <c r="C69">
        <v>0</v>
      </c>
      <c r="E69">
        <v>0</v>
      </c>
      <c r="F69" t="s">
        <v>241</v>
      </c>
      <c r="G69">
        <v>0</v>
      </c>
      <c r="H69">
        <v>2470</v>
      </c>
      <c r="I69">
        <v>3380936</v>
      </c>
      <c r="J69">
        <v>0</v>
      </c>
      <c r="K69">
        <v>0</v>
      </c>
      <c r="L69">
        <v>0</v>
      </c>
      <c r="M69">
        <v>0</v>
      </c>
      <c r="N69">
        <v>2470</v>
      </c>
      <c r="O69">
        <f t="shared" si="0"/>
        <v>0</v>
      </c>
      <c r="P69">
        <v>3380936</v>
      </c>
      <c r="Q69">
        <v>1368.8</v>
      </c>
      <c r="R69">
        <v>3380936</v>
      </c>
      <c r="S69" t="s">
        <v>242</v>
      </c>
      <c r="T69" s="133">
        <v>41243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 t="s">
        <v>334</v>
      </c>
      <c r="AC69" t="s">
        <v>335</v>
      </c>
      <c r="AD69" t="s">
        <v>334</v>
      </c>
      <c r="AE69">
        <v>6</v>
      </c>
      <c r="AF69" t="s">
        <v>445</v>
      </c>
      <c r="AG69">
        <v>4</v>
      </c>
      <c r="AH69" t="s">
        <v>446</v>
      </c>
      <c r="AI69">
        <v>2</v>
      </c>
      <c r="AJ69" t="s">
        <v>447</v>
      </c>
      <c r="AK69">
        <v>0</v>
      </c>
      <c r="AL69" t="s">
        <v>241</v>
      </c>
      <c r="AO69">
        <v>0</v>
      </c>
      <c r="AP69">
        <v>1368.8</v>
      </c>
      <c r="AQ69">
        <v>1368.8</v>
      </c>
      <c r="AR69">
        <v>9</v>
      </c>
      <c r="AS69">
        <v>16</v>
      </c>
      <c r="AT69" t="s">
        <v>250</v>
      </c>
      <c r="AV69">
        <v>1180</v>
      </c>
      <c r="AW69">
        <v>0</v>
      </c>
      <c r="AX69">
        <v>0</v>
      </c>
      <c r="AY69">
        <v>0</v>
      </c>
      <c r="AZ69">
        <v>0</v>
      </c>
      <c r="BA69">
        <v>890402797</v>
      </c>
      <c r="BB69" t="s">
        <v>742</v>
      </c>
      <c r="BD69" t="s">
        <v>787</v>
      </c>
      <c r="BE69">
        <v>0</v>
      </c>
      <c r="BF69">
        <v>0</v>
      </c>
      <c r="BG69">
        <v>2470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 s="135">
        <v>202030111</v>
      </c>
      <c r="BP69" s="136">
        <v>1304</v>
      </c>
      <c r="BQ69" s="136">
        <v>0</v>
      </c>
      <c r="BS69" s="2">
        <v>202030111</v>
      </c>
      <c r="BT69" s="2">
        <v>1304</v>
      </c>
      <c r="BU69" s="2">
        <v>0</v>
      </c>
    </row>
    <row r="70" spans="1:73" x14ac:dyDescent="0.25">
      <c r="A70">
        <v>202040312</v>
      </c>
      <c r="B70" t="s">
        <v>788</v>
      </c>
      <c r="C70">
        <v>0</v>
      </c>
      <c r="E70">
        <v>0</v>
      </c>
      <c r="F70" t="s">
        <v>241</v>
      </c>
      <c r="G70">
        <v>0</v>
      </c>
      <c r="H70">
        <v>498</v>
      </c>
      <c r="I70">
        <v>406975.56</v>
      </c>
      <c r="J70">
        <v>0</v>
      </c>
      <c r="K70">
        <v>0</v>
      </c>
      <c r="L70">
        <v>0</v>
      </c>
      <c r="M70">
        <v>0</v>
      </c>
      <c r="N70">
        <v>498</v>
      </c>
      <c r="O70">
        <f t="shared" ref="O70:O133" si="1">+N70*BI70</f>
        <v>0</v>
      </c>
      <c r="P70">
        <v>406975.56</v>
      </c>
      <c r="Q70">
        <v>817.22</v>
      </c>
      <c r="R70">
        <v>406975.56</v>
      </c>
      <c r="S70" t="s">
        <v>242</v>
      </c>
      <c r="T70" s="133">
        <v>41243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 t="s">
        <v>334</v>
      </c>
      <c r="AC70" t="s">
        <v>335</v>
      </c>
      <c r="AD70" t="s">
        <v>334</v>
      </c>
      <c r="AE70">
        <v>6</v>
      </c>
      <c r="AF70" t="s">
        <v>445</v>
      </c>
      <c r="AG70">
        <v>4</v>
      </c>
      <c r="AH70" t="s">
        <v>446</v>
      </c>
      <c r="AI70">
        <v>2</v>
      </c>
      <c r="AJ70" t="s">
        <v>447</v>
      </c>
      <c r="AK70">
        <v>0</v>
      </c>
      <c r="AL70" t="s">
        <v>241</v>
      </c>
      <c r="AO70">
        <v>0</v>
      </c>
      <c r="AP70">
        <v>1368.8</v>
      </c>
      <c r="AQ70">
        <v>817.22</v>
      </c>
      <c r="AR70">
        <v>9</v>
      </c>
      <c r="AS70">
        <v>16</v>
      </c>
      <c r="AT70" t="s">
        <v>250</v>
      </c>
      <c r="AV70">
        <v>1180</v>
      </c>
      <c r="AW70">
        <v>0</v>
      </c>
      <c r="AX70">
        <v>0</v>
      </c>
      <c r="AY70">
        <v>0</v>
      </c>
      <c r="AZ70">
        <v>0</v>
      </c>
      <c r="BA70">
        <v>890402797</v>
      </c>
      <c r="BB70" t="s">
        <v>742</v>
      </c>
      <c r="BD70" t="s">
        <v>789</v>
      </c>
      <c r="BE70">
        <v>0</v>
      </c>
      <c r="BF70">
        <v>0</v>
      </c>
      <c r="BG70">
        <v>498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O70" s="135">
        <v>202030112</v>
      </c>
      <c r="BP70" s="136">
        <v>660</v>
      </c>
      <c r="BQ70" s="136">
        <v>0</v>
      </c>
      <c r="BS70" s="2">
        <v>202030112</v>
      </c>
      <c r="BT70" s="2">
        <v>660</v>
      </c>
      <c r="BU70" s="2">
        <v>0</v>
      </c>
    </row>
    <row r="71" spans="1:73" x14ac:dyDescent="0.25">
      <c r="A71">
        <v>202040332</v>
      </c>
      <c r="B71" t="s">
        <v>790</v>
      </c>
      <c r="C71">
        <v>0</v>
      </c>
      <c r="E71">
        <v>0</v>
      </c>
      <c r="F71" t="s">
        <v>241</v>
      </c>
      <c r="G71">
        <v>0</v>
      </c>
      <c r="H71">
        <v>5070</v>
      </c>
      <c r="I71">
        <v>6939816</v>
      </c>
      <c r="J71">
        <v>0</v>
      </c>
      <c r="K71">
        <v>0</v>
      </c>
      <c r="L71">
        <v>0</v>
      </c>
      <c r="M71">
        <v>0</v>
      </c>
      <c r="N71">
        <v>5070</v>
      </c>
      <c r="O71">
        <f t="shared" si="1"/>
        <v>0</v>
      </c>
      <c r="P71">
        <v>6939816</v>
      </c>
      <c r="Q71">
        <v>1368.8</v>
      </c>
      <c r="R71">
        <v>6939816</v>
      </c>
      <c r="S71" t="s">
        <v>242</v>
      </c>
      <c r="T71" s="133">
        <v>41243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 t="s">
        <v>334</v>
      </c>
      <c r="AC71" t="s">
        <v>335</v>
      </c>
      <c r="AD71" t="s">
        <v>334</v>
      </c>
      <c r="AE71">
        <v>6</v>
      </c>
      <c r="AF71" t="s">
        <v>445</v>
      </c>
      <c r="AG71">
        <v>4</v>
      </c>
      <c r="AH71" t="s">
        <v>446</v>
      </c>
      <c r="AI71">
        <v>2</v>
      </c>
      <c r="AJ71" t="s">
        <v>447</v>
      </c>
      <c r="AK71">
        <v>0</v>
      </c>
      <c r="AL71" t="s">
        <v>241</v>
      </c>
      <c r="AO71">
        <v>0</v>
      </c>
      <c r="AP71">
        <v>1368.8</v>
      </c>
      <c r="AQ71">
        <v>1368.8</v>
      </c>
      <c r="AR71">
        <v>9</v>
      </c>
      <c r="AS71">
        <v>16</v>
      </c>
      <c r="AT71" t="s">
        <v>250</v>
      </c>
      <c r="AV71">
        <v>1180</v>
      </c>
      <c r="AW71">
        <v>0</v>
      </c>
      <c r="AX71">
        <v>0</v>
      </c>
      <c r="AY71">
        <v>0</v>
      </c>
      <c r="AZ71">
        <v>0</v>
      </c>
      <c r="BA71">
        <v>890402797</v>
      </c>
      <c r="BB71" t="s">
        <v>742</v>
      </c>
      <c r="BD71" t="s">
        <v>790</v>
      </c>
      <c r="BE71">
        <v>0</v>
      </c>
      <c r="BF71">
        <v>0</v>
      </c>
      <c r="BG71">
        <v>5070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O71" s="135">
        <v>202030113</v>
      </c>
      <c r="BP71" s="136">
        <v>779</v>
      </c>
      <c r="BQ71" s="136">
        <v>0</v>
      </c>
      <c r="BS71" s="2">
        <v>202030113</v>
      </c>
      <c r="BT71" s="2">
        <v>779</v>
      </c>
      <c r="BU71" s="2">
        <v>0</v>
      </c>
    </row>
    <row r="72" spans="1:73" x14ac:dyDescent="0.25">
      <c r="A72">
        <v>202040142</v>
      </c>
      <c r="B72" t="s">
        <v>791</v>
      </c>
      <c r="C72">
        <v>0</v>
      </c>
      <c r="E72">
        <v>0</v>
      </c>
      <c r="F72" t="s">
        <v>241</v>
      </c>
      <c r="G72">
        <v>0</v>
      </c>
      <c r="H72">
        <v>200</v>
      </c>
      <c r="I72">
        <v>273760</v>
      </c>
      <c r="J72">
        <v>0</v>
      </c>
      <c r="K72">
        <v>0</v>
      </c>
      <c r="L72">
        <v>0</v>
      </c>
      <c r="M72">
        <v>0</v>
      </c>
      <c r="N72">
        <v>200</v>
      </c>
      <c r="O72">
        <f t="shared" si="1"/>
        <v>0</v>
      </c>
      <c r="P72">
        <v>273760</v>
      </c>
      <c r="Q72">
        <v>1368.8</v>
      </c>
      <c r="R72">
        <v>273760</v>
      </c>
      <c r="S72" t="s">
        <v>242</v>
      </c>
      <c r="T72" s="133">
        <v>41243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 t="s">
        <v>334</v>
      </c>
      <c r="AC72" t="s">
        <v>335</v>
      </c>
      <c r="AD72" t="s">
        <v>334</v>
      </c>
      <c r="AE72">
        <v>6</v>
      </c>
      <c r="AF72" t="s">
        <v>445</v>
      </c>
      <c r="AG72">
        <v>4</v>
      </c>
      <c r="AH72" t="s">
        <v>446</v>
      </c>
      <c r="AI72">
        <v>2</v>
      </c>
      <c r="AJ72" t="s">
        <v>447</v>
      </c>
      <c r="AK72">
        <v>0</v>
      </c>
      <c r="AL72" t="s">
        <v>241</v>
      </c>
      <c r="AO72">
        <v>0</v>
      </c>
      <c r="AP72">
        <v>1368.8</v>
      </c>
      <c r="AQ72">
        <v>1368.8</v>
      </c>
      <c r="AR72">
        <v>9</v>
      </c>
      <c r="AS72">
        <v>16</v>
      </c>
      <c r="AT72" t="s">
        <v>250</v>
      </c>
      <c r="AV72">
        <v>1180</v>
      </c>
      <c r="AW72">
        <v>0</v>
      </c>
      <c r="AX72">
        <v>0</v>
      </c>
      <c r="AY72">
        <v>0</v>
      </c>
      <c r="AZ72">
        <v>0</v>
      </c>
      <c r="BA72">
        <v>890402797</v>
      </c>
      <c r="BB72" t="s">
        <v>742</v>
      </c>
      <c r="BD72" t="s">
        <v>791</v>
      </c>
      <c r="BE72">
        <v>0</v>
      </c>
      <c r="BF72">
        <v>0</v>
      </c>
      <c r="BG72">
        <v>200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O72" s="135">
        <v>202040111</v>
      </c>
      <c r="BP72" s="136">
        <v>7709</v>
      </c>
      <c r="BQ72" s="136">
        <v>0</v>
      </c>
      <c r="BS72" s="2">
        <v>202040111</v>
      </c>
      <c r="BT72" s="2">
        <v>7709</v>
      </c>
      <c r="BU72" s="2">
        <v>0</v>
      </c>
    </row>
    <row r="73" spans="1:73" x14ac:dyDescent="0.25">
      <c r="A73">
        <v>202040132</v>
      </c>
      <c r="B73" t="s">
        <v>792</v>
      </c>
      <c r="C73">
        <v>0</v>
      </c>
      <c r="E73">
        <v>0</v>
      </c>
      <c r="F73" t="s">
        <v>241</v>
      </c>
      <c r="G73">
        <v>0</v>
      </c>
      <c r="H73">
        <v>921</v>
      </c>
      <c r="I73">
        <v>752659.62</v>
      </c>
      <c r="J73">
        <v>0</v>
      </c>
      <c r="K73">
        <v>0</v>
      </c>
      <c r="L73">
        <v>0</v>
      </c>
      <c r="M73">
        <v>0</v>
      </c>
      <c r="N73">
        <v>921</v>
      </c>
      <c r="O73">
        <f t="shared" si="1"/>
        <v>0</v>
      </c>
      <c r="P73">
        <v>752659.62</v>
      </c>
      <c r="Q73">
        <v>817.22</v>
      </c>
      <c r="R73">
        <v>752659.62</v>
      </c>
      <c r="S73" t="s">
        <v>242</v>
      </c>
      <c r="T73" s="133">
        <v>41243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 t="s">
        <v>334</v>
      </c>
      <c r="AC73" t="s">
        <v>335</v>
      </c>
      <c r="AD73" t="s">
        <v>334</v>
      </c>
      <c r="AE73">
        <v>6</v>
      </c>
      <c r="AF73" t="s">
        <v>445</v>
      </c>
      <c r="AG73">
        <v>4</v>
      </c>
      <c r="AH73" t="s">
        <v>446</v>
      </c>
      <c r="AI73">
        <v>2</v>
      </c>
      <c r="AJ73" t="s">
        <v>447</v>
      </c>
      <c r="AK73">
        <v>0</v>
      </c>
      <c r="AL73" t="s">
        <v>241</v>
      </c>
      <c r="AO73">
        <v>0</v>
      </c>
      <c r="AP73">
        <v>1368.8</v>
      </c>
      <c r="AQ73">
        <v>817.22</v>
      </c>
      <c r="AR73">
        <v>9</v>
      </c>
      <c r="AS73">
        <v>16</v>
      </c>
      <c r="AT73" t="s">
        <v>250</v>
      </c>
      <c r="AV73">
        <v>1180</v>
      </c>
      <c r="AW73">
        <v>0</v>
      </c>
      <c r="AX73">
        <v>0</v>
      </c>
      <c r="AY73">
        <v>0</v>
      </c>
      <c r="AZ73">
        <v>0</v>
      </c>
      <c r="BA73">
        <v>890402797</v>
      </c>
      <c r="BB73" t="s">
        <v>742</v>
      </c>
      <c r="BD73" t="s">
        <v>793</v>
      </c>
      <c r="BE73">
        <v>0</v>
      </c>
      <c r="BF73">
        <v>0</v>
      </c>
      <c r="BG73">
        <v>921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 s="135">
        <v>202040112</v>
      </c>
      <c r="BP73" s="136">
        <v>2171</v>
      </c>
      <c r="BQ73" s="136">
        <v>0</v>
      </c>
      <c r="BS73" s="2">
        <v>202040112</v>
      </c>
      <c r="BT73" s="2">
        <v>2171</v>
      </c>
      <c r="BU73" s="2">
        <v>0</v>
      </c>
    </row>
    <row r="74" spans="1:73" x14ac:dyDescent="0.25">
      <c r="A74">
        <v>202040122</v>
      </c>
      <c r="B74" t="s">
        <v>794</v>
      </c>
      <c r="C74">
        <v>0</v>
      </c>
      <c r="E74">
        <v>0</v>
      </c>
      <c r="F74" t="s">
        <v>241</v>
      </c>
      <c r="G74">
        <v>0</v>
      </c>
      <c r="H74">
        <v>2452</v>
      </c>
      <c r="I74">
        <v>3356297.6</v>
      </c>
      <c r="J74">
        <v>0</v>
      </c>
      <c r="K74">
        <v>0</v>
      </c>
      <c r="L74">
        <v>0</v>
      </c>
      <c r="M74">
        <v>0</v>
      </c>
      <c r="N74">
        <v>2452</v>
      </c>
      <c r="O74">
        <f t="shared" si="1"/>
        <v>0</v>
      </c>
      <c r="P74">
        <v>3356297.6</v>
      </c>
      <c r="Q74">
        <v>1368.8</v>
      </c>
      <c r="R74">
        <v>3356297.6</v>
      </c>
      <c r="S74" t="s">
        <v>242</v>
      </c>
      <c r="T74" s="133">
        <v>41243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 t="s">
        <v>334</v>
      </c>
      <c r="AC74" t="s">
        <v>335</v>
      </c>
      <c r="AD74" t="s">
        <v>334</v>
      </c>
      <c r="AE74">
        <v>6</v>
      </c>
      <c r="AF74" t="s">
        <v>445</v>
      </c>
      <c r="AG74">
        <v>4</v>
      </c>
      <c r="AH74" t="s">
        <v>446</v>
      </c>
      <c r="AI74">
        <v>2</v>
      </c>
      <c r="AJ74" t="s">
        <v>447</v>
      </c>
      <c r="AK74">
        <v>0</v>
      </c>
      <c r="AL74" t="s">
        <v>241</v>
      </c>
      <c r="AO74">
        <v>0</v>
      </c>
      <c r="AP74">
        <v>1368.8</v>
      </c>
      <c r="AQ74">
        <v>1368.8</v>
      </c>
      <c r="AR74">
        <v>9</v>
      </c>
      <c r="AS74">
        <v>16</v>
      </c>
      <c r="AT74" t="s">
        <v>250</v>
      </c>
      <c r="AV74">
        <v>1180</v>
      </c>
      <c r="AW74">
        <v>0</v>
      </c>
      <c r="AX74">
        <v>0</v>
      </c>
      <c r="AY74">
        <v>0</v>
      </c>
      <c r="AZ74">
        <v>0</v>
      </c>
      <c r="BA74">
        <v>890402797</v>
      </c>
      <c r="BB74" t="s">
        <v>742</v>
      </c>
      <c r="BD74" t="s">
        <v>795</v>
      </c>
      <c r="BE74">
        <v>0</v>
      </c>
      <c r="BF74">
        <v>0</v>
      </c>
      <c r="BG74">
        <v>2452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O74" s="135">
        <v>202040121</v>
      </c>
      <c r="BP74" s="136">
        <v>18464</v>
      </c>
      <c r="BQ74" s="136">
        <v>0</v>
      </c>
      <c r="BS74" s="2">
        <v>202040121</v>
      </c>
      <c r="BT74" s="2">
        <v>18464</v>
      </c>
      <c r="BU74" s="2">
        <v>0</v>
      </c>
    </row>
    <row r="75" spans="1:73" x14ac:dyDescent="0.25">
      <c r="A75">
        <v>202040112</v>
      </c>
      <c r="B75" t="s">
        <v>796</v>
      </c>
      <c r="C75">
        <v>0</v>
      </c>
      <c r="E75">
        <v>0</v>
      </c>
      <c r="F75" t="s">
        <v>241</v>
      </c>
      <c r="G75">
        <v>0</v>
      </c>
      <c r="H75">
        <v>2171</v>
      </c>
      <c r="I75">
        <v>1774184.62</v>
      </c>
      <c r="J75">
        <v>0</v>
      </c>
      <c r="K75">
        <v>0</v>
      </c>
      <c r="L75">
        <v>0</v>
      </c>
      <c r="M75">
        <v>0</v>
      </c>
      <c r="N75">
        <v>2171</v>
      </c>
      <c r="O75">
        <f t="shared" si="1"/>
        <v>0</v>
      </c>
      <c r="P75">
        <v>1774184.62</v>
      </c>
      <c r="Q75">
        <v>817.22</v>
      </c>
      <c r="R75">
        <v>1774184.62</v>
      </c>
      <c r="S75" t="s">
        <v>242</v>
      </c>
      <c r="T75" s="133">
        <v>41243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 t="s">
        <v>334</v>
      </c>
      <c r="AC75" t="s">
        <v>335</v>
      </c>
      <c r="AD75" t="s">
        <v>334</v>
      </c>
      <c r="AE75">
        <v>6</v>
      </c>
      <c r="AF75" t="s">
        <v>445</v>
      </c>
      <c r="AG75">
        <v>4</v>
      </c>
      <c r="AH75" t="s">
        <v>446</v>
      </c>
      <c r="AI75">
        <v>2</v>
      </c>
      <c r="AJ75" t="s">
        <v>447</v>
      </c>
      <c r="AK75">
        <v>0</v>
      </c>
      <c r="AL75" t="s">
        <v>241</v>
      </c>
      <c r="AO75">
        <v>202040112</v>
      </c>
      <c r="AP75">
        <v>1368.8</v>
      </c>
      <c r="AQ75">
        <v>817.22</v>
      </c>
      <c r="AR75">
        <v>9</v>
      </c>
      <c r="AS75">
        <v>16</v>
      </c>
      <c r="AT75" t="s">
        <v>250</v>
      </c>
      <c r="AV75">
        <v>1180</v>
      </c>
      <c r="AW75">
        <v>0</v>
      </c>
      <c r="AX75">
        <v>0</v>
      </c>
      <c r="AY75">
        <v>0</v>
      </c>
      <c r="AZ75">
        <v>0</v>
      </c>
      <c r="BA75">
        <v>890402797</v>
      </c>
      <c r="BB75" t="s">
        <v>742</v>
      </c>
      <c r="BD75" t="s">
        <v>797</v>
      </c>
      <c r="BE75">
        <v>0</v>
      </c>
      <c r="BF75">
        <v>0</v>
      </c>
      <c r="BG75">
        <v>2171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O75" s="135">
        <v>202040122</v>
      </c>
      <c r="BP75" s="136">
        <v>2452</v>
      </c>
      <c r="BQ75" s="136">
        <v>0</v>
      </c>
      <c r="BS75" s="2">
        <v>202040122</v>
      </c>
      <c r="BT75" s="2">
        <v>2452</v>
      </c>
      <c r="BU75" s="2">
        <v>0</v>
      </c>
    </row>
    <row r="76" spans="1:73" x14ac:dyDescent="0.25">
      <c r="A76">
        <v>202040422</v>
      </c>
      <c r="B76" t="s">
        <v>798</v>
      </c>
      <c r="C76">
        <v>0</v>
      </c>
      <c r="E76">
        <v>0</v>
      </c>
      <c r="F76" t="s">
        <v>241</v>
      </c>
      <c r="G76">
        <v>0</v>
      </c>
      <c r="H76">
        <v>1460</v>
      </c>
      <c r="I76">
        <v>1998448</v>
      </c>
      <c r="J76">
        <v>0</v>
      </c>
      <c r="K76">
        <v>0</v>
      </c>
      <c r="L76">
        <v>650</v>
      </c>
      <c r="M76">
        <v>889720</v>
      </c>
      <c r="N76">
        <v>810</v>
      </c>
      <c r="O76">
        <f t="shared" si="1"/>
        <v>0</v>
      </c>
      <c r="P76">
        <v>1108728</v>
      </c>
      <c r="Q76">
        <v>1368.8</v>
      </c>
      <c r="R76">
        <v>1108728</v>
      </c>
      <c r="S76" t="s">
        <v>242</v>
      </c>
      <c r="T76" s="133">
        <v>41243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 t="s">
        <v>334</v>
      </c>
      <c r="AC76" t="s">
        <v>335</v>
      </c>
      <c r="AD76" t="s">
        <v>334</v>
      </c>
      <c r="AE76">
        <v>6</v>
      </c>
      <c r="AF76" t="s">
        <v>445</v>
      </c>
      <c r="AG76">
        <v>4</v>
      </c>
      <c r="AH76" t="s">
        <v>446</v>
      </c>
      <c r="AI76">
        <v>2</v>
      </c>
      <c r="AJ76" t="s">
        <v>447</v>
      </c>
      <c r="AK76">
        <v>0</v>
      </c>
      <c r="AL76" t="s">
        <v>241</v>
      </c>
      <c r="AO76">
        <v>0</v>
      </c>
      <c r="AP76">
        <v>1368.8</v>
      </c>
      <c r="AQ76">
        <v>1368.8</v>
      </c>
      <c r="AR76">
        <v>9</v>
      </c>
      <c r="AS76">
        <v>16</v>
      </c>
      <c r="AT76" t="s">
        <v>250</v>
      </c>
      <c r="AV76">
        <v>1180</v>
      </c>
      <c r="AW76">
        <v>0</v>
      </c>
      <c r="AX76">
        <v>0</v>
      </c>
      <c r="AY76">
        <v>0</v>
      </c>
      <c r="AZ76">
        <v>0</v>
      </c>
      <c r="BA76">
        <v>890402797</v>
      </c>
      <c r="BB76" t="s">
        <v>742</v>
      </c>
      <c r="BD76" t="s">
        <v>798</v>
      </c>
      <c r="BE76">
        <v>0</v>
      </c>
      <c r="BF76">
        <v>0</v>
      </c>
      <c r="BG76">
        <v>810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O76" s="135">
        <v>202040131</v>
      </c>
      <c r="BP76" s="136">
        <v>3736</v>
      </c>
      <c r="BQ76" s="136">
        <v>0</v>
      </c>
      <c r="BS76" s="2">
        <v>202040131</v>
      </c>
      <c r="BT76" s="2">
        <v>3736</v>
      </c>
      <c r="BU76" s="2">
        <v>0</v>
      </c>
    </row>
    <row r="77" spans="1:73" x14ac:dyDescent="0.25">
      <c r="A77">
        <v>202010912</v>
      </c>
      <c r="B77" t="s">
        <v>799</v>
      </c>
      <c r="C77">
        <v>0</v>
      </c>
      <c r="E77">
        <v>0</v>
      </c>
      <c r="F77" t="s">
        <v>241</v>
      </c>
      <c r="G77">
        <v>0</v>
      </c>
      <c r="H77">
        <v>0</v>
      </c>
      <c r="I77">
        <v>0</v>
      </c>
      <c r="J77">
        <v>645</v>
      </c>
      <c r="K77">
        <v>1050472.8</v>
      </c>
      <c r="L77">
        <v>0</v>
      </c>
      <c r="M77">
        <v>0</v>
      </c>
      <c r="N77">
        <v>645</v>
      </c>
      <c r="O77">
        <f t="shared" si="1"/>
        <v>0</v>
      </c>
      <c r="P77">
        <v>1050472.8</v>
      </c>
      <c r="Q77">
        <v>1628.64</v>
      </c>
      <c r="R77">
        <v>1050472.8</v>
      </c>
      <c r="S77" t="s">
        <v>242</v>
      </c>
      <c r="T77" s="133">
        <v>41345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 t="s">
        <v>334</v>
      </c>
      <c r="AC77" t="s">
        <v>335</v>
      </c>
      <c r="AD77" t="s">
        <v>334</v>
      </c>
      <c r="AE77">
        <v>6</v>
      </c>
      <c r="AF77" t="s">
        <v>445</v>
      </c>
      <c r="AG77">
        <v>4</v>
      </c>
      <c r="AH77" t="s">
        <v>446</v>
      </c>
      <c r="AI77">
        <v>2</v>
      </c>
      <c r="AJ77" t="s">
        <v>447</v>
      </c>
      <c r="AK77">
        <v>0</v>
      </c>
      <c r="AL77" t="s">
        <v>241</v>
      </c>
      <c r="AO77">
        <v>202010912</v>
      </c>
      <c r="AP77">
        <v>1628.64</v>
      </c>
      <c r="AQ77">
        <v>1628.64</v>
      </c>
      <c r="AR77">
        <v>9</v>
      </c>
      <c r="AS77">
        <v>16</v>
      </c>
      <c r="AT77" t="s">
        <v>250</v>
      </c>
      <c r="AV77">
        <v>1404</v>
      </c>
      <c r="AW77">
        <v>0</v>
      </c>
      <c r="AX77">
        <v>0</v>
      </c>
      <c r="AY77">
        <v>0</v>
      </c>
      <c r="AZ77">
        <v>0</v>
      </c>
      <c r="BA77">
        <v>830010717</v>
      </c>
      <c r="BB77" t="s">
        <v>448</v>
      </c>
      <c r="BD77" t="s">
        <v>800</v>
      </c>
      <c r="BE77">
        <v>0</v>
      </c>
      <c r="BF77">
        <v>0</v>
      </c>
      <c r="BG77">
        <v>645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O77" s="135">
        <v>202040132</v>
      </c>
      <c r="BP77" s="136">
        <v>921</v>
      </c>
      <c r="BQ77" s="136">
        <v>0</v>
      </c>
      <c r="BS77" s="2">
        <v>202040132</v>
      </c>
      <c r="BT77" s="2">
        <v>921</v>
      </c>
      <c r="BU77" s="2">
        <v>0</v>
      </c>
    </row>
    <row r="78" spans="1:73" x14ac:dyDescent="0.25">
      <c r="A78">
        <v>202010312</v>
      </c>
      <c r="B78" t="s">
        <v>801</v>
      </c>
      <c r="C78">
        <v>0</v>
      </c>
      <c r="E78">
        <v>0</v>
      </c>
      <c r="F78" t="s">
        <v>241</v>
      </c>
      <c r="G78">
        <v>0</v>
      </c>
      <c r="H78">
        <v>9</v>
      </c>
      <c r="I78">
        <v>14657.76</v>
      </c>
      <c r="J78">
        <v>0</v>
      </c>
      <c r="K78">
        <v>0</v>
      </c>
      <c r="L78">
        <v>0</v>
      </c>
      <c r="M78">
        <v>0</v>
      </c>
      <c r="N78">
        <v>9</v>
      </c>
      <c r="O78">
        <f t="shared" si="1"/>
        <v>0</v>
      </c>
      <c r="P78">
        <v>14657.76</v>
      </c>
      <c r="Q78">
        <v>1628.64</v>
      </c>
      <c r="R78">
        <v>14657.76</v>
      </c>
      <c r="S78" t="s">
        <v>242</v>
      </c>
      <c r="T78" s="133">
        <v>41229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 t="s">
        <v>334</v>
      </c>
      <c r="AC78" t="s">
        <v>335</v>
      </c>
      <c r="AD78" t="s">
        <v>334</v>
      </c>
      <c r="AE78">
        <v>6</v>
      </c>
      <c r="AF78" t="s">
        <v>445</v>
      </c>
      <c r="AG78">
        <v>4</v>
      </c>
      <c r="AH78" t="s">
        <v>446</v>
      </c>
      <c r="AI78">
        <v>2</v>
      </c>
      <c r="AJ78" t="s">
        <v>447</v>
      </c>
      <c r="AK78">
        <v>0</v>
      </c>
      <c r="AL78" t="s">
        <v>241</v>
      </c>
      <c r="AO78">
        <v>202010312</v>
      </c>
      <c r="AP78">
        <v>1628.64</v>
      </c>
      <c r="AQ78">
        <v>1628.64</v>
      </c>
      <c r="AR78">
        <v>9</v>
      </c>
      <c r="AS78">
        <v>16</v>
      </c>
      <c r="AT78" t="s">
        <v>250</v>
      </c>
      <c r="AV78">
        <v>1404</v>
      </c>
      <c r="AW78">
        <v>0</v>
      </c>
      <c r="AX78">
        <v>0</v>
      </c>
      <c r="AY78">
        <v>0</v>
      </c>
      <c r="AZ78">
        <v>0</v>
      </c>
      <c r="BA78">
        <v>830010717</v>
      </c>
      <c r="BB78" t="s">
        <v>448</v>
      </c>
      <c r="BD78" t="s">
        <v>802</v>
      </c>
      <c r="BE78">
        <v>0</v>
      </c>
      <c r="BF78">
        <v>0</v>
      </c>
      <c r="BG78">
        <v>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O78" s="135">
        <v>202040141</v>
      </c>
      <c r="BP78" s="136">
        <v>5672</v>
      </c>
      <c r="BQ78" s="136">
        <v>0</v>
      </c>
      <c r="BS78" s="2">
        <v>202040141</v>
      </c>
      <c r="BT78" s="2">
        <v>5672</v>
      </c>
      <c r="BU78" s="2">
        <v>0</v>
      </c>
    </row>
    <row r="79" spans="1:73" x14ac:dyDescent="0.25">
      <c r="A79">
        <v>202010332</v>
      </c>
      <c r="B79" t="s">
        <v>803</v>
      </c>
      <c r="C79">
        <v>0</v>
      </c>
      <c r="E79">
        <v>0</v>
      </c>
      <c r="F79" t="s">
        <v>241</v>
      </c>
      <c r="G79">
        <v>0</v>
      </c>
      <c r="H79">
        <v>506</v>
      </c>
      <c r="I79">
        <v>824091.84</v>
      </c>
      <c r="J79">
        <v>660</v>
      </c>
      <c r="K79">
        <v>1074902.3999999999</v>
      </c>
      <c r="L79">
        <v>0</v>
      </c>
      <c r="M79">
        <v>0</v>
      </c>
      <c r="N79">
        <v>1166</v>
      </c>
      <c r="O79">
        <f t="shared" si="1"/>
        <v>0</v>
      </c>
      <c r="P79">
        <v>1898994.24</v>
      </c>
      <c r="Q79">
        <v>1628.64</v>
      </c>
      <c r="R79">
        <v>1898994.24</v>
      </c>
      <c r="S79" t="s">
        <v>242</v>
      </c>
      <c r="T79" s="133">
        <v>41353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 t="s">
        <v>334</v>
      </c>
      <c r="AC79" t="s">
        <v>335</v>
      </c>
      <c r="AD79" t="s">
        <v>334</v>
      </c>
      <c r="AE79">
        <v>6</v>
      </c>
      <c r="AF79" t="s">
        <v>445</v>
      </c>
      <c r="AG79">
        <v>4</v>
      </c>
      <c r="AH79" t="s">
        <v>446</v>
      </c>
      <c r="AI79">
        <v>2</v>
      </c>
      <c r="AJ79" t="s">
        <v>447</v>
      </c>
      <c r="AK79">
        <v>0</v>
      </c>
      <c r="AL79" t="s">
        <v>241</v>
      </c>
      <c r="AO79">
        <v>0</v>
      </c>
      <c r="AP79">
        <v>1628.64</v>
      </c>
      <c r="AQ79">
        <v>1628.64</v>
      </c>
      <c r="AR79">
        <v>9</v>
      </c>
      <c r="AS79">
        <v>16</v>
      </c>
      <c r="AT79" t="s">
        <v>250</v>
      </c>
      <c r="AV79">
        <v>1404</v>
      </c>
      <c r="AW79">
        <v>0</v>
      </c>
      <c r="AX79">
        <v>0</v>
      </c>
      <c r="AY79">
        <v>0</v>
      </c>
      <c r="AZ79">
        <v>0</v>
      </c>
      <c r="BA79">
        <v>830010717</v>
      </c>
      <c r="BB79" t="s">
        <v>448</v>
      </c>
      <c r="BD79" t="s">
        <v>804</v>
      </c>
      <c r="BE79">
        <v>0</v>
      </c>
      <c r="BF79">
        <v>0</v>
      </c>
      <c r="BG79">
        <v>1166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O79" s="135">
        <v>202040142</v>
      </c>
      <c r="BP79" s="136">
        <v>200</v>
      </c>
      <c r="BQ79" s="136">
        <v>0</v>
      </c>
      <c r="BS79" s="2">
        <v>202040142</v>
      </c>
      <c r="BT79" s="2">
        <v>200</v>
      </c>
      <c r="BU79" s="2">
        <v>0</v>
      </c>
    </row>
    <row r="80" spans="1:73" x14ac:dyDescent="0.25">
      <c r="A80">
        <v>202010122</v>
      </c>
      <c r="B80" t="s">
        <v>444</v>
      </c>
      <c r="C80">
        <v>0</v>
      </c>
      <c r="E80">
        <v>0</v>
      </c>
      <c r="F80" t="s">
        <v>241</v>
      </c>
      <c r="G80">
        <v>0</v>
      </c>
      <c r="H80">
        <v>263</v>
      </c>
      <c r="I80">
        <v>428332.32</v>
      </c>
      <c r="J80">
        <v>0</v>
      </c>
      <c r="K80">
        <v>0</v>
      </c>
      <c r="L80">
        <v>0</v>
      </c>
      <c r="M80">
        <v>0</v>
      </c>
      <c r="N80">
        <v>263</v>
      </c>
      <c r="O80">
        <f t="shared" si="1"/>
        <v>0</v>
      </c>
      <c r="P80">
        <v>428332.32</v>
      </c>
      <c r="Q80">
        <v>1628.64</v>
      </c>
      <c r="R80">
        <v>428332.32</v>
      </c>
      <c r="S80" t="s">
        <v>242</v>
      </c>
      <c r="T80" s="133">
        <v>41345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 t="s">
        <v>334</v>
      </c>
      <c r="AC80" t="s">
        <v>335</v>
      </c>
      <c r="AD80" t="s">
        <v>334</v>
      </c>
      <c r="AE80">
        <v>6</v>
      </c>
      <c r="AF80" t="s">
        <v>445</v>
      </c>
      <c r="AG80">
        <v>4</v>
      </c>
      <c r="AH80" t="s">
        <v>446</v>
      </c>
      <c r="AI80">
        <v>2</v>
      </c>
      <c r="AJ80" t="s">
        <v>447</v>
      </c>
      <c r="AK80">
        <v>0</v>
      </c>
      <c r="AL80" t="s">
        <v>241</v>
      </c>
      <c r="AO80">
        <v>202010122</v>
      </c>
      <c r="AP80">
        <v>1628.64</v>
      </c>
      <c r="AQ80">
        <v>1628.64</v>
      </c>
      <c r="AR80">
        <v>9</v>
      </c>
      <c r="AS80">
        <v>16</v>
      </c>
      <c r="AT80" t="s">
        <v>250</v>
      </c>
      <c r="AV80">
        <v>1404</v>
      </c>
      <c r="AW80">
        <v>0</v>
      </c>
      <c r="AX80">
        <v>0</v>
      </c>
      <c r="AY80">
        <v>0</v>
      </c>
      <c r="AZ80">
        <v>0</v>
      </c>
      <c r="BA80">
        <v>830010717</v>
      </c>
      <c r="BB80" t="s">
        <v>448</v>
      </c>
      <c r="BD80" t="s">
        <v>449</v>
      </c>
      <c r="BE80">
        <v>0</v>
      </c>
      <c r="BF80">
        <v>0</v>
      </c>
      <c r="BG80">
        <v>923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O80" s="135">
        <v>202040211</v>
      </c>
      <c r="BP80" s="136">
        <v>45600</v>
      </c>
      <c r="BQ80" s="136">
        <v>0</v>
      </c>
      <c r="BS80" s="2">
        <v>202040211</v>
      </c>
      <c r="BT80" s="2">
        <v>45600</v>
      </c>
      <c r="BU80" s="2">
        <v>0</v>
      </c>
    </row>
    <row r="81" spans="1:73" x14ac:dyDescent="0.25">
      <c r="A81">
        <v>202010112</v>
      </c>
      <c r="B81" t="s">
        <v>805</v>
      </c>
      <c r="C81">
        <v>0</v>
      </c>
      <c r="E81">
        <v>0</v>
      </c>
      <c r="F81" t="s">
        <v>241</v>
      </c>
      <c r="G81">
        <v>0</v>
      </c>
      <c r="H81">
        <v>11</v>
      </c>
      <c r="I81">
        <v>17915.04</v>
      </c>
      <c r="J81">
        <v>0</v>
      </c>
      <c r="K81">
        <v>0</v>
      </c>
      <c r="L81">
        <v>0</v>
      </c>
      <c r="M81">
        <v>0</v>
      </c>
      <c r="N81">
        <v>11</v>
      </c>
      <c r="O81">
        <f t="shared" si="1"/>
        <v>0</v>
      </c>
      <c r="P81">
        <v>17915.04</v>
      </c>
      <c r="Q81">
        <v>1628.64</v>
      </c>
      <c r="R81">
        <v>17915.04</v>
      </c>
      <c r="S81" t="s">
        <v>242</v>
      </c>
      <c r="T81" s="133">
        <v>41229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 t="s">
        <v>334</v>
      </c>
      <c r="AC81" t="s">
        <v>335</v>
      </c>
      <c r="AD81" t="s">
        <v>334</v>
      </c>
      <c r="AE81">
        <v>6</v>
      </c>
      <c r="AF81" t="s">
        <v>445</v>
      </c>
      <c r="AG81">
        <v>4</v>
      </c>
      <c r="AH81" t="s">
        <v>446</v>
      </c>
      <c r="AI81">
        <v>2</v>
      </c>
      <c r="AJ81" t="s">
        <v>447</v>
      </c>
      <c r="AK81">
        <v>0</v>
      </c>
      <c r="AL81" t="s">
        <v>241</v>
      </c>
      <c r="AO81">
        <v>202010112</v>
      </c>
      <c r="AP81">
        <v>1628.64</v>
      </c>
      <c r="AQ81">
        <v>1628.64</v>
      </c>
      <c r="AR81">
        <v>9</v>
      </c>
      <c r="AS81">
        <v>16</v>
      </c>
      <c r="AT81" t="s">
        <v>250</v>
      </c>
      <c r="AV81">
        <v>1404</v>
      </c>
      <c r="AW81">
        <v>0</v>
      </c>
      <c r="AX81">
        <v>0</v>
      </c>
      <c r="AY81">
        <v>0</v>
      </c>
      <c r="AZ81">
        <v>0</v>
      </c>
      <c r="BA81">
        <v>830010717</v>
      </c>
      <c r="BB81" t="s">
        <v>448</v>
      </c>
      <c r="BD81" t="s">
        <v>806</v>
      </c>
      <c r="BE81">
        <v>0</v>
      </c>
      <c r="BF81">
        <v>0</v>
      </c>
      <c r="BG81">
        <v>11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 s="135">
        <v>202040212</v>
      </c>
      <c r="BP81" s="136">
        <v>2470</v>
      </c>
      <c r="BQ81" s="136">
        <v>0</v>
      </c>
      <c r="BS81" s="2">
        <v>202040212</v>
      </c>
      <c r="BT81" s="2">
        <v>2470</v>
      </c>
      <c r="BU81" s="2">
        <v>0</v>
      </c>
    </row>
    <row r="82" spans="1:73" x14ac:dyDescent="0.25">
      <c r="A82">
        <v>203060101</v>
      </c>
      <c r="B82" t="s">
        <v>450</v>
      </c>
      <c r="C82">
        <v>0</v>
      </c>
      <c r="E82">
        <v>0</v>
      </c>
      <c r="F82" t="s">
        <v>241</v>
      </c>
      <c r="G82">
        <v>0</v>
      </c>
      <c r="H82">
        <v>106</v>
      </c>
      <c r="I82">
        <v>5960730.2133999998</v>
      </c>
      <c r="J82">
        <v>0</v>
      </c>
      <c r="K82">
        <v>0</v>
      </c>
      <c r="L82">
        <v>0</v>
      </c>
      <c r="M82">
        <v>0</v>
      </c>
      <c r="N82">
        <v>106</v>
      </c>
      <c r="O82">
        <f t="shared" si="1"/>
        <v>318</v>
      </c>
      <c r="P82">
        <v>5960730.2133999998</v>
      </c>
      <c r="Q82">
        <v>56233.303899999999</v>
      </c>
      <c r="R82">
        <v>5960730.2133999998</v>
      </c>
      <c r="S82" t="s">
        <v>242</v>
      </c>
      <c r="T82" s="133">
        <v>41269</v>
      </c>
      <c r="U82" s="133">
        <v>41340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 t="s">
        <v>269</v>
      </c>
      <c r="AC82" t="s">
        <v>244</v>
      </c>
      <c r="AD82" t="s">
        <v>245</v>
      </c>
      <c r="AE82">
        <v>266</v>
      </c>
      <c r="AF82" t="s">
        <v>451</v>
      </c>
      <c r="AG82">
        <v>203</v>
      </c>
      <c r="AH82" t="s">
        <v>317</v>
      </c>
      <c r="AI82">
        <v>200</v>
      </c>
      <c r="AJ82" t="s">
        <v>248</v>
      </c>
      <c r="AK82">
        <v>0</v>
      </c>
      <c r="AL82" t="s">
        <v>241</v>
      </c>
      <c r="AO82">
        <v>203060101</v>
      </c>
      <c r="AP82">
        <v>56233.303899999999</v>
      </c>
      <c r="AQ82">
        <v>56233.303899999999</v>
      </c>
      <c r="AR82">
        <v>105</v>
      </c>
      <c r="AS82">
        <v>0</v>
      </c>
      <c r="AT82" t="s">
        <v>250</v>
      </c>
      <c r="AV82">
        <v>92955</v>
      </c>
      <c r="AW82">
        <v>104574</v>
      </c>
      <c r="AX82">
        <v>108931</v>
      </c>
      <c r="AY82">
        <v>145242</v>
      </c>
      <c r="AZ82">
        <v>0</v>
      </c>
      <c r="BA82">
        <v>860005223</v>
      </c>
      <c r="BB82" t="s">
        <v>267</v>
      </c>
      <c r="BD82" t="s">
        <v>450</v>
      </c>
      <c r="BE82">
        <v>0</v>
      </c>
      <c r="BF82">
        <v>0</v>
      </c>
      <c r="BG82">
        <v>153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O82" s="135">
        <v>202040312</v>
      </c>
      <c r="BP82" s="136">
        <v>498</v>
      </c>
      <c r="BQ82" s="136">
        <v>0</v>
      </c>
      <c r="BS82" s="2">
        <v>202040312</v>
      </c>
      <c r="BT82" s="2">
        <v>498</v>
      </c>
      <c r="BU82" s="2">
        <v>0</v>
      </c>
    </row>
    <row r="83" spans="1:73" x14ac:dyDescent="0.25">
      <c r="A83">
        <v>203060104</v>
      </c>
      <c r="B83" t="s">
        <v>452</v>
      </c>
      <c r="C83">
        <v>0</v>
      </c>
      <c r="E83">
        <v>0</v>
      </c>
      <c r="F83" t="s">
        <v>241</v>
      </c>
      <c r="G83">
        <v>0</v>
      </c>
      <c r="H83">
        <v>172</v>
      </c>
      <c r="I83">
        <v>14396693.517999999</v>
      </c>
      <c r="J83">
        <v>0</v>
      </c>
      <c r="K83">
        <v>0</v>
      </c>
      <c r="L83">
        <v>0</v>
      </c>
      <c r="M83">
        <v>0</v>
      </c>
      <c r="N83">
        <v>172</v>
      </c>
      <c r="O83">
        <f t="shared" si="1"/>
        <v>860</v>
      </c>
      <c r="P83">
        <v>14396693.517999999</v>
      </c>
      <c r="Q83">
        <v>83701.7065</v>
      </c>
      <c r="R83">
        <v>14396693.517999999</v>
      </c>
      <c r="S83" t="s">
        <v>242</v>
      </c>
      <c r="T83" s="133">
        <v>41269</v>
      </c>
      <c r="U83" s="133">
        <v>41331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B83" t="s">
        <v>259</v>
      </c>
      <c r="AC83" t="s">
        <v>244</v>
      </c>
      <c r="AD83" t="s">
        <v>245</v>
      </c>
      <c r="AE83">
        <v>256</v>
      </c>
      <c r="AF83" t="s">
        <v>453</v>
      </c>
      <c r="AG83">
        <v>203</v>
      </c>
      <c r="AH83" t="s">
        <v>317</v>
      </c>
      <c r="AI83">
        <v>200</v>
      </c>
      <c r="AJ83" t="s">
        <v>248</v>
      </c>
      <c r="AK83">
        <v>0</v>
      </c>
      <c r="AL83" t="s">
        <v>241</v>
      </c>
      <c r="AO83">
        <v>203060104</v>
      </c>
      <c r="AP83">
        <v>83701.7065</v>
      </c>
      <c r="AQ83">
        <v>83701.7065</v>
      </c>
      <c r="AR83">
        <v>105</v>
      </c>
      <c r="AS83">
        <v>0</v>
      </c>
      <c r="AT83" t="s">
        <v>250</v>
      </c>
      <c r="AV83">
        <v>140782</v>
      </c>
      <c r="AW83">
        <v>158380</v>
      </c>
      <c r="AX83">
        <v>164979</v>
      </c>
      <c r="AY83">
        <v>219972</v>
      </c>
      <c r="AZ83">
        <v>0</v>
      </c>
      <c r="BA83">
        <v>860005223</v>
      </c>
      <c r="BB83" t="s">
        <v>267</v>
      </c>
      <c r="BD83" t="s">
        <v>452</v>
      </c>
      <c r="BE83">
        <v>0</v>
      </c>
      <c r="BF83">
        <v>0</v>
      </c>
      <c r="BG83">
        <v>190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0</v>
      </c>
      <c r="BO83" s="135">
        <v>202040331</v>
      </c>
      <c r="BP83" s="136">
        <v>18408</v>
      </c>
      <c r="BQ83" s="136">
        <v>0</v>
      </c>
      <c r="BS83" s="2">
        <v>202040331</v>
      </c>
      <c r="BT83" s="2">
        <v>18408</v>
      </c>
      <c r="BU83" s="2">
        <v>0</v>
      </c>
    </row>
    <row r="84" spans="1:73" x14ac:dyDescent="0.25">
      <c r="A84">
        <v>204060100</v>
      </c>
      <c r="B84" t="s">
        <v>807</v>
      </c>
      <c r="C84">
        <v>0</v>
      </c>
      <c r="E84">
        <v>0</v>
      </c>
      <c r="F84" t="s">
        <v>241</v>
      </c>
      <c r="G84">
        <v>0</v>
      </c>
      <c r="H84">
        <v>73</v>
      </c>
      <c r="I84">
        <v>948951.91489999997</v>
      </c>
      <c r="J84">
        <v>0</v>
      </c>
      <c r="K84">
        <v>0</v>
      </c>
      <c r="L84">
        <v>0</v>
      </c>
      <c r="M84">
        <v>0</v>
      </c>
      <c r="N84">
        <v>73</v>
      </c>
      <c r="O84">
        <f t="shared" si="1"/>
        <v>0</v>
      </c>
      <c r="P84">
        <v>948951.91489999997</v>
      </c>
      <c r="Q84">
        <v>12999.3413</v>
      </c>
      <c r="R84">
        <v>948951.91489999997</v>
      </c>
      <c r="S84" t="s">
        <v>242</v>
      </c>
      <c r="T84" s="133">
        <v>41269</v>
      </c>
      <c r="V84">
        <v>0</v>
      </c>
      <c r="W84">
        <v>0</v>
      </c>
      <c r="X84">
        <v>0</v>
      </c>
      <c r="Y84">
        <v>0</v>
      </c>
      <c r="Z84">
        <v>0</v>
      </c>
      <c r="AA84">
        <v>13</v>
      </c>
      <c r="AB84" t="s">
        <v>254</v>
      </c>
      <c r="AC84" t="s">
        <v>244</v>
      </c>
      <c r="AD84" t="s">
        <v>245</v>
      </c>
      <c r="AE84">
        <v>254</v>
      </c>
      <c r="AF84" t="s">
        <v>696</v>
      </c>
      <c r="AG84">
        <v>203</v>
      </c>
      <c r="AH84" t="s">
        <v>317</v>
      </c>
      <c r="AI84">
        <v>200</v>
      </c>
      <c r="AJ84" t="s">
        <v>248</v>
      </c>
      <c r="AK84">
        <v>0</v>
      </c>
      <c r="AL84" t="s">
        <v>241</v>
      </c>
      <c r="AO84">
        <v>204060100</v>
      </c>
      <c r="AP84">
        <v>12999.3413</v>
      </c>
      <c r="AQ84">
        <v>12999.3413</v>
      </c>
      <c r="AR84">
        <v>9</v>
      </c>
      <c r="AS84">
        <v>16</v>
      </c>
      <c r="AT84" t="s">
        <v>250</v>
      </c>
      <c r="AV84">
        <v>13006.48</v>
      </c>
      <c r="AW84">
        <v>0</v>
      </c>
      <c r="AX84">
        <v>0</v>
      </c>
      <c r="AY84">
        <v>0</v>
      </c>
      <c r="AZ84">
        <v>0</v>
      </c>
      <c r="BA84">
        <v>860005223</v>
      </c>
      <c r="BB84" t="s">
        <v>267</v>
      </c>
      <c r="BD84" t="s">
        <v>808</v>
      </c>
      <c r="BE84">
        <v>0</v>
      </c>
      <c r="BF84">
        <v>0</v>
      </c>
      <c r="BG84">
        <v>73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O84" s="135">
        <v>202040332</v>
      </c>
      <c r="BP84" s="136">
        <v>5070</v>
      </c>
      <c r="BQ84" s="136">
        <v>0</v>
      </c>
      <c r="BS84" s="2">
        <v>202040332</v>
      </c>
      <c r="BT84" s="2">
        <v>5070</v>
      </c>
      <c r="BU84" s="2">
        <v>0</v>
      </c>
    </row>
    <row r="85" spans="1:73" x14ac:dyDescent="0.25">
      <c r="A85">
        <v>203060204</v>
      </c>
      <c r="B85" t="s">
        <v>454</v>
      </c>
      <c r="C85">
        <v>0</v>
      </c>
      <c r="E85">
        <v>0</v>
      </c>
      <c r="F85" t="s">
        <v>241</v>
      </c>
      <c r="G85">
        <v>0</v>
      </c>
      <c r="H85">
        <v>202</v>
      </c>
      <c r="I85">
        <v>17835903.504000001</v>
      </c>
      <c r="J85">
        <v>0</v>
      </c>
      <c r="K85">
        <v>0</v>
      </c>
      <c r="L85">
        <v>0</v>
      </c>
      <c r="M85">
        <v>0</v>
      </c>
      <c r="N85">
        <v>202</v>
      </c>
      <c r="O85">
        <f t="shared" si="1"/>
        <v>1010</v>
      </c>
      <c r="P85">
        <v>17835903.504000001</v>
      </c>
      <c r="Q85">
        <v>88296.551999999996</v>
      </c>
      <c r="R85">
        <v>17835903.504000001</v>
      </c>
      <c r="S85" t="s">
        <v>242</v>
      </c>
      <c r="T85" s="133">
        <v>41269</v>
      </c>
      <c r="U85" s="133">
        <v>41331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 t="s">
        <v>259</v>
      </c>
      <c r="AC85" t="s">
        <v>244</v>
      </c>
      <c r="AD85" t="s">
        <v>245</v>
      </c>
      <c r="AE85">
        <v>256</v>
      </c>
      <c r="AF85" t="s">
        <v>453</v>
      </c>
      <c r="AG85">
        <v>203</v>
      </c>
      <c r="AH85" t="s">
        <v>317</v>
      </c>
      <c r="AI85">
        <v>200</v>
      </c>
      <c r="AJ85" t="s">
        <v>248</v>
      </c>
      <c r="AK85">
        <v>0</v>
      </c>
      <c r="AL85" t="s">
        <v>241</v>
      </c>
      <c r="AO85">
        <v>203060204</v>
      </c>
      <c r="AP85">
        <v>88296.551999999996</v>
      </c>
      <c r="AQ85">
        <v>88296.551999999996</v>
      </c>
      <c r="AR85">
        <v>105</v>
      </c>
      <c r="AS85">
        <v>0</v>
      </c>
      <c r="AT85" t="s">
        <v>250</v>
      </c>
      <c r="AV85">
        <v>136872</v>
      </c>
      <c r="AW85">
        <v>153981</v>
      </c>
      <c r="AX85">
        <v>160396</v>
      </c>
      <c r="AY85">
        <v>213862</v>
      </c>
      <c r="AZ85">
        <v>0</v>
      </c>
      <c r="BA85">
        <v>860005223</v>
      </c>
      <c r="BB85" t="s">
        <v>267</v>
      </c>
      <c r="BD85" t="s">
        <v>454</v>
      </c>
      <c r="BE85">
        <v>0</v>
      </c>
      <c r="BF85">
        <v>0</v>
      </c>
      <c r="BG85">
        <v>221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0</v>
      </c>
      <c r="BO85" s="135">
        <v>202040421</v>
      </c>
      <c r="BP85" s="136">
        <v>4540</v>
      </c>
      <c r="BQ85" s="136">
        <v>0</v>
      </c>
      <c r="BS85" s="2">
        <v>202040421</v>
      </c>
      <c r="BT85" s="2">
        <v>4540</v>
      </c>
      <c r="BU85" s="2">
        <v>0</v>
      </c>
    </row>
    <row r="86" spans="1:73" x14ac:dyDescent="0.25">
      <c r="A86">
        <v>203060201</v>
      </c>
      <c r="B86" t="s">
        <v>455</v>
      </c>
      <c r="C86">
        <v>0</v>
      </c>
      <c r="E86">
        <v>0</v>
      </c>
      <c r="F86" t="s">
        <v>241</v>
      </c>
      <c r="G86">
        <v>0</v>
      </c>
      <c r="H86">
        <v>70</v>
      </c>
      <c r="I86">
        <v>4129314.784</v>
      </c>
      <c r="J86">
        <v>0</v>
      </c>
      <c r="K86">
        <v>0</v>
      </c>
      <c r="L86">
        <v>0</v>
      </c>
      <c r="M86">
        <v>0</v>
      </c>
      <c r="N86">
        <v>70</v>
      </c>
      <c r="O86">
        <f t="shared" si="1"/>
        <v>210</v>
      </c>
      <c r="P86">
        <v>4129314.784</v>
      </c>
      <c r="Q86">
        <v>58990.211199999998</v>
      </c>
      <c r="R86">
        <v>4129314.784</v>
      </c>
      <c r="S86" t="s">
        <v>242</v>
      </c>
      <c r="T86" s="133">
        <v>41269</v>
      </c>
      <c r="U86" s="133">
        <v>41331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 t="s">
        <v>269</v>
      </c>
      <c r="AC86" t="s">
        <v>244</v>
      </c>
      <c r="AD86" t="s">
        <v>245</v>
      </c>
      <c r="AE86">
        <v>266</v>
      </c>
      <c r="AF86" t="s">
        <v>451</v>
      </c>
      <c r="AG86">
        <v>203</v>
      </c>
      <c r="AH86" t="s">
        <v>317</v>
      </c>
      <c r="AI86">
        <v>200</v>
      </c>
      <c r="AJ86" t="s">
        <v>248</v>
      </c>
      <c r="AK86">
        <v>0</v>
      </c>
      <c r="AL86" t="s">
        <v>241</v>
      </c>
      <c r="AO86">
        <v>203060201</v>
      </c>
      <c r="AP86">
        <v>58990.211199999998</v>
      </c>
      <c r="AQ86">
        <v>58990.211199999998</v>
      </c>
      <c r="AR86">
        <v>105</v>
      </c>
      <c r="AS86">
        <v>0</v>
      </c>
      <c r="AT86" t="s">
        <v>250</v>
      </c>
      <c r="AV86">
        <v>90373</v>
      </c>
      <c r="AW86">
        <v>101669</v>
      </c>
      <c r="AX86">
        <v>105905</v>
      </c>
      <c r="AY86">
        <v>141207</v>
      </c>
      <c r="AZ86">
        <v>0</v>
      </c>
      <c r="BA86">
        <v>860005223</v>
      </c>
      <c r="BB86" t="s">
        <v>267</v>
      </c>
      <c r="BD86" t="s">
        <v>455</v>
      </c>
      <c r="BE86">
        <v>0</v>
      </c>
      <c r="BF86">
        <v>0</v>
      </c>
      <c r="BG86">
        <v>118</v>
      </c>
      <c r="BH86">
        <v>0</v>
      </c>
      <c r="BI86">
        <v>3</v>
      </c>
      <c r="BJ86">
        <v>0</v>
      </c>
      <c r="BK86">
        <v>0</v>
      </c>
      <c r="BL86">
        <v>0</v>
      </c>
      <c r="BM86">
        <v>0</v>
      </c>
      <c r="BO86" s="135">
        <v>202040422</v>
      </c>
      <c r="BP86" s="136">
        <v>810</v>
      </c>
      <c r="BQ86" s="136">
        <v>0</v>
      </c>
      <c r="BS86" s="2">
        <v>202040422</v>
      </c>
      <c r="BT86" s="2">
        <v>810</v>
      </c>
      <c r="BU86" s="2">
        <v>0</v>
      </c>
    </row>
    <row r="87" spans="1:73" x14ac:dyDescent="0.25">
      <c r="A87">
        <v>204060200</v>
      </c>
      <c r="B87" t="s">
        <v>809</v>
      </c>
      <c r="C87">
        <v>0</v>
      </c>
      <c r="E87">
        <v>0</v>
      </c>
      <c r="F87" t="s">
        <v>241</v>
      </c>
      <c r="G87">
        <v>0</v>
      </c>
      <c r="H87">
        <v>30</v>
      </c>
      <c r="I87">
        <v>417549.31199999998</v>
      </c>
      <c r="J87">
        <v>0</v>
      </c>
      <c r="K87">
        <v>0</v>
      </c>
      <c r="L87">
        <v>0</v>
      </c>
      <c r="M87">
        <v>0</v>
      </c>
      <c r="N87">
        <v>30</v>
      </c>
      <c r="O87">
        <f t="shared" si="1"/>
        <v>0</v>
      </c>
      <c r="P87">
        <v>417549.31199999998</v>
      </c>
      <c r="Q87">
        <v>13918.3104</v>
      </c>
      <c r="R87">
        <v>417549.31199999998</v>
      </c>
      <c r="S87" t="s">
        <v>242</v>
      </c>
      <c r="T87" s="133">
        <v>41269</v>
      </c>
      <c r="V87">
        <v>0</v>
      </c>
      <c r="W87">
        <v>0</v>
      </c>
      <c r="X87">
        <v>0</v>
      </c>
      <c r="Y87">
        <v>0</v>
      </c>
      <c r="Z87">
        <v>0</v>
      </c>
      <c r="AA87">
        <v>13</v>
      </c>
      <c r="AB87" t="s">
        <v>254</v>
      </c>
      <c r="AC87" t="s">
        <v>244</v>
      </c>
      <c r="AD87" t="s">
        <v>245</v>
      </c>
      <c r="AE87">
        <v>254</v>
      </c>
      <c r="AF87" t="s">
        <v>696</v>
      </c>
      <c r="AG87">
        <v>203</v>
      </c>
      <c r="AH87" t="s">
        <v>317</v>
      </c>
      <c r="AI87">
        <v>200</v>
      </c>
      <c r="AJ87" t="s">
        <v>248</v>
      </c>
      <c r="AK87">
        <v>0</v>
      </c>
      <c r="AL87" t="s">
        <v>241</v>
      </c>
      <c r="AO87">
        <v>204060200</v>
      </c>
      <c r="AP87">
        <v>13918.3104</v>
      </c>
      <c r="AQ87">
        <v>13918.3104</v>
      </c>
      <c r="AR87">
        <v>9</v>
      </c>
      <c r="AS87">
        <v>16</v>
      </c>
      <c r="AT87" t="s">
        <v>250</v>
      </c>
      <c r="AV87">
        <v>13919.57</v>
      </c>
      <c r="AW87">
        <v>0</v>
      </c>
      <c r="AX87">
        <v>0</v>
      </c>
      <c r="AY87">
        <v>0</v>
      </c>
      <c r="AZ87">
        <v>0</v>
      </c>
      <c r="BA87">
        <v>860005223</v>
      </c>
      <c r="BB87" t="s">
        <v>267</v>
      </c>
      <c r="BD87" t="s">
        <v>810</v>
      </c>
      <c r="BE87">
        <v>0</v>
      </c>
      <c r="BF87">
        <v>0</v>
      </c>
      <c r="BG87">
        <v>30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O87" s="135">
        <v>202040511</v>
      </c>
      <c r="BP87" s="136">
        <v>2639</v>
      </c>
      <c r="BQ87" s="136">
        <v>0</v>
      </c>
      <c r="BS87" s="2">
        <v>202040511</v>
      </c>
      <c r="BT87" s="2">
        <v>2639</v>
      </c>
      <c r="BU87" s="2">
        <v>0</v>
      </c>
    </row>
    <row r="88" spans="1:73" x14ac:dyDescent="0.25">
      <c r="A88">
        <v>203060304</v>
      </c>
      <c r="B88" t="s">
        <v>463</v>
      </c>
      <c r="C88">
        <v>0</v>
      </c>
      <c r="E88">
        <v>0</v>
      </c>
      <c r="F88" t="s">
        <v>241</v>
      </c>
      <c r="G88">
        <v>0</v>
      </c>
      <c r="H88">
        <v>47</v>
      </c>
      <c r="I88">
        <v>4154410.3465</v>
      </c>
      <c r="J88">
        <v>0</v>
      </c>
      <c r="K88">
        <v>0</v>
      </c>
      <c r="L88">
        <v>0</v>
      </c>
      <c r="M88">
        <v>0</v>
      </c>
      <c r="N88">
        <v>47</v>
      </c>
      <c r="O88">
        <f t="shared" si="1"/>
        <v>235</v>
      </c>
      <c r="P88">
        <v>4154410.3465</v>
      </c>
      <c r="Q88">
        <v>88391.709499999997</v>
      </c>
      <c r="R88">
        <v>4154410.3465</v>
      </c>
      <c r="S88" t="s">
        <v>242</v>
      </c>
      <c r="T88" s="133">
        <v>41243</v>
      </c>
      <c r="U88" s="133">
        <v>41346</v>
      </c>
      <c r="V88">
        <v>0</v>
      </c>
      <c r="W88">
        <v>0</v>
      </c>
      <c r="X88">
        <v>0</v>
      </c>
      <c r="Y88">
        <v>0</v>
      </c>
      <c r="Z88">
        <v>0</v>
      </c>
      <c r="AA88">
        <v>11</v>
      </c>
      <c r="AB88" t="s">
        <v>259</v>
      </c>
      <c r="AC88" t="s">
        <v>244</v>
      </c>
      <c r="AD88" t="s">
        <v>245</v>
      </c>
      <c r="AE88">
        <v>256</v>
      </c>
      <c r="AF88" t="s">
        <v>453</v>
      </c>
      <c r="AG88">
        <v>203</v>
      </c>
      <c r="AH88" t="s">
        <v>317</v>
      </c>
      <c r="AI88">
        <v>200</v>
      </c>
      <c r="AJ88" t="s">
        <v>248</v>
      </c>
      <c r="AK88">
        <v>0</v>
      </c>
      <c r="AL88" t="s">
        <v>241</v>
      </c>
      <c r="AO88">
        <v>203060304</v>
      </c>
      <c r="AP88">
        <v>88391.709499999997</v>
      </c>
      <c r="AQ88">
        <v>88391.709499999997</v>
      </c>
      <c r="AR88">
        <v>105</v>
      </c>
      <c r="AS88">
        <v>0</v>
      </c>
      <c r="AT88" t="s">
        <v>250</v>
      </c>
      <c r="AV88">
        <v>88405</v>
      </c>
      <c r="AW88">
        <v>0</v>
      </c>
      <c r="AX88">
        <v>0</v>
      </c>
      <c r="AY88">
        <v>0</v>
      </c>
      <c r="AZ88">
        <v>0</v>
      </c>
      <c r="BA88">
        <v>860005223</v>
      </c>
      <c r="BB88" t="s">
        <v>267</v>
      </c>
      <c r="BD88" t="s">
        <v>463</v>
      </c>
      <c r="BE88">
        <v>0</v>
      </c>
      <c r="BF88">
        <v>0</v>
      </c>
      <c r="BG88">
        <v>101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0</v>
      </c>
      <c r="BO88" s="135">
        <v>202040521</v>
      </c>
      <c r="BP88" s="136">
        <v>38760</v>
      </c>
      <c r="BQ88" s="136">
        <v>0</v>
      </c>
      <c r="BS88" s="2">
        <v>202040521</v>
      </c>
      <c r="BT88" s="2">
        <v>38760</v>
      </c>
      <c r="BU88" s="2">
        <v>0</v>
      </c>
    </row>
    <row r="89" spans="1:73" x14ac:dyDescent="0.25">
      <c r="A89">
        <v>203060305</v>
      </c>
      <c r="B89" t="s">
        <v>464</v>
      </c>
      <c r="C89">
        <v>0</v>
      </c>
      <c r="E89">
        <v>0</v>
      </c>
      <c r="F89" t="s">
        <v>241</v>
      </c>
      <c r="G89">
        <v>0</v>
      </c>
      <c r="H89">
        <v>0</v>
      </c>
      <c r="I89">
        <v>0</v>
      </c>
      <c r="J89">
        <v>55</v>
      </c>
      <c r="K89">
        <v>47633934.645000003</v>
      </c>
      <c r="L89">
        <v>10</v>
      </c>
      <c r="M89">
        <v>8660715.3900000006</v>
      </c>
      <c r="N89">
        <v>45</v>
      </c>
      <c r="O89">
        <f t="shared" si="1"/>
        <v>2475</v>
      </c>
      <c r="P89">
        <v>38973219.255000003</v>
      </c>
      <c r="Q89">
        <v>866071.53899999999</v>
      </c>
      <c r="R89">
        <v>38973219.255000003</v>
      </c>
      <c r="S89" t="s">
        <v>242</v>
      </c>
      <c r="T89" s="133">
        <v>41351</v>
      </c>
      <c r="U89" s="133">
        <v>41352</v>
      </c>
      <c r="V89">
        <v>0</v>
      </c>
      <c r="W89">
        <v>0</v>
      </c>
      <c r="X89">
        <v>0</v>
      </c>
      <c r="Y89">
        <v>0</v>
      </c>
      <c r="Z89">
        <v>0</v>
      </c>
      <c r="AA89">
        <v>13</v>
      </c>
      <c r="AB89" t="s">
        <v>254</v>
      </c>
      <c r="AC89" t="s">
        <v>244</v>
      </c>
      <c r="AD89" t="s">
        <v>245</v>
      </c>
      <c r="AE89">
        <v>257</v>
      </c>
      <c r="AF89" t="s">
        <v>465</v>
      </c>
      <c r="AG89">
        <v>203</v>
      </c>
      <c r="AH89" t="s">
        <v>317</v>
      </c>
      <c r="AI89">
        <v>200</v>
      </c>
      <c r="AJ89" t="s">
        <v>248</v>
      </c>
      <c r="AK89">
        <v>0</v>
      </c>
      <c r="AL89" t="s">
        <v>241</v>
      </c>
      <c r="AO89">
        <v>203060305</v>
      </c>
      <c r="AP89">
        <v>866071.53899999999</v>
      </c>
      <c r="AQ89">
        <v>866071.53899999999</v>
      </c>
      <c r="AR89">
        <v>105</v>
      </c>
      <c r="AS89">
        <v>0</v>
      </c>
      <c r="AT89" t="s">
        <v>250</v>
      </c>
      <c r="AV89">
        <v>913385</v>
      </c>
      <c r="AW89">
        <v>0</v>
      </c>
      <c r="AX89">
        <v>0</v>
      </c>
      <c r="AY89">
        <v>0</v>
      </c>
      <c r="AZ89">
        <v>0</v>
      </c>
      <c r="BA89">
        <v>860005223</v>
      </c>
      <c r="BB89" t="s">
        <v>267</v>
      </c>
      <c r="BD89" t="s">
        <v>464</v>
      </c>
      <c r="BE89">
        <v>0</v>
      </c>
      <c r="BF89">
        <v>0</v>
      </c>
      <c r="BG89">
        <v>54</v>
      </c>
      <c r="BH89">
        <v>0</v>
      </c>
      <c r="BI89">
        <v>55</v>
      </c>
      <c r="BJ89">
        <v>0</v>
      </c>
      <c r="BK89">
        <v>0</v>
      </c>
      <c r="BL89">
        <v>0</v>
      </c>
      <c r="BM89">
        <v>0</v>
      </c>
      <c r="BO89" s="135">
        <v>202040531</v>
      </c>
      <c r="BP89" s="136">
        <v>224</v>
      </c>
      <c r="BQ89" s="136">
        <v>0</v>
      </c>
      <c r="BS89" s="2">
        <v>202040531</v>
      </c>
      <c r="BT89" s="2">
        <v>224</v>
      </c>
      <c r="BU89" s="2">
        <v>0</v>
      </c>
    </row>
    <row r="90" spans="1:73" x14ac:dyDescent="0.25">
      <c r="A90">
        <v>203060404</v>
      </c>
      <c r="B90" t="s">
        <v>480</v>
      </c>
      <c r="C90">
        <v>0</v>
      </c>
      <c r="E90">
        <v>0</v>
      </c>
      <c r="F90" t="s">
        <v>241</v>
      </c>
      <c r="G90">
        <v>0</v>
      </c>
      <c r="H90">
        <v>0</v>
      </c>
      <c r="I90">
        <v>0</v>
      </c>
      <c r="J90">
        <v>106</v>
      </c>
      <c r="K90">
        <v>9330466.0370000005</v>
      </c>
      <c r="L90">
        <v>40</v>
      </c>
      <c r="M90">
        <v>3520930.58</v>
      </c>
      <c r="N90">
        <v>66</v>
      </c>
      <c r="O90">
        <f t="shared" si="1"/>
        <v>330</v>
      </c>
      <c r="P90">
        <v>5809535.4570000004</v>
      </c>
      <c r="Q90">
        <v>88023.264500000005</v>
      </c>
      <c r="R90">
        <v>5809535.4570000004</v>
      </c>
      <c r="S90" t="s">
        <v>242</v>
      </c>
      <c r="T90" s="133">
        <v>41351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 t="s">
        <v>259</v>
      </c>
      <c r="AC90" t="s">
        <v>244</v>
      </c>
      <c r="AD90" t="s">
        <v>245</v>
      </c>
      <c r="AE90">
        <v>256</v>
      </c>
      <c r="AF90" t="s">
        <v>453</v>
      </c>
      <c r="AG90">
        <v>203</v>
      </c>
      <c r="AH90" t="s">
        <v>317</v>
      </c>
      <c r="AI90">
        <v>200</v>
      </c>
      <c r="AJ90" t="s">
        <v>248</v>
      </c>
      <c r="AK90">
        <v>0</v>
      </c>
      <c r="AL90" t="s">
        <v>241</v>
      </c>
      <c r="AO90">
        <v>203060404</v>
      </c>
      <c r="AP90">
        <v>88023.264500000005</v>
      </c>
      <c r="AQ90">
        <v>88023.264500000005</v>
      </c>
      <c r="AR90">
        <v>105</v>
      </c>
      <c r="AS90">
        <v>0</v>
      </c>
      <c r="AT90" t="s">
        <v>250</v>
      </c>
      <c r="AV90">
        <v>135373</v>
      </c>
      <c r="AW90">
        <v>152295</v>
      </c>
      <c r="AX90">
        <v>158641</v>
      </c>
      <c r="AY90">
        <v>211521</v>
      </c>
      <c r="AZ90">
        <v>0</v>
      </c>
      <c r="BA90">
        <v>860005223</v>
      </c>
      <c r="BB90" t="s">
        <v>267</v>
      </c>
      <c r="BD90" t="s">
        <v>480</v>
      </c>
      <c r="BE90">
        <v>0</v>
      </c>
      <c r="BF90">
        <v>0</v>
      </c>
      <c r="BG90">
        <v>106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0</v>
      </c>
      <c r="BO90" s="135">
        <v>202040611</v>
      </c>
      <c r="BP90" s="136">
        <v>5280</v>
      </c>
      <c r="BQ90" s="136">
        <v>0</v>
      </c>
      <c r="BS90" s="2">
        <v>202040611</v>
      </c>
      <c r="BT90" s="2">
        <v>5280</v>
      </c>
      <c r="BU90" s="2">
        <v>0</v>
      </c>
    </row>
    <row r="91" spans="1:73" x14ac:dyDescent="0.25">
      <c r="A91">
        <v>203060405</v>
      </c>
      <c r="B91" t="s">
        <v>481</v>
      </c>
      <c r="C91">
        <v>0</v>
      </c>
      <c r="E91">
        <v>0</v>
      </c>
      <c r="F91" t="s">
        <v>241</v>
      </c>
      <c r="G91">
        <v>0</v>
      </c>
      <c r="H91">
        <v>0</v>
      </c>
      <c r="I91">
        <v>0</v>
      </c>
      <c r="J91">
        <v>12</v>
      </c>
      <c r="K91">
        <v>10908663.714</v>
      </c>
      <c r="L91">
        <v>10</v>
      </c>
      <c r="M91">
        <v>9090553.0950000007</v>
      </c>
      <c r="N91">
        <v>2</v>
      </c>
      <c r="O91">
        <f t="shared" si="1"/>
        <v>110</v>
      </c>
      <c r="P91">
        <v>1818110.6189999999</v>
      </c>
      <c r="Q91">
        <v>909055.30949999997</v>
      </c>
      <c r="R91">
        <v>1818110.6189999999</v>
      </c>
      <c r="S91" t="s">
        <v>242</v>
      </c>
      <c r="T91" s="133">
        <v>41351</v>
      </c>
      <c r="V91">
        <v>0</v>
      </c>
      <c r="W91">
        <v>0</v>
      </c>
      <c r="X91">
        <v>0</v>
      </c>
      <c r="Y91">
        <v>0</v>
      </c>
      <c r="Z91">
        <v>0</v>
      </c>
      <c r="AA91">
        <v>13</v>
      </c>
      <c r="AB91" t="s">
        <v>254</v>
      </c>
      <c r="AC91" t="s">
        <v>244</v>
      </c>
      <c r="AD91" t="s">
        <v>245</v>
      </c>
      <c r="AE91">
        <v>257</v>
      </c>
      <c r="AF91" t="s">
        <v>465</v>
      </c>
      <c r="AG91">
        <v>203</v>
      </c>
      <c r="AH91" t="s">
        <v>317</v>
      </c>
      <c r="AI91">
        <v>200</v>
      </c>
      <c r="AJ91" t="s">
        <v>248</v>
      </c>
      <c r="AK91">
        <v>0</v>
      </c>
      <c r="AL91" t="s">
        <v>241</v>
      </c>
      <c r="AO91">
        <v>203060405</v>
      </c>
      <c r="AP91">
        <v>909055.30949999997</v>
      </c>
      <c r="AQ91">
        <v>909055.30949999997</v>
      </c>
      <c r="AR91">
        <v>105</v>
      </c>
      <c r="AS91">
        <v>0</v>
      </c>
      <c r="AT91" t="s">
        <v>250</v>
      </c>
      <c r="AV91">
        <v>1388935</v>
      </c>
      <c r="AW91">
        <v>1562552</v>
      </c>
      <c r="AX91">
        <v>1627659</v>
      </c>
      <c r="AY91">
        <v>2170212</v>
      </c>
      <c r="AZ91">
        <v>0</v>
      </c>
      <c r="BA91">
        <v>860005223</v>
      </c>
      <c r="BB91" t="s">
        <v>267</v>
      </c>
      <c r="BD91" t="s">
        <v>481</v>
      </c>
      <c r="BE91">
        <v>0</v>
      </c>
      <c r="BF91">
        <v>0</v>
      </c>
      <c r="BG91">
        <v>12</v>
      </c>
      <c r="BH91">
        <v>0</v>
      </c>
      <c r="BI91">
        <v>55</v>
      </c>
      <c r="BJ91">
        <v>0</v>
      </c>
      <c r="BK91">
        <v>0</v>
      </c>
      <c r="BL91">
        <v>0</v>
      </c>
      <c r="BM91">
        <v>0</v>
      </c>
      <c r="BO91" s="135">
        <v>202040613</v>
      </c>
      <c r="BP91" s="136">
        <v>83205</v>
      </c>
      <c r="BQ91" s="136">
        <v>0</v>
      </c>
      <c r="BS91" s="2">
        <v>202040613</v>
      </c>
      <c r="BT91" s="2">
        <v>83205</v>
      </c>
      <c r="BU91" s="2">
        <v>0</v>
      </c>
    </row>
    <row r="92" spans="1:73" x14ac:dyDescent="0.25">
      <c r="A92">
        <v>204060400</v>
      </c>
      <c r="B92" t="s">
        <v>811</v>
      </c>
      <c r="C92">
        <v>0</v>
      </c>
      <c r="E92">
        <v>0</v>
      </c>
      <c r="F92" t="s">
        <v>241</v>
      </c>
      <c r="G92">
        <v>0</v>
      </c>
      <c r="H92">
        <v>0</v>
      </c>
      <c r="I92">
        <v>0</v>
      </c>
      <c r="J92">
        <v>1200</v>
      </c>
      <c r="K92">
        <v>16589055.48</v>
      </c>
      <c r="L92">
        <v>1190</v>
      </c>
      <c r="M92">
        <v>16450813.351</v>
      </c>
      <c r="N92">
        <v>10</v>
      </c>
      <c r="O92">
        <f t="shared" si="1"/>
        <v>0</v>
      </c>
      <c r="P92">
        <v>138242.12899999999</v>
      </c>
      <c r="Q92">
        <v>13824.2129</v>
      </c>
      <c r="R92">
        <v>138242.12899999999</v>
      </c>
      <c r="S92" t="s">
        <v>242</v>
      </c>
      <c r="T92" s="133">
        <v>41348</v>
      </c>
      <c r="V92">
        <v>0</v>
      </c>
      <c r="W92">
        <v>0</v>
      </c>
      <c r="X92">
        <v>0</v>
      </c>
      <c r="Y92">
        <v>0</v>
      </c>
      <c r="Z92">
        <v>0</v>
      </c>
      <c r="AA92">
        <v>13</v>
      </c>
      <c r="AB92" t="s">
        <v>254</v>
      </c>
      <c r="AC92" t="s">
        <v>244</v>
      </c>
      <c r="AD92" t="s">
        <v>245</v>
      </c>
      <c r="AE92">
        <v>254</v>
      </c>
      <c r="AF92" t="s">
        <v>696</v>
      </c>
      <c r="AG92">
        <v>203</v>
      </c>
      <c r="AH92" t="s">
        <v>317</v>
      </c>
      <c r="AI92">
        <v>200</v>
      </c>
      <c r="AJ92" t="s">
        <v>248</v>
      </c>
      <c r="AK92">
        <v>0</v>
      </c>
      <c r="AL92" t="s">
        <v>241</v>
      </c>
      <c r="AO92">
        <v>204060400</v>
      </c>
      <c r="AP92">
        <v>13824.2129</v>
      </c>
      <c r="AQ92">
        <v>13824.2129</v>
      </c>
      <c r="AR92">
        <v>9</v>
      </c>
      <c r="AS92">
        <v>16</v>
      </c>
      <c r="AT92" t="s">
        <v>250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860005223</v>
      </c>
      <c r="BB92" t="s">
        <v>267</v>
      </c>
      <c r="BD92" t="s">
        <v>812</v>
      </c>
      <c r="BE92">
        <v>0</v>
      </c>
      <c r="BF92">
        <v>0</v>
      </c>
      <c r="BG92">
        <v>10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O92" s="135">
        <v>202040621</v>
      </c>
      <c r="BP92" s="136">
        <v>58009</v>
      </c>
      <c r="BQ92" s="136">
        <v>0</v>
      </c>
      <c r="BS92" s="2">
        <v>202040621</v>
      </c>
      <c r="BT92" s="2">
        <v>58009</v>
      </c>
      <c r="BU92" s="2">
        <v>0</v>
      </c>
    </row>
    <row r="93" spans="1:73" x14ac:dyDescent="0.25">
      <c r="A93">
        <v>201020306</v>
      </c>
      <c r="B93" t="s">
        <v>482</v>
      </c>
      <c r="C93">
        <v>0</v>
      </c>
      <c r="E93">
        <v>0</v>
      </c>
      <c r="F93" t="s">
        <v>241</v>
      </c>
      <c r="G93">
        <v>0</v>
      </c>
      <c r="H93">
        <v>1186.1215999999999</v>
      </c>
      <c r="I93">
        <v>39422802.7733</v>
      </c>
      <c r="J93">
        <v>0</v>
      </c>
      <c r="K93">
        <v>0</v>
      </c>
      <c r="L93">
        <v>0</v>
      </c>
      <c r="M93">
        <v>0</v>
      </c>
      <c r="N93">
        <v>1186.1215999999999</v>
      </c>
      <c r="O93">
        <f t="shared" si="1"/>
        <v>65236.687999999995</v>
      </c>
      <c r="P93">
        <v>39422802.7733</v>
      </c>
      <c r="Q93">
        <v>33229.929600000003</v>
      </c>
      <c r="R93">
        <v>39414737.265039302</v>
      </c>
      <c r="S93" t="s">
        <v>242</v>
      </c>
      <c r="T93" s="133">
        <v>41345</v>
      </c>
      <c r="V93">
        <v>0</v>
      </c>
      <c r="W93">
        <v>0</v>
      </c>
      <c r="X93">
        <v>0</v>
      </c>
      <c r="Y93">
        <v>0</v>
      </c>
      <c r="Z93">
        <v>0</v>
      </c>
      <c r="AA93">
        <v>13</v>
      </c>
      <c r="AB93" t="s">
        <v>254</v>
      </c>
      <c r="AC93" t="s">
        <v>483</v>
      </c>
      <c r="AD93" t="s">
        <v>326</v>
      </c>
      <c r="AE93">
        <v>2</v>
      </c>
      <c r="AF93" t="s">
        <v>484</v>
      </c>
      <c r="AG93">
        <v>2</v>
      </c>
      <c r="AH93" t="s">
        <v>485</v>
      </c>
      <c r="AI93">
        <v>2</v>
      </c>
      <c r="AJ93" t="s">
        <v>447</v>
      </c>
      <c r="AK93">
        <v>0</v>
      </c>
      <c r="AL93" t="s">
        <v>241</v>
      </c>
      <c r="AO93">
        <v>201020306</v>
      </c>
      <c r="AP93">
        <v>33077.750200000002</v>
      </c>
      <c r="AQ93">
        <v>33229.929600000003</v>
      </c>
      <c r="AR93">
        <v>9</v>
      </c>
      <c r="AS93">
        <v>16</v>
      </c>
      <c r="AT93" t="s">
        <v>250</v>
      </c>
      <c r="AV93">
        <v>832</v>
      </c>
      <c r="AW93">
        <v>0</v>
      </c>
      <c r="AX93">
        <v>0</v>
      </c>
      <c r="AY93">
        <v>0</v>
      </c>
      <c r="AZ93">
        <v>0</v>
      </c>
      <c r="BA93">
        <v>860048867</v>
      </c>
      <c r="BB93" t="s">
        <v>486</v>
      </c>
      <c r="BD93" t="s">
        <v>487</v>
      </c>
      <c r="BE93">
        <v>0</v>
      </c>
      <c r="BF93">
        <v>0</v>
      </c>
      <c r="BG93">
        <v>1239.1215999999999</v>
      </c>
      <c r="BH93">
        <v>0</v>
      </c>
      <c r="BI93">
        <v>55</v>
      </c>
      <c r="BJ93">
        <v>0</v>
      </c>
      <c r="BK93">
        <v>0</v>
      </c>
      <c r="BL93">
        <v>0</v>
      </c>
      <c r="BM93">
        <v>0</v>
      </c>
      <c r="BO93" s="135">
        <v>202040623</v>
      </c>
      <c r="BP93" s="136">
        <v>3344</v>
      </c>
      <c r="BQ93" s="136">
        <v>0</v>
      </c>
      <c r="BS93" s="2">
        <v>202040623</v>
      </c>
      <c r="BT93" s="2">
        <v>3344</v>
      </c>
      <c r="BU93" s="2">
        <v>0</v>
      </c>
    </row>
    <row r="94" spans="1:73" x14ac:dyDescent="0.25">
      <c r="A94">
        <v>201020302</v>
      </c>
      <c r="B94" t="s">
        <v>813</v>
      </c>
      <c r="C94">
        <v>0</v>
      </c>
      <c r="E94">
        <v>0</v>
      </c>
      <c r="F94" t="s">
        <v>241</v>
      </c>
      <c r="G94">
        <v>0</v>
      </c>
      <c r="H94">
        <v>39.004600000000003</v>
      </c>
      <c r="I94">
        <v>2871244.2662999998</v>
      </c>
      <c r="J94">
        <v>0</v>
      </c>
      <c r="K94">
        <v>0</v>
      </c>
      <c r="L94">
        <v>0</v>
      </c>
      <c r="M94">
        <v>0</v>
      </c>
      <c r="N94">
        <v>39.004600000000003</v>
      </c>
      <c r="O94">
        <f t="shared" si="1"/>
        <v>2145.2530000000002</v>
      </c>
      <c r="P94">
        <v>2871244.2662999998</v>
      </c>
      <c r="Q94">
        <v>73612.965299999996</v>
      </c>
      <c r="R94">
        <v>2871244.2663403801</v>
      </c>
      <c r="S94" t="s">
        <v>242</v>
      </c>
      <c r="T94" s="133">
        <v>41240</v>
      </c>
      <c r="V94">
        <v>0</v>
      </c>
      <c r="W94">
        <v>0</v>
      </c>
      <c r="X94">
        <v>0</v>
      </c>
      <c r="Y94">
        <v>0</v>
      </c>
      <c r="Z94">
        <v>0</v>
      </c>
      <c r="AA94">
        <v>13</v>
      </c>
      <c r="AB94" t="s">
        <v>254</v>
      </c>
      <c r="AC94" t="s">
        <v>483</v>
      </c>
      <c r="AD94" t="s">
        <v>326</v>
      </c>
      <c r="AE94">
        <v>2</v>
      </c>
      <c r="AF94" t="s">
        <v>484</v>
      </c>
      <c r="AG94">
        <v>2</v>
      </c>
      <c r="AH94" t="s">
        <v>485</v>
      </c>
      <c r="AI94">
        <v>2</v>
      </c>
      <c r="AJ94" t="s">
        <v>447</v>
      </c>
      <c r="AK94">
        <v>0</v>
      </c>
      <c r="AL94" t="s">
        <v>241</v>
      </c>
      <c r="AO94">
        <v>201020302</v>
      </c>
      <c r="AP94">
        <v>73612.965299999996</v>
      </c>
      <c r="AQ94">
        <v>73612.965299999996</v>
      </c>
      <c r="AR94">
        <v>9</v>
      </c>
      <c r="AS94">
        <v>16</v>
      </c>
      <c r="AT94" t="s">
        <v>250</v>
      </c>
      <c r="AV94">
        <v>1842.72</v>
      </c>
      <c r="AW94">
        <v>0</v>
      </c>
      <c r="AX94">
        <v>0</v>
      </c>
      <c r="AY94">
        <v>0</v>
      </c>
      <c r="AZ94">
        <v>0</v>
      </c>
      <c r="BA94">
        <v>860048867</v>
      </c>
      <c r="BB94" t="s">
        <v>486</v>
      </c>
      <c r="BD94" t="s">
        <v>814</v>
      </c>
      <c r="BE94">
        <v>0</v>
      </c>
      <c r="BF94">
        <v>0</v>
      </c>
      <c r="BG94">
        <v>39.004600000000003</v>
      </c>
      <c r="BH94">
        <v>0</v>
      </c>
      <c r="BI94">
        <v>55</v>
      </c>
      <c r="BJ94">
        <v>0</v>
      </c>
      <c r="BK94">
        <v>0</v>
      </c>
      <c r="BL94">
        <v>0</v>
      </c>
      <c r="BM94">
        <v>0</v>
      </c>
      <c r="BO94" s="135">
        <v>202040631</v>
      </c>
      <c r="BP94" s="136">
        <v>162</v>
      </c>
      <c r="BQ94" s="136">
        <v>0</v>
      </c>
      <c r="BS94" s="2">
        <v>202040631</v>
      </c>
      <c r="BT94" s="2">
        <v>162</v>
      </c>
      <c r="BU94" s="2">
        <v>0</v>
      </c>
    </row>
    <row r="95" spans="1:73" x14ac:dyDescent="0.25">
      <c r="A95">
        <v>201020305</v>
      </c>
      <c r="B95" t="s">
        <v>815</v>
      </c>
      <c r="C95">
        <v>0</v>
      </c>
      <c r="E95">
        <v>0</v>
      </c>
      <c r="F95" t="s">
        <v>241</v>
      </c>
      <c r="G95">
        <v>0</v>
      </c>
      <c r="H95">
        <v>1315.37</v>
      </c>
      <c r="I95">
        <v>44419565.973800004</v>
      </c>
      <c r="J95">
        <v>1219</v>
      </c>
      <c r="K95">
        <v>40968293.0383</v>
      </c>
      <c r="L95">
        <v>0</v>
      </c>
      <c r="M95">
        <v>0</v>
      </c>
      <c r="N95">
        <v>2534.37</v>
      </c>
      <c r="O95">
        <f t="shared" si="1"/>
        <v>139390.35</v>
      </c>
      <c r="P95">
        <v>85387859.012099996</v>
      </c>
      <c r="Q95">
        <v>33691.9467</v>
      </c>
      <c r="R95">
        <v>85387858.958078995</v>
      </c>
      <c r="S95" t="s">
        <v>242</v>
      </c>
      <c r="T95" s="133">
        <v>41345</v>
      </c>
      <c r="V95">
        <v>0</v>
      </c>
      <c r="W95">
        <v>0</v>
      </c>
      <c r="X95">
        <v>0</v>
      </c>
      <c r="Y95">
        <v>0</v>
      </c>
      <c r="Z95">
        <v>0</v>
      </c>
      <c r="AA95">
        <v>13</v>
      </c>
      <c r="AB95" t="s">
        <v>254</v>
      </c>
      <c r="AC95" t="s">
        <v>483</v>
      </c>
      <c r="AD95" t="s">
        <v>326</v>
      </c>
      <c r="AE95">
        <v>2</v>
      </c>
      <c r="AF95" t="s">
        <v>484</v>
      </c>
      <c r="AG95">
        <v>2</v>
      </c>
      <c r="AH95" t="s">
        <v>485</v>
      </c>
      <c r="AI95">
        <v>2</v>
      </c>
      <c r="AJ95" t="s">
        <v>447</v>
      </c>
      <c r="AK95">
        <v>0</v>
      </c>
      <c r="AL95" t="s">
        <v>241</v>
      </c>
      <c r="AO95">
        <v>201020305</v>
      </c>
      <c r="AP95">
        <v>33608.115700000002</v>
      </c>
      <c r="AQ95">
        <v>33691.9467</v>
      </c>
      <c r="AR95">
        <v>9</v>
      </c>
      <c r="AS95">
        <v>16</v>
      </c>
      <c r="AT95" t="s">
        <v>250</v>
      </c>
      <c r="AV95">
        <v>845.34</v>
      </c>
      <c r="AW95">
        <v>0</v>
      </c>
      <c r="AX95">
        <v>0</v>
      </c>
      <c r="AY95">
        <v>0</v>
      </c>
      <c r="AZ95">
        <v>0</v>
      </c>
      <c r="BA95">
        <v>860048867</v>
      </c>
      <c r="BB95" t="s">
        <v>486</v>
      </c>
      <c r="BD95" t="s">
        <v>816</v>
      </c>
      <c r="BE95">
        <v>0</v>
      </c>
      <c r="BF95">
        <v>0</v>
      </c>
      <c r="BG95">
        <v>2534.37</v>
      </c>
      <c r="BH95">
        <v>0</v>
      </c>
      <c r="BI95">
        <v>55</v>
      </c>
      <c r="BJ95">
        <v>0</v>
      </c>
      <c r="BK95">
        <v>0</v>
      </c>
      <c r="BL95">
        <v>0</v>
      </c>
      <c r="BM95">
        <v>0</v>
      </c>
      <c r="BO95" s="135">
        <v>202040633</v>
      </c>
      <c r="BP95" s="136">
        <v>6241</v>
      </c>
      <c r="BQ95" s="136">
        <v>0</v>
      </c>
      <c r="BS95" s="2">
        <v>202040633</v>
      </c>
      <c r="BT95" s="2">
        <v>6241</v>
      </c>
      <c r="BU95" s="2">
        <v>0</v>
      </c>
    </row>
    <row r="96" spans="1:73" x14ac:dyDescent="0.25">
      <c r="A96">
        <v>201020301</v>
      </c>
      <c r="B96" t="s">
        <v>817</v>
      </c>
      <c r="C96">
        <v>0</v>
      </c>
      <c r="E96">
        <v>0</v>
      </c>
      <c r="F96" t="s">
        <v>241</v>
      </c>
      <c r="G96">
        <v>0</v>
      </c>
      <c r="H96">
        <v>1247.9036000000001</v>
      </c>
      <c r="I96">
        <v>45182138.832599998</v>
      </c>
      <c r="J96">
        <v>378</v>
      </c>
      <c r="K96">
        <v>13620571.524</v>
      </c>
      <c r="L96">
        <v>0</v>
      </c>
      <c r="M96">
        <v>0</v>
      </c>
      <c r="N96">
        <v>1625.9036000000001</v>
      </c>
      <c r="O96">
        <f t="shared" si="1"/>
        <v>89424.698000000004</v>
      </c>
      <c r="P96">
        <v>58802710.356600001</v>
      </c>
      <c r="Q96">
        <v>36166.172700000003</v>
      </c>
      <c r="R96">
        <v>58802710.391151696</v>
      </c>
      <c r="S96" t="s">
        <v>242</v>
      </c>
      <c r="T96" s="133">
        <v>41345</v>
      </c>
      <c r="V96">
        <v>0</v>
      </c>
      <c r="W96">
        <v>0</v>
      </c>
      <c r="X96">
        <v>0</v>
      </c>
      <c r="Y96">
        <v>0</v>
      </c>
      <c r="Z96">
        <v>0</v>
      </c>
      <c r="AA96">
        <v>13</v>
      </c>
      <c r="AB96" t="s">
        <v>254</v>
      </c>
      <c r="AC96" t="s">
        <v>483</v>
      </c>
      <c r="AD96" t="s">
        <v>326</v>
      </c>
      <c r="AE96">
        <v>2</v>
      </c>
      <c r="AF96" t="s">
        <v>484</v>
      </c>
      <c r="AG96">
        <v>2</v>
      </c>
      <c r="AH96" t="s">
        <v>485</v>
      </c>
      <c r="AI96">
        <v>2</v>
      </c>
      <c r="AJ96" t="s">
        <v>447</v>
      </c>
      <c r="AK96">
        <v>0</v>
      </c>
      <c r="AL96" t="s">
        <v>241</v>
      </c>
      <c r="AO96">
        <v>201020301</v>
      </c>
      <c r="AP96">
        <v>36033.258000000002</v>
      </c>
      <c r="AQ96">
        <v>36166.172700000003</v>
      </c>
      <c r="AR96">
        <v>9</v>
      </c>
      <c r="AS96">
        <v>16</v>
      </c>
      <c r="AT96" t="s">
        <v>250</v>
      </c>
      <c r="AV96">
        <v>923.44</v>
      </c>
      <c r="AW96">
        <v>0</v>
      </c>
      <c r="AX96">
        <v>0</v>
      </c>
      <c r="AY96">
        <v>0</v>
      </c>
      <c r="AZ96">
        <v>0</v>
      </c>
      <c r="BA96">
        <v>860048867</v>
      </c>
      <c r="BB96" t="s">
        <v>486</v>
      </c>
      <c r="BD96" t="s">
        <v>818</v>
      </c>
      <c r="BE96">
        <v>0</v>
      </c>
      <c r="BF96">
        <v>0</v>
      </c>
      <c r="BG96">
        <v>1625.9036000000001</v>
      </c>
      <c r="BH96">
        <v>0</v>
      </c>
      <c r="BI96">
        <v>55</v>
      </c>
      <c r="BJ96">
        <v>0</v>
      </c>
      <c r="BK96">
        <v>0</v>
      </c>
      <c r="BL96">
        <v>0</v>
      </c>
      <c r="BM96">
        <v>0</v>
      </c>
      <c r="BO96" s="135">
        <v>202040711</v>
      </c>
      <c r="BP96" s="136">
        <v>1948</v>
      </c>
      <c r="BQ96" s="136">
        <v>0</v>
      </c>
      <c r="BS96" s="2">
        <v>202040711</v>
      </c>
      <c r="BT96" s="2">
        <v>1948</v>
      </c>
      <c r="BU96" s="2">
        <v>0</v>
      </c>
    </row>
    <row r="97" spans="1:73" x14ac:dyDescent="0.25">
      <c r="A97">
        <v>201020308</v>
      </c>
      <c r="B97" t="s">
        <v>819</v>
      </c>
      <c r="C97">
        <v>0</v>
      </c>
      <c r="E97">
        <v>0</v>
      </c>
      <c r="F97" t="s">
        <v>241</v>
      </c>
      <c r="G97">
        <v>0</v>
      </c>
      <c r="H97">
        <v>398.08</v>
      </c>
      <c r="I97">
        <v>12709935.1818</v>
      </c>
      <c r="J97">
        <v>162</v>
      </c>
      <c r="K97">
        <v>5148740.0357999997</v>
      </c>
      <c r="L97">
        <v>0</v>
      </c>
      <c r="M97">
        <v>0</v>
      </c>
      <c r="N97">
        <v>560.08000000000004</v>
      </c>
      <c r="O97">
        <f t="shared" si="1"/>
        <v>30804.400000000001</v>
      </c>
      <c r="P97">
        <v>17858675.217599999</v>
      </c>
      <c r="Q97">
        <v>31885.936300000001</v>
      </c>
      <c r="R97">
        <v>17858675.202904001</v>
      </c>
      <c r="S97" t="s">
        <v>242</v>
      </c>
      <c r="T97" s="133">
        <v>41345</v>
      </c>
      <c r="V97">
        <v>0</v>
      </c>
      <c r="W97">
        <v>0</v>
      </c>
      <c r="X97">
        <v>0</v>
      </c>
      <c r="Y97">
        <v>0</v>
      </c>
      <c r="Z97">
        <v>0</v>
      </c>
      <c r="AA97">
        <v>13</v>
      </c>
      <c r="AB97" t="s">
        <v>254</v>
      </c>
      <c r="AC97" t="s">
        <v>335</v>
      </c>
      <c r="AD97" t="s">
        <v>334</v>
      </c>
      <c r="AE97">
        <v>2</v>
      </c>
      <c r="AF97" t="s">
        <v>484</v>
      </c>
      <c r="AG97">
        <v>2</v>
      </c>
      <c r="AH97" t="s">
        <v>485</v>
      </c>
      <c r="AI97">
        <v>2</v>
      </c>
      <c r="AJ97" t="s">
        <v>447</v>
      </c>
      <c r="AK97">
        <v>0</v>
      </c>
      <c r="AL97" t="s">
        <v>241</v>
      </c>
      <c r="AO97">
        <v>201020308</v>
      </c>
      <c r="AP97">
        <v>31782.3459</v>
      </c>
      <c r="AQ97">
        <v>31885.936300000001</v>
      </c>
      <c r="AR97">
        <v>9</v>
      </c>
      <c r="AS97">
        <v>16</v>
      </c>
      <c r="AT97" t="s">
        <v>250</v>
      </c>
      <c r="AV97">
        <v>814.5</v>
      </c>
      <c r="AW97">
        <v>0</v>
      </c>
      <c r="AX97">
        <v>0</v>
      </c>
      <c r="AY97">
        <v>0</v>
      </c>
      <c r="AZ97">
        <v>0</v>
      </c>
      <c r="BA97">
        <v>860048867</v>
      </c>
      <c r="BB97" t="s">
        <v>486</v>
      </c>
      <c r="BD97" t="s">
        <v>820</v>
      </c>
      <c r="BE97">
        <v>0</v>
      </c>
      <c r="BF97">
        <v>0</v>
      </c>
      <c r="BG97">
        <v>560.08000000000004</v>
      </c>
      <c r="BH97">
        <v>0</v>
      </c>
      <c r="BI97">
        <v>55</v>
      </c>
      <c r="BJ97">
        <v>0</v>
      </c>
      <c r="BK97">
        <v>0</v>
      </c>
      <c r="BL97">
        <v>0</v>
      </c>
      <c r="BM97">
        <v>0</v>
      </c>
      <c r="BO97" s="135">
        <v>202040721</v>
      </c>
      <c r="BP97" s="136">
        <v>2391</v>
      </c>
      <c r="BQ97" s="136">
        <v>0</v>
      </c>
      <c r="BS97" s="2">
        <v>202040721</v>
      </c>
      <c r="BT97" s="2">
        <v>2391</v>
      </c>
      <c r="BU97" s="2">
        <v>0</v>
      </c>
    </row>
    <row r="98" spans="1:73" x14ac:dyDescent="0.25">
      <c r="A98">
        <v>201020307</v>
      </c>
      <c r="B98" t="s">
        <v>821</v>
      </c>
      <c r="C98">
        <v>0</v>
      </c>
      <c r="E98">
        <v>0</v>
      </c>
      <c r="F98" t="s">
        <v>241</v>
      </c>
      <c r="G98">
        <v>0</v>
      </c>
      <c r="H98">
        <v>485.51549999999997</v>
      </c>
      <c r="I98">
        <v>22301726.2192</v>
      </c>
      <c r="J98">
        <v>162</v>
      </c>
      <c r="K98">
        <v>7407358.6320000002</v>
      </c>
      <c r="L98">
        <v>73.92</v>
      </c>
      <c r="M98">
        <v>3391572.1740999999</v>
      </c>
      <c r="N98">
        <v>573.59550000000002</v>
      </c>
      <c r="O98">
        <f t="shared" si="1"/>
        <v>31547.752500000002</v>
      </c>
      <c r="P98">
        <v>26317512.677099999</v>
      </c>
      <c r="Q98">
        <v>45881.658199999998</v>
      </c>
      <c r="R98">
        <v>26317512.676058099</v>
      </c>
      <c r="S98" t="s">
        <v>242</v>
      </c>
      <c r="T98" s="133">
        <v>41345</v>
      </c>
      <c r="V98">
        <v>0</v>
      </c>
      <c r="W98">
        <v>0</v>
      </c>
      <c r="X98">
        <v>0</v>
      </c>
      <c r="Y98">
        <v>0</v>
      </c>
      <c r="Z98">
        <v>0</v>
      </c>
      <c r="AA98">
        <v>13</v>
      </c>
      <c r="AB98" t="s">
        <v>254</v>
      </c>
      <c r="AC98" t="s">
        <v>483</v>
      </c>
      <c r="AD98" t="s">
        <v>326</v>
      </c>
      <c r="AE98">
        <v>2</v>
      </c>
      <c r="AF98" t="s">
        <v>484</v>
      </c>
      <c r="AG98">
        <v>2</v>
      </c>
      <c r="AH98" t="s">
        <v>485</v>
      </c>
      <c r="AI98">
        <v>2</v>
      </c>
      <c r="AJ98" t="s">
        <v>447</v>
      </c>
      <c r="AK98">
        <v>0</v>
      </c>
      <c r="AL98" t="s">
        <v>241</v>
      </c>
      <c r="AO98">
        <v>201020307</v>
      </c>
      <c r="AP98">
        <v>45724.436000000002</v>
      </c>
      <c r="AQ98">
        <v>45881.658199999998</v>
      </c>
      <c r="AR98">
        <v>9</v>
      </c>
      <c r="AS98">
        <v>16</v>
      </c>
      <c r="AT98" t="s">
        <v>250</v>
      </c>
      <c r="AV98">
        <v>1171.8</v>
      </c>
      <c r="AW98">
        <v>0</v>
      </c>
      <c r="AX98">
        <v>0</v>
      </c>
      <c r="AY98">
        <v>0</v>
      </c>
      <c r="AZ98">
        <v>0</v>
      </c>
      <c r="BA98">
        <v>860048867</v>
      </c>
      <c r="BB98" t="s">
        <v>486</v>
      </c>
      <c r="BD98" t="s">
        <v>822</v>
      </c>
      <c r="BE98">
        <v>0</v>
      </c>
      <c r="BF98">
        <v>0</v>
      </c>
      <c r="BG98">
        <v>573.59550000000002</v>
      </c>
      <c r="BH98">
        <v>0</v>
      </c>
      <c r="BI98">
        <v>55</v>
      </c>
      <c r="BJ98">
        <v>0</v>
      </c>
      <c r="BK98">
        <v>0</v>
      </c>
      <c r="BL98">
        <v>0</v>
      </c>
      <c r="BM98">
        <v>0</v>
      </c>
      <c r="BO98" s="135">
        <v>202040731</v>
      </c>
      <c r="BP98" s="136">
        <v>3944</v>
      </c>
      <c r="BQ98" s="136">
        <v>0</v>
      </c>
      <c r="BS98" s="2">
        <v>202040731</v>
      </c>
      <c r="BT98" s="2">
        <v>3944</v>
      </c>
      <c r="BU98" s="2">
        <v>0</v>
      </c>
    </row>
    <row r="99" spans="1:73" x14ac:dyDescent="0.25">
      <c r="A99">
        <v>201020303</v>
      </c>
      <c r="B99" t="s">
        <v>488</v>
      </c>
      <c r="C99">
        <v>0</v>
      </c>
      <c r="E99">
        <v>0</v>
      </c>
      <c r="F99" t="s">
        <v>241</v>
      </c>
      <c r="G99">
        <v>0</v>
      </c>
      <c r="H99">
        <v>1068.3894</v>
      </c>
      <c r="I99">
        <v>29284725.7852</v>
      </c>
      <c r="J99">
        <v>0</v>
      </c>
      <c r="K99">
        <v>0</v>
      </c>
      <c r="L99">
        <v>0</v>
      </c>
      <c r="M99">
        <v>0</v>
      </c>
      <c r="N99">
        <v>1068.3894</v>
      </c>
      <c r="O99">
        <f t="shared" si="1"/>
        <v>58761.417000000001</v>
      </c>
      <c r="P99">
        <v>29284725.7852</v>
      </c>
      <c r="Q99">
        <v>27361.822499999998</v>
      </c>
      <c r="R99">
        <v>29233081.123681501</v>
      </c>
      <c r="S99" t="s">
        <v>242</v>
      </c>
      <c r="T99" s="133">
        <v>41345</v>
      </c>
      <c r="V99">
        <v>0</v>
      </c>
      <c r="W99">
        <v>0</v>
      </c>
      <c r="X99">
        <v>0</v>
      </c>
      <c r="Y99">
        <v>0</v>
      </c>
      <c r="Z99">
        <v>0</v>
      </c>
      <c r="AA99">
        <v>13</v>
      </c>
      <c r="AB99" t="s">
        <v>254</v>
      </c>
      <c r="AC99" t="s">
        <v>483</v>
      </c>
      <c r="AD99" t="s">
        <v>326</v>
      </c>
      <c r="AE99">
        <v>2</v>
      </c>
      <c r="AF99" t="s">
        <v>484</v>
      </c>
      <c r="AG99">
        <v>2</v>
      </c>
      <c r="AH99" t="s">
        <v>485</v>
      </c>
      <c r="AI99">
        <v>2</v>
      </c>
      <c r="AJ99" t="s">
        <v>447</v>
      </c>
      <c r="AK99">
        <v>0</v>
      </c>
      <c r="AL99" t="s">
        <v>241</v>
      </c>
      <c r="AO99">
        <v>201020303</v>
      </c>
      <c r="AP99">
        <v>27279.058499999999</v>
      </c>
      <c r="AQ99">
        <v>27361.822499999998</v>
      </c>
      <c r="AR99">
        <v>9</v>
      </c>
      <c r="AS99">
        <v>16</v>
      </c>
      <c r="AT99" t="s">
        <v>250</v>
      </c>
      <c r="AV99">
        <v>673.2</v>
      </c>
      <c r="AW99">
        <v>0</v>
      </c>
      <c r="AX99">
        <v>0</v>
      </c>
      <c r="AY99">
        <v>0</v>
      </c>
      <c r="AZ99">
        <v>0</v>
      </c>
      <c r="BA99">
        <v>860048867</v>
      </c>
      <c r="BB99" t="s">
        <v>486</v>
      </c>
      <c r="BD99" t="s">
        <v>489</v>
      </c>
      <c r="BE99">
        <v>0</v>
      </c>
      <c r="BF99">
        <v>0</v>
      </c>
      <c r="BG99">
        <v>1692.3894</v>
      </c>
      <c r="BH99">
        <v>0</v>
      </c>
      <c r="BI99">
        <v>55</v>
      </c>
      <c r="BJ99">
        <v>0</v>
      </c>
      <c r="BK99">
        <v>0</v>
      </c>
      <c r="BL99">
        <v>0</v>
      </c>
      <c r="BM99">
        <v>0</v>
      </c>
      <c r="BO99" s="135">
        <v>202040732</v>
      </c>
      <c r="BP99" s="136">
        <v>870</v>
      </c>
      <c r="BQ99" s="136">
        <v>0</v>
      </c>
      <c r="BS99" s="2">
        <v>202040732</v>
      </c>
      <c r="BT99" s="2">
        <v>870</v>
      </c>
      <c r="BU99" s="2">
        <v>0</v>
      </c>
    </row>
    <row r="100" spans="1:73" x14ac:dyDescent="0.25">
      <c r="A100">
        <v>201020309</v>
      </c>
      <c r="B100" t="s">
        <v>823</v>
      </c>
      <c r="C100">
        <v>0</v>
      </c>
      <c r="E100">
        <v>0</v>
      </c>
      <c r="F100" t="s">
        <v>241</v>
      </c>
      <c r="G100">
        <v>0</v>
      </c>
      <c r="H100">
        <v>270</v>
      </c>
      <c r="I100">
        <v>10689962.984999999</v>
      </c>
      <c r="J100">
        <v>0</v>
      </c>
      <c r="K100">
        <v>0</v>
      </c>
      <c r="L100">
        <v>0</v>
      </c>
      <c r="M100">
        <v>0</v>
      </c>
      <c r="N100">
        <v>270</v>
      </c>
      <c r="O100">
        <f t="shared" si="1"/>
        <v>14850</v>
      </c>
      <c r="P100">
        <v>10689962.984999999</v>
      </c>
      <c r="Q100">
        <v>39592.455499999996</v>
      </c>
      <c r="R100">
        <v>10689962.984999999</v>
      </c>
      <c r="S100" t="s">
        <v>242</v>
      </c>
      <c r="T100" s="133">
        <v>41212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</v>
      </c>
      <c r="AB100" t="s">
        <v>254</v>
      </c>
      <c r="AC100" t="s">
        <v>483</v>
      </c>
      <c r="AD100" t="s">
        <v>326</v>
      </c>
      <c r="AE100">
        <v>2</v>
      </c>
      <c r="AF100" t="s">
        <v>484</v>
      </c>
      <c r="AG100">
        <v>2</v>
      </c>
      <c r="AH100" t="s">
        <v>485</v>
      </c>
      <c r="AI100">
        <v>2</v>
      </c>
      <c r="AJ100" t="s">
        <v>447</v>
      </c>
      <c r="AK100">
        <v>0</v>
      </c>
      <c r="AL100" t="s">
        <v>241</v>
      </c>
      <c r="AO100">
        <v>201020309</v>
      </c>
      <c r="AP100">
        <v>39592.455499999996</v>
      </c>
      <c r="AQ100">
        <v>39592.455499999996</v>
      </c>
      <c r="AR100">
        <v>9</v>
      </c>
      <c r="AS100">
        <v>16</v>
      </c>
      <c r="AT100" t="s">
        <v>250</v>
      </c>
      <c r="AV100">
        <v>1009.8</v>
      </c>
      <c r="AW100">
        <v>0</v>
      </c>
      <c r="AX100">
        <v>0</v>
      </c>
      <c r="AY100">
        <v>0</v>
      </c>
      <c r="AZ100">
        <v>0</v>
      </c>
      <c r="BA100">
        <v>860048867</v>
      </c>
      <c r="BB100" t="s">
        <v>486</v>
      </c>
      <c r="BD100" t="s">
        <v>824</v>
      </c>
      <c r="BE100">
        <v>0</v>
      </c>
      <c r="BF100">
        <v>0</v>
      </c>
      <c r="BG100">
        <v>270</v>
      </c>
      <c r="BH100">
        <v>0</v>
      </c>
      <c r="BI100">
        <v>55</v>
      </c>
      <c r="BJ100">
        <v>0</v>
      </c>
      <c r="BK100">
        <v>0</v>
      </c>
      <c r="BL100">
        <v>0</v>
      </c>
      <c r="BM100">
        <v>0</v>
      </c>
      <c r="BO100" s="135">
        <v>202040741</v>
      </c>
      <c r="BP100" s="136">
        <v>3520</v>
      </c>
      <c r="BQ100" s="136">
        <v>0</v>
      </c>
      <c r="BS100" s="2">
        <v>202040741</v>
      </c>
      <c r="BT100" s="2">
        <v>3520</v>
      </c>
      <c r="BU100" s="2">
        <v>0</v>
      </c>
    </row>
    <row r="101" spans="1:73" x14ac:dyDescent="0.25">
      <c r="A101">
        <v>201020310</v>
      </c>
      <c r="B101" t="s">
        <v>490</v>
      </c>
      <c r="C101">
        <v>0</v>
      </c>
      <c r="E101">
        <v>0</v>
      </c>
      <c r="F101" t="s">
        <v>241</v>
      </c>
      <c r="G101">
        <v>0</v>
      </c>
      <c r="H101">
        <v>50.007899999999999</v>
      </c>
      <c r="I101">
        <v>2043314.7927000001</v>
      </c>
      <c r="J101">
        <v>0</v>
      </c>
      <c r="K101">
        <v>0</v>
      </c>
      <c r="L101">
        <v>0</v>
      </c>
      <c r="M101">
        <v>0</v>
      </c>
      <c r="N101">
        <v>50.007899999999999</v>
      </c>
      <c r="O101">
        <f t="shared" si="1"/>
        <v>2750.4344999999998</v>
      </c>
      <c r="P101">
        <v>2043314.7927000001</v>
      </c>
      <c r="Q101">
        <v>40733.108500000002</v>
      </c>
      <c r="R101">
        <v>2036977.21655715</v>
      </c>
      <c r="S101" t="s">
        <v>242</v>
      </c>
      <c r="T101" s="133">
        <v>41345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13</v>
      </c>
      <c r="AB101" t="s">
        <v>254</v>
      </c>
      <c r="AC101" t="s">
        <v>483</v>
      </c>
      <c r="AD101" t="s">
        <v>326</v>
      </c>
      <c r="AE101">
        <v>2</v>
      </c>
      <c r="AF101" t="s">
        <v>484</v>
      </c>
      <c r="AG101">
        <v>2</v>
      </c>
      <c r="AH101" t="s">
        <v>485</v>
      </c>
      <c r="AI101">
        <v>2</v>
      </c>
      <c r="AJ101" t="s">
        <v>447</v>
      </c>
      <c r="AK101">
        <v>0</v>
      </c>
      <c r="AL101" t="s">
        <v>241</v>
      </c>
      <c r="AO101">
        <v>201020310</v>
      </c>
      <c r="AP101">
        <v>40673.32</v>
      </c>
      <c r="AQ101">
        <v>40733.108500000002</v>
      </c>
      <c r="AR101">
        <v>9</v>
      </c>
      <c r="AS101">
        <v>16</v>
      </c>
      <c r="AT101" t="s">
        <v>250</v>
      </c>
      <c r="AV101">
        <v>1034.1099999999999</v>
      </c>
      <c r="AW101">
        <v>0</v>
      </c>
      <c r="AX101">
        <v>0</v>
      </c>
      <c r="AY101">
        <v>0</v>
      </c>
      <c r="AZ101">
        <v>0</v>
      </c>
      <c r="BA101">
        <v>860048867</v>
      </c>
      <c r="BB101" t="s">
        <v>486</v>
      </c>
      <c r="BD101" t="s">
        <v>491</v>
      </c>
      <c r="BE101">
        <v>0</v>
      </c>
      <c r="BF101">
        <v>0</v>
      </c>
      <c r="BG101">
        <v>156.00790000000001</v>
      </c>
      <c r="BH101">
        <v>0</v>
      </c>
      <c r="BI101">
        <v>55</v>
      </c>
      <c r="BJ101">
        <v>0</v>
      </c>
      <c r="BK101">
        <v>0</v>
      </c>
      <c r="BL101">
        <v>0</v>
      </c>
      <c r="BM101">
        <v>0</v>
      </c>
      <c r="BO101" s="135">
        <v>202040742</v>
      </c>
      <c r="BP101" s="136">
        <v>1320</v>
      </c>
      <c r="BQ101" s="136">
        <v>0</v>
      </c>
      <c r="BS101" s="2">
        <v>202040742</v>
      </c>
      <c r="BT101" s="2">
        <v>1320</v>
      </c>
      <c r="BU101" s="2">
        <v>0</v>
      </c>
    </row>
    <row r="102" spans="1:73" x14ac:dyDescent="0.25">
      <c r="A102">
        <v>201020304</v>
      </c>
      <c r="B102" t="s">
        <v>825</v>
      </c>
      <c r="C102">
        <v>0</v>
      </c>
      <c r="E102">
        <v>0</v>
      </c>
      <c r="F102" t="s">
        <v>241</v>
      </c>
      <c r="G102">
        <v>0</v>
      </c>
      <c r="H102">
        <v>57.103099999999998</v>
      </c>
      <c r="I102">
        <v>3244531.0172000001</v>
      </c>
      <c r="J102">
        <v>53</v>
      </c>
      <c r="K102">
        <v>2996994.5616000001</v>
      </c>
      <c r="L102">
        <v>0</v>
      </c>
      <c r="M102">
        <v>0</v>
      </c>
      <c r="N102">
        <v>110.1031</v>
      </c>
      <c r="O102">
        <f t="shared" si="1"/>
        <v>6055.6705000000002</v>
      </c>
      <c r="P102">
        <v>6241525.5788000003</v>
      </c>
      <c r="Q102">
        <v>56688.0095</v>
      </c>
      <c r="R102">
        <v>6241525.5787794497</v>
      </c>
      <c r="S102" t="s">
        <v>242</v>
      </c>
      <c r="T102" s="133">
        <v>41345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13</v>
      </c>
      <c r="AB102" t="s">
        <v>254</v>
      </c>
      <c r="AC102" t="s">
        <v>483</v>
      </c>
      <c r="AD102" t="s">
        <v>326</v>
      </c>
      <c r="AE102">
        <v>2</v>
      </c>
      <c r="AF102" t="s">
        <v>484</v>
      </c>
      <c r="AG102">
        <v>2</v>
      </c>
      <c r="AH102" t="s">
        <v>485</v>
      </c>
      <c r="AI102">
        <v>2</v>
      </c>
      <c r="AJ102" t="s">
        <v>447</v>
      </c>
      <c r="AK102">
        <v>0</v>
      </c>
      <c r="AL102" t="s">
        <v>241</v>
      </c>
      <c r="AO102">
        <v>201020304</v>
      </c>
      <c r="AP102">
        <v>56547.067199999998</v>
      </c>
      <c r="AQ102">
        <v>56688.0095</v>
      </c>
      <c r="AR102">
        <v>9</v>
      </c>
      <c r="AS102">
        <v>16</v>
      </c>
      <c r="AT102" t="s">
        <v>250</v>
      </c>
      <c r="AV102">
        <v>1422.32</v>
      </c>
      <c r="AW102">
        <v>0</v>
      </c>
      <c r="AX102">
        <v>0</v>
      </c>
      <c r="AY102">
        <v>0</v>
      </c>
      <c r="AZ102">
        <v>0</v>
      </c>
      <c r="BA102">
        <v>860048867</v>
      </c>
      <c r="BB102" t="s">
        <v>486</v>
      </c>
      <c r="BD102" t="s">
        <v>826</v>
      </c>
      <c r="BE102">
        <v>0</v>
      </c>
      <c r="BF102">
        <v>0</v>
      </c>
      <c r="BG102">
        <v>110.1031</v>
      </c>
      <c r="BH102">
        <v>0</v>
      </c>
      <c r="BI102">
        <v>55</v>
      </c>
      <c r="BJ102">
        <v>0</v>
      </c>
      <c r="BK102">
        <v>0</v>
      </c>
      <c r="BL102">
        <v>0</v>
      </c>
      <c r="BM102">
        <v>0</v>
      </c>
      <c r="BO102" s="135">
        <v>202040811</v>
      </c>
      <c r="BP102" s="136">
        <v>4800</v>
      </c>
      <c r="BQ102" s="136">
        <v>0</v>
      </c>
      <c r="BS102" s="2">
        <v>202040811</v>
      </c>
      <c r="BT102" s="2">
        <v>4800</v>
      </c>
      <c r="BU102" s="2">
        <v>0</v>
      </c>
    </row>
    <row r="103" spans="1:73" x14ac:dyDescent="0.25">
      <c r="A103">
        <v>201010105</v>
      </c>
      <c r="B103" t="s">
        <v>827</v>
      </c>
      <c r="C103">
        <v>0</v>
      </c>
      <c r="E103">
        <v>0</v>
      </c>
      <c r="F103" t="s">
        <v>241</v>
      </c>
      <c r="G103">
        <v>0</v>
      </c>
      <c r="H103">
        <v>0.4027</v>
      </c>
      <c r="I103">
        <v>2900.1158</v>
      </c>
      <c r="J103">
        <v>296</v>
      </c>
      <c r="K103">
        <v>2131792</v>
      </c>
      <c r="L103">
        <v>295.988</v>
      </c>
      <c r="M103">
        <v>2131705.4871999999</v>
      </c>
      <c r="N103">
        <v>0.41470000000000001</v>
      </c>
      <c r="O103">
        <f t="shared" si="1"/>
        <v>629.09990000000005</v>
      </c>
      <c r="P103">
        <v>2986.6286</v>
      </c>
      <c r="Q103">
        <v>7201.9997000000003</v>
      </c>
      <c r="R103">
        <v>2986.6692755899999</v>
      </c>
      <c r="S103" t="s">
        <v>242</v>
      </c>
      <c r="T103" s="133">
        <v>41348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 t="s">
        <v>334</v>
      </c>
      <c r="AC103" t="s">
        <v>244</v>
      </c>
      <c r="AD103" t="s">
        <v>245</v>
      </c>
      <c r="AE103">
        <v>2</v>
      </c>
      <c r="AF103" t="s">
        <v>484</v>
      </c>
      <c r="AG103">
        <v>2</v>
      </c>
      <c r="AH103" t="s">
        <v>485</v>
      </c>
      <c r="AI103">
        <v>2</v>
      </c>
      <c r="AJ103" t="s">
        <v>447</v>
      </c>
      <c r="AK103">
        <v>0</v>
      </c>
      <c r="AL103" t="s">
        <v>241</v>
      </c>
      <c r="AO103">
        <v>201010105</v>
      </c>
      <c r="AP103">
        <v>7202</v>
      </c>
      <c r="AQ103">
        <v>7201.9997000000003</v>
      </c>
      <c r="AR103">
        <v>9</v>
      </c>
      <c r="AS103">
        <v>16</v>
      </c>
      <c r="AT103" t="s">
        <v>250</v>
      </c>
      <c r="AV103">
        <v>2.73</v>
      </c>
      <c r="AW103">
        <v>0</v>
      </c>
      <c r="AX103">
        <v>0</v>
      </c>
      <c r="AY103">
        <v>0</v>
      </c>
      <c r="AZ103">
        <v>0</v>
      </c>
      <c r="BA103">
        <v>860005223</v>
      </c>
      <c r="BB103" t="s">
        <v>267</v>
      </c>
      <c r="BD103" t="s">
        <v>827</v>
      </c>
      <c r="BE103">
        <v>0</v>
      </c>
      <c r="BF103">
        <v>0</v>
      </c>
      <c r="BG103">
        <v>0.41439999999999999</v>
      </c>
      <c r="BH103">
        <v>0</v>
      </c>
      <c r="BI103">
        <v>1517</v>
      </c>
      <c r="BJ103">
        <v>0</v>
      </c>
      <c r="BK103">
        <v>0</v>
      </c>
      <c r="BL103">
        <v>0</v>
      </c>
      <c r="BM103">
        <v>0</v>
      </c>
      <c r="BO103" s="135">
        <v>202040911</v>
      </c>
      <c r="BP103" s="136">
        <v>15604</v>
      </c>
      <c r="BQ103" s="136">
        <v>0</v>
      </c>
      <c r="BS103" s="2">
        <v>202040911</v>
      </c>
      <c r="BT103" s="2">
        <v>15604</v>
      </c>
      <c r="BU103" s="2">
        <v>0</v>
      </c>
    </row>
    <row r="104" spans="1:73" x14ac:dyDescent="0.25">
      <c r="A104">
        <v>201020109</v>
      </c>
      <c r="B104" t="s">
        <v>828</v>
      </c>
      <c r="C104">
        <v>0</v>
      </c>
      <c r="E104">
        <v>0</v>
      </c>
      <c r="F104" t="s">
        <v>241</v>
      </c>
      <c r="G104">
        <v>0</v>
      </c>
      <c r="H104">
        <v>382.02870000000001</v>
      </c>
      <c r="I104">
        <v>16491228.415200001</v>
      </c>
      <c r="J104">
        <v>0</v>
      </c>
      <c r="K104">
        <v>0</v>
      </c>
      <c r="L104">
        <v>176.4</v>
      </c>
      <c r="M104">
        <v>7614749.0815000003</v>
      </c>
      <c r="N104">
        <v>205.62870000000001</v>
      </c>
      <c r="O104">
        <f t="shared" si="1"/>
        <v>11309.5785</v>
      </c>
      <c r="P104">
        <v>8876479.3336999994</v>
      </c>
      <c r="Q104">
        <v>43167.5118</v>
      </c>
      <c r="R104">
        <v>8876479.3336686604</v>
      </c>
      <c r="S104" t="s">
        <v>242</v>
      </c>
      <c r="T104" s="133">
        <v>41213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</v>
      </c>
      <c r="AB104" t="s">
        <v>254</v>
      </c>
      <c r="AC104" t="s">
        <v>244</v>
      </c>
      <c r="AD104" t="s">
        <v>245</v>
      </c>
      <c r="AE104">
        <v>2</v>
      </c>
      <c r="AF104" t="s">
        <v>484</v>
      </c>
      <c r="AG104">
        <v>2</v>
      </c>
      <c r="AH104" t="s">
        <v>485</v>
      </c>
      <c r="AI104">
        <v>2</v>
      </c>
      <c r="AJ104" t="s">
        <v>447</v>
      </c>
      <c r="AK104">
        <v>0</v>
      </c>
      <c r="AL104" t="s">
        <v>241</v>
      </c>
      <c r="AO104">
        <v>201020109</v>
      </c>
      <c r="AP104">
        <v>43167.5118</v>
      </c>
      <c r="AQ104">
        <v>43167.5118</v>
      </c>
      <c r="AR104">
        <v>9</v>
      </c>
      <c r="AS104">
        <v>16</v>
      </c>
      <c r="AT104" t="s">
        <v>250</v>
      </c>
      <c r="AV104">
        <v>1115.02</v>
      </c>
      <c r="AW104">
        <v>0</v>
      </c>
      <c r="AX104">
        <v>0</v>
      </c>
      <c r="AY104">
        <v>0</v>
      </c>
      <c r="AZ104">
        <v>0</v>
      </c>
      <c r="BA104">
        <v>800072959</v>
      </c>
      <c r="BB104" t="s">
        <v>829</v>
      </c>
      <c r="BD104" t="s">
        <v>830</v>
      </c>
      <c r="BE104">
        <v>0</v>
      </c>
      <c r="BF104">
        <v>0</v>
      </c>
      <c r="BG104">
        <v>205.62870000000001</v>
      </c>
      <c r="BH104">
        <v>0</v>
      </c>
      <c r="BI104">
        <v>55</v>
      </c>
      <c r="BJ104">
        <v>0</v>
      </c>
      <c r="BK104">
        <v>0</v>
      </c>
      <c r="BL104">
        <v>0</v>
      </c>
      <c r="BM104">
        <v>0</v>
      </c>
      <c r="BO104" s="135">
        <v>202040912</v>
      </c>
      <c r="BP104" s="136">
        <v>476</v>
      </c>
      <c r="BQ104" s="136">
        <v>0</v>
      </c>
      <c r="BS104" s="2">
        <v>202040912</v>
      </c>
      <c r="BT104" s="2">
        <v>476</v>
      </c>
      <c r="BU104" s="2">
        <v>0</v>
      </c>
    </row>
    <row r="105" spans="1:73" x14ac:dyDescent="0.25">
      <c r="A105">
        <v>201020103</v>
      </c>
      <c r="B105" t="s">
        <v>831</v>
      </c>
      <c r="C105">
        <v>0</v>
      </c>
      <c r="E105">
        <v>0</v>
      </c>
      <c r="F105" t="s">
        <v>241</v>
      </c>
      <c r="G105">
        <v>0</v>
      </c>
      <c r="H105">
        <v>1111.789</v>
      </c>
      <c r="I105">
        <v>40629907.748099998</v>
      </c>
      <c r="J105">
        <v>0</v>
      </c>
      <c r="K105">
        <v>0</v>
      </c>
      <c r="L105">
        <v>0</v>
      </c>
      <c r="M105">
        <v>0</v>
      </c>
      <c r="N105">
        <v>1111.789</v>
      </c>
      <c r="O105">
        <f t="shared" si="1"/>
        <v>61148.394999999997</v>
      </c>
      <c r="P105">
        <v>40629907.748099998</v>
      </c>
      <c r="Q105">
        <v>36544.621099999997</v>
      </c>
      <c r="R105">
        <v>40629907.748147897</v>
      </c>
      <c r="S105" t="s">
        <v>242</v>
      </c>
      <c r="T105" s="133">
        <v>41213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</v>
      </c>
      <c r="AB105" t="s">
        <v>254</v>
      </c>
      <c r="AC105" t="s">
        <v>483</v>
      </c>
      <c r="AD105" t="s">
        <v>326</v>
      </c>
      <c r="AE105">
        <v>2</v>
      </c>
      <c r="AF105" t="s">
        <v>484</v>
      </c>
      <c r="AG105">
        <v>2</v>
      </c>
      <c r="AH105" t="s">
        <v>485</v>
      </c>
      <c r="AI105">
        <v>2</v>
      </c>
      <c r="AJ105" t="s">
        <v>447</v>
      </c>
      <c r="AK105">
        <v>0</v>
      </c>
      <c r="AL105" t="s">
        <v>241</v>
      </c>
      <c r="AO105">
        <v>201020103</v>
      </c>
      <c r="AP105">
        <v>36544.621099999997</v>
      </c>
      <c r="AQ105">
        <v>36544.621099999997</v>
      </c>
      <c r="AR105">
        <v>9</v>
      </c>
      <c r="AS105">
        <v>16</v>
      </c>
      <c r="AT105" t="s">
        <v>250</v>
      </c>
      <c r="AV105">
        <v>943.95</v>
      </c>
      <c r="AW105">
        <v>0</v>
      </c>
      <c r="AX105">
        <v>0</v>
      </c>
      <c r="AY105">
        <v>0</v>
      </c>
      <c r="AZ105">
        <v>0</v>
      </c>
      <c r="BA105">
        <v>800072959</v>
      </c>
      <c r="BB105" t="s">
        <v>829</v>
      </c>
      <c r="BD105" t="s">
        <v>832</v>
      </c>
      <c r="BE105">
        <v>0</v>
      </c>
      <c r="BF105">
        <v>0</v>
      </c>
      <c r="BG105">
        <v>1111.789</v>
      </c>
      <c r="BH105">
        <v>0</v>
      </c>
      <c r="BI105">
        <v>55</v>
      </c>
      <c r="BJ105">
        <v>0</v>
      </c>
      <c r="BK105">
        <v>0</v>
      </c>
      <c r="BL105">
        <v>0</v>
      </c>
      <c r="BM105">
        <v>0</v>
      </c>
      <c r="BO105" s="135">
        <v>202041011</v>
      </c>
      <c r="BP105" s="136">
        <v>400</v>
      </c>
      <c r="BQ105" s="136">
        <v>0</v>
      </c>
      <c r="BS105" s="2">
        <v>202041011</v>
      </c>
      <c r="BT105" s="2">
        <v>400</v>
      </c>
      <c r="BU105" s="2">
        <v>0</v>
      </c>
    </row>
    <row r="106" spans="1:73" x14ac:dyDescent="0.25">
      <c r="A106">
        <v>201020107</v>
      </c>
      <c r="B106" t="s">
        <v>833</v>
      </c>
      <c r="C106">
        <v>0</v>
      </c>
      <c r="E106">
        <v>0</v>
      </c>
      <c r="F106" t="s">
        <v>241</v>
      </c>
      <c r="G106">
        <v>0</v>
      </c>
      <c r="H106">
        <v>54.036299999999997</v>
      </c>
      <c r="I106">
        <v>2984917.3412000001</v>
      </c>
      <c r="J106">
        <v>0</v>
      </c>
      <c r="K106">
        <v>0</v>
      </c>
      <c r="L106">
        <v>0</v>
      </c>
      <c r="M106">
        <v>0</v>
      </c>
      <c r="N106">
        <v>54.036299999999997</v>
      </c>
      <c r="O106">
        <f t="shared" si="1"/>
        <v>2971.9964999999997</v>
      </c>
      <c r="P106">
        <v>2984917.3412000001</v>
      </c>
      <c r="Q106">
        <v>55239.114099999999</v>
      </c>
      <c r="R106">
        <v>2984917.34124183</v>
      </c>
      <c r="S106" t="s">
        <v>242</v>
      </c>
      <c r="T106" s="133">
        <v>41213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</v>
      </c>
      <c r="AB106" t="s">
        <v>254</v>
      </c>
      <c r="AC106" t="s">
        <v>483</v>
      </c>
      <c r="AD106" t="s">
        <v>326</v>
      </c>
      <c r="AE106">
        <v>2</v>
      </c>
      <c r="AF106" t="s">
        <v>484</v>
      </c>
      <c r="AG106">
        <v>2</v>
      </c>
      <c r="AH106" t="s">
        <v>485</v>
      </c>
      <c r="AI106">
        <v>2</v>
      </c>
      <c r="AJ106" t="s">
        <v>447</v>
      </c>
      <c r="AK106">
        <v>0</v>
      </c>
      <c r="AL106" t="s">
        <v>241</v>
      </c>
      <c r="AO106">
        <v>201020107</v>
      </c>
      <c r="AP106">
        <v>55239.114099999999</v>
      </c>
      <c r="AQ106">
        <v>55239.114099999999</v>
      </c>
      <c r="AR106">
        <v>9</v>
      </c>
      <c r="AS106">
        <v>16</v>
      </c>
      <c r="AT106" t="s">
        <v>250</v>
      </c>
      <c r="AV106">
        <v>1426.83</v>
      </c>
      <c r="AW106">
        <v>0</v>
      </c>
      <c r="AX106">
        <v>0</v>
      </c>
      <c r="AY106">
        <v>0</v>
      </c>
      <c r="AZ106">
        <v>0</v>
      </c>
      <c r="BA106">
        <v>800072959</v>
      </c>
      <c r="BB106" t="s">
        <v>829</v>
      </c>
      <c r="BD106" t="s">
        <v>834</v>
      </c>
      <c r="BE106">
        <v>0</v>
      </c>
      <c r="BF106">
        <v>0</v>
      </c>
      <c r="BG106">
        <v>54.036299999999997</v>
      </c>
      <c r="BH106">
        <v>0</v>
      </c>
      <c r="BI106">
        <v>55</v>
      </c>
      <c r="BJ106">
        <v>0</v>
      </c>
      <c r="BK106">
        <v>0</v>
      </c>
      <c r="BL106">
        <v>0</v>
      </c>
      <c r="BM106">
        <v>0</v>
      </c>
      <c r="BO106" s="135">
        <v>202041012</v>
      </c>
      <c r="BP106" s="136">
        <v>60</v>
      </c>
      <c r="BQ106" s="136">
        <v>0</v>
      </c>
      <c r="BS106" s="2">
        <v>202041012</v>
      </c>
      <c r="BT106" s="2">
        <v>60</v>
      </c>
      <c r="BU106" s="2">
        <v>0</v>
      </c>
    </row>
    <row r="107" spans="1:73" x14ac:dyDescent="0.25">
      <c r="A107">
        <v>201020104</v>
      </c>
      <c r="B107" t="s">
        <v>835</v>
      </c>
      <c r="C107">
        <v>0</v>
      </c>
      <c r="E107">
        <v>0</v>
      </c>
      <c r="F107" t="s">
        <v>241</v>
      </c>
      <c r="G107">
        <v>0</v>
      </c>
      <c r="H107">
        <v>540</v>
      </c>
      <c r="I107">
        <v>19497239.405999999</v>
      </c>
      <c r="J107">
        <v>0</v>
      </c>
      <c r="K107">
        <v>0</v>
      </c>
      <c r="L107">
        <v>0</v>
      </c>
      <c r="M107">
        <v>0</v>
      </c>
      <c r="N107">
        <v>540</v>
      </c>
      <c r="O107">
        <f t="shared" si="1"/>
        <v>29700</v>
      </c>
      <c r="P107">
        <v>19497239.405999999</v>
      </c>
      <c r="Q107">
        <v>36105.998899999999</v>
      </c>
      <c r="R107">
        <v>19497239.405999999</v>
      </c>
      <c r="S107" t="s">
        <v>242</v>
      </c>
      <c r="T107" s="133">
        <v>41213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13</v>
      </c>
      <c r="AB107" t="s">
        <v>254</v>
      </c>
      <c r="AC107" t="s">
        <v>483</v>
      </c>
      <c r="AD107" t="s">
        <v>326</v>
      </c>
      <c r="AE107">
        <v>2</v>
      </c>
      <c r="AF107" t="s">
        <v>484</v>
      </c>
      <c r="AG107">
        <v>2</v>
      </c>
      <c r="AH107" t="s">
        <v>485</v>
      </c>
      <c r="AI107">
        <v>2</v>
      </c>
      <c r="AJ107" t="s">
        <v>447</v>
      </c>
      <c r="AK107">
        <v>0</v>
      </c>
      <c r="AL107" t="s">
        <v>241</v>
      </c>
      <c r="AO107">
        <v>201020104</v>
      </c>
      <c r="AP107">
        <v>36105.998899999999</v>
      </c>
      <c r="AQ107">
        <v>36105.998899999999</v>
      </c>
      <c r="AR107">
        <v>9</v>
      </c>
      <c r="AS107">
        <v>16</v>
      </c>
      <c r="AT107" t="s">
        <v>250</v>
      </c>
      <c r="AV107">
        <v>932.62</v>
      </c>
      <c r="AW107">
        <v>0</v>
      </c>
      <c r="AX107">
        <v>0</v>
      </c>
      <c r="AY107">
        <v>0</v>
      </c>
      <c r="AZ107">
        <v>0</v>
      </c>
      <c r="BA107">
        <v>800072959</v>
      </c>
      <c r="BB107" t="s">
        <v>829</v>
      </c>
      <c r="BD107" t="s">
        <v>836</v>
      </c>
      <c r="BE107">
        <v>0</v>
      </c>
      <c r="BF107">
        <v>0</v>
      </c>
      <c r="BG107">
        <v>540</v>
      </c>
      <c r="BH107">
        <v>0</v>
      </c>
      <c r="BI107">
        <v>55</v>
      </c>
      <c r="BJ107">
        <v>0</v>
      </c>
      <c r="BK107">
        <v>0</v>
      </c>
      <c r="BL107">
        <v>0</v>
      </c>
      <c r="BM107">
        <v>0</v>
      </c>
      <c r="BO107" s="135">
        <v>202041100</v>
      </c>
      <c r="BP107" s="136">
        <v>10415</v>
      </c>
      <c r="BQ107" s="136">
        <v>0</v>
      </c>
      <c r="BS107" s="2">
        <v>202041100</v>
      </c>
      <c r="BT107" s="2">
        <v>10415</v>
      </c>
      <c r="BU107" s="2">
        <v>0</v>
      </c>
    </row>
    <row r="108" spans="1:73" x14ac:dyDescent="0.25">
      <c r="A108">
        <v>201020105</v>
      </c>
      <c r="B108" t="s">
        <v>837</v>
      </c>
      <c r="C108">
        <v>0</v>
      </c>
      <c r="E108">
        <v>0</v>
      </c>
      <c r="F108" t="s">
        <v>241</v>
      </c>
      <c r="G108">
        <v>0</v>
      </c>
      <c r="H108">
        <v>198.28100000000001</v>
      </c>
      <c r="I108">
        <v>7082825.5414000005</v>
      </c>
      <c r="J108">
        <v>0</v>
      </c>
      <c r="K108">
        <v>0</v>
      </c>
      <c r="L108">
        <v>0</v>
      </c>
      <c r="M108">
        <v>0</v>
      </c>
      <c r="N108">
        <v>198.28100000000001</v>
      </c>
      <c r="O108">
        <f t="shared" si="1"/>
        <v>10905.455</v>
      </c>
      <c r="P108">
        <v>7082825.5414000005</v>
      </c>
      <c r="Q108">
        <v>35721.150999999998</v>
      </c>
      <c r="R108">
        <v>7082825.5414310005</v>
      </c>
      <c r="S108" t="s">
        <v>242</v>
      </c>
      <c r="T108" s="133">
        <v>41213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13</v>
      </c>
      <c r="AB108" t="s">
        <v>254</v>
      </c>
      <c r="AC108" t="s">
        <v>483</v>
      </c>
      <c r="AD108" t="s">
        <v>326</v>
      </c>
      <c r="AE108">
        <v>2</v>
      </c>
      <c r="AF108" t="s">
        <v>484</v>
      </c>
      <c r="AG108">
        <v>2</v>
      </c>
      <c r="AH108" t="s">
        <v>485</v>
      </c>
      <c r="AI108">
        <v>2</v>
      </c>
      <c r="AJ108" t="s">
        <v>447</v>
      </c>
      <c r="AK108">
        <v>0</v>
      </c>
      <c r="AL108" t="s">
        <v>241</v>
      </c>
      <c r="AO108">
        <v>201020105</v>
      </c>
      <c r="AP108">
        <v>35721.150999999998</v>
      </c>
      <c r="AQ108">
        <v>35721.150999999998</v>
      </c>
      <c r="AR108">
        <v>9</v>
      </c>
      <c r="AS108">
        <v>16</v>
      </c>
      <c r="AT108" t="s">
        <v>250</v>
      </c>
      <c r="AV108">
        <v>922.68</v>
      </c>
      <c r="AW108">
        <v>0</v>
      </c>
      <c r="AX108">
        <v>0</v>
      </c>
      <c r="AY108">
        <v>0</v>
      </c>
      <c r="AZ108">
        <v>0</v>
      </c>
      <c r="BA108">
        <v>800072959</v>
      </c>
      <c r="BB108" t="s">
        <v>829</v>
      </c>
      <c r="BD108" t="s">
        <v>838</v>
      </c>
      <c r="BE108">
        <v>0</v>
      </c>
      <c r="BF108">
        <v>0</v>
      </c>
      <c r="BG108">
        <v>198.28100000000001</v>
      </c>
      <c r="BH108">
        <v>0</v>
      </c>
      <c r="BI108">
        <v>55</v>
      </c>
      <c r="BJ108">
        <v>0</v>
      </c>
      <c r="BK108">
        <v>0</v>
      </c>
      <c r="BL108">
        <v>0</v>
      </c>
      <c r="BM108">
        <v>0</v>
      </c>
      <c r="BO108" s="135">
        <v>203010101</v>
      </c>
      <c r="BP108" s="136">
        <v>386</v>
      </c>
      <c r="BQ108" s="136">
        <v>1158</v>
      </c>
      <c r="BS108" s="2">
        <v>203010101</v>
      </c>
      <c r="BT108" s="2">
        <v>386</v>
      </c>
      <c r="BU108" s="2">
        <v>1158</v>
      </c>
    </row>
    <row r="109" spans="1:73" x14ac:dyDescent="0.25">
      <c r="A109">
        <v>201020110</v>
      </c>
      <c r="B109" t="s">
        <v>839</v>
      </c>
      <c r="C109">
        <v>0</v>
      </c>
      <c r="E109">
        <v>0</v>
      </c>
      <c r="F109" t="s">
        <v>241</v>
      </c>
      <c r="G109">
        <v>0</v>
      </c>
      <c r="H109">
        <v>142.2961</v>
      </c>
      <c r="I109">
        <v>7218908.2149</v>
      </c>
      <c r="J109">
        <v>0</v>
      </c>
      <c r="K109">
        <v>0</v>
      </c>
      <c r="L109">
        <v>8.3940000000000001</v>
      </c>
      <c r="M109">
        <v>425841.01429999998</v>
      </c>
      <c r="N109">
        <v>133.90209999999999</v>
      </c>
      <c r="O109">
        <f t="shared" si="1"/>
        <v>7364.6154999999999</v>
      </c>
      <c r="P109">
        <v>6793067.2006000001</v>
      </c>
      <c r="Q109">
        <v>50731.595699999998</v>
      </c>
      <c r="R109">
        <v>6793067.2005809704</v>
      </c>
      <c r="S109" t="s">
        <v>242</v>
      </c>
      <c r="T109" s="133">
        <v>41213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</v>
      </c>
      <c r="AB109" t="s">
        <v>254</v>
      </c>
      <c r="AC109" t="s">
        <v>483</v>
      </c>
      <c r="AD109" t="s">
        <v>326</v>
      </c>
      <c r="AE109">
        <v>2</v>
      </c>
      <c r="AF109" t="s">
        <v>484</v>
      </c>
      <c r="AG109">
        <v>2</v>
      </c>
      <c r="AH109" t="s">
        <v>485</v>
      </c>
      <c r="AI109">
        <v>2</v>
      </c>
      <c r="AJ109" t="s">
        <v>447</v>
      </c>
      <c r="AK109">
        <v>0</v>
      </c>
      <c r="AL109" t="s">
        <v>241</v>
      </c>
      <c r="AO109">
        <v>201020110</v>
      </c>
      <c r="AP109">
        <v>50731.595699999998</v>
      </c>
      <c r="AQ109">
        <v>50731.595699999998</v>
      </c>
      <c r="AR109">
        <v>9</v>
      </c>
      <c r="AS109">
        <v>16</v>
      </c>
      <c r="AT109" t="s">
        <v>250</v>
      </c>
      <c r="AV109">
        <v>1310.4000000000001</v>
      </c>
      <c r="AW109">
        <v>0</v>
      </c>
      <c r="AX109">
        <v>0</v>
      </c>
      <c r="AY109">
        <v>0</v>
      </c>
      <c r="AZ109">
        <v>0</v>
      </c>
      <c r="BA109">
        <v>800072959</v>
      </c>
      <c r="BB109" t="s">
        <v>829</v>
      </c>
      <c r="BD109" t="s">
        <v>840</v>
      </c>
      <c r="BE109">
        <v>0</v>
      </c>
      <c r="BF109">
        <v>0</v>
      </c>
      <c r="BG109">
        <v>133.90209999999999</v>
      </c>
      <c r="BH109">
        <v>0</v>
      </c>
      <c r="BI109">
        <v>55</v>
      </c>
      <c r="BJ109">
        <v>0</v>
      </c>
      <c r="BK109">
        <v>0</v>
      </c>
      <c r="BL109">
        <v>0</v>
      </c>
      <c r="BM109">
        <v>0</v>
      </c>
      <c r="BO109" s="135">
        <v>203010102</v>
      </c>
      <c r="BP109" s="136">
        <v>207</v>
      </c>
      <c r="BQ109" s="136">
        <v>1242</v>
      </c>
      <c r="BS109" s="2">
        <v>203010102</v>
      </c>
      <c r="BT109" s="2">
        <v>207</v>
      </c>
      <c r="BU109" s="2">
        <v>1242</v>
      </c>
    </row>
    <row r="110" spans="1:73" x14ac:dyDescent="0.25">
      <c r="A110">
        <v>201020102</v>
      </c>
      <c r="B110" t="s">
        <v>841</v>
      </c>
      <c r="C110">
        <v>0</v>
      </c>
      <c r="E110">
        <v>0</v>
      </c>
      <c r="F110" t="s">
        <v>241</v>
      </c>
      <c r="G110">
        <v>0</v>
      </c>
      <c r="H110">
        <v>150.18639999999999</v>
      </c>
      <c r="I110">
        <v>8788585.1973000001</v>
      </c>
      <c r="J110">
        <v>0</v>
      </c>
      <c r="K110">
        <v>0</v>
      </c>
      <c r="L110">
        <v>63.9</v>
      </c>
      <c r="M110">
        <v>3739290.6022000001</v>
      </c>
      <c r="N110">
        <v>86.2864</v>
      </c>
      <c r="O110">
        <f t="shared" si="1"/>
        <v>4745.7520000000004</v>
      </c>
      <c r="P110">
        <v>5049294.5950999996</v>
      </c>
      <c r="Q110">
        <v>58517.849800000004</v>
      </c>
      <c r="R110">
        <v>5049294.59498272</v>
      </c>
      <c r="S110" t="s">
        <v>242</v>
      </c>
      <c r="T110" s="133">
        <v>41213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13</v>
      </c>
      <c r="AB110" t="s">
        <v>254</v>
      </c>
      <c r="AC110" t="s">
        <v>483</v>
      </c>
      <c r="AD110" t="s">
        <v>326</v>
      </c>
      <c r="AE110">
        <v>2</v>
      </c>
      <c r="AF110" t="s">
        <v>484</v>
      </c>
      <c r="AG110">
        <v>2</v>
      </c>
      <c r="AH110" t="s">
        <v>485</v>
      </c>
      <c r="AI110">
        <v>2</v>
      </c>
      <c r="AJ110" t="s">
        <v>447</v>
      </c>
      <c r="AK110">
        <v>0</v>
      </c>
      <c r="AL110" t="s">
        <v>241</v>
      </c>
      <c r="AO110">
        <v>201020102</v>
      </c>
      <c r="AP110">
        <v>58517.849800000004</v>
      </c>
      <c r="AQ110">
        <v>58517.849800000004</v>
      </c>
      <c r="AR110">
        <v>9</v>
      </c>
      <c r="AS110">
        <v>16</v>
      </c>
      <c r="AT110" t="s">
        <v>250</v>
      </c>
      <c r="AV110">
        <v>1511.52</v>
      </c>
      <c r="AW110">
        <v>0</v>
      </c>
      <c r="AX110">
        <v>0</v>
      </c>
      <c r="AY110">
        <v>0</v>
      </c>
      <c r="AZ110">
        <v>0</v>
      </c>
      <c r="BA110">
        <v>800072959</v>
      </c>
      <c r="BB110" t="s">
        <v>829</v>
      </c>
      <c r="BD110" t="s">
        <v>842</v>
      </c>
      <c r="BE110">
        <v>0</v>
      </c>
      <c r="BF110">
        <v>0</v>
      </c>
      <c r="BG110">
        <v>86.2864</v>
      </c>
      <c r="BH110">
        <v>0</v>
      </c>
      <c r="BI110">
        <v>55</v>
      </c>
      <c r="BJ110">
        <v>0</v>
      </c>
      <c r="BK110">
        <v>0</v>
      </c>
      <c r="BL110">
        <v>0</v>
      </c>
      <c r="BM110">
        <v>0</v>
      </c>
      <c r="BO110" s="135">
        <v>203010201</v>
      </c>
      <c r="BP110" s="136">
        <v>6</v>
      </c>
      <c r="BQ110" s="136">
        <v>18</v>
      </c>
      <c r="BS110" s="2">
        <v>203010201</v>
      </c>
      <c r="BT110" s="2">
        <v>6</v>
      </c>
      <c r="BU110" s="2">
        <v>18</v>
      </c>
    </row>
    <row r="111" spans="1:73" x14ac:dyDescent="0.25">
      <c r="A111">
        <v>201010106</v>
      </c>
      <c r="B111" t="s">
        <v>843</v>
      </c>
      <c r="C111">
        <v>0</v>
      </c>
      <c r="E111">
        <v>0</v>
      </c>
      <c r="F111" t="s">
        <v>241</v>
      </c>
      <c r="G111">
        <v>0</v>
      </c>
      <c r="H111">
        <v>2.3893</v>
      </c>
      <c r="I111">
        <v>43236.772799999999</v>
      </c>
      <c r="J111">
        <v>0</v>
      </c>
      <c r="K111">
        <v>0</v>
      </c>
      <c r="L111">
        <v>0</v>
      </c>
      <c r="M111">
        <v>0</v>
      </c>
      <c r="N111">
        <v>2.3893</v>
      </c>
      <c r="O111">
        <f t="shared" si="1"/>
        <v>3624.5681</v>
      </c>
      <c r="P111">
        <v>43236.772799999999</v>
      </c>
      <c r="Q111">
        <v>18096</v>
      </c>
      <c r="R111">
        <v>43236.772799999999</v>
      </c>
      <c r="S111" t="s">
        <v>242</v>
      </c>
      <c r="T111" s="133">
        <v>41327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 t="s">
        <v>334</v>
      </c>
      <c r="AC111" t="s">
        <v>244</v>
      </c>
      <c r="AD111" t="s">
        <v>245</v>
      </c>
      <c r="AE111">
        <v>2</v>
      </c>
      <c r="AF111" t="s">
        <v>484</v>
      </c>
      <c r="AG111">
        <v>2</v>
      </c>
      <c r="AH111" t="s">
        <v>485</v>
      </c>
      <c r="AI111">
        <v>2</v>
      </c>
      <c r="AJ111" t="s">
        <v>447</v>
      </c>
      <c r="AK111">
        <v>0</v>
      </c>
      <c r="AL111" t="s">
        <v>241</v>
      </c>
      <c r="AO111">
        <v>201010106</v>
      </c>
      <c r="AP111">
        <v>18096</v>
      </c>
      <c r="AQ111">
        <v>18096</v>
      </c>
      <c r="AR111">
        <v>9</v>
      </c>
      <c r="AS111">
        <v>16</v>
      </c>
      <c r="AT111" t="s">
        <v>250</v>
      </c>
      <c r="AV111">
        <v>2.73</v>
      </c>
      <c r="AW111">
        <v>0</v>
      </c>
      <c r="AX111">
        <v>0</v>
      </c>
      <c r="AY111">
        <v>0</v>
      </c>
      <c r="AZ111">
        <v>0</v>
      </c>
      <c r="BA111">
        <v>800072959</v>
      </c>
      <c r="BB111" t="s">
        <v>829</v>
      </c>
      <c r="BD111" t="s">
        <v>844</v>
      </c>
      <c r="BE111">
        <v>0</v>
      </c>
      <c r="BF111">
        <v>0</v>
      </c>
      <c r="BG111">
        <v>2.3891</v>
      </c>
      <c r="BH111">
        <v>0</v>
      </c>
      <c r="BI111">
        <v>1517</v>
      </c>
      <c r="BJ111">
        <v>0</v>
      </c>
      <c r="BK111">
        <v>0</v>
      </c>
      <c r="BL111">
        <v>0</v>
      </c>
      <c r="BM111">
        <v>0</v>
      </c>
      <c r="BO111" s="135">
        <v>203010301</v>
      </c>
      <c r="BP111" s="136">
        <v>98</v>
      </c>
      <c r="BQ111" s="136">
        <v>294</v>
      </c>
      <c r="BS111" s="2">
        <v>203010301</v>
      </c>
      <c r="BT111" s="2">
        <v>98</v>
      </c>
      <c r="BU111" s="2">
        <v>294</v>
      </c>
    </row>
    <row r="112" spans="1:73" x14ac:dyDescent="0.25">
      <c r="A112">
        <v>201020106</v>
      </c>
      <c r="B112" t="s">
        <v>845</v>
      </c>
      <c r="C112">
        <v>0</v>
      </c>
      <c r="E112">
        <v>0</v>
      </c>
      <c r="F112" t="s">
        <v>241</v>
      </c>
      <c r="G112">
        <v>0</v>
      </c>
      <c r="H112">
        <v>46.619</v>
      </c>
      <c r="I112">
        <v>7121696.3147999998</v>
      </c>
      <c r="J112">
        <v>0</v>
      </c>
      <c r="K112">
        <v>0</v>
      </c>
      <c r="L112">
        <v>0</v>
      </c>
      <c r="M112">
        <v>0</v>
      </c>
      <c r="N112">
        <v>46.619</v>
      </c>
      <c r="O112">
        <f t="shared" si="1"/>
        <v>2564.0450000000001</v>
      </c>
      <c r="P112">
        <v>7121696.3147999998</v>
      </c>
      <c r="Q112">
        <v>152763.8155</v>
      </c>
      <c r="R112">
        <v>7121696.3147945004</v>
      </c>
      <c r="S112" t="s">
        <v>242</v>
      </c>
      <c r="T112" s="133">
        <v>41213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13</v>
      </c>
      <c r="AB112" t="s">
        <v>254</v>
      </c>
      <c r="AC112" t="s">
        <v>483</v>
      </c>
      <c r="AD112" t="s">
        <v>326</v>
      </c>
      <c r="AE112">
        <v>2</v>
      </c>
      <c r="AF112" t="s">
        <v>484</v>
      </c>
      <c r="AG112">
        <v>2</v>
      </c>
      <c r="AH112" t="s">
        <v>485</v>
      </c>
      <c r="AI112">
        <v>2</v>
      </c>
      <c r="AJ112" t="s">
        <v>447</v>
      </c>
      <c r="AK112">
        <v>0</v>
      </c>
      <c r="AL112" t="s">
        <v>241</v>
      </c>
      <c r="AO112">
        <v>201020106</v>
      </c>
      <c r="AP112">
        <v>152763.8155</v>
      </c>
      <c r="AQ112">
        <v>152763.8155</v>
      </c>
      <c r="AR112">
        <v>9</v>
      </c>
      <c r="AS112">
        <v>16</v>
      </c>
      <c r="AT112" t="s">
        <v>250</v>
      </c>
      <c r="AV112">
        <v>3945.9</v>
      </c>
      <c r="AW112">
        <v>0</v>
      </c>
      <c r="AX112">
        <v>0</v>
      </c>
      <c r="AY112">
        <v>0</v>
      </c>
      <c r="AZ112">
        <v>0</v>
      </c>
      <c r="BA112">
        <v>800072959</v>
      </c>
      <c r="BB112" t="s">
        <v>829</v>
      </c>
      <c r="BD112" t="s">
        <v>846</v>
      </c>
      <c r="BE112">
        <v>0</v>
      </c>
      <c r="BF112">
        <v>0</v>
      </c>
      <c r="BG112">
        <v>46.619</v>
      </c>
      <c r="BH112">
        <v>0</v>
      </c>
      <c r="BI112">
        <v>55</v>
      </c>
      <c r="BJ112">
        <v>0</v>
      </c>
      <c r="BK112">
        <v>0</v>
      </c>
      <c r="BL112">
        <v>0</v>
      </c>
      <c r="BM112">
        <v>0</v>
      </c>
      <c r="BO112" s="135">
        <v>203010402</v>
      </c>
      <c r="BP112" s="136">
        <v>50</v>
      </c>
      <c r="BQ112" s="136">
        <v>300</v>
      </c>
      <c r="BS112" s="2">
        <v>203010402</v>
      </c>
      <c r="BT112" s="2">
        <v>50</v>
      </c>
      <c r="BU112" s="2">
        <v>300</v>
      </c>
    </row>
    <row r="113" spans="1:73" x14ac:dyDescent="0.25">
      <c r="A113">
        <v>201020108</v>
      </c>
      <c r="B113" t="s">
        <v>847</v>
      </c>
      <c r="C113">
        <v>0</v>
      </c>
      <c r="E113">
        <v>0</v>
      </c>
      <c r="F113" t="s">
        <v>241</v>
      </c>
      <c r="G113">
        <v>0</v>
      </c>
      <c r="H113">
        <v>45.997199999999999</v>
      </c>
      <c r="I113">
        <v>3741469.3166999999</v>
      </c>
      <c r="J113">
        <v>0</v>
      </c>
      <c r="K113">
        <v>0</v>
      </c>
      <c r="L113">
        <v>0</v>
      </c>
      <c r="M113">
        <v>0</v>
      </c>
      <c r="N113">
        <v>45.997199999999999</v>
      </c>
      <c r="O113">
        <f t="shared" si="1"/>
        <v>2529.846</v>
      </c>
      <c r="P113">
        <v>3741469.3166999999</v>
      </c>
      <c r="Q113">
        <v>81341.240699999995</v>
      </c>
      <c r="R113">
        <v>3741469.3167260401</v>
      </c>
      <c r="S113" t="s">
        <v>242</v>
      </c>
      <c r="T113" s="133">
        <v>41213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</v>
      </c>
      <c r="AB113" t="s">
        <v>254</v>
      </c>
      <c r="AC113" t="s">
        <v>483</v>
      </c>
      <c r="AD113" t="s">
        <v>326</v>
      </c>
      <c r="AE113">
        <v>2</v>
      </c>
      <c r="AF113" t="s">
        <v>484</v>
      </c>
      <c r="AG113">
        <v>2</v>
      </c>
      <c r="AH113" t="s">
        <v>485</v>
      </c>
      <c r="AI113">
        <v>2</v>
      </c>
      <c r="AJ113" t="s">
        <v>447</v>
      </c>
      <c r="AK113">
        <v>0</v>
      </c>
      <c r="AL113" t="s">
        <v>241</v>
      </c>
      <c r="AO113">
        <v>201020108</v>
      </c>
      <c r="AP113">
        <v>81341.240699999995</v>
      </c>
      <c r="AQ113">
        <v>81341.240699999995</v>
      </c>
      <c r="AR113">
        <v>9</v>
      </c>
      <c r="AS113">
        <v>16</v>
      </c>
      <c r="AT113" t="s">
        <v>250</v>
      </c>
      <c r="AV113">
        <v>2101.0500000000002</v>
      </c>
      <c r="AW113">
        <v>0</v>
      </c>
      <c r="AX113">
        <v>0</v>
      </c>
      <c r="AY113">
        <v>0</v>
      </c>
      <c r="AZ113">
        <v>0</v>
      </c>
      <c r="BA113">
        <v>800072959</v>
      </c>
      <c r="BB113" t="s">
        <v>829</v>
      </c>
      <c r="BD113" t="s">
        <v>848</v>
      </c>
      <c r="BE113">
        <v>0</v>
      </c>
      <c r="BF113">
        <v>0</v>
      </c>
      <c r="BG113">
        <v>45.997199999999999</v>
      </c>
      <c r="BH113">
        <v>0</v>
      </c>
      <c r="BI113">
        <v>55</v>
      </c>
      <c r="BJ113">
        <v>0</v>
      </c>
      <c r="BK113">
        <v>0</v>
      </c>
      <c r="BL113">
        <v>0</v>
      </c>
      <c r="BM113">
        <v>0</v>
      </c>
      <c r="BO113" s="135">
        <v>203020104</v>
      </c>
      <c r="BP113" s="136">
        <v>83</v>
      </c>
      <c r="BQ113" s="136">
        <v>415</v>
      </c>
      <c r="BS113" s="2">
        <v>203020104</v>
      </c>
      <c r="BT113" s="2">
        <v>83</v>
      </c>
      <c r="BU113" s="2">
        <v>415</v>
      </c>
    </row>
    <row r="114" spans="1:73" x14ac:dyDescent="0.25">
      <c r="A114">
        <v>201020111</v>
      </c>
      <c r="B114" t="s">
        <v>849</v>
      </c>
      <c r="C114">
        <v>0</v>
      </c>
      <c r="E114">
        <v>0</v>
      </c>
      <c r="F114" t="s">
        <v>241</v>
      </c>
      <c r="G114">
        <v>0</v>
      </c>
      <c r="H114">
        <v>47.55</v>
      </c>
      <c r="I114">
        <v>3157180.0794000002</v>
      </c>
      <c r="J114">
        <v>0</v>
      </c>
      <c r="K114">
        <v>0</v>
      </c>
      <c r="L114">
        <v>0</v>
      </c>
      <c r="M114">
        <v>0</v>
      </c>
      <c r="N114">
        <v>47.55</v>
      </c>
      <c r="O114">
        <f t="shared" si="1"/>
        <v>2615.25</v>
      </c>
      <c r="P114">
        <v>3157180.0794000002</v>
      </c>
      <c r="Q114">
        <v>66397.057400000005</v>
      </c>
      <c r="R114">
        <v>3157180.0793699999</v>
      </c>
      <c r="S114" t="s">
        <v>242</v>
      </c>
      <c r="T114" s="133">
        <v>41213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13</v>
      </c>
      <c r="AB114" t="s">
        <v>254</v>
      </c>
      <c r="AC114" t="s">
        <v>483</v>
      </c>
      <c r="AD114" t="s">
        <v>326</v>
      </c>
      <c r="AE114">
        <v>2</v>
      </c>
      <c r="AF114" t="s">
        <v>484</v>
      </c>
      <c r="AG114">
        <v>2</v>
      </c>
      <c r="AH114" t="s">
        <v>485</v>
      </c>
      <c r="AI114">
        <v>2</v>
      </c>
      <c r="AJ114" t="s">
        <v>447</v>
      </c>
      <c r="AK114">
        <v>0</v>
      </c>
      <c r="AL114" t="s">
        <v>241</v>
      </c>
      <c r="AO114">
        <v>201020111</v>
      </c>
      <c r="AP114">
        <v>66397.057400000005</v>
      </c>
      <c r="AQ114">
        <v>66397.057400000005</v>
      </c>
      <c r="AR114">
        <v>9</v>
      </c>
      <c r="AS114">
        <v>16</v>
      </c>
      <c r="AT114" t="s">
        <v>250</v>
      </c>
      <c r="AV114">
        <v>1715.04</v>
      </c>
      <c r="AW114">
        <v>0</v>
      </c>
      <c r="AX114">
        <v>0</v>
      </c>
      <c r="AY114">
        <v>0</v>
      </c>
      <c r="AZ114">
        <v>0</v>
      </c>
      <c r="BA114">
        <v>800072959</v>
      </c>
      <c r="BB114" t="s">
        <v>829</v>
      </c>
      <c r="BD114" t="s">
        <v>850</v>
      </c>
      <c r="BE114">
        <v>0</v>
      </c>
      <c r="BF114">
        <v>0</v>
      </c>
      <c r="BG114">
        <v>47.55</v>
      </c>
      <c r="BH114">
        <v>0</v>
      </c>
      <c r="BI114">
        <v>55</v>
      </c>
      <c r="BJ114">
        <v>0</v>
      </c>
      <c r="BK114">
        <v>0</v>
      </c>
      <c r="BL114">
        <v>0</v>
      </c>
      <c r="BM114">
        <v>0</v>
      </c>
      <c r="BO114" s="135">
        <v>203020304</v>
      </c>
      <c r="BP114" s="136">
        <v>163</v>
      </c>
      <c r="BQ114" s="136">
        <v>815</v>
      </c>
      <c r="BS114" s="2">
        <v>203020304</v>
      </c>
      <c r="BT114" s="2">
        <v>163</v>
      </c>
      <c r="BU114" s="2">
        <v>815</v>
      </c>
    </row>
    <row r="115" spans="1:73" x14ac:dyDescent="0.25">
      <c r="A115">
        <v>201020101</v>
      </c>
      <c r="B115" t="s">
        <v>851</v>
      </c>
      <c r="C115">
        <v>0</v>
      </c>
      <c r="E115">
        <v>0</v>
      </c>
      <c r="F115" t="s">
        <v>241</v>
      </c>
      <c r="G115">
        <v>0</v>
      </c>
      <c r="H115">
        <v>187.11</v>
      </c>
      <c r="I115">
        <v>8197391.6737000002</v>
      </c>
      <c r="J115">
        <v>0</v>
      </c>
      <c r="K115">
        <v>0</v>
      </c>
      <c r="L115">
        <v>0</v>
      </c>
      <c r="M115">
        <v>0</v>
      </c>
      <c r="N115">
        <v>187.11</v>
      </c>
      <c r="O115">
        <f t="shared" si="1"/>
        <v>10291.050000000001</v>
      </c>
      <c r="P115">
        <v>8197391.6737000002</v>
      </c>
      <c r="Q115">
        <v>43810.548199999997</v>
      </c>
      <c r="R115">
        <v>8197391.6737019997</v>
      </c>
      <c r="S115" t="s">
        <v>242</v>
      </c>
      <c r="T115" s="133">
        <v>41213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13</v>
      </c>
      <c r="AB115" t="s">
        <v>254</v>
      </c>
      <c r="AC115" t="s">
        <v>483</v>
      </c>
      <c r="AD115" t="s">
        <v>326</v>
      </c>
      <c r="AE115">
        <v>2</v>
      </c>
      <c r="AF115" t="s">
        <v>484</v>
      </c>
      <c r="AG115">
        <v>2</v>
      </c>
      <c r="AH115" t="s">
        <v>485</v>
      </c>
      <c r="AI115">
        <v>2</v>
      </c>
      <c r="AJ115" t="s">
        <v>447</v>
      </c>
      <c r="AK115">
        <v>0</v>
      </c>
      <c r="AL115" t="s">
        <v>241</v>
      </c>
      <c r="AO115">
        <v>201020101</v>
      </c>
      <c r="AP115">
        <v>43810.548199999997</v>
      </c>
      <c r="AQ115">
        <v>43810.548199999997</v>
      </c>
      <c r="AR115">
        <v>9</v>
      </c>
      <c r="AS115">
        <v>16</v>
      </c>
      <c r="AT115" t="s">
        <v>250</v>
      </c>
      <c r="AV115">
        <v>1131.6300000000001</v>
      </c>
      <c r="AW115">
        <v>0</v>
      </c>
      <c r="AX115">
        <v>0</v>
      </c>
      <c r="AY115">
        <v>0</v>
      </c>
      <c r="AZ115">
        <v>0</v>
      </c>
      <c r="BA115">
        <v>800072959</v>
      </c>
      <c r="BB115" t="s">
        <v>829</v>
      </c>
      <c r="BD115" t="s">
        <v>852</v>
      </c>
      <c r="BE115">
        <v>0</v>
      </c>
      <c r="BF115">
        <v>0</v>
      </c>
      <c r="BG115">
        <v>187.11</v>
      </c>
      <c r="BH115">
        <v>0</v>
      </c>
      <c r="BI115">
        <v>55</v>
      </c>
      <c r="BJ115">
        <v>0</v>
      </c>
      <c r="BK115">
        <v>0</v>
      </c>
      <c r="BL115">
        <v>0</v>
      </c>
      <c r="BM115">
        <v>0</v>
      </c>
      <c r="BO115" s="135">
        <v>203020502</v>
      </c>
      <c r="BP115" s="136">
        <v>73</v>
      </c>
      <c r="BQ115" s="136">
        <v>438</v>
      </c>
      <c r="BS115" s="2">
        <v>203020502</v>
      </c>
      <c r="BT115" s="2">
        <v>73</v>
      </c>
      <c r="BU115" s="2">
        <v>438</v>
      </c>
    </row>
    <row r="116" spans="1:73" x14ac:dyDescent="0.25">
      <c r="A116">
        <v>201020202</v>
      </c>
      <c r="B116" t="s">
        <v>853</v>
      </c>
      <c r="C116">
        <v>0</v>
      </c>
      <c r="E116">
        <v>0</v>
      </c>
      <c r="F116" t="s">
        <v>241</v>
      </c>
      <c r="G116">
        <v>0</v>
      </c>
      <c r="H116">
        <v>138</v>
      </c>
      <c r="I116">
        <v>5463174.0288000004</v>
      </c>
      <c r="J116">
        <v>0</v>
      </c>
      <c r="K116">
        <v>0</v>
      </c>
      <c r="L116">
        <v>0</v>
      </c>
      <c r="M116">
        <v>0</v>
      </c>
      <c r="N116">
        <v>138</v>
      </c>
      <c r="O116">
        <f t="shared" si="1"/>
        <v>7590</v>
      </c>
      <c r="P116">
        <v>5463174.0288000004</v>
      </c>
      <c r="Q116">
        <v>39588.217600000004</v>
      </c>
      <c r="R116">
        <v>5463174.0288000004</v>
      </c>
      <c r="S116" t="s">
        <v>242</v>
      </c>
      <c r="T116" s="133">
        <v>41240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13</v>
      </c>
      <c r="AB116" t="s">
        <v>254</v>
      </c>
      <c r="AC116" t="s">
        <v>483</v>
      </c>
      <c r="AD116" t="s">
        <v>326</v>
      </c>
      <c r="AE116">
        <v>2</v>
      </c>
      <c r="AF116" t="s">
        <v>484</v>
      </c>
      <c r="AG116">
        <v>2</v>
      </c>
      <c r="AH116" t="s">
        <v>485</v>
      </c>
      <c r="AI116">
        <v>2</v>
      </c>
      <c r="AJ116" t="s">
        <v>447</v>
      </c>
      <c r="AK116">
        <v>0</v>
      </c>
      <c r="AL116" t="s">
        <v>241</v>
      </c>
      <c r="AO116">
        <v>201020202</v>
      </c>
      <c r="AP116">
        <v>39588.217600000004</v>
      </c>
      <c r="AQ116">
        <v>39588.217600000004</v>
      </c>
      <c r="AR116">
        <v>9</v>
      </c>
      <c r="AS116">
        <v>16</v>
      </c>
      <c r="AT116" t="s">
        <v>250</v>
      </c>
      <c r="AV116">
        <v>941.4</v>
      </c>
      <c r="AW116">
        <v>0</v>
      </c>
      <c r="AX116">
        <v>0</v>
      </c>
      <c r="AY116">
        <v>0</v>
      </c>
      <c r="AZ116">
        <v>0</v>
      </c>
      <c r="BA116">
        <v>860002590</v>
      </c>
      <c r="BB116" t="s">
        <v>854</v>
      </c>
      <c r="BD116" t="s">
        <v>855</v>
      </c>
      <c r="BE116">
        <v>0</v>
      </c>
      <c r="BF116">
        <v>0</v>
      </c>
      <c r="BG116">
        <v>138</v>
      </c>
      <c r="BH116">
        <v>0</v>
      </c>
      <c r="BI116">
        <v>55</v>
      </c>
      <c r="BJ116">
        <v>0</v>
      </c>
      <c r="BK116">
        <v>0</v>
      </c>
      <c r="BL116">
        <v>0</v>
      </c>
      <c r="BM116">
        <v>0</v>
      </c>
      <c r="BO116" s="135">
        <v>203030105</v>
      </c>
      <c r="BP116" s="136">
        <v>13</v>
      </c>
      <c r="BQ116" s="136">
        <v>715</v>
      </c>
      <c r="BS116" s="2">
        <v>203030105</v>
      </c>
      <c r="BT116" s="2">
        <v>13</v>
      </c>
      <c r="BU116" s="2">
        <v>715</v>
      </c>
    </row>
    <row r="117" spans="1:73" x14ac:dyDescent="0.25">
      <c r="A117">
        <v>201020203</v>
      </c>
      <c r="B117" t="s">
        <v>856</v>
      </c>
      <c r="C117">
        <v>0</v>
      </c>
      <c r="E117">
        <v>0</v>
      </c>
      <c r="F117" t="s">
        <v>241</v>
      </c>
      <c r="G117">
        <v>0</v>
      </c>
      <c r="H117">
        <v>49.4</v>
      </c>
      <c r="I117">
        <v>4035677.6719999998</v>
      </c>
      <c r="J117">
        <v>0</v>
      </c>
      <c r="K117">
        <v>0</v>
      </c>
      <c r="L117">
        <v>0</v>
      </c>
      <c r="M117">
        <v>0</v>
      </c>
      <c r="N117">
        <v>49.4</v>
      </c>
      <c r="O117">
        <f t="shared" si="1"/>
        <v>2717</v>
      </c>
      <c r="P117">
        <v>4035677.6719999998</v>
      </c>
      <c r="Q117">
        <v>81693.88</v>
      </c>
      <c r="R117">
        <v>4035677.6719999998</v>
      </c>
      <c r="S117" t="s">
        <v>242</v>
      </c>
      <c r="T117" s="133">
        <v>41240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13</v>
      </c>
      <c r="AB117" t="s">
        <v>254</v>
      </c>
      <c r="AC117" t="s">
        <v>483</v>
      </c>
      <c r="AD117" t="s">
        <v>326</v>
      </c>
      <c r="AE117">
        <v>2</v>
      </c>
      <c r="AF117" t="s">
        <v>484</v>
      </c>
      <c r="AG117">
        <v>2</v>
      </c>
      <c r="AH117" t="s">
        <v>485</v>
      </c>
      <c r="AI117">
        <v>2</v>
      </c>
      <c r="AJ117" t="s">
        <v>447</v>
      </c>
      <c r="AK117">
        <v>0</v>
      </c>
      <c r="AL117" t="s">
        <v>241</v>
      </c>
      <c r="AO117">
        <v>201020203</v>
      </c>
      <c r="AP117">
        <v>81693.88</v>
      </c>
      <c r="AQ117">
        <v>81693.88</v>
      </c>
      <c r="AR117">
        <v>9</v>
      </c>
      <c r="AS117">
        <v>16</v>
      </c>
      <c r="AT117" t="s">
        <v>250</v>
      </c>
      <c r="AV117">
        <v>2037</v>
      </c>
      <c r="AW117">
        <v>0</v>
      </c>
      <c r="AX117">
        <v>0</v>
      </c>
      <c r="AY117">
        <v>0</v>
      </c>
      <c r="AZ117">
        <v>0</v>
      </c>
      <c r="BA117">
        <v>860002590</v>
      </c>
      <c r="BB117" t="s">
        <v>854</v>
      </c>
      <c r="BD117" t="s">
        <v>857</v>
      </c>
      <c r="BE117">
        <v>0</v>
      </c>
      <c r="BF117">
        <v>0</v>
      </c>
      <c r="BG117">
        <v>49.4</v>
      </c>
      <c r="BH117">
        <v>0</v>
      </c>
      <c r="BI117">
        <v>55</v>
      </c>
      <c r="BJ117">
        <v>0</v>
      </c>
      <c r="BK117">
        <v>0</v>
      </c>
      <c r="BL117">
        <v>0</v>
      </c>
      <c r="BM117">
        <v>0</v>
      </c>
      <c r="BO117" s="135">
        <v>203040203</v>
      </c>
      <c r="BP117" s="136">
        <v>337</v>
      </c>
      <c r="BQ117" s="136">
        <v>1011</v>
      </c>
      <c r="BS117" s="2">
        <v>203040203</v>
      </c>
      <c r="BT117" s="2">
        <v>337</v>
      </c>
      <c r="BU117" s="2">
        <v>1011</v>
      </c>
    </row>
    <row r="118" spans="1:73" x14ac:dyDescent="0.25">
      <c r="A118">
        <v>201020201</v>
      </c>
      <c r="B118" t="s">
        <v>858</v>
      </c>
      <c r="C118">
        <v>0</v>
      </c>
      <c r="E118">
        <v>0</v>
      </c>
      <c r="F118" t="s">
        <v>241</v>
      </c>
      <c r="G118">
        <v>0</v>
      </c>
      <c r="H118">
        <v>205.08</v>
      </c>
      <c r="I118">
        <v>14610478.961200001</v>
      </c>
      <c r="J118">
        <v>0</v>
      </c>
      <c r="K118">
        <v>0</v>
      </c>
      <c r="L118">
        <v>0</v>
      </c>
      <c r="M118">
        <v>0</v>
      </c>
      <c r="N118">
        <v>205.08</v>
      </c>
      <c r="O118">
        <f t="shared" si="1"/>
        <v>11279.400000000001</v>
      </c>
      <c r="P118">
        <v>14610478.961200001</v>
      </c>
      <c r="Q118">
        <v>71242.827000000005</v>
      </c>
      <c r="R118">
        <v>14610478.96116</v>
      </c>
      <c r="S118" t="s">
        <v>242</v>
      </c>
      <c r="T118" s="133">
        <v>41297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 t="s">
        <v>254</v>
      </c>
      <c r="AC118" t="s">
        <v>483</v>
      </c>
      <c r="AD118" t="s">
        <v>326</v>
      </c>
      <c r="AE118">
        <v>2</v>
      </c>
      <c r="AF118" t="s">
        <v>484</v>
      </c>
      <c r="AG118">
        <v>2</v>
      </c>
      <c r="AH118" t="s">
        <v>485</v>
      </c>
      <c r="AI118">
        <v>2</v>
      </c>
      <c r="AJ118" t="s">
        <v>447</v>
      </c>
      <c r="AK118">
        <v>0</v>
      </c>
      <c r="AL118" t="s">
        <v>241</v>
      </c>
      <c r="AO118">
        <v>201020201</v>
      </c>
      <c r="AP118">
        <v>71242.827000000005</v>
      </c>
      <c r="AQ118">
        <v>71242.827000000005</v>
      </c>
      <c r="AR118">
        <v>9</v>
      </c>
      <c r="AS118">
        <v>16</v>
      </c>
      <c r="AT118" t="s">
        <v>250</v>
      </c>
      <c r="AV118">
        <v>1813</v>
      </c>
      <c r="AW118">
        <v>0</v>
      </c>
      <c r="AX118">
        <v>0</v>
      </c>
      <c r="AY118">
        <v>0</v>
      </c>
      <c r="AZ118">
        <v>0</v>
      </c>
      <c r="BA118">
        <v>860002590</v>
      </c>
      <c r="BB118" t="s">
        <v>854</v>
      </c>
      <c r="BD118" t="s">
        <v>859</v>
      </c>
      <c r="BE118">
        <v>0</v>
      </c>
      <c r="BF118">
        <v>0</v>
      </c>
      <c r="BG118">
        <v>205.08</v>
      </c>
      <c r="BH118">
        <v>0</v>
      </c>
      <c r="BI118">
        <v>55</v>
      </c>
      <c r="BJ118">
        <v>0</v>
      </c>
      <c r="BK118">
        <v>0</v>
      </c>
      <c r="BL118">
        <v>0</v>
      </c>
      <c r="BM118">
        <v>0</v>
      </c>
      <c r="BO118" s="135">
        <v>203050104</v>
      </c>
      <c r="BP118" s="136">
        <v>127</v>
      </c>
      <c r="BQ118" s="136">
        <v>635</v>
      </c>
      <c r="BS118" s="2">
        <v>203050104</v>
      </c>
      <c r="BT118" s="2">
        <v>127</v>
      </c>
      <c r="BU118" s="2">
        <v>635</v>
      </c>
    </row>
    <row r="119" spans="1:73" x14ac:dyDescent="0.25">
      <c r="A119">
        <v>201020205</v>
      </c>
      <c r="B119" t="s">
        <v>860</v>
      </c>
      <c r="C119">
        <v>0</v>
      </c>
      <c r="E119">
        <v>0</v>
      </c>
      <c r="F119" t="s">
        <v>241</v>
      </c>
      <c r="G119">
        <v>0</v>
      </c>
      <c r="H119">
        <v>153</v>
      </c>
      <c r="I119">
        <v>4525794.5138999997</v>
      </c>
      <c r="J119">
        <v>0</v>
      </c>
      <c r="K119">
        <v>0</v>
      </c>
      <c r="L119">
        <v>0</v>
      </c>
      <c r="M119">
        <v>0</v>
      </c>
      <c r="N119">
        <v>153</v>
      </c>
      <c r="O119">
        <f t="shared" si="1"/>
        <v>8415</v>
      </c>
      <c r="P119">
        <v>4525794.5138999997</v>
      </c>
      <c r="Q119">
        <v>29580.356299999999</v>
      </c>
      <c r="R119">
        <v>4525794.5138999997</v>
      </c>
      <c r="S119" t="s">
        <v>242</v>
      </c>
      <c r="T119" s="133">
        <v>41212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13</v>
      </c>
      <c r="AB119" t="s">
        <v>254</v>
      </c>
      <c r="AC119" t="s">
        <v>483</v>
      </c>
      <c r="AD119" t="s">
        <v>326</v>
      </c>
      <c r="AE119">
        <v>2</v>
      </c>
      <c r="AF119" t="s">
        <v>484</v>
      </c>
      <c r="AG119">
        <v>2</v>
      </c>
      <c r="AH119" t="s">
        <v>485</v>
      </c>
      <c r="AI119">
        <v>2</v>
      </c>
      <c r="AJ119" t="s">
        <v>447</v>
      </c>
      <c r="AK119">
        <v>0</v>
      </c>
      <c r="AL119" t="s">
        <v>241</v>
      </c>
      <c r="AO119">
        <v>201020205</v>
      </c>
      <c r="AP119">
        <v>29580.356299999999</v>
      </c>
      <c r="AQ119">
        <v>29580.356299999999</v>
      </c>
      <c r="AR119">
        <v>9</v>
      </c>
      <c r="AS119">
        <v>16</v>
      </c>
      <c r="AT119" t="s">
        <v>250</v>
      </c>
      <c r="AV119">
        <v>724.36</v>
      </c>
      <c r="AW119">
        <v>0</v>
      </c>
      <c r="AX119">
        <v>0</v>
      </c>
      <c r="AY119">
        <v>0</v>
      </c>
      <c r="AZ119">
        <v>0</v>
      </c>
      <c r="BA119">
        <v>860002590</v>
      </c>
      <c r="BB119" t="s">
        <v>854</v>
      </c>
      <c r="BD119" t="s">
        <v>861</v>
      </c>
      <c r="BE119">
        <v>0</v>
      </c>
      <c r="BF119">
        <v>0</v>
      </c>
      <c r="BG119">
        <v>153</v>
      </c>
      <c r="BH119">
        <v>0</v>
      </c>
      <c r="BI119">
        <v>55</v>
      </c>
      <c r="BJ119">
        <v>0</v>
      </c>
      <c r="BK119">
        <v>0</v>
      </c>
      <c r="BL119">
        <v>0</v>
      </c>
      <c r="BM119">
        <v>0</v>
      </c>
      <c r="BO119" s="135">
        <v>203060101</v>
      </c>
      <c r="BP119" s="136">
        <v>106</v>
      </c>
      <c r="BQ119" s="136">
        <v>318</v>
      </c>
      <c r="BS119" s="2">
        <v>203060101</v>
      </c>
      <c r="BT119" s="2">
        <v>106</v>
      </c>
      <c r="BU119" s="2">
        <v>318</v>
      </c>
    </row>
    <row r="120" spans="1:73" x14ac:dyDescent="0.25">
      <c r="A120">
        <v>201020204</v>
      </c>
      <c r="B120" t="s">
        <v>862</v>
      </c>
      <c r="C120">
        <v>0</v>
      </c>
      <c r="E120">
        <v>0</v>
      </c>
      <c r="F120" t="s">
        <v>241</v>
      </c>
      <c r="G120">
        <v>0</v>
      </c>
      <c r="H120">
        <v>255</v>
      </c>
      <c r="I120">
        <v>10096754.835000001</v>
      </c>
      <c r="J120">
        <v>0</v>
      </c>
      <c r="K120">
        <v>0</v>
      </c>
      <c r="L120">
        <v>0</v>
      </c>
      <c r="M120">
        <v>0</v>
      </c>
      <c r="N120">
        <v>255</v>
      </c>
      <c r="O120">
        <f t="shared" si="1"/>
        <v>14025</v>
      </c>
      <c r="P120">
        <v>10096754.835000001</v>
      </c>
      <c r="Q120">
        <v>39595.116999999998</v>
      </c>
      <c r="R120">
        <v>10096754.835000001</v>
      </c>
      <c r="S120" t="s">
        <v>242</v>
      </c>
      <c r="T120" s="133">
        <v>41212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13</v>
      </c>
      <c r="AB120" t="s">
        <v>254</v>
      </c>
      <c r="AC120" t="s">
        <v>483</v>
      </c>
      <c r="AD120" t="s">
        <v>326</v>
      </c>
      <c r="AE120">
        <v>2</v>
      </c>
      <c r="AF120" t="s">
        <v>484</v>
      </c>
      <c r="AG120">
        <v>2</v>
      </c>
      <c r="AH120" t="s">
        <v>485</v>
      </c>
      <c r="AI120">
        <v>2</v>
      </c>
      <c r="AJ120" t="s">
        <v>447</v>
      </c>
      <c r="AK120">
        <v>0</v>
      </c>
      <c r="AL120" t="s">
        <v>241</v>
      </c>
      <c r="AO120">
        <v>201020204</v>
      </c>
      <c r="AP120">
        <v>39595.116999999998</v>
      </c>
      <c r="AQ120">
        <v>39595.116999999998</v>
      </c>
      <c r="AR120">
        <v>9</v>
      </c>
      <c r="AS120">
        <v>16</v>
      </c>
      <c r="AT120" t="s">
        <v>250</v>
      </c>
      <c r="AV120">
        <v>974.4</v>
      </c>
      <c r="AW120">
        <v>0</v>
      </c>
      <c r="AX120">
        <v>0</v>
      </c>
      <c r="AY120">
        <v>0</v>
      </c>
      <c r="AZ120">
        <v>0</v>
      </c>
      <c r="BA120">
        <v>860002590</v>
      </c>
      <c r="BB120" t="s">
        <v>854</v>
      </c>
      <c r="BD120" t="s">
        <v>863</v>
      </c>
      <c r="BE120">
        <v>0</v>
      </c>
      <c r="BF120">
        <v>0</v>
      </c>
      <c r="BG120">
        <v>255</v>
      </c>
      <c r="BH120">
        <v>0</v>
      </c>
      <c r="BI120">
        <v>55</v>
      </c>
      <c r="BJ120">
        <v>0</v>
      </c>
      <c r="BK120">
        <v>0</v>
      </c>
      <c r="BL120">
        <v>0</v>
      </c>
      <c r="BM120">
        <v>0</v>
      </c>
      <c r="BO120" s="135">
        <v>203060104</v>
      </c>
      <c r="BP120" s="136">
        <v>172</v>
      </c>
      <c r="BQ120" s="136">
        <v>860</v>
      </c>
      <c r="BS120" s="2">
        <v>203060104</v>
      </c>
      <c r="BT120" s="2">
        <v>172</v>
      </c>
      <c r="BU120" s="2">
        <v>860</v>
      </c>
    </row>
    <row r="121" spans="1:73" x14ac:dyDescent="0.25">
      <c r="A121">
        <v>204050100</v>
      </c>
      <c r="B121" t="s">
        <v>864</v>
      </c>
      <c r="C121">
        <v>0</v>
      </c>
      <c r="E121">
        <v>0</v>
      </c>
      <c r="F121" t="s">
        <v>241</v>
      </c>
      <c r="G121">
        <v>0</v>
      </c>
      <c r="H121">
        <v>26</v>
      </c>
      <c r="I121">
        <v>411679.20819999999</v>
      </c>
      <c r="J121">
        <v>0</v>
      </c>
      <c r="K121">
        <v>0</v>
      </c>
      <c r="L121">
        <v>0</v>
      </c>
      <c r="M121">
        <v>0</v>
      </c>
      <c r="N121">
        <v>26</v>
      </c>
      <c r="O121">
        <f t="shared" si="1"/>
        <v>0</v>
      </c>
      <c r="P121">
        <v>411679.20819999999</v>
      </c>
      <c r="Q121">
        <v>15833.815699999999</v>
      </c>
      <c r="R121">
        <v>411679.20819999999</v>
      </c>
      <c r="S121" t="s">
        <v>242</v>
      </c>
      <c r="T121" s="133">
        <v>41317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13</v>
      </c>
      <c r="AB121" t="s">
        <v>254</v>
      </c>
      <c r="AC121" t="s">
        <v>244</v>
      </c>
      <c r="AD121" t="s">
        <v>245</v>
      </c>
      <c r="AE121">
        <v>268</v>
      </c>
      <c r="AF121" t="s">
        <v>682</v>
      </c>
      <c r="AG121">
        <v>205</v>
      </c>
      <c r="AH121" t="s">
        <v>266</v>
      </c>
      <c r="AI121">
        <v>200</v>
      </c>
      <c r="AJ121" t="s">
        <v>248</v>
      </c>
      <c r="AK121">
        <v>0</v>
      </c>
      <c r="AL121" t="s">
        <v>241</v>
      </c>
      <c r="AO121">
        <v>204050100</v>
      </c>
      <c r="AP121">
        <v>15833.815699999999</v>
      </c>
      <c r="AQ121">
        <v>15833.815699999999</v>
      </c>
      <c r="AR121">
        <v>9</v>
      </c>
      <c r="AS121">
        <v>16</v>
      </c>
      <c r="AT121" t="s">
        <v>250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860005223</v>
      </c>
      <c r="BB121" t="s">
        <v>267</v>
      </c>
      <c r="BD121" t="s">
        <v>865</v>
      </c>
      <c r="BE121">
        <v>0</v>
      </c>
      <c r="BF121">
        <v>0</v>
      </c>
      <c r="BG121">
        <v>26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O121" s="135">
        <v>203060201</v>
      </c>
      <c r="BP121" s="136">
        <v>70</v>
      </c>
      <c r="BQ121" s="136">
        <v>210</v>
      </c>
      <c r="BS121" s="2">
        <v>203060201</v>
      </c>
      <c r="BT121" s="2">
        <v>70</v>
      </c>
      <c r="BU121" s="2">
        <v>210</v>
      </c>
    </row>
    <row r="122" spans="1:73" x14ac:dyDescent="0.25">
      <c r="A122">
        <v>201020206</v>
      </c>
      <c r="B122" t="s">
        <v>866</v>
      </c>
      <c r="C122">
        <v>0</v>
      </c>
      <c r="E122">
        <v>0</v>
      </c>
      <c r="F122" t="s">
        <v>241</v>
      </c>
      <c r="G122">
        <v>0</v>
      </c>
      <c r="H122">
        <v>720.87</v>
      </c>
      <c r="I122">
        <v>16852499.725000001</v>
      </c>
      <c r="J122">
        <v>0</v>
      </c>
      <c r="K122">
        <v>0</v>
      </c>
      <c r="L122">
        <v>0</v>
      </c>
      <c r="M122">
        <v>0</v>
      </c>
      <c r="N122">
        <v>720.87</v>
      </c>
      <c r="O122">
        <f t="shared" si="1"/>
        <v>221307.09</v>
      </c>
      <c r="P122">
        <v>16852499.725000001</v>
      </c>
      <c r="Q122">
        <v>23378.001199999999</v>
      </c>
      <c r="R122">
        <v>16852499.725044001</v>
      </c>
      <c r="S122" t="s">
        <v>242</v>
      </c>
      <c r="T122" s="133">
        <v>41240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 t="s">
        <v>334</v>
      </c>
      <c r="AC122" t="s">
        <v>244</v>
      </c>
      <c r="AD122" t="s">
        <v>245</v>
      </c>
      <c r="AE122">
        <v>2</v>
      </c>
      <c r="AF122" t="s">
        <v>484</v>
      </c>
      <c r="AG122">
        <v>2</v>
      </c>
      <c r="AH122" t="s">
        <v>485</v>
      </c>
      <c r="AI122">
        <v>2</v>
      </c>
      <c r="AJ122" t="s">
        <v>447</v>
      </c>
      <c r="AK122">
        <v>0</v>
      </c>
      <c r="AL122" t="s">
        <v>241</v>
      </c>
      <c r="AO122">
        <v>201020206</v>
      </c>
      <c r="AP122">
        <v>23378.001199999999</v>
      </c>
      <c r="AQ122">
        <v>23378.001199999999</v>
      </c>
      <c r="AR122">
        <v>9</v>
      </c>
      <c r="AS122">
        <v>16</v>
      </c>
      <c r="AT122" t="s">
        <v>250</v>
      </c>
      <c r="AV122">
        <v>3420</v>
      </c>
      <c r="AW122">
        <v>0</v>
      </c>
      <c r="AX122">
        <v>0</v>
      </c>
      <c r="AY122">
        <v>0</v>
      </c>
      <c r="AZ122">
        <v>0</v>
      </c>
      <c r="BA122">
        <v>860002590</v>
      </c>
      <c r="BB122" t="s">
        <v>854</v>
      </c>
      <c r="BD122" t="s">
        <v>867</v>
      </c>
      <c r="BE122">
        <v>0</v>
      </c>
      <c r="BF122">
        <v>0</v>
      </c>
      <c r="BG122">
        <v>720.87</v>
      </c>
      <c r="BH122">
        <v>0</v>
      </c>
      <c r="BI122">
        <v>307</v>
      </c>
      <c r="BJ122">
        <v>0</v>
      </c>
      <c r="BK122">
        <v>0</v>
      </c>
      <c r="BL122">
        <v>0</v>
      </c>
      <c r="BM122">
        <v>0</v>
      </c>
      <c r="BO122" s="135">
        <v>203060204</v>
      </c>
      <c r="BP122" s="136">
        <v>202</v>
      </c>
      <c r="BQ122" s="136">
        <v>1010</v>
      </c>
      <c r="BS122" s="2">
        <v>203060204</v>
      </c>
      <c r="BT122" s="2">
        <v>202</v>
      </c>
      <c r="BU122" s="2">
        <v>1010</v>
      </c>
    </row>
    <row r="123" spans="1:73" x14ac:dyDescent="0.25">
      <c r="A123">
        <v>202010633</v>
      </c>
      <c r="B123" t="s">
        <v>868</v>
      </c>
      <c r="C123">
        <v>0</v>
      </c>
      <c r="E123">
        <v>0</v>
      </c>
      <c r="F123" t="s">
        <v>241</v>
      </c>
      <c r="G123">
        <v>0</v>
      </c>
      <c r="H123">
        <v>95</v>
      </c>
      <c r="I123">
        <v>28595</v>
      </c>
      <c r="J123">
        <v>0</v>
      </c>
      <c r="K123">
        <v>0</v>
      </c>
      <c r="L123">
        <v>0</v>
      </c>
      <c r="M123">
        <v>0</v>
      </c>
      <c r="N123">
        <v>95</v>
      </c>
      <c r="O123">
        <f t="shared" si="1"/>
        <v>0</v>
      </c>
      <c r="P123">
        <v>28595</v>
      </c>
      <c r="Q123">
        <v>301</v>
      </c>
      <c r="R123">
        <v>28595</v>
      </c>
      <c r="S123" t="s">
        <v>242</v>
      </c>
      <c r="T123" s="133">
        <v>41296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 t="s">
        <v>334</v>
      </c>
      <c r="AC123" t="s">
        <v>335</v>
      </c>
      <c r="AD123" t="s">
        <v>334</v>
      </c>
      <c r="AE123">
        <v>6</v>
      </c>
      <c r="AF123" t="s">
        <v>445</v>
      </c>
      <c r="AG123">
        <v>4</v>
      </c>
      <c r="AH123" t="s">
        <v>446</v>
      </c>
      <c r="AI123">
        <v>2</v>
      </c>
      <c r="AJ123" t="s">
        <v>447</v>
      </c>
      <c r="AK123">
        <v>0</v>
      </c>
      <c r="AL123" t="s">
        <v>241</v>
      </c>
      <c r="AO123">
        <v>202010633</v>
      </c>
      <c r="AP123">
        <v>301</v>
      </c>
      <c r="AQ123">
        <v>301</v>
      </c>
      <c r="AR123">
        <v>9</v>
      </c>
      <c r="AS123">
        <v>16</v>
      </c>
      <c r="AT123" t="s">
        <v>250</v>
      </c>
      <c r="AV123">
        <v>409</v>
      </c>
      <c r="AW123">
        <v>0</v>
      </c>
      <c r="AX123">
        <v>0</v>
      </c>
      <c r="AY123">
        <v>0</v>
      </c>
      <c r="AZ123">
        <v>0</v>
      </c>
      <c r="BA123">
        <v>830010717</v>
      </c>
      <c r="BB123" t="s">
        <v>448</v>
      </c>
      <c r="BD123" t="s">
        <v>869</v>
      </c>
      <c r="BE123">
        <v>0</v>
      </c>
      <c r="BF123">
        <v>0</v>
      </c>
      <c r="BG123">
        <v>95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O123" s="135">
        <v>203060304</v>
      </c>
      <c r="BP123" s="136">
        <v>47</v>
      </c>
      <c r="BQ123" s="136">
        <v>235</v>
      </c>
      <c r="BS123" s="2">
        <v>203060304</v>
      </c>
      <c r="BT123" s="2">
        <v>47</v>
      </c>
      <c r="BU123" s="2">
        <v>235</v>
      </c>
    </row>
    <row r="124" spans="1:73" x14ac:dyDescent="0.25">
      <c r="A124">
        <v>202010623</v>
      </c>
      <c r="B124" t="s">
        <v>870</v>
      </c>
      <c r="C124">
        <v>0</v>
      </c>
      <c r="E124">
        <v>0</v>
      </c>
      <c r="F124" t="s">
        <v>241</v>
      </c>
      <c r="G124">
        <v>0</v>
      </c>
      <c r="H124">
        <v>15061</v>
      </c>
      <c r="I124">
        <v>4542397.5999999996</v>
      </c>
      <c r="J124">
        <v>13000</v>
      </c>
      <c r="K124">
        <v>3920800</v>
      </c>
      <c r="L124">
        <v>14705</v>
      </c>
      <c r="M124">
        <v>4435028</v>
      </c>
      <c r="N124">
        <v>13356</v>
      </c>
      <c r="O124">
        <f t="shared" si="1"/>
        <v>0</v>
      </c>
      <c r="P124">
        <v>4028169.6</v>
      </c>
      <c r="Q124">
        <v>301.60000000000002</v>
      </c>
      <c r="R124">
        <v>4028169.6</v>
      </c>
      <c r="S124" t="s">
        <v>242</v>
      </c>
      <c r="T124" s="133">
        <v>41345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 t="s">
        <v>334</v>
      </c>
      <c r="AC124" t="s">
        <v>335</v>
      </c>
      <c r="AD124" t="s">
        <v>334</v>
      </c>
      <c r="AE124">
        <v>6</v>
      </c>
      <c r="AF124" t="s">
        <v>445</v>
      </c>
      <c r="AG124">
        <v>4</v>
      </c>
      <c r="AH124" t="s">
        <v>446</v>
      </c>
      <c r="AI124">
        <v>2</v>
      </c>
      <c r="AJ124" t="s">
        <v>447</v>
      </c>
      <c r="AK124">
        <v>0</v>
      </c>
      <c r="AL124" t="s">
        <v>241</v>
      </c>
      <c r="AO124">
        <v>202010623</v>
      </c>
      <c r="AP124">
        <v>301.60000000000002</v>
      </c>
      <c r="AQ124">
        <v>301.60000000000002</v>
      </c>
      <c r="AR124">
        <v>9</v>
      </c>
      <c r="AS124">
        <v>16</v>
      </c>
      <c r="AT124" t="s">
        <v>250</v>
      </c>
      <c r="AV124">
        <v>409</v>
      </c>
      <c r="AW124">
        <v>0</v>
      </c>
      <c r="AX124">
        <v>0</v>
      </c>
      <c r="AY124">
        <v>0</v>
      </c>
      <c r="AZ124">
        <v>0</v>
      </c>
      <c r="BA124">
        <v>830010717</v>
      </c>
      <c r="BB124" t="s">
        <v>448</v>
      </c>
      <c r="BD124" t="s">
        <v>871</v>
      </c>
      <c r="BE124">
        <v>0</v>
      </c>
      <c r="BF124">
        <v>0</v>
      </c>
      <c r="BG124">
        <v>13356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O124" s="135">
        <v>203060305</v>
      </c>
      <c r="BP124" s="136">
        <v>45</v>
      </c>
      <c r="BQ124" s="136">
        <v>2475</v>
      </c>
      <c r="BS124" s="2">
        <v>203060305</v>
      </c>
      <c r="BT124" s="2">
        <v>45</v>
      </c>
      <c r="BU124" s="2">
        <v>2475</v>
      </c>
    </row>
    <row r="125" spans="1:73" x14ac:dyDescent="0.25">
      <c r="A125">
        <v>202010613</v>
      </c>
      <c r="B125" t="s">
        <v>872</v>
      </c>
      <c r="C125">
        <v>0</v>
      </c>
      <c r="E125">
        <v>0</v>
      </c>
      <c r="F125" t="s">
        <v>241</v>
      </c>
      <c r="G125">
        <v>0</v>
      </c>
      <c r="H125">
        <v>22</v>
      </c>
      <c r="I125">
        <v>6635.2</v>
      </c>
      <c r="J125">
        <v>3845</v>
      </c>
      <c r="K125">
        <v>1159652</v>
      </c>
      <c r="L125">
        <v>0</v>
      </c>
      <c r="M125">
        <v>0</v>
      </c>
      <c r="N125">
        <v>3867</v>
      </c>
      <c r="O125">
        <f t="shared" si="1"/>
        <v>0</v>
      </c>
      <c r="P125">
        <v>1166287.2</v>
      </c>
      <c r="Q125">
        <v>301.60000000000002</v>
      </c>
      <c r="R125">
        <v>1166287.2</v>
      </c>
      <c r="S125" t="s">
        <v>242</v>
      </c>
      <c r="T125" s="133">
        <v>41345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 t="s">
        <v>334</v>
      </c>
      <c r="AC125" t="s">
        <v>335</v>
      </c>
      <c r="AD125" t="s">
        <v>334</v>
      </c>
      <c r="AE125">
        <v>6</v>
      </c>
      <c r="AF125" t="s">
        <v>445</v>
      </c>
      <c r="AG125">
        <v>4</v>
      </c>
      <c r="AH125" t="s">
        <v>446</v>
      </c>
      <c r="AI125">
        <v>2</v>
      </c>
      <c r="AJ125" t="s">
        <v>447</v>
      </c>
      <c r="AK125">
        <v>0</v>
      </c>
      <c r="AL125" t="s">
        <v>241</v>
      </c>
      <c r="AO125">
        <v>202010613</v>
      </c>
      <c r="AP125">
        <v>301.60000000000002</v>
      </c>
      <c r="AQ125">
        <v>301.60000000000002</v>
      </c>
      <c r="AR125">
        <v>9</v>
      </c>
      <c r="AS125">
        <v>16</v>
      </c>
      <c r="AT125" t="s">
        <v>250</v>
      </c>
      <c r="AV125">
        <v>260</v>
      </c>
      <c r="AW125">
        <v>0</v>
      </c>
      <c r="AX125">
        <v>0</v>
      </c>
      <c r="AY125">
        <v>0</v>
      </c>
      <c r="AZ125">
        <v>0</v>
      </c>
      <c r="BA125">
        <v>830010717</v>
      </c>
      <c r="BB125" t="s">
        <v>448</v>
      </c>
      <c r="BD125" t="s">
        <v>873</v>
      </c>
      <c r="BE125">
        <v>0</v>
      </c>
      <c r="BF125">
        <v>0</v>
      </c>
      <c r="BG125">
        <v>3867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O125" s="135">
        <v>203060404</v>
      </c>
      <c r="BP125" s="136">
        <v>66</v>
      </c>
      <c r="BQ125" s="136">
        <v>330</v>
      </c>
      <c r="BS125" s="2">
        <v>203060404</v>
      </c>
      <c r="BT125" s="2">
        <v>66</v>
      </c>
      <c r="BU125" s="2">
        <v>330</v>
      </c>
    </row>
    <row r="126" spans="1:73" x14ac:dyDescent="0.25">
      <c r="A126">
        <v>204080300</v>
      </c>
      <c r="B126" t="s">
        <v>874</v>
      </c>
      <c r="C126">
        <v>0</v>
      </c>
      <c r="E126">
        <v>0</v>
      </c>
      <c r="F126" t="s">
        <v>241</v>
      </c>
      <c r="G126">
        <v>0</v>
      </c>
      <c r="H126">
        <v>56</v>
      </c>
      <c r="I126">
        <v>646100.17559999996</v>
      </c>
      <c r="J126">
        <v>1399</v>
      </c>
      <c r="K126">
        <v>14504053.3166</v>
      </c>
      <c r="L126">
        <v>258</v>
      </c>
      <c r="M126">
        <v>2686418.9369999999</v>
      </c>
      <c r="N126">
        <v>1197</v>
      </c>
      <c r="O126">
        <f t="shared" si="1"/>
        <v>0</v>
      </c>
      <c r="P126">
        <v>12463734.555199999</v>
      </c>
      <c r="Q126">
        <v>10412.476500000001</v>
      </c>
      <c r="R126">
        <v>12463734.3705</v>
      </c>
      <c r="S126" t="s">
        <v>242</v>
      </c>
      <c r="T126" s="133">
        <v>41348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13</v>
      </c>
      <c r="AB126" t="s">
        <v>254</v>
      </c>
      <c r="AC126" t="s">
        <v>244</v>
      </c>
      <c r="AD126" t="s">
        <v>245</v>
      </c>
      <c r="AE126">
        <v>255</v>
      </c>
      <c r="AF126" t="s">
        <v>739</v>
      </c>
      <c r="AG126">
        <v>301</v>
      </c>
      <c r="AH126" t="s">
        <v>377</v>
      </c>
      <c r="AI126">
        <v>300</v>
      </c>
      <c r="AJ126" t="s">
        <v>348</v>
      </c>
      <c r="AK126">
        <v>0</v>
      </c>
      <c r="AL126" t="s">
        <v>241</v>
      </c>
      <c r="AO126">
        <v>204080300</v>
      </c>
      <c r="AP126">
        <v>10367.4434</v>
      </c>
      <c r="AQ126">
        <v>10412.476500000001</v>
      </c>
      <c r="AR126">
        <v>9</v>
      </c>
      <c r="AS126">
        <v>16</v>
      </c>
      <c r="AT126" t="s">
        <v>250</v>
      </c>
      <c r="AV126">
        <v>11496</v>
      </c>
      <c r="AW126">
        <v>0</v>
      </c>
      <c r="AX126">
        <v>0</v>
      </c>
      <c r="AY126">
        <v>0</v>
      </c>
      <c r="AZ126">
        <v>0</v>
      </c>
      <c r="BA126">
        <v>860005223</v>
      </c>
      <c r="BB126" t="s">
        <v>267</v>
      </c>
      <c r="BD126" t="s">
        <v>875</v>
      </c>
      <c r="BE126">
        <v>0</v>
      </c>
      <c r="BF126">
        <v>0</v>
      </c>
      <c r="BG126">
        <v>1197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O126" s="135">
        <v>203060405</v>
      </c>
      <c r="BP126" s="136">
        <v>2</v>
      </c>
      <c r="BQ126" s="136">
        <v>110</v>
      </c>
      <c r="BS126" s="2">
        <v>203060405</v>
      </c>
      <c r="BT126" s="2">
        <v>2</v>
      </c>
      <c r="BU126" s="2">
        <v>110</v>
      </c>
    </row>
    <row r="127" spans="1:73" x14ac:dyDescent="0.25">
      <c r="A127">
        <v>203080304</v>
      </c>
      <c r="B127" t="s">
        <v>532</v>
      </c>
      <c r="C127">
        <v>0</v>
      </c>
      <c r="E127">
        <v>0</v>
      </c>
      <c r="F127" t="s">
        <v>241</v>
      </c>
      <c r="G127">
        <v>0</v>
      </c>
      <c r="H127">
        <v>1036</v>
      </c>
      <c r="I127">
        <v>79103143.550300002</v>
      </c>
      <c r="J127">
        <v>0</v>
      </c>
      <c r="K127">
        <v>0</v>
      </c>
      <c r="L127">
        <v>200</v>
      </c>
      <c r="M127">
        <v>15267972.199999999</v>
      </c>
      <c r="N127">
        <v>836</v>
      </c>
      <c r="O127">
        <f t="shared" si="1"/>
        <v>4180</v>
      </c>
      <c r="P127">
        <v>63835171.350299999</v>
      </c>
      <c r="Q127">
        <v>76339.861000000004</v>
      </c>
      <c r="R127">
        <v>63820123.795999996</v>
      </c>
      <c r="S127" t="s">
        <v>242</v>
      </c>
      <c r="T127" s="133">
        <v>41325</v>
      </c>
      <c r="U127" s="133">
        <v>41353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11</v>
      </c>
      <c r="AB127" t="s">
        <v>259</v>
      </c>
      <c r="AC127" t="s">
        <v>244</v>
      </c>
      <c r="AD127" t="s">
        <v>245</v>
      </c>
      <c r="AE127">
        <v>258</v>
      </c>
      <c r="AF127" t="s">
        <v>376</v>
      </c>
      <c r="AG127">
        <v>301</v>
      </c>
      <c r="AH127" t="s">
        <v>377</v>
      </c>
      <c r="AI127">
        <v>300</v>
      </c>
      <c r="AJ127" t="s">
        <v>348</v>
      </c>
      <c r="AK127">
        <v>0</v>
      </c>
      <c r="AL127" t="s">
        <v>241</v>
      </c>
      <c r="AO127">
        <v>203080304</v>
      </c>
      <c r="AP127">
        <v>76392.498000000007</v>
      </c>
      <c r="AQ127">
        <v>76339.861000000004</v>
      </c>
      <c r="AR127">
        <v>105</v>
      </c>
      <c r="AS127">
        <v>0</v>
      </c>
      <c r="AT127" t="s">
        <v>250</v>
      </c>
      <c r="AV127">
        <v>102589</v>
      </c>
      <c r="AW127">
        <v>115413</v>
      </c>
      <c r="AX127">
        <v>120222</v>
      </c>
      <c r="AY127">
        <v>160296</v>
      </c>
      <c r="AZ127">
        <v>0</v>
      </c>
      <c r="BA127">
        <v>860005223</v>
      </c>
      <c r="BB127" t="s">
        <v>267</v>
      </c>
      <c r="BD127" t="s">
        <v>532</v>
      </c>
      <c r="BE127">
        <v>0</v>
      </c>
      <c r="BF127">
        <v>0</v>
      </c>
      <c r="BG127">
        <v>1466</v>
      </c>
      <c r="BH127">
        <v>0</v>
      </c>
      <c r="BI127">
        <v>5</v>
      </c>
      <c r="BJ127">
        <v>0</v>
      </c>
      <c r="BK127">
        <v>0</v>
      </c>
      <c r="BL127">
        <v>0</v>
      </c>
      <c r="BM127">
        <v>0</v>
      </c>
      <c r="BO127" s="135">
        <v>203070205</v>
      </c>
      <c r="BP127" s="136">
        <v>14</v>
      </c>
      <c r="BQ127" s="136">
        <v>770</v>
      </c>
      <c r="BS127" s="2">
        <v>203070205</v>
      </c>
      <c r="BT127" s="2">
        <v>14</v>
      </c>
      <c r="BU127" s="2">
        <v>770</v>
      </c>
    </row>
    <row r="128" spans="1:73" x14ac:dyDescent="0.25">
      <c r="A128">
        <v>203080305</v>
      </c>
      <c r="B128" t="s">
        <v>533</v>
      </c>
      <c r="C128">
        <v>0</v>
      </c>
      <c r="E128">
        <v>0</v>
      </c>
      <c r="F128" t="s">
        <v>241</v>
      </c>
      <c r="G128">
        <v>0</v>
      </c>
      <c r="H128">
        <v>6</v>
      </c>
      <c r="I128">
        <v>4680681.4079999998</v>
      </c>
      <c r="J128">
        <v>0</v>
      </c>
      <c r="K128">
        <v>0</v>
      </c>
      <c r="L128">
        <v>0</v>
      </c>
      <c r="M128">
        <v>0</v>
      </c>
      <c r="N128">
        <v>6</v>
      </c>
      <c r="O128">
        <f t="shared" si="1"/>
        <v>330</v>
      </c>
      <c r="P128">
        <v>4680681.4079999998</v>
      </c>
      <c r="Q128">
        <v>780113.56799999997</v>
      </c>
      <c r="R128">
        <v>4680681.4079999998</v>
      </c>
      <c r="S128" t="s">
        <v>242</v>
      </c>
      <c r="T128" s="133">
        <v>41270</v>
      </c>
      <c r="U128" s="133">
        <v>41340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</v>
      </c>
      <c r="AB128" t="s">
        <v>254</v>
      </c>
      <c r="AC128" t="s">
        <v>244</v>
      </c>
      <c r="AD128" t="s">
        <v>245</v>
      </c>
      <c r="AE128">
        <v>315</v>
      </c>
      <c r="AF128" t="s">
        <v>401</v>
      </c>
      <c r="AG128">
        <v>301</v>
      </c>
      <c r="AH128" t="s">
        <v>377</v>
      </c>
      <c r="AI128">
        <v>300</v>
      </c>
      <c r="AJ128" t="s">
        <v>348</v>
      </c>
      <c r="AK128">
        <v>0</v>
      </c>
      <c r="AL128" t="s">
        <v>241</v>
      </c>
      <c r="AO128">
        <v>203080305</v>
      </c>
      <c r="AP128">
        <v>780113.56799999997</v>
      </c>
      <c r="AQ128">
        <v>780113.56799999997</v>
      </c>
      <c r="AR128">
        <v>105</v>
      </c>
      <c r="AS128">
        <v>0</v>
      </c>
      <c r="AT128" t="s">
        <v>250</v>
      </c>
      <c r="AV128">
        <v>1131166</v>
      </c>
      <c r="AW128">
        <v>1272562</v>
      </c>
      <c r="AX128">
        <v>1325585</v>
      </c>
      <c r="AY128">
        <v>1767447</v>
      </c>
      <c r="AZ128">
        <v>0</v>
      </c>
      <c r="BA128">
        <v>860005223</v>
      </c>
      <c r="BB128" t="s">
        <v>267</v>
      </c>
      <c r="BD128" t="s">
        <v>533</v>
      </c>
      <c r="BE128">
        <v>0</v>
      </c>
      <c r="BF128">
        <v>0</v>
      </c>
      <c r="BG128">
        <v>17</v>
      </c>
      <c r="BH128">
        <v>0</v>
      </c>
      <c r="BI128">
        <v>55</v>
      </c>
      <c r="BJ128">
        <v>0</v>
      </c>
      <c r="BK128">
        <v>0</v>
      </c>
      <c r="BL128">
        <v>0</v>
      </c>
      <c r="BM128">
        <v>0</v>
      </c>
      <c r="BO128" s="135">
        <v>203080301</v>
      </c>
      <c r="BP128" s="136">
        <v>165</v>
      </c>
      <c r="BQ128" s="136">
        <v>495</v>
      </c>
      <c r="BS128" s="2">
        <v>203080301</v>
      </c>
      <c r="BT128" s="2">
        <v>165</v>
      </c>
      <c r="BU128" s="2">
        <v>495</v>
      </c>
    </row>
    <row r="129" spans="1:73" x14ac:dyDescent="0.25">
      <c r="A129">
        <v>203080302</v>
      </c>
      <c r="B129" t="s">
        <v>534</v>
      </c>
      <c r="C129">
        <v>0</v>
      </c>
      <c r="E129">
        <v>0</v>
      </c>
      <c r="F129" t="s">
        <v>241</v>
      </c>
      <c r="G129">
        <v>0</v>
      </c>
      <c r="H129">
        <v>107</v>
      </c>
      <c r="I129">
        <v>10734483.703199999</v>
      </c>
      <c r="J129">
        <v>0</v>
      </c>
      <c r="K129">
        <v>0</v>
      </c>
      <c r="L129">
        <v>106</v>
      </c>
      <c r="M129">
        <v>10630412.555400001</v>
      </c>
      <c r="N129">
        <v>1</v>
      </c>
      <c r="O129">
        <f t="shared" si="1"/>
        <v>6</v>
      </c>
      <c r="P129">
        <v>104071.14780000001</v>
      </c>
      <c r="Q129">
        <v>100286.9109</v>
      </c>
      <c r="R129">
        <v>100286.9109</v>
      </c>
      <c r="S129" t="s">
        <v>242</v>
      </c>
      <c r="T129" s="133">
        <v>41325</v>
      </c>
      <c r="U129" s="133">
        <v>41353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9</v>
      </c>
      <c r="AB129" t="s">
        <v>415</v>
      </c>
      <c r="AC129" t="s">
        <v>244</v>
      </c>
      <c r="AD129" t="s">
        <v>245</v>
      </c>
      <c r="AE129">
        <v>267</v>
      </c>
      <c r="AF129" t="s">
        <v>535</v>
      </c>
      <c r="AG129">
        <v>301</v>
      </c>
      <c r="AH129" t="s">
        <v>377</v>
      </c>
      <c r="AI129">
        <v>300</v>
      </c>
      <c r="AJ129" t="s">
        <v>348</v>
      </c>
      <c r="AK129">
        <v>0</v>
      </c>
      <c r="AL129" t="s">
        <v>241</v>
      </c>
      <c r="AO129">
        <v>203080302</v>
      </c>
      <c r="AP129">
        <v>100322.2776</v>
      </c>
      <c r="AQ129">
        <v>100286.9109</v>
      </c>
      <c r="AR129">
        <v>105</v>
      </c>
      <c r="AS129">
        <v>0</v>
      </c>
      <c r="AT129" t="s">
        <v>250</v>
      </c>
      <c r="AV129">
        <v>138189</v>
      </c>
      <c r="AW129">
        <v>155463</v>
      </c>
      <c r="AX129">
        <v>161941</v>
      </c>
      <c r="AY129">
        <v>215921</v>
      </c>
      <c r="AZ129">
        <v>0</v>
      </c>
      <c r="BA129">
        <v>860005223</v>
      </c>
      <c r="BB129" t="s">
        <v>267</v>
      </c>
      <c r="BD129" t="s">
        <v>534</v>
      </c>
      <c r="BE129">
        <v>0</v>
      </c>
      <c r="BF129">
        <v>0</v>
      </c>
      <c r="BG129">
        <v>80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0</v>
      </c>
      <c r="BO129" s="135">
        <v>203080302</v>
      </c>
      <c r="BP129" s="136">
        <v>1</v>
      </c>
      <c r="BQ129" s="136">
        <v>6</v>
      </c>
      <c r="BS129" s="2">
        <v>203080302</v>
      </c>
      <c r="BT129" s="2">
        <v>1</v>
      </c>
      <c r="BU129" s="2">
        <v>6</v>
      </c>
    </row>
    <row r="130" spans="1:73" x14ac:dyDescent="0.25">
      <c r="A130">
        <v>9999999992</v>
      </c>
      <c r="B130" t="s">
        <v>876</v>
      </c>
      <c r="C130">
        <v>0</v>
      </c>
      <c r="E130">
        <v>0</v>
      </c>
      <c r="F130" t="s">
        <v>241</v>
      </c>
      <c r="G130">
        <v>0</v>
      </c>
      <c r="H130">
        <v>0</v>
      </c>
      <c r="I130">
        <v>0</v>
      </c>
      <c r="J130">
        <v>1525</v>
      </c>
      <c r="K130">
        <v>2517814.7999999998</v>
      </c>
      <c r="L130">
        <v>1010</v>
      </c>
      <c r="M130">
        <v>1661143.2</v>
      </c>
      <c r="N130">
        <v>515</v>
      </c>
      <c r="O130">
        <f t="shared" si="1"/>
        <v>0</v>
      </c>
      <c r="P130">
        <v>856671.6</v>
      </c>
      <c r="Q130">
        <v>1663.44</v>
      </c>
      <c r="R130">
        <v>856671.6</v>
      </c>
      <c r="S130" t="s">
        <v>242</v>
      </c>
      <c r="T130" s="133">
        <v>41351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14</v>
      </c>
      <c r="AB130" t="s">
        <v>877</v>
      </c>
      <c r="AC130" t="s">
        <v>244</v>
      </c>
      <c r="AD130" t="s">
        <v>245</v>
      </c>
      <c r="AE130">
        <v>251</v>
      </c>
      <c r="AF130" t="s">
        <v>878</v>
      </c>
      <c r="AG130">
        <v>202</v>
      </c>
      <c r="AH130" t="s">
        <v>247</v>
      </c>
      <c r="AI130">
        <v>200</v>
      </c>
      <c r="AJ130" t="s">
        <v>248</v>
      </c>
      <c r="AK130">
        <v>0</v>
      </c>
      <c r="AL130" t="s">
        <v>241</v>
      </c>
      <c r="AO130">
        <v>9999999992</v>
      </c>
      <c r="AP130">
        <v>1663.44</v>
      </c>
      <c r="AQ130">
        <v>1663.44</v>
      </c>
      <c r="AR130">
        <v>9</v>
      </c>
      <c r="AS130">
        <v>16</v>
      </c>
      <c r="AT130" t="s">
        <v>250</v>
      </c>
      <c r="AV130">
        <v>1624</v>
      </c>
      <c r="AW130">
        <v>0</v>
      </c>
      <c r="AX130">
        <v>0</v>
      </c>
      <c r="AY130">
        <v>0</v>
      </c>
      <c r="AZ130">
        <v>0</v>
      </c>
      <c r="BA130">
        <v>860005223</v>
      </c>
      <c r="BB130" t="s">
        <v>267</v>
      </c>
      <c r="BD130" t="s">
        <v>876</v>
      </c>
      <c r="BE130">
        <v>0</v>
      </c>
      <c r="BF130">
        <v>0</v>
      </c>
      <c r="BG130">
        <v>515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O130" s="135">
        <v>203080304</v>
      </c>
      <c r="BP130" s="136">
        <v>836</v>
      </c>
      <c r="BQ130" s="136">
        <v>4180</v>
      </c>
      <c r="BS130" s="2">
        <v>203080304</v>
      </c>
      <c r="BT130" s="2">
        <v>836</v>
      </c>
      <c r="BU130" s="2">
        <v>4180</v>
      </c>
    </row>
    <row r="131" spans="1:73" x14ac:dyDescent="0.25">
      <c r="A131">
        <v>203020104</v>
      </c>
      <c r="B131" t="s">
        <v>594</v>
      </c>
      <c r="C131">
        <v>0</v>
      </c>
      <c r="E131">
        <v>0</v>
      </c>
      <c r="F131" t="s">
        <v>241</v>
      </c>
      <c r="G131">
        <v>0</v>
      </c>
      <c r="H131">
        <v>83</v>
      </c>
      <c r="I131">
        <v>8311313.6469999999</v>
      </c>
      <c r="J131">
        <v>0</v>
      </c>
      <c r="K131">
        <v>0</v>
      </c>
      <c r="L131">
        <v>0</v>
      </c>
      <c r="M131">
        <v>0</v>
      </c>
      <c r="N131">
        <v>83</v>
      </c>
      <c r="O131">
        <f t="shared" si="1"/>
        <v>415</v>
      </c>
      <c r="P131">
        <v>8311313.6469999999</v>
      </c>
      <c r="Q131">
        <v>100136.30899999999</v>
      </c>
      <c r="R131">
        <v>8311313.6469999999</v>
      </c>
      <c r="S131" t="s">
        <v>242</v>
      </c>
      <c r="T131" s="133">
        <v>41243</v>
      </c>
      <c r="U131" s="133">
        <v>41331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</v>
      </c>
      <c r="AB131" t="s">
        <v>259</v>
      </c>
      <c r="AC131" t="s">
        <v>244</v>
      </c>
      <c r="AD131" t="s">
        <v>245</v>
      </c>
      <c r="AE131">
        <v>238</v>
      </c>
      <c r="AF131" t="s">
        <v>595</v>
      </c>
      <c r="AG131">
        <v>202</v>
      </c>
      <c r="AH131" t="s">
        <v>247</v>
      </c>
      <c r="AI131">
        <v>200</v>
      </c>
      <c r="AJ131" t="s">
        <v>248</v>
      </c>
      <c r="AK131">
        <v>0</v>
      </c>
      <c r="AL131" t="s">
        <v>241</v>
      </c>
      <c r="AO131">
        <v>203020104</v>
      </c>
      <c r="AP131">
        <v>100136.30899999999</v>
      </c>
      <c r="AQ131">
        <v>100136.30899999999</v>
      </c>
      <c r="AR131">
        <v>105</v>
      </c>
      <c r="AS131">
        <v>0</v>
      </c>
      <c r="AT131" t="s">
        <v>250</v>
      </c>
      <c r="AV131">
        <v>100136</v>
      </c>
      <c r="AW131">
        <v>0</v>
      </c>
      <c r="AX131">
        <v>0</v>
      </c>
      <c r="AY131">
        <v>0</v>
      </c>
      <c r="AZ131">
        <v>0</v>
      </c>
      <c r="BA131">
        <v>860005223</v>
      </c>
      <c r="BB131" t="s">
        <v>267</v>
      </c>
      <c r="BD131" t="s">
        <v>594</v>
      </c>
      <c r="BE131">
        <v>0</v>
      </c>
      <c r="BF131">
        <v>0</v>
      </c>
      <c r="BG131">
        <v>210</v>
      </c>
      <c r="BH131">
        <v>0</v>
      </c>
      <c r="BI131">
        <v>5</v>
      </c>
      <c r="BJ131">
        <v>0</v>
      </c>
      <c r="BK131">
        <v>0</v>
      </c>
      <c r="BL131">
        <v>0</v>
      </c>
      <c r="BM131">
        <v>0</v>
      </c>
      <c r="BO131" s="135">
        <v>203080305</v>
      </c>
      <c r="BP131" s="136">
        <v>6</v>
      </c>
      <c r="BQ131" s="136">
        <v>330</v>
      </c>
      <c r="BS131" s="2">
        <v>203080305</v>
      </c>
      <c r="BT131" s="2">
        <v>6</v>
      </c>
      <c r="BU131" s="2">
        <v>330</v>
      </c>
    </row>
    <row r="132" spans="1:73" x14ac:dyDescent="0.25">
      <c r="A132">
        <v>204020100</v>
      </c>
      <c r="B132" t="s">
        <v>879</v>
      </c>
      <c r="C132">
        <v>0</v>
      </c>
      <c r="E132">
        <v>0</v>
      </c>
      <c r="F132" t="s">
        <v>241</v>
      </c>
      <c r="G132">
        <v>0</v>
      </c>
      <c r="H132">
        <v>76</v>
      </c>
      <c r="I132">
        <v>1237755.8968</v>
      </c>
      <c r="J132">
        <v>0</v>
      </c>
      <c r="K132">
        <v>0</v>
      </c>
      <c r="L132">
        <v>0</v>
      </c>
      <c r="M132">
        <v>0</v>
      </c>
      <c r="N132">
        <v>76</v>
      </c>
      <c r="O132">
        <f t="shared" si="1"/>
        <v>0</v>
      </c>
      <c r="P132">
        <v>1237755.8968</v>
      </c>
      <c r="Q132">
        <v>16286.2618</v>
      </c>
      <c r="R132">
        <v>1237755.8968</v>
      </c>
      <c r="S132" t="s">
        <v>242</v>
      </c>
      <c r="T132" s="133">
        <v>41243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</v>
      </c>
      <c r="AB132" t="s">
        <v>254</v>
      </c>
      <c r="AC132" t="s">
        <v>244</v>
      </c>
      <c r="AD132" t="s">
        <v>245</v>
      </c>
      <c r="AE132">
        <v>228</v>
      </c>
      <c r="AF132" t="s">
        <v>880</v>
      </c>
      <c r="AG132">
        <v>202</v>
      </c>
      <c r="AH132" t="s">
        <v>247</v>
      </c>
      <c r="AI132">
        <v>200</v>
      </c>
      <c r="AJ132" t="s">
        <v>248</v>
      </c>
      <c r="AK132">
        <v>0</v>
      </c>
      <c r="AL132" t="s">
        <v>241</v>
      </c>
      <c r="AO132">
        <v>204020100</v>
      </c>
      <c r="AP132">
        <v>16286.2618</v>
      </c>
      <c r="AQ132">
        <v>16286.2618</v>
      </c>
      <c r="AR132">
        <v>9</v>
      </c>
      <c r="AS132">
        <v>16</v>
      </c>
      <c r="AT132" t="s">
        <v>250</v>
      </c>
      <c r="AV132">
        <v>17460</v>
      </c>
      <c r="AW132">
        <v>0</v>
      </c>
      <c r="AX132">
        <v>0</v>
      </c>
      <c r="AY132">
        <v>0</v>
      </c>
      <c r="AZ132">
        <v>0</v>
      </c>
      <c r="BA132">
        <v>860005223</v>
      </c>
      <c r="BB132" t="s">
        <v>267</v>
      </c>
      <c r="BD132" t="s">
        <v>879</v>
      </c>
      <c r="BE132">
        <v>0</v>
      </c>
      <c r="BF132">
        <v>0</v>
      </c>
      <c r="BG132">
        <v>76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O132" s="135">
        <v>203080905</v>
      </c>
      <c r="BP132" s="136">
        <v>6</v>
      </c>
      <c r="BQ132" s="136">
        <v>330</v>
      </c>
      <c r="BS132" s="2">
        <v>203080905</v>
      </c>
      <c r="BT132" s="2">
        <v>6</v>
      </c>
      <c r="BU132" s="2">
        <v>330</v>
      </c>
    </row>
    <row r="133" spans="1:73" x14ac:dyDescent="0.25">
      <c r="A133">
        <v>203020304</v>
      </c>
      <c r="B133" t="s">
        <v>600</v>
      </c>
      <c r="C133">
        <v>0</v>
      </c>
      <c r="E133">
        <v>0</v>
      </c>
      <c r="F133" t="s">
        <v>241</v>
      </c>
      <c r="G133">
        <v>0</v>
      </c>
      <c r="H133">
        <v>163</v>
      </c>
      <c r="I133">
        <v>15386744.8015</v>
      </c>
      <c r="J133">
        <v>0</v>
      </c>
      <c r="K133">
        <v>0</v>
      </c>
      <c r="L133">
        <v>0</v>
      </c>
      <c r="M133">
        <v>0</v>
      </c>
      <c r="N133">
        <v>163</v>
      </c>
      <c r="O133">
        <f t="shared" si="1"/>
        <v>815</v>
      </c>
      <c r="P133">
        <v>15386744.8015</v>
      </c>
      <c r="Q133">
        <v>94397.207500000004</v>
      </c>
      <c r="R133">
        <v>15386744.8225</v>
      </c>
      <c r="S133" t="s">
        <v>242</v>
      </c>
      <c r="T133" s="133">
        <v>41269</v>
      </c>
      <c r="U133" s="133">
        <v>41352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</v>
      </c>
      <c r="AB133" t="s">
        <v>259</v>
      </c>
      <c r="AC133" t="s">
        <v>244</v>
      </c>
      <c r="AD133" t="s">
        <v>245</v>
      </c>
      <c r="AE133">
        <v>238</v>
      </c>
      <c r="AF133" t="s">
        <v>595</v>
      </c>
      <c r="AG133">
        <v>202</v>
      </c>
      <c r="AH133" t="s">
        <v>247</v>
      </c>
      <c r="AI133">
        <v>200</v>
      </c>
      <c r="AJ133" t="s">
        <v>248</v>
      </c>
      <c r="AK133">
        <v>0</v>
      </c>
      <c r="AL133" t="s">
        <v>241</v>
      </c>
      <c r="AO133">
        <v>203020304</v>
      </c>
      <c r="AP133">
        <v>94397.200500000006</v>
      </c>
      <c r="AQ133">
        <v>94397.207500000004</v>
      </c>
      <c r="AR133">
        <v>105</v>
      </c>
      <c r="AS133">
        <v>0</v>
      </c>
      <c r="AT133" t="s">
        <v>250</v>
      </c>
      <c r="AV133">
        <v>223659</v>
      </c>
      <c r="AW133">
        <v>143142</v>
      </c>
      <c r="AX133">
        <v>161034</v>
      </c>
      <c r="AY133">
        <v>178927</v>
      </c>
      <c r="AZ133">
        <v>0</v>
      </c>
      <c r="BA133">
        <v>860005223</v>
      </c>
      <c r="BB133" t="s">
        <v>267</v>
      </c>
      <c r="BD133" t="s">
        <v>600</v>
      </c>
      <c r="BE133">
        <v>0</v>
      </c>
      <c r="BF133">
        <v>0</v>
      </c>
      <c r="BG133">
        <v>334</v>
      </c>
      <c r="BH133">
        <v>0</v>
      </c>
      <c r="BI133">
        <v>5</v>
      </c>
      <c r="BJ133">
        <v>0</v>
      </c>
      <c r="BK133">
        <v>0</v>
      </c>
      <c r="BL133">
        <v>0</v>
      </c>
      <c r="BM133">
        <v>0</v>
      </c>
      <c r="BO133" s="135">
        <v>204010100</v>
      </c>
      <c r="BP133" s="136">
        <v>50</v>
      </c>
      <c r="BQ133" s="136">
        <v>0</v>
      </c>
      <c r="BS133" s="2">
        <v>204010100</v>
      </c>
      <c r="BT133" s="2">
        <v>50</v>
      </c>
      <c r="BU133" s="2">
        <v>0</v>
      </c>
    </row>
    <row r="134" spans="1:73" x14ac:dyDescent="0.25">
      <c r="A134">
        <v>204020300</v>
      </c>
      <c r="B134" t="s">
        <v>881</v>
      </c>
      <c r="C134">
        <v>0</v>
      </c>
      <c r="E134">
        <v>0</v>
      </c>
      <c r="F134" t="s">
        <v>241</v>
      </c>
      <c r="G134">
        <v>0</v>
      </c>
      <c r="H134">
        <v>43</v>
      </c>
      <c r="I134">
        <v>650953.13</v>
      </c>
      <c r="J134">
        <v>0</v>
      </c>
      <c r="K134">
        <v>0</v>
      </c>
      <c r="L134">
        <v>0</v>
      </c>
      <c r="M134">
        <v>0</v>
      </c>
      <c r="N134">
        <v>43</v>
      </c>
      <c r="O134">
        <f t="shared" ref="O134:O158" si="2">+N134*BI134</f>
        <v>0</v>
      </c>
      <c r="P134">
        <v>650953.13</v>
      </c>
      <c r="Q134">
        <v>15138.4395</v>
      </c>
      <c r="R134">
        <v>650952.89850000001</v>
      </c>
      <c r="S134" t="s">
        <v>242</v>
      </c>
      <c r="T134" s="133">
        <v>41320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13</v>
      </c>
      <c r="AB134" t="s">
        <v>254</v>
      </c>
      <c r="AC134" t="s">
        <v>244</v>
      </c>
      <c r="AD134" t="s">
        <v>245</v>
      </c>
      <c r="AE134">
        <v>228</v>
      </c>
      <c r="AF134" t="s">
        <v>880</v>
      </c>
      <c r="AG134">
        <v>202</v>
      </c>
      <c r="AH134" t="s">
        <v>247</v>
      </c>
      <c r="AI134">
        <v>200</v>
      </c>
      <c r="AJ134" t="s">
        <v>248</v>
      </c>
      <c r="AK134">
        <v>0</v>
      </c>
      <c r="AL134" t="s">
        <v>241</v>
      </c>
      <c r="AO134">
        <v>204020300</v>
      </c>
      <c r="AP134">
        <v>15138.4395</v>
      </c>
      <c r="AQ134">
        <v>15138.4395</v>
      </c>
      <c r="AR134">
        <v>9</v>
      </c>
      <c r="AS134">
        <v>16</v>
      </c>
      <c r="AT134" t="s">
        <v>250</v>
      </c>
      <c r="AV134">
        <v>2.73</v>
      </c>
      <c r="AW134">
        <v>0</v>
      </c>
      <c r="AX134">
        <v>0</v>
      </c>
      <c r="AY134">
        <v>0</v>
      </c>
      <c r="AZ134">
        <v>0</v>
      </c>
      <c r="BA134">
        <v>860005223</v>
      </c>
      <c r="BB134" t="s">
        <v>267</v>
      </c>
      <c r="BD134" t="s">
        <v>881</v>
      </c>
      <c r="BE134">
        <v>0</v>
      </c>
      <c r="BF134">
        <v>0</v>
      </c>
      <c r="BG134">
        <v>43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O134" s="135">
        <v>204010200</v>
      </c>
      <c r="BP134" s="136">
        <v>136</v>
      </c>
      <c r="BQ134" s="136">
        <v>0</v>
      </c>
      <c r="BS134" s="2">
        <v>204010200</v>
      </c>
      <c r="BT134" s="2">
        <v>136</v>
      </c>
      <c r="BU134" s="2">
        <v>0</v>
      </c>
    </row>
    <row r="135" spans="1:73" x14ac:dyDescent="0.25">
      <c r="A135">
        <v>204020200</v>
      </c>
      <c r="B135" t="s">
        <v>882</v>
      </c>
      <c r="C135">
        <v>0</v>
      </c>
      <c r="E135">
        <v>0</v>
      </c>
      <c r="F135" t="s">
        <v>241</v>
      </c>
      <c r="G135">
        <v>0</v>
      </c>
      <c r="H135">
        <v>84</v>
      </c>
      <c r="I135">
        <v>1335518.352</v>
      </c>
      <c r="J135">
        <v>0</v>
      </c>
      <c r="K135">
        <v>0</v>
      </c>
      <c r="L135">
        <v>0</v>
      </c>
      <c r="M135">
        <v>0</v>
      </c>
      <c r="N135">
        <v>84</v>
      </c>
      <c r="O135">
        <f t="shared" si="2"/>
        <v>0</v>
      </c>
      <c r="P135">
        <v>1335518.352</v>
      </c>
      <c r="Q135">
        <v>15899.028</v>
      </c>
      <c r="R135">
        <v>1335518.352</v>
      </c>
      <c r="S135" t="s">
        <v>242</v>
      </c>
      <c r="T135" s="133">
        <v>41239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13</v>
      </c>
      <c r="AB135" t="s">
        <v>254</v>
      </c>
      <c r="AC135" t="s">
        <v>244</v>
      </c>
      <c r="AD135" t="s">
        <v>245</v>
      </c>
      <c r="AE135">
        <v>228</v>
      </c>
      <c r="AF135" t="s">
        <v>880</v>
      </c>
      <c r="AG135">
        <v>202</v>
      </c>
      <c r="AH135" t="s">
        <v>247</v>
      </c>
      <c r="AI135">
        <v>200</v>
      </c>
      <c r="AJ135" t="s">
        <v>248</v>
      </c>
      <c r="AK135">
        <v>0</v>
      </c>
      <c r="AL135" t="s">
        <v>241</v>
      </c>
      <c r="AO135">
        <v>204020200</v>
      </c>
      <c r="AP135">
        <v>15899.028</v>
      </c>
      <c r="AQ135">
        <v>15899.028</v>
      </c>
      <c r="AR135">
        <v>9</v>
      </c>
      <c r="AS135">
        <v>16</v>
      </c>
      <c r="AT135" t="s">
        <v>250</v>
      </c>
      <c r="AV135">
        <v>17032.48</v>
      </c>
      <c r="AW135">
        <v>0</v>
      </c>
      <c r="AX135">
        <v>0</v>
      </c>
      <c r="AY135">
        <v>0</v>
      </c>
      <c r="AZ135">
        <v>0</v>
      </c>
      <c r="BA135">
        <v>860005223</v>
      </c>
      <c r="BB135" t="s">
        <v>267</v>
      </c>
      <c r="BD135" t="s">
        <v>882</v>
      </c>
      <c r="BE135">
        <v>0</v>
      </c>
      <c r="BF135">
        <v>0</v>
      </c>
      <c r="BG135">
        <v>84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O135" s="135">
        <v>204010300</v>
      </c>
      <c r="BP135" s="136">
        <v>45</v>
      </c>
      <c r="BQ135" s="136">
        <v>0</v>
      </c>
      <c r="BS135" s="2">
        <v>204010300</v>
      </c>
      <c r="BT135" s="2">
        <v>45</v>
      </c>
      <c r="BU135" s="2">
        <v>0</v>
      </c>
    </row>
    <row r="136" spans="1:73" x14ac:dyDescent="0.25">
      <c r="A136">
        <v>203010201</v>
      </c>
      <c r="B136" t="s">
        <v>629</v>
      </c>
      <c r="C136">
        <v>0</v>
      </c>
      <c r="E136">
        <v>0</v>
      </c>
      <c r="F136" t="s">
        <v>241</v>
      </c>
      <c r="G136">
        <v>0</v>
      </c>
      <c r="H136">
        <v>38</v>
      </c>
      <c r="I136">
        <v>2405935.0432000002</v>
      </c>
      <c r="J136">
        <v>0</v>
      </c>
      <c r="K136">
        <v>0</v>
      </c>
      <c r="L136">
        <v>32</v>
      </c>
      <c r="M136">
        <v>1874284.432</v>
      </c>
      <c r="N136">
        <v>6</v>
      </c>
      <c r="O136">
        <f t="shared" si="2"/>
        <v>18</v>
      </c>
      <c r="P136">
        <v>531650.61120000004</v>
      </c>
      <c r="Q136">
        <v>58571.388500000001</v>
      </c>
      <c r="R136">
        <v>351428.33100000001</v>
      </c>
      <c r="S136" t="s">
        <v>242</v>
      </c>
      <c r="T136" s="133">
        <v>41325</v>
      </c>
      <c r="U136" s="133">
        <v>41353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</v>
      </c>
      <c r="AB136" t="s">
        <v>275</v>
      </c>
      <c r="AC136" t="s">
        <v>244</v>
      </c>
      <c r="AD136" t="s">
        <v>245</v>
      </c>
      <c r="AE136">
        <v>249</v>
      </c>
      <c r="AF136" t="s">
        <v>630</v>
      </c>
      <c r="AG136">
        <v>201</v>
      </c>
      <c r="AH136" t="s">
        <v>337</v>
      </c>
      <c r="AI136">
        <v>200</v>
      </c>
      <c r="AJ136" t="s">
        <v>248</v>
      </c>
      <c r="AK136">
        <v>0</v>
      </c>
      <c r="AL136" t="s">
        <v>241</v>
      </c>
      <c r="AO136">
        <v>203010201</v>
      </c>
      <c r="AP136">
        <v>58602.713199999998</v>
      </c>
      <c r="AQ136">
        <v>58571.388500000001</v>
      </c>
      <c r="AR136">
        <v>105</v>
      </c>
      <c r="AS136">
        <v>0</v>
      </c>
      <c r="AT136" t="s">
        <v>250</v>
      </c>
      <c r="AV136">
        <v>53791</v>
      </c>
      <c r="AW136">
        <v>0</v>
      </c>
      <c r="AX136">
        <v>0</v>
      </c>
      <c r="AY136">
        <v>0</v>
      </c>
      <c r="AZ136">
        <v>0</v>
      </c>
      <c r="BA136">
        <v>860005223</v>
      </c>
      <c r="BB136" t="s">
        <v>267</v>
      </c>
      <c r="BD136" t="s">
        <v>631</v>
      </c>
      <c r="BE136">
        <v>0</v>
      </c>
      <c r="BF136">
        <v>0</v>
      </c>
      <c r="BG136">
        <v>595</v>
      </c>
      <c r="BH136">
        <v>0</v>
      </c>
      <c r="BI136">
        <v>3</v>
      </c>
      <c r="BJ136">
        <v>0</v>
      </c>
      <c r="BK136">
        <v>0</v>
      </c>
      <c r="BL136">
        <v>0</v>
      </c>
      <c r="BM136">
        <v>0</v>
      </c>
      <c r="BO136" s="135">
        <v>204010400</v>
      </c>
      <c r="BP136" s="136">
        <v>13</v>
      </c>
      <c r="BQ136" s="136">
        <v>0</v>
      </c>
      <c r="BS136" s="2">
        <v>204010400</v>
      </c>
      <c r="BT136" s="2">
        <v>13</v>
      </c>
      <c r="BU136" s="2">
        <v>0</v>
      </c>
    </row>
    <row r="137" spans="1:73" x14ac:dyDescent="0.25">
      <c r="A137">
        <v>204010200</v>
      </c>
      <c r="B137" t="s">
        <v>883</v>
      </c>
      <c r="C137">
        <v>0</v>
      </c>
      <c r="E137">
        <v>0</v>
      </c>
      <c r="F137" t="s">
        <v>241</v>
      </c>
      <c r="G137">
        <v>0</v>
      </c>
      <c r="H137">
        <v>136</v>
      </c>
      <c r="I137">
        <v>1849766.6788999999</v>
      </c>
      <c r="J137">
        <v>0</v>
      </c>
      <c r="K137">
        <v>0</v>
      </c>
      <c r="L137">
        <v>0</v>
      </c>
      <c r="M137">
        <v>0</v>
      </c>
      <c r="N137">
        <v>136</v>
      </c>
      <c r="O137">
        <f t="shared" si="2"/>
        <v>0</v>
      </c>
      <c r="P137">
        <v>1849766.6788999999</v>
      </c>
      <c r="Q137">
        <v>13601.224399999999</v>
      </c>
      <c r="R137">
        <v>1849766.5183999999</v>
      </c>
      <c r="S137" t="s">
        <v>242</v>
      </c>
      <c r="T137" s="133">
        <v>41324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13</v>
      </c>
      <c r="AB137" t="s">
        <v>254</v>
      </c>
      <c r="AC137" t="s">
        <v>244</v>
      </c>
      <c r="AD137" t="s">
        <v>245</v>
      </c>
      <c r="AE137">
        <v>240</v>
      </c>
      <c r="AF137" t="s">
        <v>884</v>
      </c>
      <c r="AG137">
        <v>201</v>
      </c>
      <c r="AH137" t="s">
        <v>337</v>
      </c>
      <c r="AI137">
        <v>200</v>
      </c>
      <c r="AJ137" t="s">
        <v>248</v>
      </c>
      <c r="AK137">
        <v>0</v>
      </c>
      <c r="AL137" t="s">
        <v>241</v>
      </c>
      <c r="AO137">
        <v>204010200</v>
      </c>
      <c r="AP137">
        <v>13602.5443</v>
      </c>
      <c r="AQ137">
        <v>13601.224399999999</v>
      </c>
      <c r="AR137">
        <v>105</v>
      </c>
      <c r="AS137">
        <v>0</v>
      </c>
      <c r="AT137" t="s">
        <v>250</v>
      </c>
      <c r="AV137">
        <v>14088</v>
      </c>
      <c r="AW137">
        <v>0</v>
      </c>
      <c r="AX137">
        <v>0</v>
      </c>
      <c r="AY137">
        <v>0</v>
      </c>
      <c r="AZ137">
        <v>0</v>
      </c>
      <c r="BA137">
        <v>860005223</v>
      </c>
      <c r="BB137" t="s">
        <v>267</v>
      </c>
      <c r="BD137" t="s">
        <v>885</v>
      </c>
      <c r="BE137">
        <v>0</v>
      </c>
      <c r="BF137">
        <v>0</v>
      </c>
      <c r="BG137">
        <v>136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O137" s="135">
        <v>204020100</v>
      </c>
      <c r="BP137" s="136">
        <v>76</v>
      </c>
      <c r="BQ137" s="136">
        <v>0</v>
      </c>
      <c r="BS137" s="2">
        <v>204020100</v>
      </c>
      <c r="BT137" s="2">
        <v>76</v>
      </c>
      <c r="BU137" s="2">
        <v>0</v>
      </c>
    </row>
    <row r="138" spans="1:73" x14ac:dyDescent="0.25">
      <c r="A138">
        <v>204010400</v>
      </c>
      <c r="B138" t="s">
        <v>886</v>
      </c>
      <c r="C138">
        <v>0</v>
      </c>
      <c r="E138">
        <v>0</v>
      </c>
      <c r="F138" t="s">
        <v>241</v>
      </c>
      <c r="G138">
        <v>0</v>
      </c>
      <c r="H138">
        <v>13</v>
      </c>
      <c r="I138">
        <v>202754.42850000001</v>
      </c>
      <c r="J138">
        <v>0</v>
      </c>
      <c r="K138">
        <v>0</v>
      </c>
      <c r="L138">
        <v>0</v>
      </c>
      <c r="M138">
        <v>0</v>
      </c>
      <c r="N138">
        <v>13</v>
      </c>
      <c r="O138">
        <f t="shared" si="2"/>
        <v>0</v>
      </c>
      <c r="P138">
        <v>202754.42850000001</v>
      </c>
      <c r="Q138">
        <v>15596.494500000001</v>
      </c>
      <c r="R138">
        <v>202754.42850000001</v>
      </c>
      <c r="S138" t="s">
        <v>242</v>
      </c>
      <c r="T138" s="133">
        <v>41319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</v>
      </c>
      <c r="AB138" t="s">
        <v>254</v>
      </c>
      <c r="AC138" t="s">
        <v>244</v>
      </c>
      <c r="AD138" t="s">
        <v>245</v>
      </c>
      <c r="AE138">
        <v>240</v>
      </c>
      <c r="AF138" t="s">
        <v>884</v>
      </c>
      <c r="AG138">
        <v>201</v>
      </c>
      <c r="AH138" t="s">
        <v>337</v>
      </c>
      <c r="AI138">
        <v>200</v>
      </c>
      <c r="AJ138" t="s">
        <v>248</v>
      </c>
      <c r="AK138">
        <v>0</v>
      </c>
      <c r="AL138" t="s">
        <v>241</v>
      </c>
      <c r="AO138">
        <v>204010400</v>
      </c>
      <c r="AP138">
        <v>15596.494500000001</v>
      </c>
      <c r="AQ138">
        <v>15596.494500000001</v>
      </c>
      <c r="AR138">
        <v>9</v>
      </c>
      <c r="AS138">
        <v>16</v>
      </c>
      <c r="AT138" t="s">
        <v>250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860005223</v>
      </c>
      <c r="BB138" t="s">
        <v>267</v>
      </c>
      <c r="BD138" t="s">
        <v>887</v>
      </c>
      <c r="BE138">
        <v>0</v>
      </c>
      <c r="BF138">
        <v>0</v>
      </c>
      <c r="BG138">
        <v>13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O138" s="135">
        <v>204020200</v>
      </c>
      <c r="BP138" s="136">
        <v>84</v>
      </c>
      <c r="BQ138" s="136">
        <v>0</v>
      </c>
      <c r="BS138" s="2">
        <v>204020200</v>
      </c>
      <c r="BT138" s="2">
        <v>84</v>
      </c>
      <c r="BU138" s="2">
        <v>0</v>
      </c>
    </row>
    <row r="139" spans="1:73" x14ac:dyDescent="0.25">
      <c r="A139">
        <v>203010402</v>
      </c>
      <c r="B139" t="s">
        <v>637</v>
      </c>
      <c r="C139">
        <v>0</v>
      </c>
      <c r="E139">
        <v>0</v>
      </c>
      <c r="F139" t="s">
        <v>241</v>
      </c>
      <c r="G139">
        <v>0</v>
      </c>
      <c r="H139">
        <v>50</v>
      </c>
      <c r="I139">
        <v>6233812.3499999996</v>
      </c>
      <c r="J139">
        <v>0</v>
      </c>
      <c r="K139">
        <v>0</v>
      </c>
      <c r="L139">
        <v>0</v>
      </c>
      <c r="M139">
        <v>0</v>
      </c>
      <c r="N139">
        <v>50</v>
      </c>
      <c r="O139">
        <f t="shared" si="2"/>
        <v>300</v>
      </c>
      <c r="P139">
        <v>6233812.3499999996</v>
      </c>
      <c r="Q139">
        <v>124676.247</v>
      </c>
      <c r="R139">
        <v>6233812.3499999996</v>
      </c>
      <c r="S139" t="s">
        <v>242</v>
      </c>
      <c r="T139" s="133">
        <v>41325</v>
      </c>
      <c r="U139" s="133">
        <v>41331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</v>
      </c>
      <c r="AB139" t="s">
        <v>415</v>
      </c>
      <c r="AC139" t="s">
        <v>244</v>
      </c>
      <c r="AD139" t="s">
        <v>245</v>
      </c>
      <c r="AE139">
        <v>250</v>
      </c>
      <c r="AF139" t="s">
        <v>635</v>
      </c>
      <c r="AG139">
        <v>201</v>
      </c>
      <c r="AH139" t="s">
        <v>337</v>
      </c>
      <c r="AI139">
        <v>200</v>
      </c>
      <c r="AJ139" t="s">
        <v>248</v>
      </c>
      <c r="AK139">
        <v>0</v>
      </c>
      <c r="AL139" t="s">
        <v>241</v>
      </c>
      <c r="AO139">
        <v>203010402</v>
      </c>
      <c r="AP139">
        <v>124676.247</v>
      </c>
      <c r="AQ139">
        <v>124676.247</v>
      </c>
      <c r="AR139">
        <v>105</v>
      </c>
      <c r="AS139">
        <v>0</v>
      </c>
      <c r="AT139" t="s">
        <v>250</v>
      </c>
      <c r="AV139">
        <v>170096</v>
      </c>
      <c r="AW139">
        <v>191358</v>
      </c>
      <c r="AX139">
        <v>199331</v>
      </c>
      <c r="AY139">
        <v>265775</v>
      </c>
      <c r="AZ139">
        <v>0</v>
      </c>
      <c r="BA139">
        <v>860005223</v>
      </c>
      <c r="BB139" t="s">
        <v>267</v>
      </c>
      <c r="BD139" t="s">
        <v>637</v>
      </c>
      <c r="BE139">
        <v>0</v>
      </c>
      <c r="BF139">
        <v>0</v>
      </c>
      <c r="BG139">
        <v>98</v>
      </c>
      <c r="BH139">
        <v>0</v>
      </c>
      <c r="BI139">
        <v>6</v>
      </c>
      <c r="BJ139">
        <v>0</v>
      </c>
      <c r="BK139">
        <v>0</v>
      </c>
      <c r="BL139">
        <v>0</v>
      </c>
      <c r="BM139">
        <v>0</v>
      </c>
      <c r="BO139" s="135">
        <v>204020300</v>
      </c>
      <c r="BP139" s="136">
        <v>43</v>
      </c>
      <c r="BQ139" s="136">
        <v>0</v>
      </c>
      <c r="BS139" s="2">
        <v>204020300</v>
      </c>
      <c r="BT139" s="2">
        <v>43</v>
      </c>
      <c r="BU139" s="2">
        <v>0</v>
      </c>
    </row>
    <row r="140" spans="1:73" x14ac:dyDescent="0.25">
      <c r="A140">
        <v>204010300</v>
      </c>
      <c r="B140" t="s">
        <v>888</v>
      </c>
      <c r="C140">
        <v>0</v>
      </c>
      <c r="E140">
        <v>0</v>
      </c>
      <c r="F140" t="s">
        <v>241</v>
      </c>
      <c r="G140">
        <v>0</v>
      </c>
      <c r="H140">
        <v>45</v>
      </c>
      <c r="I140">
        <v>627627.66299999994</v>
      </c>
      <c r="J140">
        <v>0</v>
      </c>
      <c r="K140">
        <v>0</v>
      </c>
      <c r="L140">
        <v>0</v>
      </c>
      <c r="M140">
        <v>0</v>
      </c>
      <c r="N140">
        <v>45</v>
      </c>
      <c r="O140">
        <f t="shared" si="2"/>
        <v>0</v>
      </c>
      <c r="P140">
        <v>627627.66299999994</v>
      </c>
      <c r="Q140">
        <v>13947.2814</v>
      </c>
      <c r="R140">
        <v>627627.66299999994</v>
      </c>
      <c r="S140" t="s">
        <v>242</v>
      </c>
      <c r="T140" s="133">
        <v>41243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</v>
      </c>
      <c r="AB140" t="s">
        <v>254</v>
      </c>
      <c r="AC140" t="s">
        <v>244</v>
      </c>
      <c r="AD140" t="s">
        <v>245</v>
      </c>
      <c r="AE140">
        <v>240</v>
      </c>
      <c r="AF140" t="s">
        <v>884</v>
      </c>
      <c r="AG140">
        <v>201</v>
      </c>
      <c r="AH140" t="s">
        <v>337</v>
      </c>
      <c r="AI140">
        <v>200</v>
      </c>
      <c r="AJ140" t="s">
        <v>248</v>
      </c>
      <c r="AK140">
        <v>0</v>
      </c>
      <c r="AL140" t="s">
        <v>241</v>
      </c>
      <c r="AO140">
        <v>204010300</v>
      </c>
      <c r="AP140">
        <v>13947.2814</v>
      </c>
      <c r="AQ140">
        <v>13947.2814</v>
      </c>
      <c r="AR140">
        <v>9</v>
      </c>
      <c r="AS140">
        <v>16</v>
      </c>
      <c r="AT140" t="s">
        <v>250</v>
      </c>
      <c r="AV140">
        <v>13953</v>
      </c>
      <c r="AW140">
        <v>0</v>
      </c>
      <c r="AX140">
        <v>0</v>
      </c>
      <c r="AY140">
        <v>0</v>
      </c>
      <c r="AZ140">
        <v>0</v>
      </c>
      <c r="BA140">
        <v>860005223</v>
      </c>
      <c r="BB140" t="s">
        <v>267</v>
      </c>
      <c r="BD140" t="s">
        <v>889</v>
      </c>
      <c r="BE140">
        <v>0</v>
      </c>
      <c r="BF140">
        <v>0</v>
      </c>
      <c r="BG140">
        <v>45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O140" s="135">
        <v>204020500</v>
      </c>
      <c r="BP140" s="136">
        <v>44</v>
      </c>
      <c r="BQ140" s="136">
        <v>0</v>
      </c>
      <c r="BS140" s="2">
        <v>204020500</v>
      </c>
      <c r="BT140" s="2">
        <v>44</v>
      </c>
      <c r="BU140" s="2">
        <v>0</v>
      </c>
    </row>
    <row r="141" spans="1:73" x14ac:dyDescent="0.25">
      <c r="A141">
        <v>203010301</v>
      </c>
      <c r="B141" t="s">
        <v>638</v>
      </c>
      <c r="C141">
        <v>0</v>
      </c>
      <c r="E141">
        <v>0</v>
      </c>
      <c r="F141" t="s">
        <v>241</v>
      </c>
      <c r="G141">
        <v>0</v>
      </c>
      <c r="H141">
        <v>98</v>
      </c>
      <c r="I141">
        <v>5789558.1716</v>
      </c>
      <c r="J141">
        <v>0</v>
      </c>
      <c r="K141">
        <v>0</v>
      </c>
      <c r="L141">
        <v>0</v>
      </c>
      <c r="M141">
        <v>0</v>
      </c>
      <c r="N141">
        <v>98</v>
      </c>
      <c r="O141">
        <f t="shared" si="2"/>
        <v>294</v>
      </c>
      <c r="P141">
        <v>5789558.1716</v>
      </c>
      <c r="Q141">
        <v>59077.124199999998</v>
      </c>
      <c r="R141">
        <v>5789558.1716</v>
      </c>
      <c r="S141" t="s">
        <v>242</v>
      </c>
      <c r="T141" s="133">
        <v>41243</v>
      </c>
      <c r="U141" s="133">
        <v>41346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 t="s">
        <v>269</v>
      </c>
      <c r="AC141" t="s">
        <v>244</v>
      </c>
      <c r="AD141" t="s">
        <v>245</v>
      </c>
      <c r="AE141">
        <v>249</v>
      </c>
      <c r="AF141" t="s">
        <v>630</v>
      </c>
      <c r="AG141">
        <v>201</v>
      </c>
      <c r="AH141" t="s">
        <v>337</v>
      </c>
      <c r="AI141">
        <v>200</v>
      </c>
      <c r="AJ141" t="s">
        <v>248</v>
      </c>
      <c r="AK141">
        <v>0</v>
      </c>
      <c r="AL141" t="s">
        <v>241</v>
      </c>
      <c r="AO141">
        <v>203010301</v>
      </c>
      <c r="AP141">
        <v>59077.124199999998</v>
      </c>
      <c r="AQ141">
        <v>59077.124199999998</v>
      </c>
      <c r="AR141">
        <v>105</v>
      </c>
      <c r="AS141">
        <v>0</v>
      </c>
      <c r="AT141" t="s">
        <v>250</v>
      </c>
      <c r="AV141">
        <v>59658</v>
      </c>
      <c r="AW141">
        <v>0</v>
      </c>
      <c r="AX141">
        <v>0</v>
      </c>
      <c r="AY141">
        <v>0</v>
      </c>
      <c r="AZ141">
        <v>0</v>
      </c>
      <c r="BA141">
        <v>860005223</v>
      </c>
      <c r="BB141" t="s">
        <v>267</v>
      </c>
      <c r="BD141" t="s">
        <v>638</v>
      </c>
      <c r="BE141">
        <v>0</v>
      </c>
      <c r="BF141">
        <v>0</v>
      </c>
      <c r="BG141">
        <v>150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0</v>
      </c>
      <c r="BO141" s="135">
        <v>204030100</v>
      </c>
      <c r="BP141" s="136">
        <v>51</v>
      </c>
      <c r="BQ141" s="136">
        <v>0</v>
      </c>
      <c r="BS141" s="2">
        <v>204030100</v>
      </c>
      <c r="BT141" s="2">
        <v>51</v>
      </c>
      <c r="BU141" s="2">
        <v>0</v>
      </c>
    </row>
    <row r="142" spans="1:73" x14ac:dyDescent="0.25">
      <c r="A142">
        <v>203010102</v>
      </c>
      <c r="B142" t="s">
        <v>640</v>
      </c>
      <c r="C142">
        <v>0</v>
      </c>
      <c r="E142">
        <v>0</v>
      </c>
      <c r="F142" t="s">
        <v>241</v>
      </c>
      <c r="G142">
        <v>0</v>
      </c>
      <c r="H142">
        <v>205</v>
      </c>
      <c r="I142">
        <v>23382452.888999999</v>
      </c>
      <c r="J142">
        <v>2</v>
      </c>
      <c r="K142">
        <v>228121.49160000001</v>
      </c>
      <c r="L142">
        <v>0</v>
      </c>
      <c r="M142">
        <v>0</v>
      </c>
      <c r="N142">
        <v>207</v>
      </c>
      <c r="O142">
        <f t="shared" si="2"/>
        <v>1242</v>
      </c>
      <c r="P142">
        <v>23610574.380600002</v>
      </c>
      <c r="Q142">
        <v>114060.7458</v>
      </c>
      <c r="R142">
        <v>23610574.380600002</v>
      </c>
      <c r="S142" t="s">
        <v>242</v>
      </c>
      <c r="T142" s="133">
        <v>41261</v>
      </c>
      <c r="U142" s="133">
        <v>41340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</v>
      </c>
      <c r="AB142" t="s">
        <v>415</v>
      </c>
      <c r="AC142" t="s">
        <v>244</v>
      </c>
      <c r="AD142" t="s">
        <v>245</v>
      </c>
      <c r="AE142">
        <v>250</v>
      </c>
      <c r="AF142" t="s">
        <v>635</v>
      </c>
      <c r="AG142">
        <v>201</v>
      </c>
      <c r="AH142" t="s">
        <v>337</v>
      </c>
      <c r="AI142">
        <v>200</v>
      </c>
      <c r="AJ142" t="s">
        <v>248</v>
      </c>
      <c r="AK142">
        <v>0</v>
      </c>
      <c r="AL142" t="s">
        <v>241</v>
      </c>
      <c r="AO142">
        <v>203010102</v>
      </c>
      <c r="AP142">
        <v>114060.7458</v>
      </c>
      <c r="AQ142">
        <v>114060.7458</v>
      </c>
      <c r="AR142">
        <v>105</v>
      </c>
      <c r="AS142">
        <v>0</v>
      </c>
      <c r="AT142" t="s">
        <v>250</v>
      </c>
      <c r="AV142">
        <v>214173</v>
      </c>
      <c r="AW142">
        <v>240944</v>
      </c>
      <c r="AX142">
        <v>250983</v>
      </c>
      <c r="AY142">
        <v>334645</v>
      </c>
      <c r="AZ142">
        <v>0</v>
      </c>
      <c r="BA142">
        <v>860005223</v>
      </c>
      <c r="BB142" t="s">
        <v>267</v>
      </c>
      <c r="BD142" t="s">
        <v>641</v>
      </c>
      <c r="BE142">
        <v>0</v>
      </c>
      <c r="BF142">
        <v>0</v>
      </c>
      <c r="BG142">
        <v>338</v>
      </c>
      <c r="BH142">
        <v>0</v>
      </c>
      <c r="BI142">
        <v>6</v>
      </c>
      <c r="BJ142">
        <v>0</v>
      </c>
      <c r="BK142">
        <v>0</v>
      </c>
      <c r="BL142">
        <v>0</v>
      </c>
      <c r="BM142">
        <v>0</v>
      </c>
      <c r="BO142" s="135">
        <v>204040100</v>
      </c>
      <c r="BP142" s="136">
        <v>26</v>
      </c>
      <c r="BQ142" s="136">
        <v>0</v>
      </c>
      <c r="BS142" s="2">
        <v>204040100</v>
      </c>
      <c r="BT142" s="2">
        <v>26</v>
      </c>
      <c r="BU142" s="2">
        <v>0</v>
      </c>
    </row>
    <row r="143" spans="1:73" x14ac:dyDescent="0.25">
      <c r="A143">
        <v>204010100</v>
      </c>
      <c r="B143" t="s">
        <v>890</v>
      </c>
      <c r="C143">
        <v>0</v>
      </c>
      <c r="E143">
        <v>0</v>
      </c>
      <c r="F143" t="s">
        <v>241</v>
      </c>
      <c r="G143">
        <v>0</v>
      </c>
      <c r="H143">
        <v>50</v>
      </c>
      <c r="I143">
        <v>718941.21499999997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f t="shared" si="2"/>
        <v>0</v>
      </c>
      <c r="P143">
        <v>718941.21499999997</v>
      </c>
      <c r="Q143">
        <v>14378.8243</v>
      </c>
      <c r="R143">
        <v>718941.21499999997</v>
      </c>
      <c r="S143" t="s">
        <v>242</v>
      </c>
      <c r="T143" s="133">
        <v>41261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13</v>
      </c>
      <c r="AB143" t="s">
        <v>254</v>
      </c>
      <c r="AC143" t="s">
        <v>244</v>
      </c>
      <c r="AD143" t="s">
        <v>245</v>
      </c>
      <c r="AE143">
        <v>240</v>
      </c>
      <c r="AF143" t="s">
        <v>884</v>
      </c>
      <c r="AG143">
        <v>201</v>
      </c>
      <c r="AH143" t="s">
        <v>337</v>
      </c>
      <c r="AI143">
        <v>200</v>
      </c>
      <c r="AJ143" t="s">
        <v>248</v>
      </c>
      <c r="AK143">
        <v>0</v>
      </c>
      <c r="AL143" t="s">
        <v>241</v>
      </c>
      <c r="AO143">
        <v>204010100</v>
      </c>
      <c r="AP143">
        <v>14378.8243</v>
      </c>
      <c r="AQ143">
        <v>14378.8243</v>
      </c>
      <c r="AR143">
        <v>106</v>
      </c>
      <c r="AS143">
        <v>1.6</v>
      </c>
      <c r="AT143" t="s">
        <v>250</v>
      </c>
      <c r="AV143">
        <v>14385</v>
      </c>
      <c r="AW143">
        <v>0</v>
      </c>
      <c r="AX143">
        <v>0</v>
      </c>
      <c r="AY143">
        <v>0</v>
      </c>
      <c r="AZ143">
        <v>0</v>
      </c>
      <c r="BA143">
        <v>860005223</v>
      </c>
      <c r="BB143" t="s">
        <v>267</v>
      </c>
      <c r="BD143" t="s">
        <v>891</v>
      </c>
      <c r="BE143">
        <v>0</v>
      </c>
      <c r="BF143">
        <v>0</v>
      </c>
      <c r="BG143">
        <v>50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O143" s="135">
        <v>204040200</v>
      </c>
      <c r="BP143" s="136">
        <v>2852</v>
      </c>
      <c r="BQ143" s="136">
        <v>0</v>
      </c>
      <c r="BS143" s="2">
        <v>204040200</v>
      </c>
      <c r="BT143" s="2">
        <v>2852</v>
      </c>
      <c r="BU143" s="2">
        <v>0</v>
      </c>
    </row>
    <row r="144" spans="1:73" x14ac:dyDescent="0.25">
      <c r="A144">
        <v>203010101</v>
      </c>
      <c r="B144" t="s">
        <v>642</v>
      </c>
      <c r="C144">
        <v>0</v>
      </c>
      <c r="E144">
        <v>0</v>
      </c>
      <c r="F144" t="s">
        <v>241</v>
      </c>
      <c r="G144">
        <v>0</v>
      </c>
      <c r="H144">
        <v>386</v>
      </c>
      <c r="I144">
        <v>23303496.619399998</v>
      </c>
      <c r="J144">
        <v>0</v>
      </c>
      <c r="K144">
        <v>0</v>
      </c>
      <c r="L144">
        <v>0</v>
      </c>
      <c r="M144">
        <v>0</v>
      </c>
      <c r="N144">
        <v>386</v>
      </c>
      <c r="O144">
        <f t="shared" si="2"/>
        <v>1158</v>
      </c>
      <c r="P144">
        <v>23303496.619399998</v>
      </c>
      <c r="Q144">
        <v>60371.752899999999</v>
      </c>
      <c r="R144">
        <v>23303496.619399998</v>
      </c>
      <c r="S144" t="s">
        <v>242</v>
      </c>
      <c r="T144" s="133">
        <v>41261</v>
      </c>
      <c r="U144" s="133">
        <v>41346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</v>
      </c>
      <c r="AB144" t="s">
        <v>275</v>
      </c>
      <c r="AC144" t="s">
        <v>244</v>
      </c>
      <c r="AD144" t="s">
        <v>245</v>
      </c>
      <c r="AE144">
        <v>249</v>
      </c>
      <c r="AF144" t="s">
        <v>630</v>
      </c>
      <c r="AG144">
        <v>201</v>
      </c>
      <c r="AH144" t="s">
        <v>337</v>
      </c>
      <c r="AI144">
        <v>200</v>
      </c>
      <c r="AJ144" t="s">
        <v>248</v>
      </c>
      <c r="AK144">
        <v>0</v>
      </c>
      <c r="AL144" t="s">
        <v>241</v>
      </c>
      <c r="AO144">
        <v>203010101</v>
      </c>
      <c r="AP144">
        <v>60371.752899999999</v>
      </c>
      <c r="AQ144">
        <v>60371.752899999999</v>
      </c>
      <c r="AR144">
        <v>105</v>
      </c>
      <c r="AS144">
        <v>0</v>
      </c>
      <c r="AT144" t="s">
        <v>250</v>
      </c>
      <c r="AV144">
        <v>112734</v>
      </c>
      <c r="AW144">
        <v>126826</v>
      </c>
      <c r="AX144">
        <v>132111</v>
      </c>
      <c r="AY144">
        <v>176148</v>
      </c>
      <c r="AZ144">
        <v>0</v>
      </c>
      <c r="BA144">
        <v>860005223</v>
      </c>
      <c r="BB144" t="s">
        <v>267</v>
      </c>
      <c r="BD144" t="s">
        <v>642</v>
      </c>
      <c r="BE144">
        <v>0</v>
      </c>
      <c r="BF144">
        <v>0</v>
      </c>
      <c r="BG144">
        <v>571</v>
      </c>
      <c r="BH144">
        <v>0</v>
      </c>
      <c r="BI144">
        <v>3</v>
      </c>
      <c r="BJ144">
        <v>0</v>
      </c>
      <c r="BK144">
        <v>0</v>
      </c>
      <c r="BL144">
        <v>0</v>
      </c>
      <c r="BM144">
        <v>0</v>
      </c>
      <c r="BO144" s="135">
        <v>204050100</v>
      </c>
      <c r="BP144" s="136">
        <v>26</v>
      </c>
      <c r="BQ144" s="136">
        <v>0</v>
      </c>
      <c r="BS144" s="2">
        <v>204050100</v>
      </c>
      <c r="BT144" s="2">
        <v>26</v>
      </c>
      <c r="BU144" s="2">
        <v>0</v>
      </c>
    </row>
    <row r="145" spans="1:73" x14ac:dyDescent="0.25">
      <c r="A145">
        <v>202020101</v>
      </c>
      <c r="B145" t="s">
        <v>892</v>
      </c>
      <c r="C145">
        <v>0</v>
      </c>
      <c r="E145">
        <v>0</v>
      </c>
      <c r="F145" t="s">
        <v>241</v>
      </c>
      <c r="G145">
        <v>0</v>
      </c>
      <c r="H145">
        <v>122</v>
      </c>
      <c r="I145">
        <v>7670384</v>
      </c>
      <c r="J145">
        <v>110</v>
      </c>
      <c r="K145">
        <v>6915920</v>
      </c>
      <c r="L145">
        <v>75</v>
      </c>
      <c r="M145">
        <v>4715400</v>
      </c>
      <c r="N145">
        <v>157</v>
      </c>
      <c r="O145">
        <f t="shared" si="2"/>
        <v>0</v>
      </c>
      <c r="P145">
        <v>9870904</v>
      </c>
      <c r="Q145">
        <v>62872</v>
      </c>
      <c r="R145">
        <v>9870904</v>
      </c>
      <c r="S145" t="s">
        <v>242</v>
      </c>
      <c r="T145" s="133">
        <v>41353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 t="s">
        <v>334</v>
      </c>
      <c r="AC145" t="s">
        <v>335</v>
      </c>
      <c r="AD145" t="s">
        <v>334</v>
      </c>
      <c r="AE145">
        <v>6</v>
      </c>
      <c r="AF145" t="s">
        <v>445</v>
      </c>
      <c r="AG145">
        <v>4</v>
      </c>
      <c r="AH145" t="s">
        <v>446</v>
      </c>
      <c r="AI145">
        <v>2</v>
      </c>
      <c r="AJ145" t="s">
        <v>447</v>
      </c>
      <c r="AK145">
        <v>0</v>
      </c>
      <c r="AL145" t="s">
        <v>241</v>
      </c>
      <c r="AO145">
        <v>202020101</v>
      </c>
      <c r="AP145">
        <v>62872</v>
      </c>
      <c r="AQ145">
        <v>62872</v>
      </c>
      <c r="AR145">
        <v>9</v>
      </c>
      <c r="AS145">
        <v>16</v>
      </c>
      <c r="AT145" t="s">
        <v>250</v>
      </c>
      <c r="AV145">
        <v>54200</v>
      </c>
      <c r="AW145">
        <v>0</v>
      </c>
      <c r="AX145">
        <v>0</v>
      </c>
      <c r="AY145">
        <v>0</v>
      </c>
      <c r="AZ145">
        <v>0</v>
      </c>
      <c r="BA145">
        <v>860023525</v>
      </c>
      <c r="BB145" t="s">
        <v>893</v>
      </c>
      <c r="BD145" t="s">
        <v>892</v>
      </c>
      <c r="BE145">
        <v>0</v>
      </c>
      <c r="BF145">
        <v>0</v>
      </c>
      <c r="BG145">
        <v>157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O145" s="135">
        <v>204050200</v>
      </c>
      <c r="BP145" s="136">
        <v>42</v>
      </c>
      <c r="BQ145" s="136">
        <v>0</v>
      </c>
      <c r="BS145" s="2">
        <v>204050200</v>
      </c>
      <c r="BT145" s="2">
        <v>42</v>
      </c>
      <c r="BU145" s="2">
        <v>0</v>
      </c>
    </row>
    <row r="146" spans="1:73" x14ac:dyDescent="0.25">
      <c r="A146">
        <v>202011104</v>
      </c>
      <c r="B146" t="s">
        <v>894</v>
      </c>
      <c r="C146">
        <v>0</v>
      </c>
      <c r="E146">
        <v>0</v>
      </c>
      <c r="F146" t="s">
        <v>241</v>
      </c>
      <c r="G146">
        <v>0</v>
      </c>
      <c r="H146">
        <v>2465</v>
      </c>
      <c r="I146">
        <v>257346</v>
      </c>
      <c r="J146">
        <v>2360</v>
      </c>
      <c r="K146">
        <v>246384</v>
      </c>
      <c r="L146">
        <v>1956</v>
      </c>
      <c r="M146">
        <v>204206.4</v>
      </c>
      <c r="N146">
        <v>2869</v>
      </c>
      <c r="O146">
        <f t="shared" si="2"/>
        <v>0</v>
      </c>
      <c r="P146">
        <v>299523.59999999998</v>
      </c>
      <c r="Q146">
        <v>104.4</v>
      </c>
      <c r="R146">
        <v>299523.59999999998</v>
      </c>
      <c r="S146" t="s">
        <v>242</v>
      </c>
      <c r="T146" s="133">
        <v>41353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 t="s">
        <v>334</v>
      </c>
      <c r="AC146" t="s">
        <v>335</v>
      </c>
      <c r="AD146" t="s">
        <v>334</v>
      </c>
      <c r="AE146">
        <v>6</v>
      </c>
      <c r="AF146" t="s">
        <v>445</v>
      </c>
      <c r="AG146">
        <v>4</v>
      </c>
      <c r="AH146" t="s">
        <v>446</v>
      </c>
      <c r="AI146">
        <v>2</v>
      </c>
      <c r="AJ146" t="s">
        <v>447</v>
      </c>
      <c r="AK146">
        <v>0</v>
      </c>
      <c r="AL146" t="s">
        <v>241</v>
      </c>
      <c r="AO146">
        <v>202011104</v>
      </c>
      <c r="AP146">
        <v>104.4</v>
      </c>
      <c r="AQ146">
        <v>104.4</v>
      </c>
      <c r="AR146">
        <v>9</v>
      </c>
      <c r="AS146">
        <v>16</v>
      </c>
      <c r="AT146" t="s">
        <v>250</v>
      </c>
      <c r="AV146">
        <v>90</v>
      </c>
      <c r="AW146">
        <v>0</v>
      </c>
      <c r="AX146">
        <v>0</v>
      </c>
      <c r="AY146">
        <v>0</v>
      </c>
      <c r="AZ146">
        <v>0</v>
      </c>
      <c r="BA146">
        <v>830010717</v>
      </c>
      <c r="BB146" t="s">
        <v>448</v>
      </c>
      <c r="BD146" t="s">
        <v>895</v>
      </c>
      <c r="BE146">
        <v>0</v>
      </c>
      <c r="BF146">
        <v>0</v>
      </c>
      <c r="BG146">
        <v>2869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O146" s="135">
        <v>204060100</v>
      </c>
      <c r="BP146" s="136">
        <v>73</v>
      </c>
      <c r="BQ146" s="136">
        <v>0</v>
      </c>
      <c r="BS146" s="2">
        <v>204060100</v>
      </c>
      <c r="BT146" s="2">
        <v>73</v>
      </c>
      <c r="BU146" s="2">
        <v>0</v>
      </c>
    </row>
    <row r="147" spans="1:73" x14ac:dyDescent="0.25">
      <c r="A147">
        <v>202011101</v>
      </c>
      <c r="B147" t="s">
        <v>896</v>
      </c>
      <c r="C147">
        <v>0</v>
      </c>
      <c r="E147">
        <v>0</v>
      </c>
      <c r="F147" t="s">
        <v>241</v>
      </c>
      <c r="G147">
        <v>0</v>
      </c>
      <c r="H147">
        <v>22440</v>
      </c>
      <c r="I147">
        <v>2342736</v>
      </c>
      <c r="J147">
        <v>37225</v>
      </c>
      <c r="K147">
        <v>3886290</v>
      </c>
      <c r="L147">
        <v>30250</v>
      </c>
      <c r="M147">
        <v>3158100</v>
      </c>
      <c r="N147">
        <v>29415</v>
      </c>
      <c r="O147">
        <f t="shared" si="2"/>
        <v>0</v>
      </c>
      <c r="P147">
        <v>3070926</v>
      </c>
      <c r="Q147">
        <v>104.4</v>
      </c>
      <c r="R147">
        <v>3070926</v>
      </c>
      <c r="S147" t="s">
        <v>242</v>
      </c>
      <c r="T147" s="133">
        <v>41345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 t="s">
        <v>334</v>
      </c>
      <c r="AC147" t="s">
        <v>335</v>
      </c>
      <c r="AD147" t="s">
        <v>334</v>
      </c>
      <c r="AE147">
        <v>6</v>
      </c>
      <c r="AF147" t="s">
        <v>445</v>
      </c>
      <c r="AG147">
        <v>4</v>
      </c>
      <c r="AH147" t="s">
        <v>446</v>
      </c>
      <c r="AI147">
        <v>2</v>
      </c>
      <c r="AJ147" t="s">
        <v>447</v>
      </c>
      <c r="AK147">
        <v>0</v>
      </c>
      <c r="AL147" t="s">
        <v>241</v>
      </c>
      <c r="AO147">
        <v>202011101</v>
      </c>
      <c r="AP147">
        <v>104.4</v>
      </c>
      <c r="AQ147">
        <v>104.4</v>
      </c>
      <c r="AR147">
        <v>9</v>
      </c>
      <c r="AS147">
        <v>16</v>
      </c>
      <c r="AT147" t="s">
        <v>250</v>
      </c>
      <c r="AV147">
        <v>90</v>
      </c>
      <c r="AW147">
        <v>0</v>
      </c>
      <c r="AX147">
        <v>0</v>
      </c>
      <c r="AY147">
        <v>0</v>
      </c>
      <c r="AZ147">
        <v>0</v>
      </c>
      <c r="BA147">
        <v>830010717</v>
      </c>
      <c r="BB147" t="s">
        <v>448</v>
      </c>
      <c r="BD147" t="s">
        <v>897</v>
      </c>
      <c r="BE147">
        <v>0</v>
      </c>
      <c r="BF147">
        <v>0</v>
      </c>
      <c r="BG147">
        <v>29415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O147" s="135">
        <v>204060200</v>
      </c>
      <c r="BP147" s="136">
        <v>30</v>
      </c>
      <c r="BQ147" s="136">
        <v>0</v>
      </c>
      <c r="BS147" s="2">
        <v>204060200</v>
      </c>
      <c r="BT147" s="2">
        <v>30</v>
      </c>
      <c r="BU147" s="2">
        <v>0</v>
      </c>
    </row>
    <row r="148" spans="1:73" x14ac:dyDescent="0.25">
      <c r="A148">
        <v>202011106</v>
      </c>
      <c r="B148" t="s">
        <v>898</v>
      </c>
      <c r="C148">
        <v>0</v>
      </c>
      <c r="E148">
        <v>0</v>
      </c>
      <c r="F148" t="s">
        <v>241</v>
      </c>
      <c r="G148">
        <v>0</v>
      </c>
      <c r="H148">
        <v>456</v>
      </c>
      <c r="I148">
        <v>47424</v>
      </c>
      <c r="J148">
        <v>0</v>
      </c>
      <c r="K148">
        <v>0</v>
      </c>
      <c r="L148">
        <v>0</v>
      </c>
      <c r="M148">
        <v>0</v>
      </c>
      <c r="N148">
        <v>456</v>
      </c>
      <c r="O148">
        <f t="shared" si="2"/>
        <v>0</v>
      </c>
      <c r="P148">
        <v>47424</v>
      </c>
      <c r="Q148">
        <v>104</v>
      </c>
      <c r="R148">
        <v>47424</v>
      </c>
      <c r="S148" t="s">
        <v>242</v>
      </c>
      <c r="T148" s="133">
        <v>41297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 t="s">
        <v>334</v>
      </c>
      <c r="AC148" t="s">
        <v>335</v>
      </c>
      <c r="AD148" t="s">
        <v>334</v>
      </c>
      <c r="AE148">
        <v>6</v>
      </c>
      <c r="AF148" t="s">
        <v>445</v>
      </c>
      <c r="AG148">
        <v>4</v>
      </c>
      <c r="AH148" t="s">
        <v>446</v>
      </c>
      <c r="AI148">
        <v>2</v>
      </c>
      <c r="AJ148" t="s">
        <v>447</v>
      </c>
      <c r="AK148">
        <v>0</v>
      </c>
      <c r="AL148" t="s">
        <v>241</v>
      </c>
      <c r="AO148">
        <v>202011106</v>
      </c>
      <c r="AP148">
        <v>104</v>
      </c>
      <c r="AQ148">
        <v>104</v>
      </c>
      <c r="AR148">
        <v>9</v>
      </c>
      <c r="AS148">
        <v>16</v>
      </c>
      <c r="AT148" t="s">
        <v>250</v>
      </c>
      <c r="AV148">
        <v>104.4</v>
      </c>
      <c r="AW148">
        <v>0</v>
      </c>
      <c r="AX148">
        <v>0</v>
      </c>
      <c r="AY148">
        <v>0</v>
      </c>
      <c r="AZ148">
        <v>0</v>
      </c>
      <c r="BA148">
        <v>830010717</v>
      </c>
      <c r="BB148" t="s">
        <v>448</v>
      </c>
      <c r="BD148" t="s">
        <v>898</v>
      </c>
      <c r="BE148">
        <v>0</v>
      </c>
      <c r="BF148">
        <v>0</v>
      </c>
      <c r="BG148">
        <v>456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O148" s="135">
        <v>204060400</v>
      </c>
      <c r="BP148" s="136">
        <v>10</v>
      </c>
      <c r="BQ148" s="136">
        <v>0</v>
      </c>
      <c r="BS148" s="2">
        <v>204060400</v>
      </c>
      <c r="BT148" s="2">
        <v>10</v>
      </c>
      <c r="BU148" s="2">
        <v>0</v>
      </c>
    </row>
    <row r="149" spans="1:73" x14ac:dyDescent="0.25">
      <c r="A149">
        <v>202011102</v>
      </c>
      <c r="B149" t="s">
        <v>899</v>
      </c>
      <c r="C149">
        <v>0</v>
      </c>
      <c r="E149">
        <v>0</v>
      </c>
      <c r="F149" t="s">
        <v>241</v>
      </c>
      <c r="G149">
        <v>0</v>
      </c>
      <c r="H149">
        <v>994</v>
      </c>
      <c r="I149">
        <v>103773.6</v>
      </c>
      <c r="J149">
        <v>1845</v>
      </c>
      <c r="K149">
        <v>192618</v>
      </c>
      <c r="L149">
        <v>1032</v>
      </c>
      <c r="M149">
        <v>107740.8</v>
      </c>
      <c r="N149">
        <v>1807</v>
      </c>
      <c r="O149">
        <f t="shared" si="2"/>
        <v>0</v>
      </c>
      <c r="P149">
        <v>188650.8</v>
      </c>
      <c r="Q149">
        <v>104.4</v>
      </c>
      <c r="R149">
        <v>188650.8</v>
      </c>
      <c r="S149" t="s">
        <v>242</v>
      </c>
      <c r="T149" s="133">
        <v>41345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 t="s">
        <v>334</v>
      </c>
      <c r="AC149" t="s">
        <v>335</v>
      </c>
      <c r="AD149" t="s">
        <v>334</v>
      </c>
      <c r="AE149">
        <v>6</v>
      </c>
      <c r="AF149" t="s">
        <v>445</v>
      </c>
      <c r="AG149">
        <v>4</v>
      </c>
      <c r="AH149" t="s">
        <v>446</v>
      </c>
      <c r="AI149">
        <v>2</v>
      </c>
      <c r="AJ149" t="s">
        <v>447</v>
      </c>
      <c r="AK149">
        <v>0</v>
      </c>
      <c r="AL149" t="s">
        <v>241</v>
      </c>
      <c r="AO149">
        <v>0</v>
      </c>
      <c r="AP149">
        <v>104.4</v>
      </c>
      <c r="AQ149">
        <v>104.4</v>
      </c>
      <c r="AR149">
        <v>9</v>
      </c>
      <c r="AS149">
        <v>16</v>
      </c>
      <c r="AT149" t="s">
        <v>250</v>
      </c>
      <c r="AV149">
        <v>90</v>
      </c>
      <c r="AW149">
        <v>0</v>
      </c>
      <c r="AX149">
        <v>0</v>
      </c>
      <c r="AY149">
        <v>0</v>
      </c>
      <c r="AZ149">
        <v>0</v>
      </c>
      <c r="BA149">
        <v>830010717</v>
      </c>
      <c r="BB149" t="s">
        <v>448</v>
      </c>
      <c r="BD149" t="s">
        <v>900</v>
      </c>
      <c r="BE149">
        <v>0</v>
      </c>
      <c r="BF149">
        <v>0</v>
      </c>
      <c r="BG149">
        <v>1807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O149" s="135">
        <v>204070200</v>
      </c>
      <c r="BP149" s="136">
        <v>17</v>
      </c>
      <c r="BQ149" s="136">
        <v>0</v>
      </c>
      <c r="BS149" s="2">
        <v>204070200</v>
      </c>
      <c r="BT149" s="2">
        <v>17</v>
      </c>
      <c r="BU149" s="2">
        <v>0</v>
      </c>
    </row>
    <row r="150" spans="1:73" x14ac:dyDescent="0.25">
      <c r="A150">
        <v>202011103</v>
      </c>
      <c r="B150" t="s">
        <v>663</v>
      </c>
      <c r="C150">
        <v>0</v>
      </c>
      <c r="E150">
        <v>0</v>
      </c>
      <c r="F150" t="s">
        <v>241</v>
      </c>
      <c r="G150">
        <v>0</v>
      </c>
      <c r="H150">
        <v>14732</v>
      </c>
      <c r="I150">
        <v>1538020.8</v>
      </c>
      <c r="J150">
        <v>4660</v>
      </c>
      <c r="K150">
        <v>486504</v>
      </c>
      <c r="L150">
        <v>9249</v>
      </c>
      <c r="M150">
        <v>965595.6</v>
      </c>
      <c r="N150">
        <v>10143</v>
      </c>
      <c r="O150">
        <f t="shared" si="2"/>
        <v>0</v>
      </c>
      <c r="P150">
        <v>1058929.2</v>
      </c>
      <c r="Q150">
        <v>104.4</v>
      </c>
      <c r="R150">
        <v>1058929.2</v>
      </c>
      <c r="S150" t="s">
        <v>242</v>
      </c>
      <c r="T150" s="133">
        <v>41353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 t="s">
        <v>334</v>
      </c>
      <c r="AC150" t="s">
        <v>335</v>
      </c>
      <c r="AD150" t="s">
        <v>334</v>
      </c>
      <c r="AE150">
        <v>6</v>
      </c>
      <c r="AF150" t="s">
        <v>445</v>
      </c>
      <c r="AG150">
        <v>4</v>
      </c>
      <c r="AH150" t="s">
        <v>446</v>
      </c>
      <c r="AI150">
        <v>2</v>
      </c>
      <c r="AJ150" t="s">
        <v>447</v>
      </c>
      <c r="AK150">
        <v>0</v>
      </c>
      <c r="AL150" t="s">
        <v>241</v>
      </c>
      <c r="AO150">
        <v>0</v>
      </c>
      <c r="AP150">
        <v>104.4</v>
      </c>
      <c r="AQ150">
        <v>104.4</v>
      </c>
      <c r="AR150">
        <v>9</v>
      </c>
      <c r="AS150">
        <v>16</v>
      </c>
      <c r="AT150" t="s">
        <v>250</v>
      </c>
      <c r="AV150">
        <v>90</v>
      </c>
      <c r="AW150">
        <v>0</v>
      </c>
      <c r="AX150">
        <v>0</v>
      </c>
      <c r="AY150">
        <v>0</v>
      </c>
      <c r="AZ150">
        <v>0</v>
      </c>
      <c r="BA150">
        <v>830010717</v>
      </c>
      <c r="BB150" t="s">
        <v>448</v>
      </c>
      <c r="BD150" t="s">
        <v>664</v>
      </c>
      <c r="BE150">
        <v>0</v>
      </c>
      <c r="BF150">
        <v>0</v>
      </c>
      <c r="BG150">
        <v>13643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O150" s="135">
        <v>204080300</v>
      </c>
      <c r="BP150" s="136">
        <v>1197</v>
      </c>
      <c r="BQ150" s="136">
        <v>0</v>
      </c>
      <c r="BS150" s="2">
        <v>204080300</v>
      </c>
      <c r="BT150" s="2">
        <v>1197</v>
      </c>
      <c r="BU150" s="2">
        <v>0</v>
      </c>
    </row>
    <row r="151" spans="1:73" x14ac:dyDescent="0.25">
      <c r="A151">
        <v>203020502</v>
      </c>
      <c r="B151" t="s">
        <v>901</v>
      </c>
      <c r="C151">
        <v>0</v>
      </c>
      <c r="E151">
        <v>0</v>
      </c>
      <c r="F151" t="s">
        <v>241</v>
      </c>
      <c r="G151">
        <v>0</v>
      </c>
      <c r="H151">
        <v>0</v>
      </c>
      <c r="I151">
        <v>0</v>
      </c>
      <c r="J151">
        <v>108</v>
      </c>
      <c r="K151">
        <v>11902324.161599999</v>
      </c>
      <c r="L151">
        <v>35</v>
      </c>
      <c r="M151">
        <v>3857234.682</v>
      </c>
      <c r="N151">
        <v>73</v>
      </c>
      <c r="O151">
        <f t="shared" si="2"/>
        <v>438</v>
      </c>
      <c r="P151">
        <v>8045089.4796000002</v>
      </c>
      <c r="Q151">
        <v>110206.7052</v>
      </c>
      <c r="R151">
        <v>8045089.4796000002</v>
      </c>
      <c r="S151" t="s">
        <v>242</v>
      </c>
      <c r="T151" s="133">
        <v>41338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9</v>
      </c>
      <c r="AB151" t="s">
        <v>415</v>
      </c>
      <c r="AC151" t="s">
        <v>244</v>
      </c>
      <c r="AD151" t="s">
        <v>245</v>
      </c>
      <c r="AE151">
        <v>230</v>
      </c>
      <c r="AF151" t="s">
        <v>599</v>
      </c>
      <c r="AG151">
        <v>202</v>
      </c>
      <c r="AH151" t="s">
        <v>247</v>
      </c>
      <c r="AI151">
        <v>200</v>
      </c>
      <c r="AJ151" t="s">
        <v>248</v>
      </c>
      <c r="AK151">
        <v>0</v>
      </c>
      <c r="AL151" t="s">
        <v>241</v>
      </c>
      <c r="AO151">
        <v>203020502</v>
      </c>
      <c r="AP151">
        <v>110206.7052</v>
      </c>
      <c r="AQ151">
        <v>110206.7052</v>
      </c>
      <c r="AR151">
        <v>105</v>
      </c>
      <c r="AS151">
        <v>0</v>
      </c>
      <c r="AT151" t="s">
        <v>250</v>
      </c>
      <c r="AV151">
        <v>153107</v>
      </c>
      <c r="AW151">
        <v>172245</v>
      </c>
      <c r="AX151">
        <v>179422</v>
      </c>
      <c r="AY151">
        <v>239229</v>
      </c>
      <c r="AZ151">
        <v>0</v>
      </c>
      <c r="BA151">
        <v>860005223</v>
      </c>
      <c r="BB151" t="s">
        <v>267</v>
      </c>
      <c r="BD151" t="s">
        <v>901</v>
      </c>
      <c r="BE151">
        <v>0</v>
      </c>
      <c r="BF151">
        <v>0</v>
      </c>
      <c r="BG151">
        <v>108</v>
      </c>
      <c r="BH151">
        <v>0</v>
      </c>
      <c r="BI151">
        <v>6</v>
      </c>
      <c r="BJ151">
        <v>0</v>
      </c>
      <c r="BK151">
        <v>0</v>
      </c>
      <c r="BL151">
        <v>0</v>
      </c>
      <c r="BM151">
        <v>0</v>
      </c>
      <c r="BO151" s="135">
        <v>204080900</v>
      </c>
      <c r="BP151" s="136">
        <v>23</v>
      </c>
      <c r="BQ151" s="136">
        <v>0</v>
      </c>
      <c r="BS151" s="2">
        <v>204080900</v>
      </c>
      <c r="BT151" s="2">
        <v>23</v>
      </c>
      <c r="BU151" s="2">
        <v>0</v>
      </c>
    </row>
    <row r="152" spans="1:73" x14ac:dyDescent="0.25">
      <c r="A152">
        <v>204020500</v>
      </c>
      <c r="B152" t="s">
        <v>902</v>
      </c>
      <c r="C152">
        <v>0</v>
      </c>
      <c r="E152">
        <v>0</v>
      </c>
      <c r="F152" t="s">
        <v>241</v>
      </c>
      <c r="G152">
        <v>0</v>
      </c>
      <c r="H152">
        <v>1504</v>
      </c>
      <c r="I152">
        <v>19830095.9168</v>
      </c>
      <c r="J152">
        <v>0</v>
      </c>
      <c r="K152">
        <v>0</v>
      </c>
      <c r="L152">
        <v>1460</v>
      </c>
      <c r="M152">
        <v>19249960.131999999</v>
      </c>
      <c r="N152">
        <v>44</v>
      </c>
      <c r="O152">
        <f t="shared" si="2"/>
        <v>0</v>
      </c>
      <c r="P152">
        <v>580135.78480000002</v>
      </c>
      <c r="Q152">
        <v>13184.904200000001</v>
      </c>
      <c r="R152">
        <v>580135.78480000002</v>
      </c>
      <c r="S152" t="s">
        <v>242</v>
      </c>
      <c r="T152" s="133">
        <v>41333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13</v>
      </c>
      <c r="AB152" t="s">
        <v>254</v>
      </c>
      <c r="AC152" t="s">
        <v>244</v>
      </c>
      <c r="AD152" t="s">
        <v>245</v>
      </c>
      <c r="AE152">
        <v>228</v>
      </c>
      <c r="AF152" t="s">
        <v>880</v>
      </c>
      <c r="AG152">
        <v>202</v>
      </c>
      <c r="AH152" t="s">
        <v>247</v>
      </c>
      <c r="AI152">
        <v>200</v>
      </c>
      <c r="AJ152" t="s">
        <v>248</v>
      </c>
      <c r="AK152">
        <v>0</v>
      </c>
      <c r="AL152" t="s">
        <v>241</v>
      </c>
      <c r="AO152">
        <v>204020500</v>
      </c>
      <c r="AP152">
        <v>13184.904200000001</v>
      </c>
      <c r="AQ152">
        <v>13184.904200000001</v>
      </c>
      <c r="AR152">
        <v>9</v>
      </c>
      <c r="AS152">
        <v>16</v>
      </c>
      <c r="AT152" t="s">
        <v>250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860005223</v>
      </c>
      <c r="BB152" t="s">
        <v>267</v>
      </c>
      <c r="BD152" t="s">
        <v>903</v>
      </c>
      <c r="BE152">
        <v>0</v>
      </c>
      <c r="BF152">
        <v>0</v>
      </c>
      <c r="BG152">
        <v>44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O152" s="135">
        <v>9999999992</v>
      </c>
      <c r="BP152" s="136">
        <v>515</v>
      </c>
      <c r="BQ152" s="136">
        <v>0</v>
      </c>
      <c r="BS152" s="2">
        <v>9999999992</v>
      </c>
      <c r="BT152" s="2">
        <v>515</v>
      </c>
      <c r="BU152" s="2">
        <v>0</v>
      </c>
    </row>
    <row r="153" spans="1:73" x14ac:dyDescent="0.25">
      <c r="A153" t="s">
        <v>680</v>
      </c>
      <c r="O153">
        <f t="shared" si="2"/>
        <v>0</v>
      </c>
      <c r="BO153" s="135" t="s">
        <v>680</v>
      </c>
      <c r="BP153" s="136"/>
      <c r="BQ153" s="136">
        <v>0</v>
      </c>
      <c r="BS153" s="2" t="s">
        <v>680</v>
      </c>
      <c r="BU153" s="2">
        <v>0</v>
      </c>
    </row>
    <row r="154" spans="1:73" x14ac:dyDescent="0.25">
      <c r="O154">
        <f t="shared" si="2"/>
        <v>0</v>
      </c>
      <c r="BO154" s="135" t="s">
        <v>908</v>
      </c>
      <c r="BP154" s="136"/>
      <c r="BQ154" s="136">
        <v>0</v>
      </c>
      <c r="BS154" s="2" t="s">
        <v>908</v>
      </c>
      <c r="BU154" s="2">
        <v>0</v>
      </c>
    </row>
    <row r="155" spans="1:73" x14ac:dyDescent="0.25">
      <c r="O155">
        <f t="shared" si="2"/>
        <v>0</v>
      </c>
      <c r="BO155" s="135" t="s">
        <v>909</v>
      </c>
      <c r="BP155" s="136">
        <v>479314.41590000002</v>
      </c>
      <c r="BQ155" s="136">
        <v>878369.80500000005</v>
      </c>
      <c r="BS155" s="2" t="s">
        <v>909</v>
      </c>
      <c r="BT155" s="2">
        <v>479314.41590000002</v>
      </c>
      <c r="BU155" s="2">
        <v>878369.80500000005</v>
      </c>
    </row>
    <row r="156" spans="1:73" x14ac:dyDescent="0.25">
      <c r="O156">
        <f t="shared" si="2"/>
        <v>0</v>
      </c>
    </row>
    <row r="157" spans="1:73" x14ac:dyDescent="0.25">
      <c r="O157">
        <f t="shared" si="2"/>
        <v>0</v>
      </c>
    </row>
    <row r="158" spans="1:73" x14ac:dyDescent="0.25">
      <c r="O158">
        <f t="shared" si="2"/>
        <v>0</v>
      </c>
    </row>
  </sheetData>
  <autoFilter ref="A4:BW158"/>
  <conditionalFormatting sqref="BQ1:BR4 BQ156:BR1048576 BR5:BR155">
    <cfRule type="cellIs" dxfId="298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3:AK173"/>
  <sheetViews>
    <sheetView topLeftCell="A2" zoomScale="85" zoomScaleNormal="85" workbookViewId="0">
      <pane xSplit="3" topLeftCell="D1" activePane="topRight" state="frozen"/>
      <selection pane="topRight" activeCell="D5" sqref="D5"/>
    </sheetView>
  </sheetViews>
  <sheetFormatPr baseColWidth="10" defaultRowHeight="15" x14ac:dyDescent="0.25"/>
  <cols>
    <col min="1" max="1" width="43.5703125" customWidth="1"/>
    <col min="2" max="2" width="18.5703125" customWidth="1"/>
    <col min="3" max="3" width="40.28515625" hidden="1" customWidth="1"/>
    <col min="4" max="4" width="40.28515625" customWidth="1"/>
    <col min="5" max="5" width="40.28515625" hidden="1" customWidth="1"/>
    <col min="6" max="6" width="40.28515625" customWidth="1"/>
    <col min="7" max="7" width="40.28515625" hidden="1" customWidth="1"/>
    <col min="8" max="8" width="40.28515625" customWidth="1"/>
    <col min="9" max="9" width="40.28515625" hidden="1" customWidth="1"/>
    <col min="10" max="10" width="40.28515625" customWidth="1"/>
    <col min="11" max="11" width="40.28515625" hidden="1" customWidth="1"/>
    <col min="12" max="12" width="40.5703125" hidden="1" customWidth="1"/>
    <col min="13" max="13" width="18.140625" customWidth="1"/>
    <col min="14" max="14" width="45.28515625" customWidth="1"/>
    <col min="15" max="37" width="11.42578125" style="137"/>
  </cols>
  <sheetData>
    <row r="3" spans="1:12" x14ac:dyDescent="0.25">
      <c r="C3" s="134" t="s">
        <v>3</v>
      </c>
      <c r="D3" s="134" t="s">
        <v>918</v>
      </c>
    </row>
    <row r="4" spans="1:12" x14ac:dyDescent="0.25">
      <c r="C4" t="s">
        <v>8</v>
      </c>
      <c r="E4" t="s">
        <v>5</v>
      </c>
      <c r="G4" t="s">
        <v>7</v>
      </c>
      <c r="I4" t="s">
        <v>10</v>
      </c>
      <c r="K4" t="s">
        <v>926</v>
      </c>
      <c r="L4" t="s">
        <v>919</v>
      </c>
    </row>
    <row r="5" spans="1:12" x14ac:dyDescent="0.25">
      <c r="A5" s="134" t="s">
        <v>914</v>
      </c>
      <c r="B5" s="134" t="s">
        <v>913</v>
      </c>
      <c r="C5" t="s">
        <v>927</v>
      </c>
      <c r="D5" t="s">
        <v>920</v>
      </c>
      <c r="E5" t="s">
        <v>927</v>
      </c>
      <c r="F5" t="s">
        <v>920</v>
      </c>
      <c r="G5" t="s">
        <v>927</v>
      </c>
      <c r="H5" t="s">
        <v>920</v>
      </c>
      <c r="I5" t="s">
        <v>927</v>
      </c>
      <c r="J5" t="s">
        <v>920</v>
      </c>
    </row>
    <row r="6" spans="1:12" x14ac:dyDescent="0.25">
      <c r="A6" t="s">
        <v>915</v>
      </c>
      <c r="B6" s="241">
        <v>104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</row>
    <row r="7" spans="1:12" x14ac:dyDescent="0.25">
      <c r="B7" s="241">
        <v>12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</row>
    <row r="8" spans="1:12" x14ac:dyDescent="0.25">
      <c r="B8" s="241">
        <v>1.5769230769230769</v>
      </c>
      <c r="C8" s="136"/>
      <c r="D8" s="136"/>
      <c r="E8" s="136"/>
      <c r="F8" s="136"/>
      <c r="G8" s="136">
        <v>24.000000000000007</v>
      </c>
      <c r="H8" s="136"/>
      <c r="I8" s="136"/>
      <c r="J8" s="136"/>
      <c r="K8" s="136">
        <v>24.000000000000007</v>
      </c>
      <c r="L8" s="136"/>
    </row>
    <row r="9" spans="1:12" x14ac:dyDescent="0.25">
      <c r="A9" t="s">
        <v>916</v>
      </c>
      <c r="B9" s="241" t="s">
        <v>978</v>
      </c>
      <c r="C9" s="136"/>
      <c r="D9" s="136"/>
      <c r="E9" s="136"/>
      <c r="F9" s="136"/>
      <c r="G9" s="136"/>
      <c r="H9" s="136"/>
      <c r="I9" s="136"/>
      <c r="J9" s="136"/>
      <c r="K9" s="136"/>
      <c r="L9" s="136"/>
    </row>
    <row r="10" spans="1:12" x14ac:dyDescent="0.25">
      <c r="B10" s="241">
        <v>9.8888888888888893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</row>
    <row r="11" spans="1:12" x14ac:dyDescent="0.25">
      <c r="B11" s="241">
        <v>6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</row>
    <row r="12" spans="1:12" x14ac:dyDescent="0.25">
      <c r="A12" t="s">
        <v>917</v>
      </c>
      <c r="B12" s="241">
        <v>2.096774193548387</v>
      </c>
      <c r="C12" s="136">
        <v>62.499999999999986</v>
      </c>
      <c r="D12" s="136"/>
      <c r="E12" s="136"/>
      <c r="F12" s="136"/>
      <c r="G12" s="136"/>
      <c r="H12" s="136"/>
      <c r="I12" s="136"/>
      <c r="J12" s="136"/>
      <c r="K12" s="136">
        <v>62.499999999999986</v>
      </c>
      <c r="L12" s="136"/>
    </row>
    <row r="13" spans="1:12" x14ac:dyDescent="0.25">
      <c r="B13" s="241">
        <v>1</v>
      </c>
      <c r="C13" s="136"/>
      <c r="D13" s="136"/>
      <c r="E13" s="136"/>
      <c r="F13" s="136"/>
      <c r="G13" s="136"/>
      <c r="H13" s="136"/>
      <c r="I13" s="136">
        <v>11.999999999999986</v>
      </c>
      <c r="J13" s="136"/>
      <c r="K13" s="136">
        <v>11.999999999999986</v>
      </c>
      <c r="L13" s="136"/>
    </row>
    <row r="14" spans="1:12" x14ac:dyDescent="0.25">
      <c r="B14" s="241">
        <v>0.375</v>
      </c>
      <c r="C14" s="136"/>
      <c r="D14" s="136"/>
      <c r="E14" s="136">
        <v>159.00000000000006</v>
      </c>
      <c r="F14" s="136"/>
      <c r="G14" s="136"/>
      <c r="H14" s="136"/>
      <c r="I14" s="136"/>
      <c r="J14" s="136"/>
      <c r="K14" s="136">
        <v>159.00000000000006</v>
      </c>
      <c r="L14" s="136"/>
    </row>
    <row r="15" spans="1:12" x14ac:dyDescent="0.25">
      <c r="B15" s="241">
        <v>1.2500000000000001E-2</v>
      </c>
      <c r="C15" s="136"/>
      <c r="D15" s="136"/>
      <c r="E15" s="136"/>
      <c r="F15" s="136"/>
      <c r="G15" s="136">
        <v>98.999999999999972</v>
      </c>
      <c r="H15" s="136"/>
      <c r="I15" s="136"/>
      <c r="J15" s="136"/>
      <c r="K15" s="136">
        <v>98.999999999999972</v>
      </c>
      <c r="L15" s="136"/>
    </row>
    <row r="16" spans="1:12" x14ac:dyDescent="0.25">
      <c r="A16" t="s">
        <v>909</v>
      </c>
      <c r="C16" s="136">
        <v>62.499999999999986</v>
      </c>
      <c r="D16" s="136"/>
      <c r="E16" s="136">
        <v>159.00000000000006</v>
      </c>
      <c r="F16" s="136"/>
      <c r="G16" s="136">
        <v>122.99999999999997</v>
      </c>
      <c r="H16" s="136"/>
      <c r="I16" s="136">
        <v>11.999999999999986</v>
      </c>
      <c r="J16" s="136"/>
      <c r="K16" s="136">
        <v>356.5</v>
      </c>
      <c r="L16" s="136"/>
    </row>
    <row r="20" spans="1:37" s="137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3" spans="1:37" s="137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37" s="137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7" spans="1:37" s="88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</row>
    <row r="31" spans="1:37" s="137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4" spans="1:37" s="88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</row>
    <row r="35" spans="1:37" s="137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9" spans="1:37" s="88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</row>
    <row r="43" spans="1:37" s="137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37" s="137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8" spans="1:37" s="88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</row>
    <row r="51" spans="1:37" s="137" customFormat="1" hidden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37" hidden="1" x14ac:dyDescent="0.25"/>
    <row r="53" spans="1:37" s="137" customFormat="1" hidden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37" s="137" customFormat="1" hidden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37" s="137" customFormat="1" hidden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37" hidden="1" x14ac:dyDescent="0.25"/>
    <row r="57" spans="1:37" hidden="1" x14ac:dyDescent="0.25"/>
    <row r="58" spans="1:37" s="88" customFormat="1" hidden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  <c r="AI58" s="137"/>
      <c r="AJ58" s="137"/>
      <c r="AK58" s="137"/>
    </row>
    <row r="59" spans="1:37" hidden="1" x14ac:dyDescent="0.25"/>
    <row r="60" spans="1:37" hidden="1" x14ac:dyDescent="0.25"/>
    <row r="61" spans="1:37" s="88" customFormat="1" hidden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37"/>
    </row>
    <row r="62" spans="1:37" hidden="1" x14ac:dyDescent="0.25"/>
    <row r="63" spans="1:37" hidden="1" x14ac:dyDescent="0.25"/>
    <row r="64" spans="1:37" hidden="1" x14ac:dyDescent="0.25"/>
    <row r="65" spans="1:37" s="88" customFormat="1" hidden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</row>
    <row r="66" spans="1:37" hidden="1" x14ac:dyDescent="0.25"/>
    <row r="67" spans="1:37" hidden="1" x14ac:dyDescent="0.25"/>
    <row r="68" spans="1:37" hidden="1" x14ac:dyDescent="0.25"/>
    <row r="69" spans="1:37" s="88" customFormat="1" hidden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</row>
    <row r="70" spans="1:37" hidden="1" x14ac:dyDescent="0.25"/>
    <row r="71" spans="1:37" hidden="1" x14ac:dyDescent="0.25"/>
    <row r="72" spans="1:37" s="88" customFormat="1" ht="14.25" hidden="1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</row>
    <row r="73" spans="1:37" hidden="1" x14ac:dyDescent="0.25"/>
    <row r="74" spans="1:37" hidden="1" x14ac:dyDescent="0.25"/>
    <row r="75" spans="1:37" hidden="1" x14ac:dyDescent="0.25"/>
    <row r="76" spans="1:37" s="88" customFormat="1" hidden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7"/>
    </row>
    <row r="77" spans="1:37" hidden="1" x14ac:dyDescent="0.25"/>
    <row r="78" spans="1:37" hidden="1" x14ac:dyDescent="0.25"/>
    <row r="79" spans="1:37" s="88" customFormat="1" hidden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7"/>
      <c r="AJ79" s="137"/>
      <c r="AK79" s="137"/>
    </row>
    <row r="80" spans="1:37" hidden="1" x14ac:dyDescent="0.25"/>
    <row r="81" spans="1:37" hidden="1" x14ac:dyDescent="0.25"/>
    <row r="82" spans="1:37" s="88" customFormat="1" hidden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</row>
    <row r="83" spans="1:37" hidden="1" x14ac:dyDescent="0.25"/>
    <row r="84" spans="1:37" hidden="1" x14ac:dyDescent="0.25"/>
    <row r="85" spans="1:37" s="88" customFormat="1" hidden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</row>
    <row r="86" spans="1:37" hidden="1" x14ac:dyDescent="0.25"/>
    <row r="87" spans="1:37" hidden="1" x14ac:dyDescent="0.25"/>
    <row r="88" spans="1:37" hidden="1" x14ac:dyDescent="0.25"/>
    <row r="89" spans="1:37" s="137" customFormat="1" hidden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37" hidden="1" x14ac:dyDescent="0.25"/>
    <row r="91" spans="1:37" hidden="1" x14ac:dyDescent="0.25"/>
    <row r="92" spans="1:37" hidden="1" x14ac:dyDescent="0.25"/>
    <row r="93" spans="1:37" hidden="1" x14ac:dyDescent="0.25"/>
    <row r="94" spans="1:37" hidden="1" x14ac:dyDescent="0.25"/>
    <row r="95" spans="1:37" hidden="1" x14ac:dyDescent="0.25"/>
    <row r="96" spans="1:37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spans="1:14" hidden="1" x14ac:dyDescent="0.25"/>
    <row r="114" spans="1:14" hidden="1" x14ac:dyDescent="0.25"/>
    <row r="115" spans="1:14" hidden="1" x14ac:dyDescent="0.25"/>
    <row r="116" spans="1:14" hidden="1" x14ac:dyDescent="0.25"/>
    <row r="117" spans="1:14" hidden="1" x14ac:dyDescent="0.25"/>
    <row r="118" spans="1:14" hidden="1" x14ac:dyDescent="0.25"/>
    <row r="119" spans="1:14" hidden="1" x14ac:dyDescent="0.25"/>
    <row r="120" spans="1:14" hidden="1" x14ac:dyDescent="0.25"/>
    <row r="121" spans="1:14" hidden="1" x14ac:dyDescent="0.25"/>
    <row r="122" spans="1:14" hidden="1" x14ac:dyDescent="0.25"/>
    <row r="123" spans="1:14" hidden="1" x14ac:dyDescent="0.25"/>
    <row r="124" spans="1:14" hidden="1" x14ac:dyDescent="0.25"/>
    <row r="125" spans="1:14" hidden="1" x14ac:dyDescent="0.25"/>
    <row r="126" spans="1:14" hidden="1" x14ac:dyDescent="0.25"/>
    <row r="127" spans="1:14" s="137" customFormat="1" hidden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spans="1:14" hidden="1" x14ac:dyDescent="0.25"/>
    <row r="146" spans="1:14" hidden="1" x14ac:dyDescent="0.25"/>
    <row r="147" spans="1:14" hidden="1" x14ac:dyDescent="0.25"/>
    <row r="148" spans="1:14" s="137" customFormat="1" hidden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hidden="1" x14ac:dyDescent="0.25"/>
    <row r="150" spans="1:14" hidden="1" x14ac:dyDescent="0.25"/>
    <row r="151" spans="1:14" hidden="1" x14ac:dyDescent="0.25"/>
    <row r="152" spans="1:14" hidden="1" x14ac:dyDescent="0.25"/>
    <row r="153" spans="1:14" hidden="1" x14ac:dyDescent="0.25"/>
    <row r="154" spans="1:14" hidden="1" x14ac:dyDescent="0.25"/>
    <row r="155" spans="1:14" hidden="1" x14ac:dyDescent="0.25"/>
    <row r="156" spans="1:14" hidden="1" x14ac:dyDescent="0.25"/>
    <row r="157" spans="1:14" hidden="1" x14ac:dyDescent="0.25"/>
    <row r="158" spans="1:14" hidden="1" x14ac:dyDescent="0.25"/>
    <row r="159" spans="1:14" hidden="1" x14ac:dyDescent="0.25"/>
    <row r="160" spans="1:14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</sheetData>
  <conditionalFormatting sqref="B1:B1048576">
    <cfRule type="cellIs" dxfId="297" priority="3" operator="lessThan">
      <formula>0</formula>
    </cfRule>
  </conditionalFormatting>
  <conditionalFormatting sqref="B6:B50">
    <cfRule type="cellIs" dxfId="296" priority="1" operator="lessThan">
      <formula>1</formula>
    </cfRule>
    <cfRule type="cellIs" dxfId="295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tabColor theme="7" tint="-0.249977111117893"/>
    <pageSetUpPr fitToPage="1"/>
  </sheetPr>
  <dimension ref="A1:P464"/>
  <sheetViews>
    <sheetView zoomScale="70" zoomScaleNormal="70" workbookViewId="0">
      <pane xSplit="5" ySplit="8" topLeftCell="F21" activePane="bottomRight" state="frozen"/>
      <selection activeCell="B1" sqref="B1"/>
      <selection pane="topRight" activeCell="F1" sqref="F1"/>
      <selection pane="bottomLeft" activeCell="B9" sqref="B9"/>
      <selection pane="bottomRight" activeCell="F22" sqref="F22"/>
    </sheetView>
  </sheetViews>
  <sheetFormatPr baseColWidth="10" defaultRowHeight="15" x14ac:dyDescent="0.25"/>
  <cols>
    <col min="1" max="1" width="7.85546875" style="91" customWidth="1"/>
    <col min="2" max="2" width="14" style="53" customWidth="1"/>
    <col min="3" max="3" width="16.28515625" style="64" customWidth="1"/>
    <col min="4" max="4" width="43.7109375" style="54" customWidth="1"/>
    <col min="5" max="6" width="19.28515625" style="1" bestFit="1" customWidth="1"/>
    <col min="7" max="7" width="19.28515625" style="1" customWidth="1"/>
    <col min="8" max="9" width="22.28515625" style="1" customWidth="1"/>
    <col min="10" max="10" width="23.28515625" style="1" customWidth="1"/>
    <col min="11" max="15" width="11.42578125" style="2"/>
    <col min="16" max="16" width="17.42578125" style="2" bestFit="1" customWidth="1"/>
    <col min="17" max="16384" width="11.42578125" style="2"/>
  </cols>
  <sheetData>
    <row r="1" spans="1:16" x14ac:dyDescent="0.25">
      <c r="B1" s="1"/>
      <c r="D1" s="1"/>
    </row>
    <row r="2" spans="1:16" ht="21" x14ac:dyDescent="0.35">
      <c r="B2" s="1"/>
      <c r="D2" s="66" t="s">
        <v>168</v>
      </c>
    </row>
    <row r="3" spans="1:16" ht="21.75" customHeight="1" x14ac:dyDescent="0.25">
      <c r="B3" s="1"/>
      <c r="D3" s="1"/>
      <c r="P3" s="89"/>
    </row>
    <row r="4" spans="1:16" x14ac:dyDescent="0.25">
      <c r="B4" s="1"/>
      <c r="D4" s="1"/>
      <c r="P4" s="90"/>
    </row>
    <row r="5" spans="1:16" x14ac:dyDescent="0.25">
      <c r="B5" s="1"/>
      <c r="D5" s="1"/>
    </row>
    <row r="6" spans="1:16" x14ac:dyDescent="0.25">
      <c r="B6" s="1"/>
      <c r="D6" s="1"/>
    </row>
    <row r="7" spans="1:16" ht="15.75" thickBot="1" x14ac:dyDescent="0.3">
      <c r="B7" s="1"/>
      <c r="D7" s="1"/>
    </row>
    <row r="8" spans="1:16" s="3" customFormat="1" ht="51" customHeight="1" thickBot="1" x14ac:dyDescent="0.3">
      <c r="A8" s="94" t="s">
        <v>169</v>
      </c>
      <c r="B8" s="4" t="s">
        <v>0</v>
      </c>
      <c r="C8" s="5" t="s">
        <v>1</v>
      </c>
      <c r="D8" s="6" t="s">
        <v>2</v>
      </c>
      <c r="E8" s="5" t="s">
        <v>3</v>
      </c>
      <c r="F8" s="5" t="s">
        <v>170</v>
      </c>
      <c r="G8" s="95" t="s">
        <v>171</v>
      </c>
      <c r="H8" s="96" t="s">
        <v>172</v>
      </c>
      <c r="I8" s="97" t="s">
        <v>173</v>
      </c>
      <c r="J8" s="98" t="s">
        <v>174</v>
      </c>
    </row>
    <row r="9" spans="1:16" ht="16.5" thickBot="1" x14ac:dyDescent="0.3">
      <c r="A9" s="92">
        <v>1</v>
      </c>
      <c r="B9" s="7">
        <v>203010101</v>
      </c>
      <c r="C9" s="56">
        <v>0</v>
      </c>
      <c r="D9" s="9" t="s">
        <v>4</v>
      </c>
      <c r="E9" s="56" t="s">
        <v>5</v>
      </c>
      <c r="F9" s="56">
        <v>25</v>
      </c>
      <c r="G9" s="99">
        <f>+VLOOKUP(B9,'[1]Reporte de Ventas Febrero'!$C$4:$E$100,3,0)</f>
        <v>36</v>
      </c>
      <c r="H9" s="99"/>
      <c r="I9" s="100">
        <f>+ROUNDUP(AVERAGE(F9,G9),0)</f>
        <v>31</v>
      </c>
      <c r="J9" s="101">
        <f>+IF(I9&lt;=F9,F9,I9)</f>
        <v>31</v>
      </c>
    </row>
    <row r="10" spans="1:16" ht="16.5" thickBot="1" x14ac:dyDescent="0.3">
      <c r="A10" s="92">
        <v>2</v>
      </c>
      <c r="B10" s="11">
        <v>203010102</v>
      </c>
      <c r="C10" s="57">
        <v>0</v>
      </c>
      <c r="D10" s="13" t="s">
        <v>6</v>
      </c>
      <c r="E10" s="57" t="s">
        <v>7</v>
      </c>
      <c r="F10" s="57">
        <v>18</v>
      </c>
      <c r="G10" s="102">
        <f>+VLOOKUP(B10,'[1]Reporte de Ventas Febrero'!$C$4:$E$100,3,0)</f>
        <v>3</v>
      </c>
      <c r="H10" s="102"/>
      <c r="I10" s="100">
        <f>+ROUNDUP(AVERAGE(F10,G10),0)</f>
        <v>11</v>
      </c>
      <c r="J10" s="103">
        <f t="shared" ref="J10:J73" si="0">+IF(I10&lt;=F10,F10,I10)</f>
        <v>18</v>
      </c>
    </row>
    <row r="11" spans="1:16" ht="16.5" thickBot="1" x14ac:dyDescent="0.3">
      <c r="A11" s="92">
        <v>3</v>
      </c>
      <c r="B11" s="15">
        <v>203010105</v>
      </c>
      <c r="C11" s="58">
        <v>0</v>
      </c>
      <c r="D11" s="17" t="s">
        <v>9</v>
      </c>
      <c r="E11" s="58" t="s">
        <v>10</v>
      </c>
      <c r="F11" s="58">
        <v>1</v>
      </c>
      <c r="G11" s="104"/>
      <c r="H11" s="104"/>
      <c r="I11" s="100">
        <f>+ROUNDUP(AVERAGE(F11,G11),0)</f>
        <v>1</v>
      </c>
      <c r="J11" s="105">
        <f t="shared" si="0"/>
        <v>1</v>
      </c>
    </row>
    <row r="12" spans="1:16" ht="16.5" thickBot="1" x14ac:dyDescent="0.3">
      <c r="A12" s="92">
        <v>4</v>
      </c>
      <c r="B12" s="71">
        <v>203010201</v>
      </c>
      <c r="C12" s="60" t="s">
        <v>11</v>
      </c>
      <c r="D12" s="72" t="s">
        <v>12</v>
      </c>
      <c r="E12" s="60" t="s">
        <v>5</v>
      </c>
      <c r="F12" s="60">
        <v>373</v>
      </c>
      <c r="G12" s="106">
        <f>+VLOOKUP(B12,'[1]Reporte de Ventas Febrero'!$C$4:$E$100,3,0)</f>
        <v>258</v>
      </c>
      <c r="H12" s="106"/>
      <c r="I12" s="100">
        <f>+ROUNDUP(AVERAGE(F12,G12),0)</f>
        <v>316</v>
      </c>
      <c r="J12" s="107">
        <f t="shared" si="0"/>
        <v>373</v>
      </c>
    </row>
    <row r="13" spans="1:16" ht="16.5" thickBot="1" x14ac:dyDescent="0.3">
      <c r="A13" s="92">
        <v>5</v>
      </c>
      <c r="B13" s="11">
        <v>203010202</v>
      </c>
      <c r="C13" s="57" t="s">
        <v>13</v>
      </c>
      <c r="D13" s="13" t="s">
        <v>14</v>
      </c>
      <c r="E13" s="57" t="s">
        <v>7</v>
      </c>
      <c r="F13" s="57">
        <v>76</v>
      </c>
      <c r="G13" s="102"/>
      <c r="H13" s="102">
        <f>+VLOOKUP(C13,'[1]Reporte de Ventas Febrero'!$C$4:$E$97,3,0)</f>
        <v>31</v>
      </c>
      <c r="I13" s="100">
        <f>+ROUNDUP(AVERAGE(F13,H13),0)</f>
        <v>54</v>
      </c>
      <c r="J13" s="103">
        <f t="shared" si="0"/>
        <v>76</v>
      </c>
    </row>
    <row r="14" spans="1:16" ht="16.5" thickBot="1" x14ac:dyDescent="0.3">
      <c r="A14" s="92">
        <v>6</v>
      </c>
      <c r="B14" s="15">
        <v>203010205</v>
      </c>
      <c r="C14" s="58" t="s">
        <v>15</v>
      </c>
      <c r="D14" s="17" t="s">
        <v>16</v>
      </c>
      <c r="E14" s="58" t="s">
        <v>10</v>
      </c>
      <c r="F14" s="58">
        <v>20</v>
      </c>
      <c r="G14" s="104">
        <f>+VLOOKUP(B14,'[1]Reporte de Ventas Febrero'!$C$4:$E$100,3,0)</f>
        <v>20</v>
      </c>
      <c r="H14" s="104"/>
      <c r="I14" s="100">
        <f t="shared" ref="I14:I19" si="1">+ROUNDUP(AVERAGE(F14,G14),0)</f>
        <v>20</v>
      </c>
      <c r="J14" s="105">
        <f t="shared" si="0"/>
        <v>20</v>
      </c>
    </row>
    <row r="15" spans="1:16" ht="16.5" thickBot="1" x14ac:dyDescent="0.3">
      <c r="A15" s="92">
        <v>7</v>
      </c>
      <c r="B15" s="71">
        <v>203010301</v>
      </c>
      <c r="C15" s="60">
        <v>0</v>
      </c>
      <c r="D15" s="72" t="s">
        <v>17</v>
      </c>
      <c r="E15" s="60" t="s">
        <v>5</v>
      </c>
      <c r="F15" s="60">
        <v>129</v>
      </c>
      <c r="G15" s="106">
        <f>+VLOOKUP(B15,'[1]Reporte de Ventas Febrero'!$C$4:$E$100,3,0)</f>
        <v>33</v>
      </c>
      <c r="H15" s="106"/>
      <c r="I15" s="100">
        <f t="shared" si="1"/>
        <v>81</v>
      </c>
      <c r="J15" s="107">
        <f t="shared" si="0"/>
        <v>129</v>
      </c>
    </row>
    <row r="16" spans="1:16" ht="16.5" thickBot="1" x14ac:dyDescent="0.3">
      <c r="A16" s="92">
        <v>8</v>
      </c>
      <c r="B16" s="11">
        <v>203010302</v>
      </c>
      <c r="C16" s="57">
        <v>0</v>
      </c>
      <c r="D16" s="13" t="s">
        <v>18</v>
      </c>
      <c r="E16" s="57" t="s">
        <v>7</v>
      </c>
      <c r="F16" s="57">
        <v>9</v>
      </c>
      <c r="G16" s="102">
        <f>+VLOOKUP(B16,'[1]Reporte de Ventas Febrero'!$C$4:$E$100,3,0)</f>
        <v>4</v>
      </c>
      <c r="H16" s="102"/>
      <c r="I16" s="100">
        <f t="shared" si="1"/>
        <v>7</v>
      </c>
      <c r="J16" s="103">
        <f t="shared" si="0"/>
        <v>9</v>
      </c>
    </row>
    <row r="17" spans="1:10" ht="16.5" thickBot="1" x14ac:dyDescent="0.3">
      <c r="A17" s="92">
        <v>9</v>
      </c>
      <c r="B17" s="20">
        <v>203010305</v>
      </c>
      <c r="C17" s="58" t="s">
        <v>19</v>
      </c>
      <c r="D17" s="21" t="s">
        <v>20</v>
      </c>
      <c r="E17" s="59" t="s">
        <v>10</v>
      </c>
      <c r="F17" s="59">
        <v>1</v>
      </c>
      <c r="G17" s="108"/>
      <c r="H17" s="108"/>
      <c r="I17" s="100">
        <f t="shared" si="1"/>
        <v>1</v>
      </c>
      <c r="J17" s="109">
        <f t="shared" si="0"/>
        <v>1</v>
      </c>
    </row>
    <row r="18" spans="1:10" ht="26.25" thickBot="1" x14ac:dyDescent="0.3">
      <c r="A18" s="92">
        <v>10</v>
      </c>
      <c r="B18" s="7">
        <v>203010401</v>
      </c>
      <c r="C18" s="56">
        <v>0</v>
      </c>
      <c r="D18" s="23" t="s">
        <v>21</v>
      </c>
      <c r="E18" s="56" t="s">
        <v>5</v>
      </c>
      <c r="F18" s="56">
        <v>10</v>
      </c>
      <c r="G18" s="99">
        <f>+VLOOKUP(B18,'[1]Reporte de Ventas Febrero'!$C$4:$E$100,3,0)</f>
        <v>2</v>
      </c>
      <c r="H18" s="99"/>
      <c r="I18" s="100">
        <f t="shared" si="1"/>
        <v>6</v>
      </c>
      <c r="J18" s="101">
        <f t="shared" si="0"/>
        <v>10</v>
      </c>
    </row>
    <row r="19" spans="1:10" ht="26.25" thickBot="1" x14ac:dyDescent="0.3">
      <c r="A19" s="92">
        <v>11</v>
      </c>
      <c r="B19" s="11">
        <v>203010402</v>
      </c>
      <c r="C19" s="57">
        <v>0</v>
      </c>
      <c r="D19" s="24" t="s">
        <v>22</v>
      </c>
      <c r="E19" s="57" t="s">
        <v>7</v>
      </c>
      <c r="F19" s="57">
        <v>1</v>
      </c>
      <c r="G19" s="102">
        <f>+VLOOKUP(B19,'[1]Reporte de Ventas Febrero'!$C$4:$E$100,3,0)</f>
        <v>2</v>
      </c>
      <c r="H19" s="102"/>
      <c r="I19" s="100">
        <f t="shared" si="1"/>
        <v>2</v>
      </c>
      <c r="J19" s="103">
        <f t="shared" si="0"/>
        <v>2</v>
      </c>
    </row>
    <row r="20" spans="1:10" ht="26.25" thickBot="1" x14ac:dyDescent="0.3">
      <c r="A20" s="92">
        <v>12</v>
      </c>
      <c r="B20" s="20">
        <v>203010405</v>
      </c>
      <c r="C20" s="59">
        <v>161305</v>
      </c>
      <c r="D20" s="74" t="s">
        <v>23</v>
      </c>
      <c r="E20" s="59" t="s">
        <v>10</v>
      </c>
      <c r="F20" s="59">
        <v>1</v>
      </c>
      <c r="G20" s="108"/>
      <c r="H20" s="108">
        <f>+VLOOKUP(C20,'[1]Reporte de Ventas Febrero'!$C$4:$E$97,3,0)</f>
        <v>2</v>
      </c>
      <c r="I20" s="100">
        <f>+ROUNDUP(AVERAGE(F20,H20),0)</f>
        <v>2</v>
      </c>
      <c r="J20" s="109">
        <f t="shared" si="0"/>
        <v>2</v>
      </c>
    </row>
    <row r="21" spans="1:10" ht="15.75" customHeight="1" thickBot="1" x14ac:dyDescent="0.3">
      <c r="A21" s="92">
        <v>13</v>
      </c>
      <c r="B21" s="7">
        <v>203010501</v>
      </c>
      <c r="C21" s="77" t="s">
        <v>24</v>
      </c>
      <c r="D21" s="23" t="s">
        <v>25</v>
      </c>
      <c r="E21" s="78" t="s">
        <v>5</v>
      </c>
      <c r="F21" s="78">
        <v>349</v>
      </c>
      <c r="G21" s="110"/>
      <c r="H21" s="110">
        <f>+VLOOKUP(C21,'[1]Reporte de Ventas Febrero'!$C$4:$E$97,3,0)</f>
        <v>274</v>
      </c>
      <c r="I21" s="100">
        <f>+ROUNDUP(AVERAGE(F21,H21),0)</f>
        <v>312</v>
      </c>
      <c r="J21" s="111">
        <f t="shared" si="0"/>
        <v>349</v>
      </c>
    </row>
    <row r="22" spans="1:10" ht="16.5" thickBot="1" x14ac:dyDescent="0.3">
      <c r="A22" s="92">
        <v>14</v>
      </c>
      <c r="B22" s="11">
        <v>203010502</v>
      </c>
      <c r="C22" s="65" t="s">
        <v>26</v>
      </c>
      <c r="D22" s="24" t="s">
        <v>27</v>
      </c>
      <c r="E22" s="79" t="s">
        <v>7</v>
      </c>
      <c r="F22" s="79">
        <v>41</v>
      </c>
      <c r="G22" s="112"/>
      <c r="H22" s="112">
        <f>+VLOOKUP(C22,'[1]Reporte de Ventas Febrero'!$C$4:$E$97,3,0)</f>
        <v>19</v>
      </c>
      <c r="I22" s="100">
        <f>+ROUNDUP(AVERAGE(F22,H22),0)</f>
        <v>30</v>
      </c>
      <c r="J22" s="113">
        <f t="shared" si="0"/>
        <v>41</v>
      </c>
    </row>
    <row r="23" spans="1:10" ht="15.75" customHeight="1" thickBot="1" x14ac:dyDescent="0.3">
      <c r="A23" s="92">
        <v>15</v>
      </c>
      <c r="B23" s="11">
        <v>203010504</v>
      </c>
      <c r="C23" s="65" t="s">
        <v>28</v>
      </c>
      <c r="D23" s="24" t="s">
        <v>29</v>
      </c>
      <c r="E23" s="79" t="s">
        <v>8</v>
      </c>
      <c r="F23" s="79">
        <v>11</v>
      </c>
      <c r="G23" s="112"/>
      <c r="H23" s="112">
        <f>+VLOOKUP(C23,'[1]Reporte de Ventas Febrero'!$C$4:$E$97,3,0)</f>
        <v>10</v>
      </c>
      <c r="I23" s="100">
        <f>+ROUNDUP(AVERAGE(F23,H23),0)</f>
        <v>11</v>
      </c>
      <c r="J23" s="113">
        <f t="shared" si="0"/>
        <v>11</v>
      </c>
    </row>
    <row r="24" spans="1:10" ht="16.5" thickBot="1" x14ac:dyDescent="0.3">
      <c r="A24" s="92">
        <v>16</v>
      </c>
      <c r="B24" s="15">
        <v>203010505</v>
      </c>
      <c r="C24" s="80" t="s">
        <v>30</v>
      </c>
      <c r="D24" s="25" t="s">
        <v>31</v>
      </c>
      <c r="E24" s="81" t="s">
        <v>10</v>
      </c>
      <c r="F24" s="81">
        <v>5</v>
      </c>
      <c r="G24" s="114"/>
      <c r="H24" s="114">
        <f>+VLOOKUP(C24,'[1]Reporte de Ventas Febrero'!$C$4:$E$97,3,0)</f>
        <v>5</v>
      </c>
      <c r="I24" s="100">
        <f>+ROUNDUP(AVERAGE(F24,H24),0)</f>
        <v>5</v>
      </c>
      <c r="J24" s="115">
        <f t="shared" si="0"/>
        <v>5</v>
      </c>
    </row>
    <row r="25" spans="1:10" ht="16.5" thickBot="1" x14ac:dyDescent="0.3">
      <c r="A25" s="92">
        <v>17</v>
      </c>
      <c r="B25" s="75">
        <v>203020102</v>
      </c>
      <c r="C25" s="60">
        <v>0</v>
      </c>
      <c r="D25" s="76" t="s">
        <v>32</v>
      </c>
      <c r="E25" s="60" t="s">
        <v>7</v>
      </c>
      <c r="F25" s="60">
        <v>26</v>
      </c>
      <c r="G25" s="106">
        <f>+VLOOKUP(B25,'[1]Reporte de Ventas Febrero'!$C$4:$E$100,3,0)</f>
        <v>21</v>
      </c>
      <c r="H25" s="106"/>
      <c r="I25" s="100">
        <f>+ROUNDUP(AVERAGE(F25,G25),0)</f>
        <v>24</v>
      </c>
      <c r="J25" s="107">
        <f t="shared" si="0"/>
        <v>26</v>
      </c>
    </row>
    <row r="26" spans="1:10" ht="16.5" thickBot="1" x14ac:dyDescent="0.3">
      <c r="A26" s="92">
        <v>18</v>
      </c>
      <c r="B26" s="27">
        <v>203020104</v>
      </c>
      <c r="C26" s="57">
        <v>0</v>
      </c>
      <c r="D26" s="12" t="s">
        <v>33</v>
      </c>
      <c r="E26" s="57" t="s">
        <v>8</v>
      </c>
      <c r="F26" s="57">
        <v>1</v>
      </c>
      <c r="G26" s="102">
        <f>+VLOOKUP(B26,'[1]Reporte de Ventas Febrero'!$C$4:$E$100,3,0)</f>
        <v>3</v>
      </c>
      <c r="H26" s="102"/>
      <c r="I26" s="100">
        <f>+ROUNDUP(AVERAGE(F26,G26),0)</f>
        <v>2</v>
      </c>
      <c r="J26" s="103">
        <f t="shared" si="0"/>
        <v>2</v>
      </c>
    </row>
    <row r="27" spans="1:10" ht="15.75" customHeight="1" thickBot="1" x14ac:dyDescent="0.3">
      <c r="A27" s="92">
        <v>19</v>
      </c>
      <c r="B27" s="82">
        <v>203020105</v>
      </c>
      <c r="C27" s="59">
        <v>0</v>
      </c>
      <c r="D27" s="22" t="s">
        <v>34</v>
      </c>
      <c r="E27" s="59" t="s">
        <v>10</v>
      </c>
      <c r="F27" s="59">
        <v>1</v>
      </c>
      <c r="G27" s="108"/>
      <c r="H27" s="108"/>
      <c r="I27" s="100">
        <f>+ROUNDUP(AVERAGE(F27,G27),0)</f>
        <v>1</v>
      </c>
      <c r="J27" s="109">
        <f t="shared" si="0"/>
        <v>1</v>
      </c>
    </row>
    <row r="28" spans="1:10" ht="26.25" thickBot="1" x14ac:dyDescent="0.3">
      <c r="A28" s="92">
        <v>20</v>
      </c>
      <c r="B28" s="7">
        <v>203020202</v>
      </c>
      <c r="C28" s="77">
        <v>0</v>
      </c>
      <c r="D28" s="23" t="s">
        <v>35</v>
      </c>
      <c r="E28" s="77" t="s">
        <v>7</v>
      </c>
      <c r="F28" s="77"/>
      <c r="G28" s="116"/>
      <c r="H28" s="116"/>
      <c r="I28" s="100"/>
      <c r="J28" s="117">
        <f t="shared" si="0"/>
        <v>0</v>
      </c>
    </row>
    <row r="29" spans="1:10" ht="26.25" thickBot="1" x14ac:dyDescent="0.3">
      <c r="A29" s="92">
        <v>21</v>
      </c>
      <c r="B29" s="11">
        <v>203020204</v>
      </c>
      <c r="C29" s="65">
        <v>161374</v>
      </c>
      <c r="D29" s="24" t="s">
        <v>36</v>
      </c>
      <c r="E29" s="65" t="s">
        <v>8</v>
      </c>
      <c r="F29" s="65">
        <v>5</v>
      </c>
      <c r="G29" s="118">
        <f>+VLOOKUP(B29,'[1]Reporte de Ventas Febrero'!$C$4:$E$100,3,0)</f>
        <v>12</v>
      </c>
      <c r="H29" s="118"/>
      <c r="I29" s="100">
        <f>+ROUNDUP(AVERAGE(F29,G29),0)</f>
        <v>9</v>
      </c>
      <c r="J29" s="119">
        <f t="shared" si="0"/>
        <v>9</v>
      </c>
    </row>
    <row r="30" spans="1:10" ht="26.25" thickBot="1" x14ac:dyDescent="0.3">
      <c r="A30" s="92">
        <v>22</v>
      </c>
      <c r="B30" s="20">
        <v>203020205</v>
      </c>
      <c r="C30" s="83">
        <v>161375</v>
      </c>
      <c r="D30" s="74" t="s">
        <v>37</v>
      </c>
      <c r="E30" s="83" t="s">
        <v>10</v>
      </c>
      <c r="F30" s="83">
        <v>1</v>
      </c>
      <c r="G30" s="120">
        <f>+VLOOKUP(B30,'[1]Reporte de Ventas Febrero'!$C$4:$E$100,3,0)</f>
        <v>0</v>
      </c>
      <c r="H30" s="120">
        <f>+VLOOKUP(C30,'[1]Reporte de Ventas Febrero'!$C$4:$E$97,3,0)</f>
        <v>1</v>
      </c>
      <c r="I30" s="100">
        <f>+ROUNDUP(AVERAGE(F30,H30),0)</f>
        <v>1</v>
      </c>
      <c r="J30" s="121">
        <f t="shared" si="0"/>
        <v>1</v>
      </c>
    </row>
    <row r="31" spans="1:10" ht="16.5" thickBot="1" x14ac:dyDescent="0.3">
      <c r="A31" s="92">
        <v>23</v>
      </c>
      <c r="B31" s="7">
        <v>203020301</v>
      </c>
      <c r="C31" s="77" t="s">
        <v>38</v>
      </c>
      <c r="D31" s="23" t="s">
        <v>39</v>
      </c>
      <c r="E31" s="77" t="s">
        <v>5</v>
      </c>
      <c r="F31" s="77">
        <v>136</v>
      </c>
      <c r="G31" s="116"/>
      <c r="H31" s="116">
        <f>+VLOOKUP(C31,'[1]Reporte de Ventas Febrero'!$C$4:$E$97,3,0)</f>
        <v>100</v>
      </c>
      <c r="I31" s="100">
        <f>+ROUNDUP(AVERAGE(F31,H31),0)</f>
        <v>118</v>
      </c>
      <c r="J31" s="117">
        <f t="shared" si="0"/>
        <v>136</v>
      </c>
    </row>
    <row r="32" spans="1:10" ht="16.5" thickBot="1" x14ac:dyDescent="0.3">
      <c r="A32" s="92">
        <v>24</v>
      </c>
      <c r="B32" s="11">
        <v>203020302</v>
      </c>
      <c r="C32" s="65" t="s">
        <v>40</v>
      </c>
      <c r="D32" s="24" t="s">
        <v>41</v>
      </c>
      <c r="E32" s="65" t="s">
        <v>7</v>
      </c>
      <c r="F32" s="65">
        <v>80</v>
      </c>
      <c r="G32" s="118">
        <f>+VLOOKUP(B32,'[1]Reporte de Ventas Febrero'!$C$4:$E$100,3,0)</f>
        <v>27</v>
      </c>
      <c r="H32" s="118">
        <f>+VLOOKUP(C32,'[1]Reporte de Ventas Febrero'!$C$4:$E$97,3,0)</f>
        <v>13</v>
      </c>
      <c r="I32" s="100">
        <f>+ROUNDUP(AVERAGE(F32,SUM(G32,H32)),0)</f>
        <v>60</v>
      </c>
      <c r="J32" s="119">
        <f t="shared" si="0"/>
        <v>80</v>
      </c>
    </row>
    <row r="33" spans="1:10" ht="31.5" customHeight="1" thickBot="1" x14ac:dyDescent="0.3">
      <c r="A33" s="92">
        <v>25</v>
      </c>
      <c r="B33" s="11">
        <v>203020304</v>
      </c>
      <c r="C33" s="65" t="s">
        <v>42</v>
      </c>
      <c r="D33" s="24" t="s">
        <v>43</v>
      </c>
      <c r="E33" s="65" t="s">
        <v>8</v>
      </c>
      <c r="F33" s="65">
        <v>155</v>
      </c>
      <c r="G33" s="118">
        <f>+VLOOKUP(B33,'[1]Reporte de Ventas Febrero'!$C$4:$E$100,3,0)</f>
        <v>47</v>
      </c>
      <c r="H33" s="118"/>
      <c r="I33" s="100">
        <f>+ROUNDUP(AVERAGE(F33,G33),0)</f>
        <v>101</v>
      </c>
      <c r="J33" s="119">
        <f t="shared" si="0"/>
        <v>155</v>
      </c>
    </row>
    <row r="34" spans="1:10" ht="16.5" thickBot="1" x14ac:dyDescent="0.3">
      <c r="A34" s="92">
        <v>26</v>
      </c>
      <c r="B34" s="20">
        <v>203020305</v>
      </c>
      <c r="C34" s="83" t="s">
        <v>44</v>
      </c>
      <c r="D34" s="74" t="s">
        <v>45</v>
      </c>
      <c r="E34" s="83" t="s">
        <v>10</v>
      </c>
      <c r="F34" s="83">
        <v>36</v>
      </c>
      <c r="G34" s="120">
        <f>+VLOOKUP(B34,'[1]Reporte de Ventas Febrero'!$C$4:$E$100,3,0)</f>
        <v>30</v>
      </c>
      <c r="H34" s="120"/>
      <c r="I34" s="100">
        <f>+ROUNDUP(AVERAGE(F34,G34),0)</f>
        <v>33</v>
      </c>
      <c r="J34" s="121">
        <f t="shared" si="0"/>
        <v>36</v>
      </c>
    </row>
    <row r="35" spans="1:10" ht="33" customHeight="1" thickBot="1" x14ac:dyDescent="0.3">
      <c r="A35" s="92">
        <v>27</v>
      </c>
      <c r="B35" s="26">
        <v>203020404</v>
      </c>
      <c r="C35" s="77" t="s">
        <v>46</v>
      </c>
      <c r="D35" s="10" t="s">
        <v>47</v>
      </c>
      <c r="E35" s="56" t="s">
        <v>8</v>
      </c>
      <c r="F35" s="56">
        <v>53</v>
      </c>
      <c r="G35" s="99"/>
      <c r="H35" s="99">
        <f>+VLOOKUP(C35,'[1]Reporte de Ventas Febrero'!$C$4:$E$97,3,0)</f>
        <v>0</v>
      </c>
      <c r="I35" s="100"/>
      <c r="J35" s="101">
        <f t="shared" si="0"/>
        <v>53</v>
      </c>
    </row>
    <row r="36" spans="1:10" ht="32.25" customHeight="1" thickBot="1" x14ac:dyDescent="0.3">
      <c r="A36" s="92">
        <v>28</v>
      </c>
      <c r="B36" s="82">
        <v>203020405</v>
      </c>
      <c r="C36" s="83">
        <v>161190</v>
      </c>
      <c r="D36" s="18" t="s">
        <v>48</v>
      </c>
      <c r="E36" s="59" t="s">
        <v>10</v>
      </c>
      <c r="F36" s="59">
        <v>3</v>
      </c>
      <c r="G36" s="108"/>
      <c r="H36" s="108"/>
      <c r="I36" s="100"/>
      <c r="J36" s="109">
        <f t="shared" si="0"/>
        <v>3</v>
      </c>
    </row>
    <row r="37" spans="1:10" ht="16.5" thickBot="1" x14ac:dyDescent="0.3">
      <c r="A37" s="92">
        <v>29</v>
      </c>
      <c r="B37" s="7">
        <v>203020501</v>
      </c>
      <c r="C37" s="77" t="s">
        <v>49</v>
      </c>
      <c r="D37" s="23" t="s">
        <v>50</v>
      </c>
      <c r="E37" s="77" t="s">
        <v>5</v>
      </c>
      <c r="F37" s="77">
        <v>64</v>
      </c>
      <c r="G37" s="116"/>
      <c r="H37" s="116">
        <f>+VLOOKUP(C37,'[1]Reporte de Ventas Febrero'!$C$4:$E$97,3,0)</f>
        <v>76</v>
      </c>
      <c r="I37" s="100">
        <f>+ROUNDUP(AVERAGE(F37,H37),0)</f>
        <v>70</v>
      </c>
      <c r="J37" s="117">
        <f t="shared" si="0"/>
        <v>70</v>
      </c>
    </row>
    <row r="38" spans="1:10" ht="39" customHeight="1" thickBot="1" x14ac:dyDescent="0.3">
      <c r="A38" s="92">
        <v>30</v>
      </c>
      <c r="B38" s="11">
        <v>203020502</v>
      </c>
      <c r="C38" s="65" t="s">
        <v>51</v>
      </c>
      <c r="D38" s="24" t="s">
        <v>52</v>
      </c>
      <c r="E38" s="65" t="s">
        <v>7</v>
      </c>
      <c r="F38" s="65">
        <v>64</v>
      </c>
      <c r="G38" s="118"/>
      <c r="H38" s="118">
        <f>+VLOOKUP(C38,'[1]Reporte de Ventas Febrero'!$C$4:$E$97,3,0)</f>
        <v>31</v>
      </c>
      <c r="I38" s="100">
        <f>+ROUNDUP(AVERAGE(F38,H38),0)</f>
        <v>48</v>
      </c>
      <c r="J38" s="119">
        <f t="shared" si="0"/>
        <v>64</v>
      </c>
    </row>
    <row r="39" spans="1:10" ht="16.5" thickBot="1" x14ac:dyDescent="0.3">
      <c r="A39" s="92">
        <v>31</v>
      </c>
      <c r="B39" s="11">
        <v>203020504</v>
      </c>
      <c r="C39" s="65" t="s">
        <v>53</v>
      </c>
      <c r="D39" s="24" t="s">
        <v>54</v>
      </c>
      <c r="E39" s="65" t="s">
        <v>8</v>
      </c>
      <c r="F39" s="65">
        <v>50</v>
      </c>
      <c r="G39" s="118"/>
      <c r="H39" s="118">
        <f>+VLOOKUP(C39,'[1]Reporte de Ventas Febrero'!$C$4:$E$97,3,0)</f>
        <v>38</v>
      </c>
      <c r="I39" s="100">
        <f>+ROUNDUP(AVERAGE(F39,H39),0)</f>
        <v>44</v>
      </c>
      <c r="J39" s="119">
        <f t="shared" si="0"/>
        <v>50</v>
      </c>
    </row>
    <row r="40" spans="1:10" ht="16.5" thickBot="1" x14ac:dyDescent="0.3">
      <c r="A40" s="92">
        <v>32</v>
      </c>
      <c r="B40" s="20">
        <v>203020505</v>
      </c>
      <c r="C40" s="83" t="s">
        <v>55</v>
      </c>
      <c r="D40" s="74" t="s">
        <v>56</v>
      </c>
      <c r="E40" s="83" t="s">
        <v>10</v>
      </c>
      <c r="F40" s="83">
        <v>12</v>
      </c>
      <c r="G40" s="120"/>
      <c r="H40" s="120">
        <f>+VLOOKUP(C40,'[1]Reporte de Ventas Febrero'!$C$4:$E$97,3,0)</f>
        <v>3</v>
      </c>
      <c r="I40" s="100">
        <f>+ROUNDUP(AVERAGE(F40,H40),0)</f>
        <v>8</v>
      </c>
      <c r="J40" s="121">
        <f t="shared" si="0"/>
        <v>12</v>
      </c>
    </row>
    <row r="41" spans="1:10" ht="26.25" thickBot="1" x14ac:dyDescent="0.3">
      <c r="A41" s="92">
        <v>33</v>
      </c>
      <c r="B41" s="7">
        <v>203030101</v>
      </c>
      <c r="C41" s="77">
        <v>0</v>
      </c>
      <c r="D41" s="23" t="s">
        <v>57</v>
      </c>
      <c r="E41" s="77" t="s">
        <v>5</v>
      </c>
      <c r="F41" s="77">
        <v>48</v>
      </c>
      <c r="G41" s="116">
        <f>+VLOOKUP(B41,'[1]Reporte de Ventas Febrero'!$C$4:$E$100,3,0)</f>
        <v>33</v>
      </c>
      <c r="H41" s="116"/>
      <c r="I41" s="100">
        <f>+ROUNDUP(AVERAGE(F41,G41),0)</f>
        <v>41</v>
      </c>
      <c r="J41" s="117">
        <f t="shared" si="0"/>
        <v>48</v>
      </c>
    </row>
    <row r="42" spans="1:10" ht="26.25" thickBot="1" x14ac:dyDescent="0.3">
      <c r="A42" s="92">
        <v>34</v>
      </c>
      <c r="B42" s="20">
        <v>203030105</v>
      </c>
      <c r="C42" s="87">
        <v>0</v>
      </c>
      <c r="D42" s="74" t="s">
        <v>58</v>
      </c>
      <c r="E42" s="83" t="s">
        <v>10</v>
      </c>
      <c r="F42" s="83">
        <v>1</v>
      </c>
      <c r="G42" s="120"/>
      <c r="H42" s="120"/>
      <c r="I42" s="100"/>
      <c r="J42" s="121">
        <f t="shared" si="0"/>
        <v>1</v>
      </c>
    </row>
    <row r="43" spans="1:10" ht="15.75" customHeight="1" thickBot="1" x14ac:dyDescent="0.3">
      <c r="A43" s="92">
        <v>35</v>
      </c>
      <c r="B43" s="7">
        <v>203030201</v>
      </c>
      <c r="C43" s="77" t="s">
        <v>59</v>
      </c>
      <c r="D43" s="23" t="s">
        <v>60</v>
      </c>
      <c r="E43" s="77" t="s">
        <v>5</v>
      </c>
      <c r="F43" s="77">
        <v>367</v>
      </c>
      <c r="G43" s="116"/>
      <c r="H43" s="116">
        <f>+VLOOKUP(C43,'[1]Reporte de Ventas Febrero'!$C$4:$E$97,3,0)</f>
        <v>289</v>
      </c>
      <c r="I43" s="100">
        <f>+ROUNDUP(AVERAGE(F43,H43),0)</f>
        <v>328</v>
      </c>
      <c r="J43" s="117">
        <f t="shared" si="0"/>
        <v>367</v>
      </c>
    </row>
    <row r="44" spans="1:10" ht="16.5" thickBot="1" x14ac:dyDescent="0.3">
      <c r="A44" s="92">
        <v>36</v>
      </c>
      <c r="B44" s="15">
        <v>203030205</v>
      </c>
      <c r="C44" s="80"/>
      <c r="D44" s="25" t="s">
        <v>167</v>
      </c>
      <c r="E44" s="80" t="s">
        <v>10</v>
      </c>
      <c r="F44" s="80">
        <v>1</v>
      </c>
      <c r="G44" s="122"/>
      <c r="H44" s="122"/>
      <c r="I44" s="100"/>
      <c r="J44" s="123">
        <f t="shared" si="0"/>
        <v>1</v>
      </c>
    </row>
    <row r="45" spans="1:10" ht="16.5" thickBot="1" x14ac:dyDescent="0.3">
      <c r="A45" s="92">
        <v>37</v>
      </c>
      <c r="B45" s="75">
        <v>203040101</v>
      </c>
      <c r="C45" s="60">
        <v>0</v>
      </c>
      <c r="D45" s="75" t="s">
        <v>61</v>
      </c>
      <c r="E45" s="60" t="s">
        <v>5</v>
      </c>
      <c r="F45" s="60">
        <v>87</v>
      </c>
      <c r="G45" s="106">
        <f>+VLOOKUP(B45,'[1]Reporte de Ventas Febrero'!$C$4:$E$100,3,0)</f>
        <v>54</v>
      </c>
      <c r="H45" s="106"/>
      <c r="I45" s="100">
        <f>+ROUNDUP(AVERAGE(F45,G45),0)</f>
        <v>71</v>
      </c>
      <c r="J45" s="107">
        <f t="shared" si="0"/>
        <v>87</v>
      </c>
    </row>
    <row r="46" spans="1:10" ht="16.5" thickBot="1" x14ac:dyDescent="0.3">
      <c r="A46" s="92">
        <v>38</v>
      </c>
      <c r="B46" s="27">
        <v>203040103</v>
      </c>
      <c r="C46" s="57">
        <v>0</v>
      </c>
      <c r="D46" s="27" t="s">
        <v>62</v>
      </c>
      <c r="E46" s="57" t="s">
        <v>63</v>
      </c>
      <c r="F46" s="57">
        <v>135</v>
      </c>
      <c r="G46" s="102">
        <f>+VLOOKUP(B46,'[1]Reporte de Ventas Febrero'!$C$4:$E$100,3,0)</f>
        <v>28</v>
      </c>
      <c r="H46" s="102"/>
      <c r="I46" s="100">
        <f>+ROUNDUP(AVERAGE(F46,G46),0)</f>
        <v>82</v>
      </c>
      <c r="J46" s="103">
        <f t="shared" si="0"/>
        <v>135</v>
      </c>
    </row>
    <row r="47" spans="1:10" ht="16.5" thickBot="1" x14ac:dyDescent="0.3">
      <c r="A47" s="92">
        <v>39</v>
      </c>
      <c r="B47" s="32">
        <v>203040105</v>
      </c>
      <c r="C47" s="58">
        <v>0</v>
      </c>
      <c r="D47" s="28" t="s">
        <v>64</v>
      </c>
      <c r="E47" s="58" t="s">
        <v>10</v>
      </c>
      <c r="F47" s="58"/>
      <c r="G47" s="104"/>
      <c r="H47" s="104"/>
      <c r="I47" s="100"/>
      <c r="J47" s="105">
        <f t="shared" si="0"/>
        <v>0</v>
      </c>
    </row>
    <row r="48" spans="1:10" ht="16.5" thickBot="1" x14ac:dyDescent="0.3">
      <c r="A48" s="92">
        <v>40</v>
      </c>
      <c r="B48" s="8">
        <v>203040201</v>
      </c>
      <c r="C48" s="56" t="s">
        <v>65</v>
      </c>
      <c r="D48" s="8" t="s">
        <v>66</v>
      </c>
      <c r="E48" s="56" t="s">
        <v>5</v>
      </c>
      <c r="F48" s="56">
        <v>535</v>
      </c>
      <c r="G48" s="99">
        <f>+VLOOKUP(B48,'[1]Reporte de Ventas Febrero'!$C$4:$E$100,3,0)</f>
        <v>450</v>
      </c>
      <c r="H48" s="99"/>
      <c r="I48" s="100">
        <f>+ROUNDUP(AVERAGE(F48,G48),0)</f>
        <v>493</v>
      </c>
      <c r="J48" s="101">
        <f t="shared" si="0"/>
        <v>535</v>
      </c>
    </row>
    <row r="49" spans="1:10" ht="16.5" thickBot="1" x14ac:dyDescent="0.3">
      <c r="A49" s="92">
        <v>41</v>
      </c>
      <c r="B49" s="12">
        <v>203040203</v>
      </c>
      <c r="C49" s="57" t="s">
        <v>67</v>
      </c>
      <c r="D49" s="12" t="s">
        <v>68</v>
      </c>
      <c r="E49" s="57" t="s">
        <v>63</v>
      </c>
      <c r="F49" s="57">
        <v>452</v>
      </c>
      <c r="G49" s="102">
        <f>+VLOOKUP(B49,'[1]Reporte de Ventas Febrero'!$C$4:$E$100,3,0)</f>
        <v>410</v>
      </c>
      <c r="H49" s="102"/>
      <c r="I49" s="100">
        <f>+ROUNDUP(AVERAGE(F49,G49),0)</f>
        <v>431</v>
      </c>
      <c r="J49" s="103">
        <f t="shared" si="0"/>
        <v>452</v>
      </c>
    </row>
    <row r="50" spans="1:10" ht="16.5" thickBot="1" x14ac:dyDescent="0.3">
      <c r="A50" s="92">
        <v>42</v>
      </c>
      <c r="B50" s="22">
        <v>203040205</v>
      </c>
      <c r="C50" s="59" t="s">
        <v>69</v>
      </c>
      <c r="D50" s="22" t="s">
        <v>70</v>
      </c>
      <c r="E50" s="59" t="s">
        <v>10</v>
      </c>
      <c r="F50" s="59">
        <v>2</v>
      </c>
      <c r="G50" s="108"/>
      <c r="H50" s="108">
        <f>+VLOOKUP(C50,'[1]Reporte de Ventas Febrero'!$C$4:$E$97,3,0)</f>
        <v>1</v>
      </c>
      <c r="I50" s="100">
        <f>+ROUNDUP(AVERAGE(F50,H50),0)</f>
        <v>2</v>
      </c>
      <c r="J50" s="109">
        <f t="shared" si="0"/>
        <v>2</v>
      </c>
    </row>
    <row r="51" spans="1:10" ht="16.5" thickBot="1" x14ac:dyDescent="0.3">
      <c r="A51" s="92">
        <v>43</v>
      </c>
      <c r="B51" s="26">
        <v>203050101</v>
      </c>
      <c r="C51" s="77">
        <v>0</v>
      </c>
      <c r="D51" s="10" t="s">
        <v>71</v>
      </c>
      <c r="E51" s="56" t="s">
        <v>5</v>
      </c>
      <c r="F51" s="56">
        <v>19</v>
      </c>
      <c r="G51" s="99">
        <f>+VLOOKUP(B51,'[1]Reporte de Ventas Febrero'!$C$4:$E$100,3,0)</f>
        <v>1</v>
      </c>
      <c r="H51" s="99"/>
      <c r="I51" s="100">
        <f>+ROUNDUP(AVERAGE(F51,G51),0)</f>
        <v>10</v>
      </c>
      <c r="J51" s="101">
        <f t="shared" si="0"/>
        <v>19</v>
      </c>
    </row>
    <row r="52" spans="1:10" ht="50.25" customHeight="1" thickBot="1" x14ac:dyDescent="0.3">
      <c r="A52" s="92">
        <v>44</v>
      </c>
      <c r="B52" s="85">
        <v>203050104</v>
      </c>
      <c r="C52" s="65">
        <v>0</v>
      </c>
      <c r="D52" s="86" t="s">
        <v>72</v>
      </c>
      <c r="E52" s="57" t="s">
        <v>8</v>
      </c>
      <c r="F52" s="57">
        <v>0</v>
      </c>
      <c r="G52" s="102"/>
      <c r="H52" s="102"/>
      <c r="I52" s="100"/>
      <c r="J52" s="103">
        <f t="shared" si="0"/>
        <v>0</v>
      </c>
    </row>
    <row r="53" spans="1:10" ht="33.75" customHeight="1" thickBot="1" x14ac:dyDescent="0.3">
      <c r="A53" s="92">
        <v>45</v>
      </c>
      <c r="B53" s="28">
        <v>203050105</v>
      </c>
      <c r="C53" s="80">
        <v>0</v>
      </c>
      <c r="D53" s="19" t="s">
        <v>73</v>
      </c>
      <c r="E53" s="58" t="s">
        <v>10</v>
      </c>
      <c r="F53" s="58">
        <v>1</v>
      </c>
      <c r="G53" s="104"/>
      <c r="H53" s="104"/>
      <c r="I53" s="100"/>
      <c r="J53" s="105">
        <f t="shared" si="0"/>
        <v>1</v>
      </c>
    </row>
    <row r="54" spans="1:10" ht="33" customHeight="1" thickBot="1" x14ac:dyDescent="0.3">
      <c r="A54" s="92">
        <v>46</v>
      </c>
      <c r="B54" s="76">
        <v>203050201</v>
      </c>
      <c r="C54" s="60" t="s">
        <v>74</v>
      </c>
      <c r="D54" s="76" t="s">
        <v>75</v>
      </c>
      <c r="E54" s="60" t="s">
        <v>5</v>
      </c>
      <c r="F54" s="60">
        <v>40</v>
      </c>
      <c r="G54" s="106">
        <f>+VLOOKUP(B54,'[1]Reporte de Ventas Febrero'!$C$4:$E$100,3,0)</f>
        <v>22</v>
      </c>
      <c r="H54" s="106"/>
      <c r="I54" s="100">
        <f>+ROUNDUP(AVERAGE(F54,G54),0)</f>
        <v>31</v>
      </c>
      <c r="J54" s="107">
        <f t="shared" si="0"/>
        <v>40</v>
      </c>
    </row>
    <row r="55" spans="1:10" ht="38.25" customHeight="1" thickBot="1" x14ac:dyDescent="0.3">
      <c r="A55" s="92">
        <v>47</v>
      </c>
      <c r="B55" s="12">
        <v>203050203</v>
      </c>
      <c r="C55" s="57">
        <v>161101</v>
      </c>
      <c r="D55" s="12" t="s">
        <v>76</v>
      </c>
      <c r="E55" s="57" t="s">
        <v>63</v>
      </c>
      <c r="F55" s="57">
        <v>10</v>
      </c>
      <c r="G55" s="102">
        <f>+VLOOKUP(B55,'[1]Reporte de Ventas Febrero'!$C$4:$E$100,3,0)</f>
        <v>5</v>
      </c>
      <c r="H55" s="102">
        <f>+VLOOKUP(C55,'[1]Reporte de Ventas Febrero'!$C$4:$E$97,3,0)</f>
        <v>3</v>
      </c>
      <c r="I55" s="100">
        <f>+ROUNDUP(AVERAGE(F55,SUM(G55,H55)),0)</f>
        <v>9</v>
      </c>
      <c r="J55" s="103">
        <f t="shared" si="0"/>
        <v>10</v>
      </c>
    </row>
    <row r="56" spans="1:10" ht="15" customHeight="1" thickBot="1" x14ac:dyDescent="0.3">
      <c r="A56" s="92">
        <v>48</v>
      </c>
      <c r="B56" s="12">
        <v>203050204</v>
      </c>
      <c r="C56" s="57">
        <v>161104</v>
      </c>
      <c r="D56" s="12" t="s">
        <v>77</v>
      </c>
      <c r="E56" s="57" t="s">
        <v>8</v>
      </c>
      <c r="F56" s="57">
        <f>27+22</f>
        <v>49</v>
      </c>
      <c r="G56" s="102"/>
      <c r="H56" s="102">
        <f>+VLOOKUP(C56,'[1]Reporte de Ventas Febrero'!$C$4:$E$97,3,0)</f>
        <v>20</v>
      </c>
      <c r="I56" s="100">
        <f>+ROUNDUP(AVERAGE(F56,H56),0)</f>
        <v>35</v>
      </c>
      <c r="J56" s="103">
        <f t="shared" si="0"/>
        <v>49</v>
      </c>
    </row>
    <row r="57" spans="1:10" ht="16.5" thickBot="1" x14ac:dyDescent="0.3">
      <c r="A57" s="92">
        <v>49</v>
      </c>
      <c r="B57" s="16">
        <v>203050205</v>
      </c>
      <c r="C57" s="58" t="s">
        <v>78</v>
      </c>
      <c r="D57" s="16" t="s">
        <v>79</v>
      </c>
      <c r="E57" s="59" t="s">
        <v>10</v>
      </c>
      <c r="F57" s="59"/>
      <c r="G57" s="108"/>
      <c r="H57" s="108"/>
      <c r="I57" s="100"/>
      <c r="J57" s="109">
        <f t="shared" si="0"/>
        <v>0</v>
      </c>
    </row>
    <row r="58" spans="1:10" ht="16.5" thickBot="1" x14ac:dyDescent="0.3">
      <c r="A58" s="92">
        <v>50</v>
      </c>
      <c r="B58" s="8">
        <v>203060101</v>
      </c>
      <c r="C58" s="56">
        <v>0</v>
      </c>
      <c r="D58" s="30" t="s">
        <v>80</v>
      </c>
      <c r="E58" s="56" t="s">
        <v>5</v>
      </c>
      <c r="F58" s="56">
        <v>1</v>
      </c>
      <c r="G58" s="99">
        <f>+VLOOKUP(B58,'[1]Reporte de Ventas Febrero'!$C$4:$E$100,3,0)</f>
        <v>2</v>
      </c>
      <c r="H58" s="99"/>
      <c r="I58" s="100">
        <f>+ROUNDUP(AVERAGE(F58,G58),0)</f>
        <v>2</v>
      </c>
      <c r="J58" s="101">
        <f t="shared" si="0"/>
        <v>2</v>
      </c>
    </row>
    <row r="59" spans="1:10" ht="16.5" thickBot="1" x14ac:dyDescent="0.3">
      <c r="A59" s="92">
        <v>51</v>
      </c>
      <c r="B59" s="12">
        <v>203060104</v>
      </c>
      <c r="C59" s="57">
        <v>0</v>
      </c>
      <c r="D59" s="29" t="s">
        <v>81</v>
      </c>
      <c r="E59" s="57" t="s">
        <v>8</v>
      </c>
      <c r="F59" s="57">
        <v>1</v>
      </c>
      <c r="G59" s="102">
        <f>+VLOOKUP(B59,'[1]Reporte de Ventas Febrero'!$C$4:$E$100,3,0)</f>
        <v>2</v>
      </c>
      <c r="H59" s="102"/>
      <c r="I59" s="100">
        <f>+ROUNDUP(AVERAGE(F59,G59),0)</f>
        <v>2</v>
      </c>
      <c r="J59" s="103">
        <f t="shared" si="0"/>
        <v>2</v>
      </c>
    </row>
    <row r="60" spans="1:10" ht="16.5" thickBot="1" x14ac:dyDescent="0.3">
      <c r="A60" s="92">
        <v>52</v>
      </c>
      <c r="B60" s="16">
        <v>203060105</v>
      </c>
      <c r="C60" s="58">
        <v>0</v>
      </c>
      <c r="D60" s="31" t="s">
        <v>82</v>
      </c>
      <c r="E60" s="58" t="s">
        <v>10</v>
      </c>
      <c r="F60" s="58"/>
      <c r="G60" s="104"/>
      <c r="H60" s="104"/>
      <c r="I60" s="100"/>
      <c r="J60" s="105">
        <f t="shared" si="0"/>
        <v>0</v>
      </c>
    </row>
    <row r="61" spans="1:10" ht="16.5" thickBot="1" x14ac:dyDescent="0.3">
      <c r="A61" s="92">
        <v>53</v>
      </c>
      <c r="B61" s="8">
        <v>203060201</v>
      </c>
      <c r="C61" s="56">
        <v>0</v>
      </c>
      <c r="D61" s="8" t="s">
        <v>83</v>
      </c>
      <c r="E61" s="56" t="s">
        <v>5</v>
      </c>
      <c r="F61" s="56">
        <v>1</v>
      </c>
      <c r="G61" s="99">
        <f>+VLOOKUP(B61,'[1]Reporte de Ventas Febrero'!$C$4:$E$100,3,0)</f>
        <v>2</v>
      </c>
      <c r="H61" s="99"/>
      <c r="I61" s="100">
        <f>+ROUNDUP(AVERAGE(F61,G61),0)</f>
        <v>2</v>
      </c>
      <c r="J61" s="101">
        <f t="shared" si="0"/>
        <v>2</v>
      </c>
    </row>
    <row r="62" spans="1:10" ht="16.5" thickBot="1" x14ac:dyDescent="0.3">
      <c r="A62" s="92">
        <v>54</v>
      </c>
      <c r="B62" s="12">
        <v>203060204</v>
      </c>
      <c r="C62" s="57">
        <v>0</v>
      </c>
      <c r="D62" s="12" t="s">
        <v>84</v>
      </c>
      <c r="E62" s="57" t="s">
        <v>8</v>
      </c>
      <c r="F62" s="57">
        <v>1</v>
      </c>
      <c r="G62" s="102">
        <f>+VLOOKUP(B62,'[1]Reporte de Ventas Febrero'!$C$4:$E$100,3,0)</f>
        <v>1</v>
      </c>
      <c r="H62" s="102"/>
      <c r="I62" s="100">
        <f>+ROUNDUP(AVERAGE(F62,G62),0)</f>
        <v>1</v>
      </c>
      <c r="J62" s="103">
        <f t="shared" si="0"/>
        <v>1</v>
      </c>
    </row>
    <row r="63" spans="1:10" ht="16.5" thickBot="1" x14ac:dyDescent="0.3">
      <c r="A63" s="92">
        <v>55</v>
      </c>
      <c r="B63" s="22">
        <v>203060205</v>
      </c>
      <c r="C63" s="59">
        <v>0</v>
      </c>
      <c r="D63" s="22" t="s">
        <v>85</v>
      </c>
      <c r="E63" s="59" t="s">
        <v>10</v>
      </c>
      <c r="F63" s="59"/>
      <c r="G63" s="108"/>
      <c r="H63" s="108"/>
      <c r="I63" s="100"/>
      <c r="J63" s="109">
        <f t="shared" si="0"/>
        <v>0</v>
      </c>
    </row>
    <row r="64" spans="1:10" ht="16.5" thickBot="1" x14ac:dyDescent="0.3">
      <c r="A64" s="92">
        <v>56</v>
      </c>
      <c r="B64" s="26">
        <v>203060301</v>
      </c>
      <c r="C64" s="77" t="s">
        <v>86</v>
      </c>
      <c r="D64" s="23" t="s">
        <v>87</v>
      </c>
      <c r="E64" s="77" t="s">
        <v>5</v>
      </c>
      <c r="F64" s="77">
        <v>34</v>
      </c>
      <c r="G64" s="116"/>
      <c r="H64" s="116">
        <f>+VLOOKUP(C64,'[1]Reporte de Ventas Febrero'!$C$4:$E$97,3,0)</f>
        <v>25</v>
      </c>
      <c r="I64" s="100">
        <f>+ROUNDUP(AVERAGE(F64,H64),0)</f>
        <v>30</v>
      </c>
      <c r="J64" s="117">
        <f t="shared" si="0"/>
        <v>34</v>
      </c>
    </row>
    <row r="65" spans="1:10" ht="16.5" thickBot="1" x14ac:dyDescent="0.3">
      <c r="A65" s="92">
        <v>57</v>
      </c>
      <c r="B65" s="27">
        <v>203060302</v>
      </c>
      <c r="C65" s="65" t="s">
        <v>88</v>
      </c>
      <c r="D65" s="24" t="s">
        <v>89</v>
      </c>
      <c r="E65" s="65" t="s">
        <v>7</v>
      </c>
      <c r="F65" s="65">
        <v>16</v>
      </c>
      <c r="G65" s="118"/>
      <c r="H65" s="118">
        <f>+VLOOKUP(C65,'[1]Reporte de Ventas Febrero'!$C$4:$E$97,3,0)</f>
        <v>16</v>
      </c>
      <c r="I65" s="100">
        <f>+ROUNDUP(AVERAGE(F65,H65),0)</f>
        <v>16</v>
      </c>
      <c r="J65" s="119">
        <f t="shared" si="0"/>
        <v>16</v>
      </c>
    </row>
    <row r="66" spans="1:10" ht="28.5" customHeight="1" thickBot="1" x14ac:dyDescent="0.3">
      <c r="A66" s="92">
        <v>58</v>
      </c>
      <c r="B66" s="27">
        <v>203060304</v>
      </c>
      <c r="C66" s="65" t="s">
        <v>90</v>
      </c>
      <c r="D66" s="24" t="s">
        <v>91</v>
      </c>
      <c r="E66" s="65" t="s">
        <v>8</v>
      </c>
      <c r="F66" s="65">
        <v>55</v>
      </c>
      <c r="G66" s="118">
        <f>+VLOOKUP(B66,'[1]Reporte de Ventas Febrero'!$C$4:$E$100,3,0)</f>
        <v>9</v>
      </c>
      <c r="H66" s="118"/>
      <c r="I66" s="100">
        <f>+ROUNDUP(AVERAGE(F66,G66),0)</f>
        <v>32</v>
      </c>
      <c r="J66" s="119">
        <f t="shared" si="0"/>
        <v>55</v>
      </c>
    </row>
    <row r="67" spans="1:10" ht="16.5" thickBot="1" x14ac:dyDescent="0.3">
      <c r="A67" s="92">
        <v>59</v>
      </c>
      <c r="B67" s="82">
        <v>203060305</v>
      </c>
      <c r="C67" s="83" t="s">
        <v>92</v>
      </c>
      <c r="D67" s="74" t="s">
        <v>93</v>
      </c>
      <c r="E67" s="83" t="s">
        <v>10</v>
      </c>
      <c r="F67" s="83">
        <v>19</v>
      </c>
      <c r="G67" s="120">
        <f>+VLOOKUP(B67,'[1]Reporte de Ventas Febrero'!$C$4:$E$100,3,0)</f>
        <v>5</v>
      </c>
      <c r="H67" s="120"/>
      <c r="I67" s="100">
        <f>+ROUNDUP(AVERAGE(F67,G67),0)</f>
        <v>12</v>
      </c>
      <c r="J67" s="121">
        <f t="shared" si="0"/>
        <v>19</v>
      </c>
    </row>
    <row r="68" spans="1:10" ht="16.5" thickBot="1" x14ac:dyDescent="0.3">
      <c r="A68" s="92">
        <v>60</v>
      </c>
      <c r="B68" s="7">
        <v>203060401</v>
      </c>
      <c r="C68" s="77" t="s">
        <v>94</v>
      </c>
      <c r="D68" s="23" t="s">
        <v>95</v>
      </c>
      <c r="E68" s="77" t="s">
        <v>5</v>
      </c>
      <c r="F68" s="77">
        <v>25</v>
      </c>
      <c r="G68" s="116"/>
      <c r="H68" s="116">
        <f>+VLOOKUP(C68,'[1]Reporte de Ventas Febrero'!$C$4:$E$97,3,0)</f>
        <v>24</v>
      </c>
      <c r="I68" s="100">
        <f>+ROUNDUP(AVERAGE(F68,H68),0)</f>
        <v>25</v>
      </c>
      <c r="J68" s="117">
        <f t="shared" si="0"/>
        <v>25</v>
      </c>
    </row>
    <row r="69" spans="1:10" ht="16.5" thickBot="1" x14ac:dyDescent="0.3">
      <c r="A69" s="92">
        <v>61</v>
      </c>
      <c r="B69" s="11">
        <v>203060402</v>
      </c>
      <c r="C69" s="65" t="s">
        <v>96</v>
      </c>
      <c r="D69" s="24" t="s">
        <v>97</v>
      </c>
      <c r="E69" s="65" t="s">
        <v>7</v>
      </c>
      <c r="F69" s="65">
        <v>38</v>
      </c>
      <c r="G69" s="118"/>
      <c r="H69" s="118">
        <f>+VLOOKUP(C69,'[1]Reporte de Ventas Febrero'!$C$4:$E$97,3,0)</f>
        <v>48</v>
      </c>
      <c r="I69" s="100">
        <f>+ROUNDUP(AVERAGE(F69,H69),0)</f>
        <v>43</v>
      </c>
      <c r="J69" s="119">
        <f t="shared" si="0"/>
        <v>43</v>
      </c>
    </row>
    <row r="70" spans="1:10" ht="16.5" thickBot="1" x14ac:dyDescent="0.3">
      <c r="A70" s="92">
        <v>62</v>
      </c>
      <c r="B70" s="11">
        <v>203060404</v>
      </c>
      <c r="C70" s="65" t="s">
        <v>98</v>
      </c>
      <c r="D70" s="24" t="s">
        <v>99</v>
      </c>
      <c r="E70" s="65" t="s">
        <v>8</v>
      </c>
      <c r="F70" s="65">
        <v>32</v>
      </c>
      <c r="G70" s="118"/>
      <c r="H70" s="118">
        <f>+VLOOKUP(C70,'[1]Reporte de Ventas Febrero'!$C$4:$E$97,3,0)</f>
        <v>17</v>
      </c>
      <c r="I70" s="100">
        <f>+ROUNDUP(AVERAGE(F70,H70),0)</f>
        <v>25</v>
      </c>
      <c r="J70" s="119">
        <f t="shared" si="0"/>
        <v>32</v>
      </c>
    </row>
    <row r="71" spans="1:10" ht="16.5" thickBot="1" x14ac:dyDescent="0.3">
      <c r="A71" s="92">
        <v>63</v>
      </c>
      <c r="B71" s="20">
        <v>203060405</v>
      </c>
      <c r="C71" s="83" t="s">
        <v>100</v>
      </c>
      <c r="D71" s="74" t="s">
        <v>101</v>
      </c>
      <c r="E71" s="83" t="s">
        <v>10</v>
      </c>
      <c r="F71" s="83">
        <v>5</v>
      </c>
      <c r="G71" s="120"/>
      <c r="H71" s="120">
        <f>+VLOOKUP(C71,'[1]Reporte de Ventas Febrero'!$C$4:$E$97,3,0)</f>
        <v>3</v>
      </c>
      <c r="I71" s="100">
        <f>+ROUNDUP(AVERAGE(F71,H71),0)</f>
        <v>4</v>
      </c>
      <c r="J71" s="121">
        <f t="shared" si="0"/>
        <v>5</v>
      </c>
    </row>
    <row r="72" spans="1:10" ht="16.5" thickBot="1" x14ac:dyDescent="0.3">
      <c r="A72" s="92">
        <v>64</v>
      </c>
      <c r="B72" s="7">
        <v>203070101</v>
      </c>
      <c r="C72" s="77" t="s">
        <v>102</v>
      </c>
      <c r="D72" s="23" t="s">
        <v>103</v>
      </c>
      <c r="E72" s="77" t="s">
        <v>5</v>
      </c>
      <c r="F72" s="77">
        <v>45</v>
      </c>
      <c r="G72" s="116"/>
      <c r="H72" s="116">
        <f>+VLOOKUP(C72,'[1]Reporte de Ventas Febrero'!$C$4:$E$97,3,0)</f>
        <v>24</v>
      </c>
      <c r="I72" s="100">
        <f>+ROUNDUP(AVERAGE(F72,H72),0)</f>
        <v>35</v>
      </c>
      <c r="J72" s="117">
        <f t="shared" si="0"/>
        <v>45</v>
      </c>
    </row>
    <row r="73" spans="1:10" ht="16.5" thickBot="1" x14ac:dyDescent="0.3">
      <c r="A73" s="92">
        <v>65</v>
      </c>
      <c r="B73" s="15">
        <v>203070105</v>
      </c>
      <c r="C73" s="80" t="s">
        <v>104</v>
      </c>
      <c r="D73" s="25" t="s">
        <v>105</v>
      </c>
      <c r="E73" s="80" t="s">
        <v>10</v>
      </c>
      <c r="F73" s="80">
        <v>1</v>
      </c>
      <c r="G73" s="122"/>
      <c r="H73" s="122"/>
      <c r="I73" s="100"/>
      <c r="J73" s="123">
        <f t="shared" si="0"/>
        <v>1</v>
      </c>
    </row>
    <row r="74" spans="1:10" ht="16.5" thickBot="1" x14ac:dyDescent="0.3">
      <c r="A74" s="92">
        <v>66</v>
      </c>
      <c r="B74" s="76">
        <v>203070201</v>
      </c>
      <c r="C74" s="60">
        <v>0</v>
      </c>
      <c r="D74" s="84" t="s">
        <v>106</v>
      </c>
      <c r="E74" s="60" t="s">
        <v>5</v>
      </c>
      <c r="F74" s="60">
        <v>1</v>
      </c>
      <c r="G74" s="106">
        <f>+VLOOKUP(B74,'[1]Reporte de Ventas Febrero'!$C$4:$E$100,3,0)</f>
        <v>12</v>
      </c>
      <c r="H74" s="106"/>
      <c r="I74" s="100">
        <f>+ROUNDUP(AVERAGE(F74,G74),0)</f>
        <v>7</v>
      </c>
      <c r="J74" s="107">
        <f t="shared" ref="J74:J129" si="2">+IF(I74&lt;=F74,F74,I74)</f>
        <v>7</v>
      </c>
    </row>
    <row r="75" spans="1:10" ht="45.75" customHeight="1" thickBot="1" x14ac:dyDescent="0.3">
      <c r="A75" s="92">
        <v>67</v>
      </c>
      <c r="B75" s="16">
        <v>203070205</v>
      </c>
      <c r="C75" s="58">
        <v>0</v>
      </c>
      <c r="D75" s="19" t="s">
        <v>107</v>
      </c>
      <c r="E75" s="59" t="s">
        <v>10</v>
      </c>
      <c r="F75" s="59">
        <v>1</v>
      </c>
      <c r="G75" s="108"/>
      <c r="H75" s="108"/>
      <c r="I75" s="100"/>
      <c r="J75" s="109">
        <f t="shared" si="2"/>
        <v>1</v>
      </c>
    </row>
    <row r="76" spans="1:10" ht="16.5" thickBot="1" x14ac:dyDescent="0.3">
      <c r="A76" s="92">
        <v>68</v>
      </c>
      <c r="B76" s="26">
        <v>203080104</v>
      </c>
      <c r="C76" s="58">
        <v>161044</v>
      </c>
      <c r="D76" s="8" t="s">
        <v>108</v>
      </c>
      <c r="E76" s="56" t="s">
        <v>8</v>
      </c>
      <c r="F76" s="56"/>
      <c r="G76" s="99"/>
      <c r="H76" s="99">
        <f>+VLOOKUP(C76,'[1]Reporte de Ventas Febrero'!$C$4:$E$97,3,0)</f>
        <v>8</v>
      </c>
      <c r="I76" s="100">
        <f>+ROUNDUP(AVERAGE(F76,H76),0)</f>
        <v>8</v>
      </c>
      <c r="J76" s="101">
        <f t="shared" si="2"/>
        <v>8</v>
      </c>
    </row>
    <row r="77" spans="1:10" ht="16.5" thickBot="1" x14ac:dyDescent="0.3">
      <c r="A77" s="92">
        <v>69</v>
      </c>
      <c r="B77" s="28">
        <v>203080105</v>
      </c>
      <c r="C77" s="58">
        <v>161049</v>
      </c>
      <c r="D77" s="16" t="s">
        <v>109</v>
      </c>
      <c r="E77" s="58" t="s">
        <v>10</v>
      </c>
      <c r="F77" s="58"/>
      <c r="G77" s="104"/>
      <c r="H77" s="104"/>
      <c r="I77" s="100"/>
      <c r="J77" s="105">
        <f t="shared" si="2"/>
        <v>0</v>
      </c>
    </row>
    <row r="78" spans="1:10" ht="16.5" thickBot="1" x14ac:dyDescent="0.3">
      <c r="A78" s="92">
        <v>70</v>
      </c>
      <c r="B78" s="33">
        <v>203080204</v>
      </c>
      <c r="C78" s="58">
        <v>161154</v>
      </c>
      <c r="D78" s="34" t="s">
        <v>110</v>
      </c>
      <c r="E78" s="56" t="s">
        <v>8</v>
      </c>
      <c r="F78" s="56"/>
      <c r="G78" s="99"/>
      <c r="H78" s="99"/>
      <c r="I78" s="100"/>
      <c r="J78" s="101">
        <f t="shared" si="2"/>
        <v>0</v>
      </c>
    </row>
    <row r="79" spans="1:10" ht="16.5" thickBot="1" x14ac:dyDescent="0.3">
      <c r="A79" s="92">
        <v>71</v>
      </c>
      <c r="B79" s="35">
        <v>203080205</v>
      </c>
      <c r="C79" s="58" t="s">
        <v>111</v>
      </c>
      <c r="D79" s="36" t="s">
        <v>112</v>
      </c>
      <c r="E79" s="58" t="s">
        <v>10</v>
      </c>
      <c r="F79" s="58"/>
      <c r="G79" s="104"/>
      <c r="H79" s="104"/>
      <c r="I79" s="100"/>
      <c r="J79" s="105">
        <f t="shared" si="2"/>
        <v>0</v>
      </c>
    </row>
    <row r="80" spans="1:10" ht="16.5" thickBot="1" x14ac:dyDescent="0.3">
      <c r="A80" s="92">
        <v>72</v>
      </c>
      <c r="B80" s="8">
        <v>203080301</v>
      </c>
      <c r="C80" s="56" t="s">
        <v>113</v>
      </c>
      <c r="D80" s="10" t="s">
        <v>114</v>
      </c>
      <c r="E80" s="56" t="s">
        <v>5</v>
      </c>
      <c r="F80" s="56">
        <v>119</v>
      </c>
      <c r="G80" s="99">
        <f>+VLOOKUP(B80,'[1]Reporte de Ventas Febrero'!$C$4:$E$100,3,0)</f>
        <v>34</v>
      </c>
      <c r="H80" s="99">
        <f>+VLOOKUP(C80,'[1]Reporte de Ventas Febrero'!$C$4:$E$97,3,0)</f>
        <v>36</v>
      </c>
      <c r="I80" s="100">
        <f>+ROUNDUP(AVERAGE(F80,SUM(G80,H80)),0)</f>
        <v>95</v>
      </c>
      <c r="J80" s="101">
        <f t="shared" si="2"/>
        <v>119</v>
      </c>
    </row>
    <row r="81" spans="1:10" ht="16.5" thickBot="1" x14ac:dyDescent="0.3">
      <c r="A81" s="92">
        <v>73</v>
      </c>
      <c r="B81" s="12">
        <v>203080302</v>
      </c>
      <c r="C81" s="57" t="s">
        <v>115</v>
      </c>
      <c r="D81" s="14" t="s">
        <v>116</v>
      </c>
      <c r="E81" s="57" t="s">
        <v>7</v>
      </c>
      <c r="F81" s="57">
        <v>79</v>
      </c>
      <c r="G81" s="102">
        <f>+VLOOKUP(B81,'[1]Reporte de Ventas Febrero'!$C$4:$E$100,3,0)</f>
        <v>67</v>
      </c>
      <c r="H81" s="102"/>
      <c r="I81" s="100">
        <f>+ROUNDUP(AVERAGE(F81,G81),0)</f>
        <v>73</v>
      </c>
      <c r="J81" s="103">
        <f t="shared" si="2"/>
        <v>79</v>
      </c>
    </row>
    <row r="82" spans="1:10" ht="16.5" thickBot="1" x14ac:dyDescent="0.3">
      <c r="A82" s="92">
        <v>74</v>
      </c>
      <c r="B82" s="12">
        <v>203080304</v>
      </c>
      <c r="C82" s="57" t="s">
        <v>117</v>
      </c>
      <c r="D82" s="14" t="s">
        <v>118</v>
      </c>
      <c r="E82" s="57" t="s">
        <v>8</v>
      </c>
      <c r="F82" s="57">
        <v>488</v>
      </c>
      <c r="G82" s="102">
        <f>+VLOOKUP(B82,'[1]Reporte de Ventas Febrero'!$C$4:$E$100,3,0)</f>
        <v>97</v>
      </c>
      <c r="H82" s="102"/>
      <c r="I82" s="100">
        <f>+ROUNDUP(AVERAGE(F82,G82),0)</f>
        <v>293</v>
      </c>
      <c r="J82" s="103">
        <f t="shared" si="2"/>
        <v>488</v>
      </c>
    </row>
    <row r="83" spans="1:10" ht="16.5" thickBot="1" x14ac:dyDescent="0.3">
      <c r="A83" s="92">
        <v>75</v>
      </c>
      <c r="B83" s="16">
        <v>203080305</v>
      </c>
      <c r="C83" s="58" t="s">
        <v>119</v>
      </c>
      <c r="D83" s="19" t="s">
        <v>120</v>
      </c>
      <c r="E83" s="58" t="s">
        <v>10</v>
      </c>
      <c r="F83" s="58">
        <v>10</v>
      </c>
      <c r="G83" s="104">
        <f>+VLOOKUP(B83,'[1]Reporte de Ventas Febrero'!$C$4:$E$100,3,0)</f>
        <v>1</v>
      </c>
      <c r="H83" s="104"/>
      <c r="I83" s="100">
        <f>+ROUNDUP(AVERAGE(F83,G83),0)</f>
        <v>6</v>
      </c>
      <c r="J83" s="105">
        <f t="shared" si="2"/>
        <v>10</v>
      </c>
    </row>
    <row r="84" spans="1:10" ht="16.5" thickBot="1" x14ac:dyDescent="0.3">
      <c r="A84" s="92">
        <v>76</v>
      </c>
      <c r="B84" s="37">
        <v>203080404</v>
      </c>
      <c r="C84" s="58">
        <v>161254</v>
      </c>
      <c r="D84" s="38" t="s">
        <v>121</v>
      </c>
      <c r="E84" s="56" t="s">
        <v>8</v>
      </c>
      <c r="F84" s="56"/>
      <c r="G84" s="99"/>
      <c r="H84" s="99"/>
      <c r="I84" s="100"/>
      <c r="J84" s="101">
        <f t="shared" si="2"/>
        <v>0</v>
      </c>
    </row>
    <row r="85" spans="1:10" ht="16.5" thickBot="1" x14ac:dyDescent="0.3">
      <c r="A85" s="92">
        <v>77</v>
      </c>
      <c r="B85" s="39">
        <v>203080405</v>
      </c>
      <c r="C85" s="58">
        <v>161159</v>
      </c>
      <c r="D85" s="40" t="s">
        <v>122</v>
      </c>
      <c r="E85" s="58" t="s">
        <v>10</v>
      </c>
      <c r="F85" s="58"/>
      <c r="G85" s="104"/>
      <c r="H85" s="104">
        <f>+VLOOKUP(C85,'[1]Reporte de Ventas Febrero'!$C$4:$E$97,3,0)</f>
        <v>1</v>
      </c>
      <c r="I85" s="100">
        <f>+ROUNDUP(AVERAGE(F85,H85),0)</f>
        <v>1</v>
      </c>
      <c r="J85" s="105">
        <f t="shared" si="2"/>
        <v>1</v>
      </c>
    </row>
    <row r="86" spans="1:10" ht="16.5" thickBot="1" x14ac:dyDescent="0.3">
      <c r="A86" s="92">
        <v>78</v>
      </c>
      <c r="B86" s="37">
        <v>203080504</v>
      </c>
      <c r="C86" s="58">
        <v>0</v>
      </c>
      <c r="D86" s="38" t="s">
        <v>123</v>
      </c>
      <c r="E86" s="56" t="s">
        <v>8</v>
      </c>
      <c r="F86" s="56"/>
      <c r="G86" s="99"/>
      <c r="H86" s="99"/>
      <c r="I86" s="100"/>
      <c r="J86" s="101">
        <f t="shared" si="2"/>
        <v>0</v>
      </c>
    </row>
    <row r="87" spans="1:10" ht="16.5" thickBot="1" x14ac:dyDescent="0.3">
      <c r="A87" s="92">
        <v>79</v>
      </c>
      <c r="B87" s="39">
        <v>203080505</v>
      </c>
      <c r="C87" s="58">
        <v>0</v>
      </c>
      <c r="D87" s="40" t="s">
        <v>124</v>
      </c>
      <c r="E87" s="58" t="s">
        <v>10</v>
      </c>
      <c r="F87" s="58"/>
      <c r="G87" s="104"/>
      <c r="H87" s="104"/>
      <c r="I87" s="100"/>
      <c r="J87" s="105">
        <f t="shared" si="2"/>
        <v>0</v>
      </c>
    </row>
    <row r="88" spans="1:10" ht="16.5" thickBot="1" x14ac:dyDescent="0.3">
      <c r="A88" s="92">
        <v>80</v>
      </c>
      <c r="B88" s="41">
        <v>203080604</v>
      </c>
      <c r="C88" s="58">
        <v>0</v>
      </c>
      <c r="D88" s="41" t="s">
        <v>125</v>
      </c>
      <c r="E88" s="56" t="s">
        <v>8</v>
      </c>
      <c r="F88" s="56"/>
      <c r="G88" s="99"/>
      <c r="H88" s="99"/>
      <c r="I88" s="100"/>
      <c r="J88" s="101">
        <f t="shared" si="2"/>
        <v>0</v>
      </c>
    </row>
    <row r="89" spans="1:10" ht="16.5" thickBot="1" x14ac:dyDescent="0.3">
      <c r="A89" s="92">
        <v>81</v>
      </c>
      <c r="B89" s="42">
        <v>203080605</v>
      </c>
      <c r="C89" s="58">
        <v>0</v>
      </c>
      <c r="D89" s="42" t="s">
        <v>126</v>
      </c>
      <c r="E89" s="58" t="s">
        <v>10</v>
      </c>
      <c r="F89" s="58"/>
      <c r="G89" s="104"/>
      <c r="H89" s="104"/>
      <c r="I89" s="100"/>
      <c r="J89" s="105">
        <f t="shared" si="2"/>
        <v>0</v>
      </c>
    </row>
    <row r="90" spans="1:10" ht="16.5" thickBot="1" x14ac:dyDescent="0.3">
      <c r="A90" s="92">
        <v>82</v>
      </c>
      <c r="B90" s="41">
        <v>203080704</v>
      </c>
      <c r="C90" s="58">
        <v>0</v>
      </c>
      <c r="D90" s="43" t="s">
        <v>127</v>
      </c>
      <c r="E90" s="56" t="s">
        <v>8</v>
      </c>
      <c r="F90" s="56"/>
      <c r="G90" s="99"/>
      <c r="H90" s="99"/>
      <c r="I90" s="100"/>
      <c r="J90" s="101">
        <f t="shared" si="2"/>
        <v>0</v>
      </c>
    </row>
    <row r="91" spans="1:10" ht="16.5" thickBot="1" x14ac:dyDescent="0.3">
      <c r="A91" s="92">
        <v>83</v>
      </c>
      <c r="B91" s="44">
        <v>203080705</v>
      </c>
      <c r="C91" s="58">
        <v>0</v>
      </c>
      <c r="D91" s="45" t="s">
        <v>128</v>
      </c>
      <c r="E91" s="58" t="s">
        <v>10</v>
      </c>
      <c r="F91" s="58"/>
      <c r="G91" s="104"/>
      <c r="H91" s="104"/>
      <c r="I91" s="100"/>
      <c r="J91" s="105">
        <f t="shared" si="2"/>
        <v>0</v>
      </c>
    </row>
    <row r="92" spans="1:10" ht="16.5" thickBot="1" x14ac:dyDescent="0.3">
      <c r="A92" s="92">
        <v>84</v>
      </c>
      <c r="B92" s="41">
        <v>203080804</v>
      </c>
      <c r="C92" s="58">
        <v>0</v>
      </c>
      <c r="D92" s="43" t="s">
        <v>129</v>
      </c>
      <c r="E92" s="56" t="s">
        <v>8</v>
      </c>
      <c r="F92" s="56"/>
      <c r="G92" s="99"/>
      <c r="H92" s="99"/>
      <c r="I92" s="100"/>
      <c r="J92" s="101">
        <f t="shared" si="2"/>
        <v>0</v>
      </c>
    </row>
    <row r="93" spans="1:10" ht="16.5" thickBot="1" x14ac:dyDescent="0.3">
      <c r="A93" s="92">
        <v>85</v>
      </c>
      <c r="B93" s="42">
        <v>203080805</v>
      </c>
      <c r="C93" s="58">
        <v>0</v>
      </c>
      <c r="D93" s="46" t="s">
        <v>130</v>
      </c>
      <c r="E93" s="59" t="s">
        <v>10</v>
      </c>
      <c r="F93" s="59"/>
      <c r="G93" s="108"/>
      <c r="H93" s="108"/>
      <c r="I93" s="100"/>
      <c r="J93" s="109">
        <f t="shared" si="2"/>
        <v>0</v>
      </c>
    </row>
    <row r="94" spans="1:10" ht="16.5" thickBot="1" x14ac:dyDescent="0.3">
      <c r="A94" s="92">
        <v>86</v>
      </c>
      <c r="B94" s="41">
        <v>203080904</v>
      </c>
      <c r="C94" s="58">
        <v>0</v>
      </c>
      <c r="D94" s="47" t="s">
        <v>131</v>
      </c>
      <c r="E94" s="56" t="s">
        <v>8</v>
      </c>
      <c r="F94" s="56"/>
      <c r="G94" s="99">
        <f>+VLOOKUP(B94,'[1]Reporte de Ventas Febrero'!$C$4:$E$100,3,0)</f>
        <v>10</v>
      </c>
      <c r="H94" s="99"/>
      <c r="I94" s="100">
        <f>+ROUNDUP(AVERAGE(F94,G94),0)</f>
        <v>10</v>
      </c>
      <c r="J94" s="101">
        <f t="shared" si="2"/>
        <v>10</v>
      </c>
    </row>
    <row r="95" spans="1:10" ht="16.5" thickBot="1" x14ac:dyDescent="0.3">
      <c r="A95" s="92">
        <v>87</v>
      </c>
      <c r="B95" s="42">
        <v>203080905</v>
      </c>
      <c r="C95" s="58">
        <v>0</v>
      </c>
      <c r="D95" s="48" t="s">
        <v>132</v>
      </c>
      <c r="E95" s="58" t="s">
        <v>10</v>
      </c>
      <c r="F95" s="58"/>
      <c r="G95" s="104"/>
      <c r="H95" s="104"/>
      <c r="I95" s="100"/>
      <c r="J95" s="105">
        <f t="shared" si="2"/>
        <v>0</v>
      </c>
    </row>
    <row r="96" spans="1:10" ht="16.5" thickBot="1" x14ac:dyDescent="0.3">
      <c r="A96" s="92">
        <v>88</v>
      </c>
      <c r="B96" s="41">
        <v>203081001</v>
      </c>
      <c r="C96" s="58">
        <v>0</v>
      </c>
      <c r="D96" s="49" t="s">
        <v>133</v>
      </c>
      <c r="E96" s="61" t="s">
        <v>5</v>
      </c>
      <c r="F96" s="61"/>
      <c r="G96" s="124"/>
      <c r="H96" s="124"/>
      <c r="I96" s="100"/>
      <c r="J96" s="125">
        <f t="shared" si="2"/>
        <v>0</v>
      </c>
    </row>
    <row r="97" spans="1:10" ht="16.5" thickBot="1" x14ac:dyDescent="0.3">
      <c r="A97" s="92">
        <v>89</v>
      </c>
      <c r="B97" s="50">
        <v>203081002</v>
      </c>
      <c r="C97" s="58">
        <v>0</v>
      </c>
      <c r="D97" s="51" t="s">
        <v>134</v>
      </c>
      <c r="E97" s="62" t="s">
        <v>7</v>
      </c>
      <c r="F97" s="62"/>
      <c r="G97" s="126"/>
      <c r="H97" s="126"/>
      <c r="I97" s="100"/>
      <c r="J97" s="127">
        <f t="shared" si="2"/>
        <v>0</v>
      </c>
    </row>
    <row r="98" spans="1:10" ht="16.5" thickBot="1" x14ac:dyDescent="0.3">
      <c r="A98" s="92">
        <v>90</v>
      </c>
      <c r="B98" s="50">
        <v>203081004</v>
      </c>
      <c r="C98" s="58">
        <v>0</v>
      </c>
      <c r="D98" s="51" t="s">
        <v>135</v>
      </c>
      <c r="E98" s="62" t="s">
        <v>8</v>
      </c>
      <c r="F98" s="62"/>
      <c r="G98" s="126"/>
      <c r="H98" s="126"/>
      <c r="I98" s="100"/>
      <c r="J98" s="127">
        <f t="shared" si="2"/>
        <v>0</v>
      </c>
    </row>
    <row r="99" spans="1:10" ht="16.5" thickBot="1" x14ac:dyDescent="0.3">
      <c r="A99" s="92">
        <v>91</v>
      </c>
      <c r="B99" s="42">
        <v>203081005</v>
      </c>
      <c r="C99" s="58">
        <v>161171</v>
      </c>
      <c r="D99" s="52" t="s">
        <v>136</v>
      </c>
      <c r="E99" s="63" t="s">
        <v>10</v>
      </c>
      <c r="F99" s="63"/>
      <c r="G99" s="128"/>
      <c r="H99" s="128">
        <f>+VLOOKUP(C99,'[1]Reporte de Ventas Febrero'!$C$4:$E$97,3,0)</f>
        <v>1</v>
      </c>
      <c r="I99" s="100">
        <f>+ROUNDUP(AVERAGE(F99,H99),0)</f>
        <v>1</v>
      </c>
      <c r="J99" s="129">
        <f t="shared" si="2"/>
        <v>1</v>
      </c>
    </row>
    <row r="100" spans="1:10" ht="16.5" thickBot="1" x14ac:dyDescent="0.3">
      <c r="A100" s="92">
        <v>92</v>
      </c>
      <c r="B100" s="41">
        <v>203090104</v>
      </c>
      <c r="C100" s="58">
        <v>161313</v>
      </c>
      <c r="D100" s="41" t="s">
        <v>137</v>
      </c>
      <c r="E100" s="56" t="s">
        <v>8</v>
      </c>
      <c r="F100" s="56"/>
      <c r="G100" s="99"/>
      <c r="H100" s="99"/>
      <c r="I100" s="100"/>
      <c r="J100" s="101">
        <f t="shared" si="2"/>
        <v>0</v>
      </c>
    </row>
    <row r="101" spans="1:10" ht="16.5" thickBot="1" x14ac:dyDescent="0.3">
      <c r="A101" s="92">
        <v>93</v>
      </c>
      <c r="B101" s="42">
        <v>203090105</v>
      </c>
      <c r="C101" s="58">
        <v>0</v>
      </c>
      <c r="D101" s="42" t="s">
        <v>138</v>
      </c>
      <c r="E101" s="58" t="s">
        <v>10</v>
      </c>
      <c r="F101" s="58"/>
      <c r="G101" s="104"/>
      <c r="H101" s="104"/>
      <c r="I101" s="100"/>
      <c r="J101" s="105">
        <f t="shared" si="2"/>
        <v>0</v>
      </c>
    </row>
    <row r="102" spans="1:10" ht="16.5" thickBot="1" x14ac:dyDescent="0.3">
      <c r="A102" s="92">
        <v>94</v>
      </c>
      <c r="B102" s="41">
        <v>203090204</v>
      </c>
      <c r="C102" s="58">
        <v>191344</v>
      </c>
      <c r="D102" s="41" t="s">
        <v>139</v>
      </c>
      <c r="E102" s="56" t="s">
        <v>8</v>
      </c>
      <c r="F102" s="56"/>
      <c r="G102" s="99"/>
      <c r="H102" s="99">
        <f>+VLOOKUP(C102,'[1]Reporte de Ventas Febrero'!$C$4:$E$97,3,0)</f>
        <v>3</v>
      </c>
      <c r="I102" s="100">
        <f>+ROUNDUP(AVERAGE(F102,H102),0)</f>
        <v>3</v>
      </c>
      <c r="J102" s="101">
        <f t="shared" si="2"/>
        <v>3</v>
      </c>
    </row>
    <row r="103" spans="1:10" ht="16.5" thickBot="1" x14ac:dyDescent="0.3">
      <c r="A103" s="92">
        <v>95</v>
      </c>
      <c r="B103" s="42">
        <v>203090205</v>
      </c>
      <c r="C103" s="58">
        <v>191345</v>
      </c>
      <c r="D103" s="42" t="s">
        <v>140</v>
      </c>
      <c r="E103" s="58" t="s">
        <v>10</v>
      </c>
      <c r="F103" s="58"/>
      <c r="G103" s="104"/>
      <c r="H103" s="104"/>
      <c r="I103" s="100"/>
      <c r="J103" s="105">
        <f t="shared" si="2"/>
        <v>0</v>
      </c>
    </row>
    <row r="104" spans="1:10" ht="16.5" thickBot="1" x14ac:dyDescent="0.3">
      <c r="A104" s="92">
        <v>96</v>
      </c>
      <c r="B104" s="41">
        <v>203090304</v>
      </c>
      <c r="C104" s="56" t="s">
        <v>78</v>
      </c>
      <c r="D104" s="41" t="s">
        <v>141</v>
      </c>
      <c r="E104" s="56" t="s">
        <v>8</v>
      </c>
      <c r="F104" s="56"/>
      <c r="G104" s="99">
        <f>+VLOOKUP(B104,'[1]Reporte de Ventas Febrero'!$C$4:$E$100,3,0)</f>
        <v>6</v>
      </c>
      <c r="H104" s="99"/>
      <c r="I104" s="100">
        <f>+ROUNDUP(AVERAGE(F104,G104),0)</f>
        <v>6</v>
      </c>
      <c r="J104" s="101">
        <f t="shared" si="2"/>
        <v>6</v>
      </c>
    </row>
    <row r="105" spans="1:10" ht="16.5" thickBot="1" x14ac:dyDescent="0.3">
      <c r="A105" s="92">
        <v>97</v>
      </c>
      <c r="B105" s="42">
        <v>203090305</v>
      </c>
      <c r="C105" s="58">
        <v>191335</v>
      </c>
      <c r="D105" s="42" t="s">
        <v>142</v>
      </c>
      <c r="E105" s="58" t="s">
        <v>10</v>
      </c>
      <c r="F105" s="58"/>
      <c r="G105" s="104"/>
      <c r="H105" s="104">
        <f>+VLOOKUP(C105,'[1]Reporte de Ventas Febrero'!$C$4:$E$97,3,0)</f>
        <v>0</v>
      </c>
      <c r="I105" s="100"/>
      <c r="J105" s="105">
        <f t="shared" si="2"/>
        <v>0</v>
      </c>
    </row>
    <row r="106" spans="1:10" ht="16.5" thickBot="1" x14ac:dyDescent="0.3">
      <c r="A106" s="92">
        <v>98</v>
      </c>
      <c r="B106" s="41">
        <v>203090404</v>
      </c>
      <c r="C106" s="58">
        <v>191311</v>
      </c>
      <c r="D106" s="41" t="s">
        <v>143</v>
      </c>
      <c r="E106" s="56" t="s">
        <v>8</v>
      </c>
      <c r="F106" s="56"/>
      <c r="G106" s="99"/>
      <c r="H106" s="99"/>
      <c r="I106" s="100"/>
      <c r="J106" s="101">
        <f t="shared" si="2"/>
        <v>0</v>
      </c>
    </row>
    <row r="107" spans="1:10" ht="16.5" thickBot="1" x14ac:dyDescent="0.3">
      <c r="A107" s="92">
        <v>99</v>
      </c>
      <c r="B107" s="42">
        <v>203090405</v>
      </c>
      <c r="C107" s="58">
        <v>0</v>
      </c>
      <c r="D107" s="42" t="s">
        <v>144</v>
      </c>
      <c r="E107" s="58" t="s">
        <v>10</v>
      </c>
      <c r="F107" s="58"/>
      <c r="G107" s="104"/>
      <c r="H107" s="104"/>
      <c r="I107" s="100"/>
      <c r="J107" s="105">
        <f t="shared" si="2"/>
        <v>0</v>
      </c>
    </row>
    <row r="108" spans="1:10" ht="16.5" thickBot="1" x14ac:dyDescent="0.3">
      <c r="A108" s="92">
        <v>100</v>
      </c>
      <c r="B108" s="37">
        <v>203110104</v>
      </c>
      <c r="C108" s="58">
        <v>0</v>
      </c>
      <c r="D108" s="38" t="s">
        <v>145</v>
      </c>
      <c r="E108" s="56" t="s">
        <v>8</v>
      </c>
      <c r="F108" s="56"/>
      <c r="G108" s="99"/>
      <c r="H108" s="99"/>
      <c r="I108" s="100"/>
      <c r="J108" s="101">
        <f t="shared" si="2"/>
        <v>0</v>
      </c>
    </row>
    <row r="109" spans="1:10" ht="16.5" thickBot="1" x14ac:dyDescent="0.3">
      <c r="A109" s="92">
        <v>101</v>
      </c>
      <c r="B109" s="39">
        <v>203110105</v>
      </c>
      <c r="C109" s="58">
        <v>0</v>
      </c>
      <c r="D109" s="40" t="s">
        <v>146</v>
      </c>
      <c r="E109" s="58" t="s">
        <v>10</v>
      </c>
      <c r="F109" s="58"/>
      <c r="G109" s="104"/>
      <c r="H109" s="104"/>
      <c r="I109" s="100"/>
      <c r="J109" s="105">
        <f t="shared" si="2"/>
        <v>0</v>
      </c>
    </row>
    <row r="110" spans="1:10" ht="16.5" thickBot="1" x14ac:dyDescent="0.3">
      <c r="A110" s="92">
        <v>102</v>
      </c>
      <c r="B110" s="37">
        <v>203110204</v>
      </c>
      <c r="C110" s="58">
        <v>0</v>
      </c>
      <c r="D110" s="38" t="s">
        <v>147</v>
      </c>
      <c r="E110" s="56" t="s">
        <v>8</v>
      </c>
      <c r="F110" s="56"/>
      <c r="G110" s="99"/>
      <c r="H110" s="99"/>
      <c r="I110" s="100"/>
      <c r="J110" s="101">
        <f t="shared" si="2"/>
        <v>0</v>
      </c>
    </row>
    <row r="111" spans="1:10" ht="16.5" thickBot="1" x14ac:dyDescent="0.3">
      <c r="A111" s="92">
        <v>103</v>
      </c>
      <c r="B111" s="39">
        <v>203110205</v>
      </c>
      <c r="C111" s="58">
        <v>0</v>
      </c>
      <c r="D111" s="40" t="s">
        <v>148</v>
      </c>
      <c r="E111" s="58" t="s">
        <v>10</v>
      </c>
      <c r="F111" s="58"/>
      <c r="G111" s="104"/>
      <c r="H111" s="104"/>
      <c r="I111" s="100"/>
      <c r="J111" s="105">
        <f t="shared" si="2"/>
        <v>0</v>
      </c>
    </row>
    <row r="112" spans="1:10" ht="16.5" thickBot="1" x14ac:dyDescent="0.3">
      <c r="A112" s="92">
        <v>104</v>
      </c>
      <c r="B112" s="41">
        <v>203110304</v>
      </c>
      <c r="C112" s="58">
        <v>0</v>
      </c>
      <c r="D112" s="41" t="s">
        <v>149</v>
      </c>
      <c r="E112" s="56" t="s">
        <v>8</v>
      </c>
      <c r="F112" s="56"/>
      <c r="G112" s="99"/>
      <c r="H112" s="99"/>
      <c r="I112" s="100"/>
      <c r="J112" s="101">
        <f t="shared" si="2"/>
        <v>0</v>
      </c>
    </row>
    <row r="113" spans="1:10" ht="16.5" thickBot="1" x14ac:dyDescent="0.3">
      <c r="A113" s="92">
        <v>105</v>
      </c>
      <c r="B113" s="42">
        <v>203110305</v>
      </c>
      <c r="C113" s="58">
        <v>0</v>
      </c>
      <c r="D113" s="42" t="s">
        <v>150</v>
      </c>
      <c r="E113" s="58" t="s">
        <v>10</v>
      </c>
      <c r="F113" s="58"/>
      <c r="G113" s="104"/>
      <c r="H113" s="104"/>
      <c r="I113" s="100"/>
      <c r="J113" s="105">
        <f t="shared" si="2"/>
        <v>0</v>
      </c>
    </row>
    <row r="114" spans="1:10" ht="16.5" thickBot="1" x14ac:dyDescent="0.3">
      <c r="A114" s="92">
        <v>106</v>
      </c>
      <c r="B114" s="37">
        <v>203110404</v>
      </c>
      <c r="C114" s="58">
        <v>0</v>
      </c>
      <c r="D114" s="38" t="s">
        <v>151</v>
      </c>
      <c r="E114" s="56" t="s">
        <v>8</v>
      </c>
      <c r="F114" s="56"/>
      <c r="G114" s="99"/>
      <c r="H114" s="99"/>
      <c r="I114" s="100"/>
      <c r="J114" s="101">
        <f t="shared" si="2"/>
        <v>0</v>
      </c>
    </row>
    <row r="115" spans="1:10" ht="16.5" thickBot="1" x14ac:dyDescent="0.3">
      <c r="A115" s="92">
        <v>107</v>
      </c>
      <c r="B115" s="39">
        <v>203110405</v>
      </c>
      <c r="C115" s="58">
        <v>0</v>
      </c>
      <c r="D115" s="40" t="s">
        <v>152</v>
      </c>
      <c r="E115" s="58" t="s">
        <v>10</v>
      </c>
      <c r="F115" s="58"/>
      <c r="G115" s="104"/>
      <c r="H115" s="104"/>
      <c r="I115" s="100"/>
      <c r="J115" s="105">
        <f t="shared" si="2"/>
        <v>0</v>
      </c>
    </row>
    <row r="116" spans="1:10" ht="16.5" thickBot="1" x14ac:dyDescent="0.3">
      <c r="A116" s="92">
        <v>108</v>
      </c>
      <c r="B116" s="41">
        <v>203110504</v>
      </c>
      <c r="C116" s="58">
        <v>0</v>
      </c>
      <c r="D116" s="41" t="s">
        <v>153</v>
      </c>
      <c r="E116" s="56" t="s">
        <v>8</v>
      </c>
      <c r="F116" s="56"/>
      <c r="G116" s="99"/>
      <c r="H116" s="99"/>
      <c r="I116" s="100"/>
      <c r="J116" s="101">
        <f t="shared" si="2"/>
        <v>0</v>
      </c>
    </row>
    <row r="117" spans="1:10" ht="16.5" thickBot="1" x14ac:dyDescent="0.3">
      <c r="A117" s="92">
        <v>109</v>
      </c>
      <c r="B117" s="42">
        <v>203110505</v>
      </c>
      <c r="C117" s="58">
        <v>0</v>
      </c>
      <c r="D117" s="42" t="s">
        <v>154</v>
      </c>
      <c r="E117" s="58" t="s">
        <v>10</v>
      </c>
      <c r="F117" s="58"/>
      <c r="G117" s="104"/>
      <c r="H117" s="104"/>
      <c r="I117" s="100"/>
      <c r="J117" s="105">
        <f t="shared" si="2"/>
        <v>0</v>
      </c>
    </row>
    <row r="118" spans="1:10" ht="16.5" thickBot="1" x14ac:dyDescent="0.3">
      <c r="A118" s="92">
        <v>110</v>
      </c>
      <c r="B118" s="41">
        <v>203110604</v>
      </c>
      <c r="C118" s="58">
        <v>0</v>
      </c>
      <c r="D118" s="41" t="s">
        <v>155</v>
      </c>
      <c r="E118" s="56" t="s">
        <v>8</v>
      </c>
      <c r="F118" s="56"/>
      <c r="G118" s="99"/>
      <c r="H118" s="99"/>
      <c r="I118" s="100"/>
      <c r="J118" s="101">
        <f t="shared" si="2"/>
        <v>0</v>
      </c>
    </row>
    <row r="119" spans="1:10" ht="16.5" thickBot="1" x14ac:dyDescent="0.3">
      <c r="A119" s="92">
        <v>111</v>
      </c>
      <c r="B119" s="42">
        <v>203110605</v>
      </c>
      <c r="C119" s="58">
        <v>0</v>
      </c>
      <c r="D119" s="42" t="s">
        <v>156</v>
      </c>
      <c r="E119" s="58" t="s">
        <v>10</v>
      </c>
      <c r="F119" s="58"/>
      <c r="G119" s="104"/>
      <c r="H119" s="104"/>
      <c r="I119" s="100"/>
      <c r="J119" s="105">
        <f t="shared" si="2"/>
        <v>0</v>
      </c>
    </row>
    <row r="120" spans="1:10" ht="16.5" thickBot="1" x14ac:dyDescent="0.3">
      <c r="A120" s="92">
        <v>112</v>
      </c>
      <c r="B120" s="41">
        <v>203110704</v>
      </c>
      <c r="C120" s="58">
        <v>0</v>
      </c>
      <c r="D120" s="41" t="s">
        <v>157</v>
      </c>
      <c r="E120" s="56" t="s">
        <v>8</v>
      </c>
      <c r="F120" s="56"/>
      <c r="G120" s="99"/>
      <c r="H120" s="99"/>
      <c r="I120" s="100"/>
      <c r="J120" s="101">
        <f t="shared" si="2"/>
        <v>0</v>
      </c>
    </row>
    <row r="121" spans="1:10" ht="16.5" thickBot="1" x14ac:dyDescent="0.3">
      <c r="A121" s="92">
        <v>113</v>
      </c>
      <c r="B121" s="42">
        <v>203110705</v>
      </c>
      <c r="C121" s="58">
        <v>0</v>
      </c>
      <c r="D121" s="42" t="s">
        <v>158</v>
      </c>
      <c r="E121" s="58" t="s">
        <v>10</v>
      </c>
      <c r="F121" s="58"/>
      <c r="G121" s="104"/>
      <c r="H121" s="104"/>
      <c r="I121" s="100"/>
      <c r="J121" s="105">
        <f t="shared" si="2"/>
        <v>0</v>
      </c>
    </row>
    <row r="122" spans="1:10" ht="16.5" thickBot="1" x14ac:dyDescent="0.3">
      <c r="A122" s="92">
        <v>114</v>
      </c>
      <c r="B122" s="41">
        <v>203110804</v>
      </c>
      <c r="C122" s="58">
        <v>0</v>
      </c>
      <c r="D122" s="41" t="s">
        <v>159</v>
      </c>
      <c r="E122" s="56" t="s">
        <v>8</v>
      </c>
      <c r="F122" s="56"/>
      <c r="G122" s="99"/>
      <c r="H122" s="99"/>
      <c r="I122" s="100"/>
      <c r="J122" s="101">
        <f t="shared" si="2"/>
        <v>0</v>
      </c>
    </row>
    <row r="123" spans="1:10" ht="16.5" thickBot="1" x14ac:dyDescent="0.3">
      <c r="A123" s="92">
        <v>115</v>
      </c>
      <c r="B123" s="42">
        <v>203110805</v>
      </c>
      <c r="C123" s="58">
        <v>0</v>
      </c>
      <c r="D123" s="42" t="s">
        <v>160</v>
      </c>
      <c r="E123" s="58" t="s">
        <v>10</v>
      </c>
      <c r="F123" s="58"/>
      <c r="G123" s="104"/>
      <c r="H123" s="104"/>
      <c r="I123" s="100"/>
      <c r="J123" s="105">
        <f t="shared" si="2"/>
        <v>0</v>
      </c>
    </row>
    <row r="124" spans="1:10" ht="16.5" thickBot="1" x14ac:dyDescent="0.3">
      <c r="A124" s="92">
        <v>116</v>
      </c>
      <c r="B124" s="41">
        <v>203110904</v>
      </c>
      <c r="C124" s="58">
        <v>0</v>
      </c>
      <c r="D124" s="43" t="s">
        <v>161</v>
      </c>
      <c r="E124" s="56" t="s">
        <v>8</v>
      </c>
      <c r="F124" s="56"/>
      <c r="G124" s="99"/>
      <c r="H124" s="99"/>
      <c r="I124" s="100"/>
      <c r="J124" s="101">
        <f t="shared" si="2"/>
        <v>0</v>
      </c>
    </row>
    <row r="125" spans="1:10" ht="16.5" thickBot="1" x14ac:dyDescent="0.3">
      <c r="A125" s="92">
        <v>117</v>
      </c>
      <c r="B125" s="42">
        <v>203110905</v>
      </c>
      <c r="C125" s="58">
        <v>0</v>
      </c>
      <c r="D125" s="46" t="s">
        <v>162</v>
      </c>
      <c r="E125" s="58" t="s">
        <v>10</v>
      </c>
      <c r="F125" s="58"/>
      <c r="G125" s="104"/>
      <c r="H125" s="104"/>
      <c r="I125" s="100"/>
      <c r="J125" s="105">
        <f t="shared" si="2"/>
        <v>0</v>
      </c>
    </row>
    <row r="126" spans="1:10" ht="16.5" thickBot="1" x14ac:dyDescent="0.3">
      <c r="A126" s="92">
        <v>118</v>
      </c>
      <c r="B126" s="41">
        <v>203111004</v>
      </c>
      <c r="C126" s="58">
        <v>0</v>
      </c>
      <c r="D126" s="41" t="s">
        <v>163</v>
      </c>
      <c r="E126" s="56" t="s">
        <v>8</v>
      </c>
      <c r="F126" s="56"/>
      <c r="G126" s="99"/>
      <c r="H126" s="99"/>
      <c r="I126" s="100"/>
      <c r="J126" s="101">
        <f t="shared" si="2"/>
        <v>0</v>
      </c>
    </row>
    <row r="127" spans="1:10" ht="16.5" thickBot="1" x14ac:dyDescent="0.3">
      <c r="A127" s="92">
        <v>119</v>
      </c>
      <c r="B127" s="42">
        <v>203111005</v>
      </c>
      <c r="C127" s="58">
        <v>0</v>
      </c>
      <c r="D127" s="42" t="s">
        <v>164</v>
      </c>
      <c r="E127" s="58" t="s">
        <v>10</v>
      </c>
      <c r="F127" s="58"/>
      <c r="G127" s="104"/>
      <c r="H127" s="104"/>
      <c r="I127" s="100"/>
      <c r="J127" s="105">
        <f t="shared" si="2"/>
        <v>0</v>
      </c>
    </row>
    <row r="128" spans="1:10" ht="16.5" thickBot="1" x14ac:dyDescent="0.3">
      <c r="A128" s="92">
        <v>120</v>
      </c>
      <c r="B128" s="69">
        <v>203111104</v>
      </c>
      <c r="C128" s="59">
        <v>0</v>
      </c>
      <c r="D128" s="69" t="s">
        <v>165</v>
      </c>
      <c r="E128" s="70" t="s">
        <v>8</v>
      </c>
      <c r="F128" s="70"/>
      <c r="G128" s="130"/>
      <c r="H128" s="130"/>
      <c r="I128" s="100"/>
      <c r="J128" s="131">
        <f t="shared" si="2"/>
        <v>0</v>
      </c>
    </row>
    <row r="129" spans="1:10" ht="15.75" x14ac:dyDescent="0.25">
      <c r="A129" s="92">
        <v>121</v>
      </c>
      <c r="B129" s="53">
        <v>203111105</v>
      </c>
      <c r="C129" s="65">
        <v>0</v>
      </c>
      <c r="D129" s="53" t="s">
        <v>166</v>
      </c>
      <c r="E129" s="65" t="s">
        <v>10</v>
      </c>
      <c r="F129" s="65"/>
      <c r="G129" s="118"/>
      <c r="H129" s="118"/>
      <c r="I129" s="100"/>
      <c r="J129" s="119">
        <f t="shared" si="2"/>
        <v>0</v>
      </c>
    </row>
    <row r="130" spans="1:10" s="1" customFormat="1" x14ac:dyDescent="0.25">
      <c r="A130" s="93"/>
      <c r="C130" s="64"/>
      <c r="G130" s="1">
        <f>SUM(G9:G129)</f>
        <v>1749</v>
      </c>
      <c r="H130" s="1">
        <f>SUM(H9:H129)</f>
        <v>1122</v>
      </c>
    </row>
    <row r="131" spans="1:10" s="1" customFormat="1" x14ac:dyDescent="0.25">
      <c r="A131" s="93"/>
      <c r="C131" s="64"/>
    </row>
    <row r="132" spans="1:10" s="1" customFormat="1" x14ac:dyDescent="0.25">
      <c r="A132" s="93"/>
      <c r="C132" s="64"/>
    </row>
    <row r="133" spans="1:10" s="1" customFormat="1" x14ac:dyDescent="0.25">
      <c r="A133" s="93"/>
      <c r="C133" s="64"/>
    </row>
    <row r="134" spans="1:10" s="1" customFormat="1" x14ac:dyDescent="0.25">
      <c r="A134" s="93"/>
      <c r="C134" s="64"/>
    </row>
    <row r="135" spans="1:10" s="1" customFormat="1" x14ac:dyDescent="0.25">
      <c r="A135" s="93"/>
      <c r="C135" s="64"/>
    </row>
    <row r="136" spans="1:10" s="1" customFormat="1" x14ac:dyDescent="0.25">
      <c r="A136" s="93"/>
      <c r="C136" s="64"/>
    </row>
    <row r="137" spans="1:10" s="1" customFormat="1" x14ac:dyDescent="0.25">
      <c r="A137" s="93"/>
      <c r="C137" s="64"/>
    </row>
    <row r="138" spans="1:10" s="1" customFormat="1" x14ac:dyDescent="0.25">
      <c r="A138" s="93"/>
      <c r="C138" s="64"/>
    </row>
    <row r="139" spans="1:10" s="1" customFormat="1" x14ac:dyDescent="0.25">
      <c r="A139" s="93"/>
      <c r="C139" s="64"/>
    </row>
    <row r="140" spans="1:10" s="1" customFormat="1" x14ac:dyDescent="0.25">
      <c r="A140" s="93"/>
      <c r="C140" s="64"/>
    </row>
    <row r="141" spans="1:10" s="1" customFormat="1" x14ac:dyDescent="0.25">
      <c r="A141" s="93"/>
      <c r="C141" s="64"/>
    </row>
    <row r="142" spans="1:10" s="1" customFormat="1" x14ac:dyDescent="0.25">
      <c r="A142" s="93"/>
      <c r="C142" s="64"/>
    </row>
    <row r="143" spans="1:10" s="1" customFormat="1" x14ac:dyDescent="0.25">
      <c r="A143" s="93"/>
      <c r="C143" s="64"/>
    </row>
    <row r="144" spans="1:10" s="1" customFormat="1" x14ac:dyDescent="0.25">
      <c r="A144" s="93"/>
      <c r="C144" s="64"/>
    </row>
    <row r="145" spans="1:3" s="1" customFormat="1" x14ac:dyDescent="0.25">
      <c r="A145" s="93"/>
      <c r="C145" s="64"/>
    </row>
    <row r="146" spans="1:3" s="1" customFormat="1" x14ac:dyDescent="0.25">
      <c r="A146" s="93"/>
      <c r="C146" s="64"/>
    </row>
    <row r="147" spans="1:3" s="1" customFormat="1" x14ac:dyDescent="0.25">
      <c r="A147" s="93"/>
      <c r="C147" s="64"/>
    </row>
    <row r="148" spans="1:3" s="1" customFormat="1" x14ac:dyDescent="0.25">
      <c r="A148" s="93"/>
      <c r="C148" s="64"/>
    </row>
    <row r="149" spans="1:3" s="1" customFormat="1" x14ac:dyDescent="0.25">
      <c r="A149" s="93"/>
      <c r="C149" s="64"/>
    </row>
    <row r="150" spans="1:3" s="1" customFormat="1" x14ac:dyDescent="0.25">
      <c r="A150" s="93"/>
      <c r="C150" s="64"/>
    </row>
    <row r="151" spans="1:3" s="1" customFormat="1" x14ac:dyDescent="0.25">
      <c r="A151" s="93"/>
      <c r="C151" s="64"/>
    </row>
    <row r="152" spans="1:3" s="1" customFormat="1" x14ac:dyDescent="0.25">
      <c r="A152" s="93"/>
      <c r="C152" s="64"/>
    </row>
    <row r="153" spans="1:3" s="1" customFormat="1" x14ac:dyDescent="0.25">
      <c r="A153" s="93"/>
      <c r="C153" s="64"/>
    </row>
    <row r="154" spans="1:3" s="1" customFormat="1" x14ac:dyDescent="0.25">
      <c r="A154" s="93"/>
      <c r="C154" s="64"/>
    </row>
    <row r="155" spans="1:3" s="1" customFormat="1" x14ac:dyDescent="0.25">
      <c r="A155" s="93"/>
      <c r="C155" s="64"/>
    </row>
    <row r="156" spans="1:3" s="1" customFormat="1" x14ac:dyDescent="0.25">
      <c r="A156" s="93"/>
      <c r="C156" s="64"/>
    </row>
    <row r="157" spans="1:3" s="1" customFormat="1" x14ac:dyDescent="0.25">
      <c r="A157" s="93"/>
      <c r="C157" s="64"/>
    </row>
    <row r="158" spans="1:3" s="1" customFormat="1" x14ac:dyDescent="0.25">
      <c r="A158" s="93"/>
      <c r="C158" s="64"/>
    </row>
    <row r="159" spans="1:3" s="1" customFormat="1" x14ac:dyDescent="0.25">
      <c r="A159" s="93"/>
      <c r="C159" s="64"/>
    </row>
    <row r="160" spans="1:3" s="1" customFormat="1" x14ac:dyDescent="0.25">
      <c r="A160" s="93"/>
      <c r="C160" s="64"/>
    </row>
    <row r="161" spans="1:3" s="1" customFormat="1" x14ac:dyDescent="0.25">
      <c r="A161" s="93"/>
      <c r="C161" s="64"/>
    </row>
    <row r="162" spans="1:3" s="1" customFormat="1" x14ac:dyDescent="0.25">
      <c r="A162" s="93"/>
      <c r="C162" s="64"/>
    </row>
    <row r="163" spans="1:3" s="1" customFormat="1" x14ac:dyDescent="0.25">
      <c r="A163" s="93"/>
      <c r="C163" s="64"/>
    </row>
    <row r="164" spans="1:3" s="1" customFormat="1" x14ac:dyDescent="0.25">
      <c r="A164" s="93"/>
      <c r="C164" s="64"/>
    </row>
    <row r="165" spans="1:3" s="1" customFormat="1" x14ac:dyDescent="0.25">
      <c r="A165" s="93"/>
      <c r="C165" s="64"/>
    </row>
    <row r="166" spans="1:3" s="1" customFormat="1" x14ac:dyDescent="0.25">
      <c r="A166" s="93"/>
      <c r="C166" s="64"/>
    </row>
    <row r="167" spans="1:3" s="1" customFormat="1" x14ac:dyDescent="0.25">
      <c r="A167" s="93"/>
      <c r="C167" s="64"/>
    </row>
    <row r="168" spans="1:3" s="1" customFormat="1" x14ac:dyDescent="0.25">
      <c r="A168" s="93"/>
      <c r="C168" s="64"/>
    </row>
    <row r="169" spans="1:3" s="1" customFormat="1" x14ac:dyDescent="0.25">
      <c r="A169" s="93"/>
      <c r="C169" s="64"/>
    </row>
    <row r="170" spans="1:3" s="1" customFormat="1" x14ac:dyDescent="0.25">
      <c r="A170" s="93"/>
      <c r="C170" s="64"/>
    </row>
    <row r="171" spans="1:3" s="1" customFormat="1" x14ac:dyDescent="0.25">
      <c r="A171" s="93"/>
      <c r="C171" s="64"/>
    </row>
    <row r="172" spans="1:3" s="1" customFormat="1" x14ac:dyDescent="0.25">
      <c r="A172" s="93"/>
      <c r="C172" s="64"/>
    </row>
    <row r="173" spans="1:3" s="1" customFormat="1" x14ac:dyDescent="0.25">
      <c r="A173" s="93"/>
      <c r="C173" s="64"/>
    </row>
    <row r="174" spans="1:3" s="1" customFormat="1" x14ac:dyDescent="0.25">
      <c r="A174" s="93"/>
      <c r="C174" s="64"/>
    </row>
    <row r="175" spans="1:3" s="1" customFormat="1" x14ac:dyDescent="0.25">
      <c r="A175" s="93"/>
      <c r="C175" s="64"/>
    </row>
    <row r="176" spans="1:3" s="1" customFormat="1" x14ac:dyDescent="0.25">
      <c r="A176" s="93"/>
      <c r="C176" s="64"/>
    </row>
    <row r="177" spans="1:3" s="1" customFormat="1" x14ac:dyDescent="0.25">
      <c r="A177" s="93"/>
      <c r="C177" s="64"/>
    </row>
    <row r="178" spans="1:3" s="1" customFormat="1" x14ac:dyDescent="0.25">
      <c r="A178" s="93"/>
      <c r="C178" s="64"/>
    </row>
    <row r="179" spans="1:3" s="1" customFormat="1" x14ac:dyDescent="0.25">
      <c r="A179" s="93"/>
      <c r="C179" s="64"/>
    </row>
    <row r="180" spans="1:3" s="1" customFormat="1" x14ac:dyDescent="0.25">
      <c r="A180" s="93"/>
      <c r="C180" s="64"/>
    </row>
    <row r="181" spans="1:3" s="1" customFormat="1" x14ac:dyDescent="0.25">
      <c r="A181" s="93"/>
      <c r="C181" s="64"/>
    </row>
    <row r="182" spans="1:3" s="1" customFormat="1" x14ac:dyDescent="0.25">
      <c r="A182" s="93"/>
      <c r="C182" s="64"/>
    </row>
    <row r="183" spans="1:3" s="1" customFormat="1" x14ac:dyDescent="0.25">
      <c r="A183" s="93"/>
      <c r="C183" s="64"/>
    </row>
    <row r="184" spans="1:3" s="1" customFormat="1" x14ac:dyDescent="0.25">
      <c r="A184" s="93"/>
      <c r="C184" s="64"/>
    </row>
    <row r="185" spans="1:3" s="1" customFormat="1" x14ac:dyDescent="0.25">
      <c r="A185" s="93"/>
      <c r="C185" s="64"/>
    </row>
    <row r="186" spans="1:3" s="1" customFormat="1" x14ac:dyDescent="0.25">
      <c r="A186" s="93"/>
      <c r="C186" s="64"/>
    </row>
    <row r="187" spans="1:3" s="1" customFormat="1" x14ac:dyDescent="0.25">
      <c r="A187" s="93"/>
      <c r="C187" s="64"/>
    </row>
    <row r="188" spans="1:3" s="1" customFormat="1" x14ac:dyDescent="0.25">
      <c r="A188" s="93"/>
      <c r="C188" s="64"/>
    </row>
    <row r="189" spans="1:3" s="1" customFormat="1" x14ac:dyDescent="0.25">
      <c r="A189" s="93"/>
      <c r="C189" s="64"/>
    </row>
    <row r="190" spans="1:3" s="1" customFormat="1" x14ac:dyDescent="0.25">
      <c r="A190" s="93"/>
      <c r="C190" s="64"/>
    </row>
    <row r="191" spans="1:3" s="1" customFormat="1" x14ac:dyDescent="0.25">
      <c r="A191" s="93"/>
      <c r="C191" s="64"/>
    </row>
    <row r="192" spans="1:3" s="1" customFormat="1" x14ac:dyDescent="0.25">
      <c r="A192" s="93"/>
      <c r="C192" s="64"/>
    </row>
    <row r="193" spans="1:3" s="1" customFormat="1" x14ac:dyDescent="0.25">
      <c r="A193" s="93"/>
      <c r="C193" s="64"/>
    </row>
    <row r="194" spans="1:3" s="1" customFormat="1" x14ac:dyDescent="0.25">
      <c r="A194" s="93"/>
      <c r="C194" s="64"/>
    </row>
    <row r="195" spans="1:3" s="1" customFormat="1" x14ac:dyDescent="0.25">
      <c r="A195" s="93"/>
      <c r="C195" s="64"/>
    </row>
    <row r="196" spans="1:3" s="1" customFormat="1" x14ac:dyDescent="0.25">
      <c r="A196" s="93"/>
      <c r="C196" s="64"/>
    </row>
    <row r="197" spans="1:3" s="1" customFormat="1" x14ac:dyDescent="0.25">
      <c r="A197" s="93"/>
      <c r="C197" s="64"/>
    </row>
    <row r="198" spans="1:3" s="1" customFormat="1" x14ac:dyDescent="0.25">
      <c r="A198" s="93"/>
      <c r="C198" s="64"/>
    </row>
    <row r="199" spans="1:3" s="1" customFormat="1" x14ac:dyDescent="0.25">
      <c r="A199" s="93"/>
      <c r="C199" s="64"/>
    </row>
    <row r="200" spans="1:3" s="1" customFormat="1" x14ac:dyDescent="0.25">
      <c r="A200" s="93"/>
      <c r="C200" s="64"/>
    </row>
    <row r="201" spans="1:3" s="1" customFormat="1" x14ac:dyDescent="0.25">
      <c r="A201" s="93"/>
      <c r="C201" s="64"/>
    </row>
    <row r="202" spans="1:3" s="1" customFormat="1" x14ac:dyDescent="0.25">
      <c r="A202" s="93"/>
      <c r="C202" s="64"/>
    </row>
    <row r="203" spans="1:3" s="1" customFormat="1" x14ac:dyDescent="0.25">
      <c r="A203" s="93"/>
      <c r="C203" s="64"/>
    </row>
    <row r="204" spans="1:3" s="1" customFormat="1" x14ac:dyDescent="0.25">
      <c r="A204" s="93"/>
      <c r="C204" s="64"/>
    </row>
    <row r="205" spans="1:3" s="1" customFormat="1" x14ac:dyDescent="0.25">
      <c r="A205" s="93"/>
      <c r="C205" s="64"/>
    </row>
    <row r="206" spans="1:3" s="1" customFormat="1" x14ac:dyDescent="0.25">
      <c r="A206" s="93"/>
      <c r="C206" s="64"/>
    </row>
    <row r="207" spans="1:3" s="1" customFormat="1" x14ac:dyDescent="0.25">
      <c r="A207" s="93"/>
      <c r="C207" s="64"/>
    </row>
    <row r="208" spans="1:3" s="1" customFormat="1" x14ac:dyDescent="0.25">
      <c r="A208" s="93"/>
      <c r="C208" s="64"/>
    </row>
    <row r="209" spans="1:3" s="1" customFormat="1" x14ac:dyDescent="0.25">
      <c r="A209" s="93"/>
      <c r="C209" s="64"/>
    </row>
    <row r="210" spans="1:3" s="1" customFormat="1" x14ac:dyDescent="0.25">
      <c r="A210" s="93"/>
      <c r="C210" s="64"/>
    </row>
    <row r="211" spans="1:3" s="1" customFormat="1" x14ac:dyDescent="0.25">
      <c r="A211" s="93"/>
      <c r="C211" s="64"/>
    </row>
    <row r="212" spans="1:3" s="1" customFormat="1" x14ac:dyDescent="0.25">
      <c r="A212" s="93"/>
      <c r="C212" s="64"/>
    </row>
    <row r="213" spans="1:3" s="1" customFormat="1" x14ac:dyDescent="0.25">
      <c r="A213" s="93"/>
      <c r="C213" s="64"/>
    </row>
    <row r="214" spans="1:3" s="1" customFormat="1" x14ac:dyDescent="0.25">
      <c r="A214" s="93"/>
      <c r="C214" s="64"/>
    </row>
    <row r="215" spans="1:3" s="1" customFormat="1" x14ac:dyDescent="0.25">
      <c r="A215" s="93"/>
      <c r="C215" s="64"/>
    </row>
    <row r="216" spans="1:3" s="1" customFormat="1" x14ac:dyDescent="0.25">
      <c r="A216" s="93"/>
      <c r="C216" s="64"/>
    </row>
    <row r="217" spans="1:3" s="1" customFormat="1" x14ac:dyDescent="0.25">
      <c r="A217" s="93"/>
      <c r="C217" s="64"/>
    </row>
    <row r="218" spans="1:3" s="1" customFormat="1" x14ac:dyDescent="0.25">
      <c r="A218" s="93"/>
      <c r="C218" s="64"/>
    </row>
    <row r="219" spans="1:3" s="1" customFormat="1" x14ac:dyDescent="0.25">
      <c r="A219" s="93"/>
      <c r="C219" s="64"/>
    </row>
    <row r="220" spans="1:3" s="1" customFormat="1" x14ac:dyDescent="0.25">
      <c r="A220" s="93"/>
      <c r="C220" s="64"/>
    </row>
    <row r="221" spans="1:3" s="1" customFormat="1" x14ac:dyDescent="0.25">
      <c r="A221" s="93"/>
      <c r="C221" s="64"/>
    </row>
    <row r="222" spans="1:3" s="1" customFormat="1" x14ac:dyDescent="0.25">
      <c r="A222" s="93"/>
      <c r="C222" s="64"/>
    </row>
    <row r="223" spans="1:3" s="1" customFormat="1" x14ac:dyDescent="0.25">
      <c r="A223" s="93"/>
      <c r="C223" s="64"/>
    </row>
    <row r="224" spans="1:3" s="1" customFormat="1" x14ac:dyDescent="0.25">
      <c r="A224" s="93"/>
      <c r="C224" s="64"/>
    </row>
    <row r="225" spans="1:3" s="1" customFormat="1" x14ac:dyDescent="0.25">
      <c r="A225" s="93"/>
      <c r="C225" s="64"/>
    </row>
    <row r="226" spans="1:3" s="1" customFormat="1" x14ac:dyDescent="0.25">
      <c r="A226" s="93"/>
      <c r="C226" s="64"/>
    </row>
    <row r="227" spans="1:3" s="1" customFormat="1" x14ac:dyDescent="0.25">
      <c r="A227" s="93"/>
      <c r="C227" s="64"/>
    </row>
    <row r="228" spans="1:3" s="1" customFormat="1" x14ac:dyDescent="0.25">
      <c r="A228" s="93"/>
      <c r="C228" s="64"/>
    </row>
    <row r="229" spans="1:3" s="1" customFormat="1" x14ac:dyDescent="0.25">
      <c r="A229" s="93"/>
      <c r="C229" s="64"/>
    </row>
    <row r="230" spans="1:3" s="1" customFormat="1" x14ac:dyDescent="0.25">
      <c r="A230" s="93"/>
      <c r="C230" s="64"/>
    </row>
    <row r="231" spans="1:3" s="1" customFormat="1" x14ac:dyDescent="0.25">
      <c r="A231" s="93"/>
      <c r="C231" s="64"/>
    </row>
    <row r="232" spans="1:3" s="1" customFormat="1" x14ac:dyDescent="0.25">
      <c r="A232" s="93"/>
      <c r="C232" s="64"/>
    </row>
    <row r="233" spans="1:3" s="1" customFormat="1" x14ac:dyDescent="0.25">
      <c r="A233" s="93"/>
      <c r="C233" s="64"/>
    </row>
    <row r="234" spans="1:3" s="1" customFormat="1" x14ac:dyDescent="0.25">
      <c r="A234" s="93"/>
      <c r="C234" s="64"/>
    </row>
    <row r="235" spans="1:3" s="1" customFormat="1" x14ac:dyDescent="0.25">
      <c r="A235" s="93"/>
      <c r="C235" s="64"/>
    </row>
    <row r="236" spans="1:3" s="1" customFormat="1" x14ac:dyDescent="0.25">
      <c r="A236" s="93"/>
      <c r="C236" s="64"/>
    </row>
    <row r="237" spans="1:3" s="1" customFormat="1" x14ac:dyDescent="0.25">
      <c r="A237" s="93"/>
      <c r="C237" s="64"/>
    </row>
    <row r="238" spans="1:3" s="1" customFormat="1" x14ac:dyDescent="0.25">
      <c r="A238" s="93"/>
      <c r="C238" s="64"/>
    </row>
    <row r="239" spans="1:3" s="1" customFormat="1" x14ac:dyDescent="0.25">
      <c r="A239" s="93"/>
      <c r="C239" s="64"/>
    </row>
    <row r="240" spans="1:3" s="1" customFormat="1" x14ac:dyDescent="0.25">
      <c r="A240" s="93"/>
      <c r="C240" s="64"/>
    </row>
    <row r="241" spans="1:3" s="1" customFormat="1" x14ac:dyDescent="0.25">
      <c r="A241" s="93"/>
      <c r="C241" s="64"/>
    </row>
    <row r="242" spans="1:3" s="1" customFormat="1" x14ac:dyDescent="0.25">
      <c r="A242" s="93"/>
      <c r="C242" s="64"/>
    </row>
    <row r="243" spans="1:3" s="1" customFormat="1" x14ac:dyDescent="0.25">
      <c r="A243" s="93"/>
      <c r="C243" s="64"/>
    </row>
    <row r="244" spans="1:3" s="1" customFormat="1" x14ac:dyDescent="0.25">
      <c r="A244" s="93"/>
      <c r="C244" s="64"/>
    </row>
    <row r="245" spans="1:3" s="1" customFormat="1" x14ac:dyDescent="0.25">
      <c r="A245" s="93"/>
      <c r="C245" s="64"/>
    </row>
    <row r="246" spans="1:3" s="1" customFormat="1" x14ac:dyDescent="0.25">
      <c r="A246" s="93"/>
      <c r="C246" s="64"/>
    </row>
    <row r="247" spans="1:3" s="1" customFormat="1" x14ac:dyDescent="0.25">
      <c r="A247" s="93"/>
      <c r="C247" s="64"/>
    </row>
    <row r="248" spans="1:3" s="1" customFormat="1" x14ac:dyDescent="0.25">
      <c r="A248" s="93"/>
      <c r="C248" s="64"/>
    </row>
    <row r="249" spans="1:3" s="1" customFormat="1" x14ac:dyDescent="0.25">
      <c r="A249" s="93"/>
      <c r="C249" s="64"/>
    </row>
    <row r="250" spans="1:3" s="1" customFormat="1" x14ac:dyDescent="0.25">
      <c r="A250" s="93"/>
      <c r="C250" s="64"/>
    </row>
    <row r="251" spans="1:3" s="1" customFormat="1" x14ac:dyDescent="0.25">
      <c r="A251" s="93"/>
      <c r="C251" s="64"/>
    </row>
    <row r="252" spans="1:3" s="1" customFormat="1" x14ac:dyDescent="0.25">
      <c r="A252" s="93"/>
      <c r="C252" s="64"/>
    </row>
    <row r="253" spans="1:3" s="1" customFormat="1" x14ac:dyDescent="0.25">
      <c r="A253" s="93"/>
      <c r="C253" s="64"/>
    </row>
    <row r="254" spans="1:3" s="1" customFormat="1" x14ac:dyDescent="0.25">
      <c r="A254" s="93"/>
      <c r="C254" s="64"/>
    </row>
    <row r="255" spans="1:3" s="1" customFormat="1" x14ac:dyDescent="0.25">
      <c r="A255" s="93"/>
      <c r="C255" s="64"/>
    </row>
    <row r="256" spans="1:3" s="1" customFormat="1" x14ac:dyDescent="0.25">
      <c r="A256" s="93"/>
      <c r="C256" s="64"/>
    </row>
    <row r="257" spans="1:3" s="1" customFormat="1" x14ac:dyDescent="0.25">
      <c r="A257" s="93"/>
      <c r="C257" s="64"/>
    </row>
    <row r="258" spans="1:3" s="1" customFormat="1" x14ac:dyDescent="0.25">
      <c r="A258" s="93"/>
      <c r="C258" s="64"/>
    </row>
    <row r="259" spans="1:3" s="1" customFormat="1" x14ac:dyDescent="0.25">
      <c r="A259" s="93"/>
      <c r="C259" s="64"/>
    </row>
    <row r="260" spans="1:3" s="1" customFormat="1" x14ac:dyDescent="0.25">
      <c r="A260" s="93"/>
      <c r="C260" s="64"/>
    </row>
    <row r="261" spans="1:3" s="1" customFormat="1" x14ac:dyDescent="0.25">
      <c r="A261" s="93"/>
      <c r="C261" s="64"/>
    </row>
    <row r="262" spans="1:3" s="1" customFormat="1" x14ac:dyDescent="0.25">
      <c r="A262" s="93"/>
      <c r="C262" s="64"/>
    </row>
    <row r="263" spans="1:3" s="1" customFormat="1" x14ac:dyDescent="0.25">
      <c r="A263" s="93"/>
      <c r="C263" s="64"/>
    </row>
    <row r="264" spans="1:3" s="1" customFormat="1" x14ac:dyDescent="0.25">
      <c r="A264" s="93"/>
      <c r="C264" s="64"/>
    </row>
    <row r="265" spans="1:3" s="1" customFormat="1" x14ac:dyDescent="0.25">
      <c r="A265" s="93"/>
      <c r="C265" s="64"/>
    </row>
    <row r="266" spans="1:3" s="1" customFormat="1" x14ac:dyDescent="0.25">
      <c r="A266" s="93"/>
      <c r="C266" s="64"/>
    </row>
    <row r="267" spans="1:3" s="1" customFormat="1" x14ac:dyDescent="0.25">
      <c r="A267" s="93"/>
      <c r="C267" s="64"/>
    </row>
    <row r="268" spans="1:3" s="1" customFormat="1" x14ac:dyDescent="0.25">
      <c r="A268" s="93"/>
      <c r="C268" s="64"/>
    </row>
    <row r="269" spans="1:3" s="1" customFormat="1" x14ac:dyDescent="0.25">
      <c r="A269" s="93"/>
      <c r="C269" s="64"/>
    </row>
    <row r="270" spans="1:3" s="1" customFormat="1" x14ac:dyDescent="0.25">
      <c r="A270" s="93"/>
      <c r="C270" s="64"/>
    </row>
    <row r="271" spans="1:3" s="1" customFormat="1" x14ac:dyDescent="0.25">
      <c r="A271" s="93"/>
      <c r="C271" s="64"/>
    </row>
    <row r="272" spans="1:3" s="1" customFormat="1" x14ac:dyDescent="0.25">
      <c r="A272" s="93"/>
      <c r="C272" s="64"/>
    </row>
    <row r="273" spans="1:3" s="1" customFormat="1" x14ac:dyDescent="0.25">
      <c r="A273" s="93"/>
      <c r="C273" s="64"/>
    </row>
    <row r="274" spans="1:3" s="1" customFormat="1" x14ac:dyDescent="0.25">
      <c r="A274" s="93"/>
      <c r="C274" s="64"/>
    </row>
    <row r="275" spans="1:3" s="1" customFormat="1" x14ac:dyDescent="0.25">
      <c r="A275" s="93"/>
      <c r="C275" s="64"/>
    </row>
    <row r="276" spans="1:3" s="1" customFormat="1" x14ac:dyDescent="0.25">
      <c r="A276" s="93"/>
      <c r="C276" s="64"/>
    </row>
    <row r="277" spans="1:3" s="1" customFormat="1" x14ac:dyDescent="0.25">
      <c r="A277" s="93"/>
      <c r="C277" s="64"/>
    </row>
    <row r="278" spans="1:3" s="1" customFormat="1" x14ac:dyDescent="0.25">
      <c r="A278" s="93"/>
      <c r="C278" s="64"/>
    </row>
    <row r="279" spans="1:3" s="1" customFormat="1" x14ac:dyDescent="0.25">
      <c r="A279" s="93"/>
      <c r="C279" s="64"/>
    </row>
    <row r="280" spans="1:3" s="1" customFormat="1" x14ac:dyDescent="0.25">
      <c r="A280" s="93"/>
      <c r="C280" s="64"/>
    </row>
    <row r="281" spans="1:3" s="1" customFormat="1" x14ac:dyDescent="0.25">
      <c r="A281" s="93"/>
      <c r="C281" s="64"/>
    </row>
    <row r="282" spans="1:3" s="1" customFormat="1" x14ac:dyDescent="0.25">
      <c r="A282" s="93"/>
      <c r="C282" s="64"/>
    </row>
    <row r="283" spans="1:3" s="1" customFormat="1" x14ac:dyDescent="0.25">
      <c r="A283" s="93"/>
      <c r="C283" s="64"/>
    </row>
    <row r="284" spans="1:3" s="1" customFormat="1" x14ac:dyDescent="0.25">
      <c r="A284" s="93"/>
      <c r="C284" s="64"/>
    </row>
    <row r="285" spans="1:3" s="1" customFormat="1" x14ac:dyDescent="0.25">
      <c r="A285" s="93"/>
      <c r="C285" s="64"/>
    </row>
    <row r="286" spans="1:3" s="1" customFormat="1" x14ac:dyDescent="0.25">
      <c r="A286" s="93"/>
      <c r="C286" s="64"/>
    </row>
    <row r="287" spans="1:3" s="1" customFormat="1" x14ac:dyDescent="0.25">
      <c r="A287" s="93"/>
      <c r="C287" s="64"/>
    </row>
    <row r="288" spans="1:3" s="1" customFormat="1" x14ac:dyDescent="0.25">
      <c r="A288" s="93"/>
      <c r="C288" s="64"/>
    </row>
    <row r="289" spans="1:3" s="1" customFormat="1" x14ac:dyDescent="0.25">
      <c r="A289" s="93"/>
      <c r="C289" s="64"/>
    </row>
    <row r="290" spans="1:3" s="1" customFormat="1" x14ac:dyDescent="0.25">
      <c r="A290" s="93"/>
      <c r="C290" s="64"/>
    </row>
    <row r="291" spans="1:3" s="1" customFormat="1" x14ac:dyDescent="0.25">
      <c r="A291" s="93"/>
      <c r="C291" s="64"/>
    </row>
    <row r="292" spans="1:3" s="1" customFormat="1" x14ac:dyDescent="0.25">
      <c r="A292" s="93"/>
      <c r="C292" s="64"/>
    </row>
    <row r="293" spans="1:3" s="1" customFormat="1" x14ac:dyDescent="0.25">
      <c r="A293" s="93"/>
      <c r="C293" s="64"/>
    </row>
    <row r="294" spans="1:3" s="1" customFormat="1" x14ac:dyDescent="0.25">
      <c r="A294" s="93"/>
      <c r="C294" s="64"/>
    </row>
    <row r="295" spans="1:3" s="1" customFormat="1" x14ac:dyDescent="0.25">
      <c r="A295" s="93"/>
      <c r="C295" s="64"/>
    </row>
    <row r="296" spans="1:3" s="1" customFormat="1" x14ac:dyDescent="0.25">
      <c r="A296" s="93"/>
      <c r="C296" s="64"/>
    </row>
    <row r="297" spans="1:3" s="1" customFormat="1" x14ac:dyDescent="0.25">
      <c r="A297" s="93"/>
      <c r="C297" s="64"/>
    </row>
    <row r="298" spans="1:3" s="1" customFormat="1" x14ac:dyDescent="0.25">
      <c r="A298" s="93"/>
      <c r="C298" s="64"/>
    </row>
    <row r="299" spans="1:3" s="1" customFormat="1" x14ac:dyDescent="0.25">
      <c r="A299" s="93"/>
      <c r="C299" s="64"/>
    </row>
    <row r="300" spans="1:3" s="1" customFormat="1" x14ac:dyDescent="0.25">
      <c r="A300" s="93"/>
      <c r="C300" s="64"/>
    </row>
    <row r="301" spans="1:3" s="1" customFormat="1" x14ac:dyDescent="0.25">
      <c r="A301" s="93"/>
      <c r="C301" s="64"/>
    </row>
    <row r="302" spans="1:3" s="1" customFormat="1" x14ac:dyDescent="0.25">
      <c r="A302" s="93"/>
      <c r="C302" s="64"/>
    </row>
    <row r="303" spans="1:3" s="1" customFormat="1" x14ac:dyDescent="0.25">
      <c r="A303" s="93"/>
      <c r="C303" s="64"/>
    </row>
    <row r="304" spans="1:3" s="1" customFormat="1" x14ac:dyDescent="0.25">
      <c r="A304" s="93"/>
      <c r="C304" s="64"/>
    </row>
    <row r="305" spans="1:3" s="1" customFormat="1" x14ac:dyDescent="0.25">
      <c r="A305" s="93"/>
      <c r="C305" s="64"/>
    </row>
    <row r="306" spans="1:3" s="1" customFormat="1" x14ac:dyDescent="0.25">
      <c r="A306" s="93"/>
      <c r="C306" s="64"/>
    </row>
    <row r="307" spans="1:3" s="1" customFormat="1" x14ac:dyDescent="0.25">
      <c r="A307" s="93"/>
      <c r="C307" s="64"/>
    </row>
    <row r="308" spans="1:3" s="1" customFormat="1" x14ac:dyDescent="0.25">
      <c r="A308" s="93"/>
      <c r="C308" s="64"/>
    </row>
    <row r="309" spans="1:3" s="1" customFormat="1" x14ac:dyDescent="0.25">
      <c r="A309" s="93"/>
      <c r="C309" s="64"/>
    </row>
    <row r="310" spans="1:3" s="1" customFormat="1" x14ac:dyDescent="0.25">
      <c r="A310" s="93"/>
      <c r="C310" s="64"/>
    </row>
    <row r="311" spans="1:3" s="1" customFormat="1" x14ac:dyDescent="0.25">
      <c r="A311" s="93"/>
      <c r="C311" s="64"/>
    </row>
    <row r="312" spans="1:3" s="1" customFormat="1" x14ac:dyDescent="0.25">
      <c r="A312" s="93"/>
      <c r="C312" s="64"/>
    </row>
    <row r="313" spans="1:3" s="1" customFormat="1" x14ac:dyDescent="0.25">
      <c r="A313" s="93"/>
      <c r="C313" s="64"/>
    </row>
    <row r="314" spans="1:3" s="1" customFormat="1" x14ac:dyDescent="0.25">
      <c r="A314" s="93"/>
      <c r="C314" s="64"/>
    </row>
    <row r="315" spans="1:3" s="1" customFormat="1" x14ac:dyDescent="0.25">
      <c r="A315" s="93"/>
      <c r="C315" s="64"/>
    </row>
    <row r="316" spans="1:3" s="1" customFormat="1" x14ac:dyDescent="0.25">
      <c r="A316" s="93"/>
      <c r="C316" s="64"/>
    </row>
    <row r="317" spans="1:3" s="1" customFormat="1" x14ac:dyDescent="0.25">
      <c r="A317" s="93"/>
      <c r="C317" s="64"/>
    </row>
    <row r="318" spans="1:3" s="1" customFormat="1" x14ac:dyDescent="0.25">
      <c r="A318" s="93"/>
      <c r="C318" s="64"/>
    </row>
    <row r="319" spans="1:3" s="1" customFormat="1" x14ac:dyDescent="0.25">
      <c r="A319" s="93"/>
      <c r="C319" s="64"/>
    </row>
    <row r="320" spans="1:3" s="1" customFormat="1" x14ac:dyDescent="0.25">
      <c r="A320" s="93"/>
      <c r="C320" s="64"/>
    </row>
    <row r="321" spans="1:3" s="1" customFormat="1" x14ac:dyDescent="0.25">
      <c r="A321" s="93"/>
      <c r="C321" s="64"/>
    </row>
    <row r="322" spans="1:3" s="1" customFormat="1" x14ac:dyDescent="0.25">
      <c r="A322" s="93"/>
      <c r="C322" s="64"/>
    </row>
    <row r="323" spans="1:3" s="1" customFormat="1" x14ac:dyDescent="0.25">
      <c r="A323" s="93"/>
      <c r="C323" s="64"/>
    </row>
    <row r="324" spans="1:3" s="1" customFormat="1" x14ac:dyDescent="0.25">
      <c r="A324" s="93"/>
      <c r="C324" s="64"/>
    </row>
    <row r="325" spans="1:3" s="1" customFormat="1" x14ac:dyDescent="0.25">
      <c r="A325" s="93"/>
      <c r="C325" s="64"/>
    </row>
    <row r="326" spans="1:3" s="1" customFormat="1" x14ac:dyDescent="0.25">
      <c r="A326" s="93"/>
      <c r="C326" s="64"/>
    </row>
    <row r="327" spans="1:3" s="1" customFormat="1" x14ac:dyDescent="0.25">
      <c r="A327" s="93"/>
      <c r="C327" s="64"/>
    </row>
    <row r="328" spans="1:3" s="1" customFormat="1" x14ac:dyDescent="0.25">
      <c r="A328" s="93"/>
      <c r="C328" s="64"/>
    </row>
    <row r="329" spans="1:3" s="1" customFormat="1" x14ac:dyDescent="0.25">
      <c r="A329" s="93"/>
      <c r="C329" s="64"/>
    </row>
    <row r="330" spans="1:3" s="1" customFormat="1" x14ac:dyDescent="0.25">
      <c r="A330" s="93"/>
      <c r="C330" s="64"/>
    </row>
    <row r="331" spans="1:3" s="1" customFormat="1" x14ac:dyDescent="0.25">
      <c r="A331" s="93"/>
      <c r="C331" s="64"/>
    </row>
    <row r="332" spans="1:3" s="1" customFormat="1" x14ac:dyDescent="0.25">
      <c r="A332" s="93"/>
      <c r="C332" s="64"/>
    </row>
    <row r="333" spans="1:3" s="1" customFormat="1" x14ac:dyDescent="0.25">
      <c r="A333" s="93"/>
      <c r="C333" s="64"/>
    </row>
    <row r="334" spans="1:3" s="1" customFormat="1" x14ac:dyDescent="0.25">
      <c r="A334" s="93"/>
      <c r="C334" s="64"/>
    </row>
    <row r="335" spans="1:3" s="1" customFormat="1" x14ac:dyDescent="0.25">
      <c r="A335" s="93"/>
      <c r="C335" s="64"/>
    </row>
    <row r="336" spans="1:3" s="1" customFormat="1" x14ac:dyDescent="0.25">
      <c r="A336" s="93"/>
      <c r="C336" s="64"/>
    </row>
    <row r="337" spans="1:3" s="1" customFormat="1" x14ac:dyDescent="0.25">
      <c r="A337" s="93"/>
      <c r="C337" s="64"/>
    </row>
    <row r="338" spans="1:3" s="1" customFormat="1" x14ac:dyDescent="0.25">
      <c r="A338" s="93"/>
      <c r="C338" s="64"/>
    </row>
    <row r="339" spans="1:3" s="1" customFormat="1" x14ac:dyDescent="0.25">
      <c r="A339" s="93"/>
      <c r="C339" s="64"/>
    </row>
    <row r="340" spans="1:3" s="1" customFormat="1" x14ac:dyDescent="0.25">
      <c r="A340" s="93"/>
      <c r="C340" s="64"/>
    </row>
    <row r="341" spans="1:3" s="1" customFormat="1" x14ac:dyDescent="0.25">
      <c r="A341" s="93"/>
      <c r="C341" s="64"/>
    </row>
    <row r="342" spans="1:3" s="1" customFormat="1" x14ac:dyDescent="0.25">
      <c r="A342" s="93"/>
      <c r="C342" s="64"/>
    </row>
    <row r="343" spans="1:3" s="1" customFormat="1" x14ac:dyDescent="0.25">
      <c r="A343" s="93"/>
      <c r="C343" s="64"/>
    </row>
    <row r="344" spans="1:3" s="1" customFormat="1" x14ac:dyDescent="0.25">
      <c r="A344" s="93"/>
      <c r="C344" s="64"/>
    </row>
    <row r="345" spans="1:3" s="1" customFormat="1" x14ac:dyDescent="0.25">
      <c r="A345" s="93"/>
      <c r="C345" s="64"/>
    </row>
    <row r="346" spans="1:3" s="1" customFormat="1" x14ac:dyDescent="0.25">
      <c r="A346" s="93"/>
      <c r="C346" s="64"/>
    </row>
    <row r="347" spans="1:3" s="1" customFormat="1" x14ac:dyDescent="0.25">
      <c r="A347" s="93"/>
      <c r="C347" s="64"/>
    </row>
    <row r="348" spans="1:3" s="1" customFormat="1" x14ac:dyDescent="0.25">
      <c r="A348" s="93"/>
      <c r="C348" s="64"/>
    </row>
    <row r="349" spans="1:3" s="1" customFormat="1" x14ac:dyDescent="0.25">
      <c r="A349" s="93"/>
      <c r="C349" s="64"/>
    </row>
    <row r="350" spans="1:3" s="1" customFormat="1" x14ac:dyDescent="0.25">
      <c r="A350" s="93"/>
      <c r="C350" s="64"/>
    </row>
    <row r="351" spans="1:3" s="1" customFormat="1" x14ac:dyDescent="0.25">
      <c r="A351" s="93"/>
      <c r="C351" s="64"/>
    </row>
    <row r="352" spans="1:3" s="1" customFormat="1" x14ac:dyDescent="0.25">
      <c r="A352" s="93"/>
      <c r="C352" s="64"/>
    </row>
    <row r="353" spans="1:3" s="1" customFormat="1" x14ac:dyDescent="0.25">
      <c r="A353" s="93"/>
      <c r="C353" s="64"/>
    </row>
    <row r="354" spans="1:3" s="1" customFormat="1" x14ac:dyDescent="0.25">
      <c r="A354" s="93"/>
      <c r="C354" s="64"/>
    </row>
    <row r="355" spans="1:3" s="1" customFormat="1" x14ac:dyDescent="0.25">
      <c r="A355" s="93"/>
      <c r="C355" s="64"/>
    </row>
    <row r="356" spans="1:3" s="1" customFormat="1" x14ac:dyDescent="0.25">
      <c r="A356" s="93"/>
      <c r="C356" s="64"/>
    </row>
    <row r="357" spans="1:3" s="1" customFormat="1" x14ac:dyDescent="0.25">
      <c r="A357" s="93"/>
      <c r="C357" s="64"/>
    </row>
    <row r="358" spans="1:3" s="1" customFormat="1" x14ac:dyDescent="0.25">
      <c r="A358" s="93"/>
      <c r="C358" s="64"/>
    </row>
    <row r="359" spans="1:3" s="1" customFormat="1" x14ac:dyDescent="0.25">
      <c r="A359" s="93"/>
      <c r="C359" s="64"/>
    </row>
    <row r="360" spans="1:3" s="1" customFormat="1" x14ac:dyDescent="0.25">
      <c r="A360" s="93"/>
      <c r="C360" s="64"/>
    </row>
    <row r="361" spans="1:3" s="1" customFormat="1" x14ac:dyDescent="0.25">
      <c r="A361" s="93"/>
      <c r="C361" s="64"/>
    </row>
    <row r="362" spans="1:3" s="1" customFormat="1" x14ac:dyDescent="0.25">
      <c r="A362" s="93"/>
      <c r="C362" s="64"/>
    </row>
    <row r="363" spans="1:3" s="1" customFormat="1" x14ac:dyDescent="0.25">
      <c r="A363" s="93"/>
      <c r="C363" s="64"/>
    </row>
    <row r="364" spans="1:3" s="1" customFormat="1" x14ac:dyDescent="0.25">
      <c r="A364" s="93"/>
      <c r="C364" s="64"/>
    </row>
    <row r="365" spans="1:3" s="1" customFormat="1" x14ac:dyDescent="0.25">
      <c r="A365" s="93"/>
      <c r="C365" s="64"/>
    </row>
    <row r="366" spans="1:3" s="1" customFormat="1" x14ac:dyDescent="0.25">
      <c r="A366" s="93"/>
      <c r="C366" s="64"/>
    </row>
    <row r="367" spans="1:3" s="1" customFormat="1" x14ac:dyDescent="0.25">
      <c r="A367" s="93"/>
      <c r="C367" s="64"/>
    </row>
    <row r="368" spans="1:3" s="1" customFormat="1" x14ac:dyDescent="0.25">
      <c r="A368" s="93"/>
      <c r="C368" s="64"/>
    </row>
    <row r="369" spans="1:3" s="1" customFormat="1" x14ac:dyDescent="0.25">
      <c r="A369" s="93"/>
      <c r="C369" s="64"/>
    </row>
    <row r="370" spans="1:3" s="1" customFormat="1" x14ac:dyDescent="0.25">
      <c r="A370" s="93"/>
      <c r="C370" s="64"/>
    </row>
    <row r="371" spans="1:3" s="1" customFormat="1" x14ac:dyDescent="0.25">
      <c r="A371" s="93"/>
      <c r="C371" s="64"/>
    </row>
    <row r="372" spans="1:3" s="1" customFormat="1" x14ac:dyDescent="0.25">
      <c r="A372" s="93"/>
      <c r="C372" s="64"/>
    </row>
    <row r="373" spans="1:3" s="1" customFormat="1" x14ac:dyDescent="0.25">
      <c r="A373" s="93"/>
      <c r="C373" s="64"/>
    </row>
    <row r="374" spans="1:3" s="1" customFormat="1" x14ac:dyDescent="0.25">
      <c r="A374" s="93"/>
      <c r="C374" s="64"/>
    </row>
    <row r="375" spans="1:3" s="1" customFormat="1" x14ac:dyDescent="0.25">
      <c r="A375" s="93"/>
      <c r="C375" s="64"/>
    </row>
    <row r="376" spans="1:3" s="1" customFormat="1" x14ac:dyDescent="0.25">
      <c r="A376" s="93"/>
      <c r="C376" s="64"/>
    </row>
    <row r="377" spans="1:3" s="1" customFormat="1" x14ac:dyDescent="0.25">
      <c r="A377" s="93"/>
      <c r="C377" s="64"/>
    </row>
    <row r="378" spans="1:3" s="1" customFormat="1" x14ac:dyDescent="0.25">
      <c r="A378" s="93"/>
      <c r="C378" s="64"/>
    </row>
    <row r="379" spans="1:3" s="1" customFormat="1" x14ac:dyDescent="0.25">
      <c r="A379" s="93"/>
      <c r="C379" s="64"/>
    </row>
    <row r="380" spans="1:3" s="1" customFormat="1" x14ac:dyDescent="0.25">
      <c r="A380" s="93"/>
      <c r="C380" s="64"/>
    </row>
    <row r="381" spans="1:3" s="1" customFormat="1" x14ac:dyDescent="0.25">
      <c r="A381" s="93"/>
      <c r="C381" s="64"/>
    </row>
    <row r="382" spans="1:3" s="1" customFormat="1" x14ac:dyDescent="0.25">
      <c r="A382" s="93"/>
      <c r="C382" s="64"/>
    </row>
    <row r="383" spans="1:3" s="1" customFormat="1" x14ac:dyDescent="0.25">
      <c r="A383" s="93"/>
      <c r="C383" s="64"/>
    </row>
    <row r="384" spans="1:3" s="1" customFormat="1" x14ac:dyDescent="0.25">
      <c r="A384" s="93"/>
      <c r="C384" s="64"/>
    </row>
    <row r="385" spans="1:3" s="1" customFormat="1" x14ac:dyDescent="0.25">
      <c r="A385" s="93"/>
      <c r="C385" s="64"/>
    </row>
    <row r="386" spans="1:3" s="1" customFormat="1" x14ac:dyDescent="0.25">
      <c r="A386" s="93"/>
      <c r="C386" s="64"/>
    </row>
    <row r="387" spans="1:3" s="1" customFormat="1" x14ac:dyDescent="0.25">
      <c r="A387" s="93"/>
      <c r="C387" s="64"/>
    </row>
    <row r="388" spans="1:3" s="1" customFormat="1" x14ac:dyDescent="0.25">
      <c r="A388" s="93"/>
      <c r="C388" s="64"/>
    </row>
    <row r="389" spans="1:3" s="1" customFormat="1" x14ac:dyDescent="0.25">
      <c r="A389" s="93"/>
      <c r="C389" s="64"/>
    </row>
    <row r="390" spans="1:3" s="1" customFormat="1" x14ac:dyDescent="0.25">
      <c r="A390" s="93"/>
      <c r="C390" s="64"/>
    </row>
    <row r="391" spans="1:3" s="1" customFormat="1" x14ac:dyDescent="0.25">
      <c r="A391" s="93"/>
      <c r="C391" s="64"/>
    </row>
    <row r="392" spans="1:3" s="1" customFormat="1" x14ac:dyDescent="0.25">
      <c r="A392" s="93"/>
      <c r="C392" s="64"/>
    </row>
    <row r="393" spans="1:3" s="1" customFormat="1" x14ac:dyDescent="0.25">
      <c r="A393" s="93"/>
      <c r="C393" s="64"/>
    </row>
    <row r="394" spans="1:3" s="1" customFormat="1" x14ac:dyDescent="0.25">
      <c r="A394" s="93"/>
      <c r="C394" s="64"/>
    </row>
    <row r="395" spans="1:3" s="1" customFormat="1" x14ac:dyDescent="0.25">
      <c r="A395" s="93"/>
      <c r="C395" s="64"/>
    </row>
    <row r="396" spans="1:3" s="1" customFormat="1" x14ac:dyDescent="0.25">
      <c r="A396" s="93"/>
      <c r="C396" s="64"/>
    </row>
    <row r="397" spans="1:3" s="1" customFormat="1" x14ac:dyDescent="0.25">
      <c r="A397" s="93"/>
      <c r="C397" s="64"/>
    </row>
    <row r="398" spans="1:3" s="1" customFormat="1" x14ac:dyDescent="0.25">
      <c r="A398" s="93"/>
      <c r="C398" s="64"/>
    </row>
    <row r="399" spans="1:3" s="1" customFormat="1" x14ac:dyDescent="0.25">
      <c r="A399" s="93"/>
      <c r="C399" s="64"/>
    </row>
    <row r="400" spans="1:3" s="1" customFormat="1" x14ac:dyDescent="0.25">
      <c r="A400" s="93"/>
      <c r="C400" s="64"/>
    </row>
    <row r="401" spans="1:3" s="1" customFormat="1" x14ac:dyDescent="0.25">
      <c r="A401" s="93"/>
      <c r="C401" s="64"/>
    </row>
    <row r="402" spans="1:3" s="1" customFormat="1" x14ac:dyDescent="0.25">
      <c r="A402" s="93"/>
      <c r="C402" s="64"/>
    </row>
    <row r="403" spans="1:3" s="1" customFormat="1" x14ac:dyDescent="0.25">
      <c r="A403" s="93"/>
      <c r="C403" s="64"/>
    </row>
    <row r="404" spans="1:3" s="1" customFormat="1" x14ac:dyDescent="0.25">
      <c r="A404" s="93"/>
      <c r="C404" s="64"/>
    </row>
    <row r="405" spans="1:3" s="1" customFormat="1" x14ac:dyDescent="0.25">
      <c r="A405" s="93"/>
      <c r="C405" s="64"/>
    </row>
    <row r="406" spans="1:3" s="1" customFormat="1" x14ac:dyDescent="0.25">
      <c r="A406" s="93"/>
      <c r="C406" s="64"/>
    </row>
    <row r="407" spans="1:3" s="1" customFormat="1" x14ac:dyDescent="0.25">
      <c r="A407" s="93"/>
      <c r="C407" s="64"/>
    </row>
    <row r="408" spans="1:3" s="1" customFormat="1" x14ac:dyDescent="0.25">
      <c r="A408" s="93"/>
      <c r="C408" s="64"/>
    </row>
    <row r="409" spans="1:3" s="1" customFormat="1" x14ac:dyDescent="0.25">
      <c r="A409" s="93"/>
      <c r="C409" s="64"/>
    </row>
    <row r="410" spans="1:3" s="1" customFormat="1" x14ac:dyDescent="0.25">
      <c r="A410" s="93"/>
      <c r="C410" s="64"/>
    </row>
    <row r="411" spans="1:3" s="1" customFormat="1" x14ac:dyDescent="0.25">
      <c r="A411" s="93"/>
      <c r="C411" s="64"/>
    </row>
    <row r="412" spans="1:3" s="1" customFormat="1" x14ac:dyDescent="0.25">
      <c r="A412" s="93"/>
      <c r="C412" s="64"/>
    </row>
    <row r="413" spans="1:3" s="1" customFormat="1" x14ac:dyDescent="0.25">
      <c r="A413" s="93"/>
      <c r="C413" s="64"/>
    </row>
    <row r="414" spans="1:3" s="1" customFormat="1" x14ac:dyDescent="0.25">
      <c r="A414" s="93"/>
      <c r="C414" s="64"/>
    </row>
    <row r="415" spans="1:3" s="1" customFormat="1" x14ac:dyDescent="0.25">
      <c r="A415" s="93"/>
      <c r="C415" s="64"/>
    </row>
    <row r="416" spans="1:3" s="1" customFormat="1" x14ac:dyDescent="0.25">
      <c r="A416" s="93"/>
      <c r="C416" s="64"/>
    </row>
    <row r="417" spans="1:3" s="1" customFormat="1" x14ac:dyDescent="0.25">
      <c r="A417" s="93"/>
      <c r="C417" s="64"/>
    </row>
    <row r="418" spans="1:3" s="1" customFormat="1" x14ac:dyDescent="0.25">
      <c r="A418" s="93"/>
      <c r="C418" s="64"/>
    </row>
    <row r="419" spans="1:3" s="1" customFormat="1" x14ac:dyDescent="0.25">
      <c r="A419" s="93"/>
      <c r="C419" s="64"/>
    </row>
    <row r="420" spans="1:3" s="1" customFormat="1" x14ac:dyDescent="0.25">
      <c r="A420" s="93"/>
      <c r="C420" s="64"/>
    </row>
    <row r="421" spans="1:3" s="1" customFormat="1" x14ac:dyDescent="0.25">
      <c r="A421" s="93"/>
      <c r="C421" s="64"/>
    </row>
    <row r="422" spans="1:3" s="1" customFormat="1" x14ac:dyDescent="0.25">
      <c r="A422" s="93"/>
      <c r="C422" s="64"/>
    </row>
    <row r="423" spans="1:3" s="1" customFormat="1" x14ac:dyDescent="0.25">
      <c r="A423" s="93"/>
      <c r="C423" s="64"/>
    </row>
    <row r="424" spans="1:3" s="1" customFormat="1" x14ac:dyDescent="0.25">
      <c r="A424" s="93"/>
      <c r="C424" s="64"/>
    </row>
    <row r="425" spans="1:3" s="1" customFormat="1" x14ac:dyDescent="0.25">
      <c r="A425" s="93"/>
      <c r="C425" s="64"/>
    </row>
    <row r="426" spans="1:3" s="1" customFormat="1" x14ac:dyDescent="0.25">
      <c r="A426" s="93"/>
      <c r="C426" s="64"/>
    </row>
    <row r="427" spans="1:3" s="1" customFormat="1" x14ac:dyDescent="0.25">
      <c r="A427" s="93"/>
      <c r="C427" s="64"/>
    </row>
    <row r="428" spans="1:3" s="1" customFormat="1" x14ac:dyDescent="0.25">
      <c r="A428" s="93"/>
      <c r="C428" s="64"/>
    </row>
    <row r="429" spans="1:3" s="1" customFormat="1" x14ac:dyDescent="0.25">
      <c r="A429" s="93"/>
      <c r="C429" s="64"/>
    </row>
    <row r="430" spans="1:3" s="1" customFormat="1" x14ac:dyDescent="0.25">
      <c r="A430" s="93"/>
      <c r="C430" s="64"/>
    </row>
    <row r="431" spans="1:3" s="1" customFormat="1" x14ac:dyDescent="0.25">
      <c r="A431" s="93"/>
      <c r="C431" s="64"/>
    </row>
    <row r="432" spans="1:3" s="1" customFormat="1" x14ac:dyDescent="0.25">
      <c r="A432" s="93"/>
      <c r="C432" s="64"/>
    </row>
    <row r="433" spans="1:3" s="1" customFormat="1" x14ac:dyDescent="0.25">
      <c r="A433" s="93"/>
      <c r="C433" s="64"/>
    </row>
    <row r="434" spans="1:3" s="1" customFormat="1" x14ac:dyDescent="0.25">
      <c r="A434" s="93"/>
      <c r="C434" s="64"/>
    </row>
    <row r="435" spans="1:3" s="1" customFormat="1" x14ac:dyDescent="0.25">
      <c r="A435" s="93"/>
      <c r="C435" s="64"/>
    </row>
    <row r="436" spans="1:3" s="1" customFormat="1" x14ac:dyDescent="0.25">
      <c r="A436" s="93"/>
      <c r="C436" s="64"/>
    </row>
    <row r="437" spans="1:3" s="1" customFormat="1" x14ac:dyDescent="0.25">
      <c r="A437" s="93"/>
      <c r="C437" s="64"/>
    </row>
    <row r="438" spans="1:3" s="1" customFormat="1" x14ac:dyDescent="0.25">
      <c r="A438" s="93"/>
      <c r="C438" s="64"/>
    </row>
    <row r="439" spans="1:3" s="1" customFormat="1" x14ac:dyDescent="0.25">
      <c r="A439" s="93"/>
      <c r="C439" s="64"/>
    </row>
    <row r="440" spans="1:3" s="1" customFormat="1" x14ac:dyDescent="0.25">
      <c r="A440" s="93"/>
      <c r="C440" s="64"/>
    </row>
    <row r="441" spans="1:3" s="1" customFormat="1" x14ac:dyDescent="0.25">
      <c r="A441" s="93"/>
      <c r="C441" s="64"/>
    </row>
    <row r="442" spans="1:3" s="1" customFormat="1" x14ac:dyDescent="0.25">
      <c r="A442" s="93"/>
      <c r="C442" s="64"/>
    </row>
    <row r="443" spans="1:3" s="1" customFormat="1" x14ac:dyDescent="0.25">
      <c r="A443" s="93"/>
      <c r="C443" s="64"/>
    </row>
    <row r="444" spans="1:3" s="1" customFormat="1" x14ac:dyDescent="0.25">
      <c r="A444" s="93"/>
      <c r="C444" s="64"/>
    </row>
    <row r="445" spans="1:3" s="1" customFormat="1" x14ac:dyDescent="0.25">
      <c r="A445" s="93"/>
      <c r="C445" s="64"/>
    </row>
    <row r="446" spans="1:3" s="1" customFormat="1" x14ac:dyDescent="0.25">
      <c r="A446" s="93"/>
      <c r="C446" s="64"/>
    </row>
    <row r="447" spans="1:3" s="1" customFormat="1" x14ac:dyDescent="0.25">
      <c r="A447" s="93"/>
      <c r="C447" s="64"/>
    </row>
    <row r="448" spans="1:3" s="1" customFormat="1" x14ac:dyDescent="0.25">
      <c r="A448" s="93"/>
      <c r="C448" s="64"/>
    </row>
    <row r="449" spans="1:4" s="1" customFormat="1" x14ac:dyDescent="0.25">
      <c r="A449" s="93"/>
      <c r="C449" s="64"/>
    </row>
    <row r="450" spans="1:4" s="1" customFormat="1" x14ac:dyDescent="0.25">
      <c r="A450" s="93"/>
      <c r="C450" s="64"/>
    </row>
    <row r="451" spans="1:4" s="1" customFormat="1" x14ac:dyDescent="0.25">
      <c r="A451" s="93"/>
      <c r="C451" s="64"/>
    </row>
    <row r="452" spans="1:4" s="1" customFormat="1" x14ac:dyDescent="0.25">
      <c r="A452" s="93"/>
      <c r="C452" s="64"/>
    </row>
    <row r="453" spans="1:4" s="1" customFormat="1" x14ac:dyDescent="0.25">
      <c r="A453" s="93"/>
      <c r="C453" s="64"/>
    </row>
    <row r="454" spans="1:4" s="1" customFormat="1" x14ac:dyDescent="0.25">
      <c r="A454" s="93"/>
      <c r="C454" s="64"/>
    </row>
    <row r="455" spans="1:4" s="1" customFormat="1" x14ac:dyDescent="0.25">
      <c r="A455" s="93"/>
      <c r="C455" s="64"/>
    </row>
    <row r="456" spans="1:4" s="1" customFormat="1" x14ac:dyDescent="0.25">
      <c r="A456" s="93"/>
      <c r="C456" s="64"/>
    </row>
    <row r="457" spans="1:4" s="1" customFormat="1" x14ac:dyDescent="0.25">
      <c r="A457" s="93"/>
      <c r="C457" s="64"/>
    </row>
    <row r="458" spans="1:4" s="1" customFormat="1" x14ac:dyDescent="0.25">
      <c r="A458" s="93"/>
      <c r="C458" s="64"/>
    </row>
    <row r="459" spans="1:4" s="1" customFormat="1" x14ac:dyDescent="0.25">
      <c r="A459" s="93"/>
      <c r="C459" s="64"/>
    </row>
    <row r="460" spans="1:4" s="1" customFormat="1" x14ac:dyDescent="0.25">
      <c r="A460" s="93"/>
      <c r="C460" s="64"/>
    </row>
    <row r="461" spans="1:4" s="1" customFormat="1" x14ac:dyDescent="0.25">
      <c r="A461" s="93"/>
      <c r="C461" s="64"/>
    </row>
    <row r="462" spans="1:4" s="1" customFormat="1" x14ac:dyDescent="0.25">
      <c r="A462" s="93"/>
      <c r="C462" s="64"/>
    </row>
    <row r="463" spans="1:4" s="1" customFormat="1" x14ac:dyDescent="0.25">
      <c r="A463" s="93"/>
      <c r="C463" s="64"/>
    </row>
    <row r="464" spans="1:4" x14ac:dyDescent="0.25">
      <c r="B464" s="67"/>
      <c r="D464" s="68"/>
    </row>
  </sheetData>
  <conditionalFormatting sqref="I8:I129">
    <cfRule type="cellIs" priority="4" operator="lessThan">
      <formula>F9</formula>
    </cfRule>
  </conditionalFormatting>
  <conditionalFormatting sqref="I9">
    <cfRule type="cellIs" dxfId="257" priority="3" operator="lessThan">
      <formula>F9</formula>
    </cfRule>
  </conditionalFormatting>
  <conditionalFormatting sqref="I37">
    <cfRule type="cellIs" dxfId="256" priority="2" operator="lessThan">
      <formula>F37</formula>
    </cfRule>
  </conditionalFormatting>
  <conditionalFormatting sqref="I10:I129">
    <cfRule type="cellIs" dxfId="255" priority="1" operator="lessThan">
      <formula>F10</formula>
    </cfRule>
  </conditionalFormatting>
  <pageMargins left="0.31496062992125984" right="0" top="0.35433070866141736" bottom="0.15748031496062992" header="0" footer="0"/>
  <pageSetup paperSize="9" scale="67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FF0000"/>
    <pageSetUpPr fitToPage="1"/>
  </sheetPr>
  <dimension ref="A1:L58"/>
  <sheetViews>
    <sheetView tabSelected="1" zoomScaleNormal="100" zoomScaleSheetLayoutView="100" workbookViewId="0">
      <selection activeCell="D22" sqref="D22"/>
    </sheetView>
  </sheetViews>
  <sheetFormatPr baseColWidth="10" defaultRowHeight="15" x14ac:dyDescent="0.25"/>
  <cols>
    <col min="1" max="1" width="33.7109375" customWidth="1"/>
    <col min="2" max="2" width="11.7109375" customWidth="1"/>
    <col min="3" max="6" width="10.7109375" customWidth="1"/>
    <col min="7" max="7" width="11.7109375" customWidth="1"/>
    <col min="8" max="8" width="9.7109375" customWidth="1"/>
    <col min="9" max="10" width="9.140625" customWidth="1"/>
    <col min="11" max="11" width="9.7109375" customWidth="1"/>
  </cols>
  <sheetData>
    <row r="1" spans="1:12" ht="18" customHeight="1" x14ac:dyDescent="0.25">
      <c r="A1" s="317" t="s">
        <v>1623</v>
      </c>
      <c r="B1" s="318"/>
      <c r="C1" s="318"/>
      <c r="D1" s="318"/>
      <c r="E1" s="318"/>
      <c r="F1" s="318"/>
      <c r="G1" s="318"/>
      <c r="H1" s="311" t="s">
        <v>1619</v>
      </c>
      <c r="I1" s="311"/>
      <c r="J1" s="311"/>
      <c r="K1" s="305"/>
      <c r="L1" s="306"/>
    </row>
    <row r="2" spans="1:12" ht="18" customHeight="1" x14ac:dyDescent="0.25">
      <c r="A2" s="317"/>
      <c r="B2" s="318"/>
      <c r="C2" s="318"/>
      <c r="D2" s="318"/>
      <c r="E2" s="318"/>
      <c r="F2" s="318"/>
      <c r="G2" s="318"/>
      <c r="H2" s="312" t="s">
        <v>1624</v>
      </c>
      <c r="I2" s="312"/>
      <c r="J2" s="312"/>
      <c r="K2" s="307"/>
      <c r="L2" s="308"/>
    </row>
    <row r="3" spans="1:12" ht="18" customHeight="1" x14ac:dyDescent="0.25">
      <c r="A3" s="317"/>
      <c r="B3" s="318"/>
      <c r="C3" s="318"/>
      <c r="D3" s="318"/>
      <c r="E3" s="318"/>
      <c r="F3" s="318"/>
      <c r="G3" s="318"/>
      <c r="H3" s="312" t="s">
        <v>1620</v>
      </c>
      <c r="I3" s="312"/>
      <c r="J3" s="312"/>
      <c r="K3" s="309"/>
      <c r="L3" s="310"/>
    </row>
    <row r="4" spans="1:12" ht="4.5" customHeight="1" x14ac:dyDescent="0.25"/>
    <row r="5" spans="1:12" x14ac:dyDescent="0.25">
      <c r="A5" s="264" t="s">
        <v>1669</v>
      </c>
      <c r="B5" s="303" t="s">
        <v>1622</v>
      </c>
      <c r="C5" s="262" t="s">
        <v>990</v>
      </c>
      <c r="D5" s="262" t="s">
        <v>990</v>
      </c>
      <c r="E5" s="262" t="s">
        <v>990</v>
      </c>
      <c r="F5" s="262" t="s">
        <v>1609</v>
      </c>
      <c r="G5" s="262" t="s">
        <v>1616</v>
      </c>
      <c r="H5" s="262" t="s">
        <v>1611</v>
      </c>
      <c r="I5" s="262" t="s">
        <v>1613</v>
      </c>
      <c r="J5" s="313" t="s">
        <v>1621</v>
      </c>
      <c r="K5" s="315" t="s">
        <v>928</v>
      </c>
      <c r="L5" s="315" t="s">
        <v>1618</v>
      </c>
    </row>
    <row r="6" spans="1:12" x14ac:dyDescent="0.25">
      <c r="A6" s="262" t="s">
        <v>242</v>
      </c>
      <c r="B6" s="304"/>
      <c r="C6" s="263" t="s">
        <v>1615</v>
      </c>
      <c r="D6" s="263" t="s">
        <v>1607</v>
      </c>
      <c r="E6" s="263" t="s">
        <v>1608</v>
      </c>
      <c r="F6" s="263" t="s">
        <v>1610</v>
      </c>
      <c r="G6" s="263" t="s">
        <v>1617</v>
      </c>
      <c r="H6" s="263" t="s">
        <v>1612</v>
      </c>
      <c r="I6" s="263" t="s">
        <v>1614</v>
      </c>
      <c r="J6" s="314"/>
      <c r="K6" s="316"/>
      <c r="L6" s="316"/>
    </row>
    <row r="7" spans="1:12" x14ac:dyDescent="0.25">
      <c r="A7" s="255" t="s">
        <v>1626</v>
      </c>
      <c r="B7" s="254">
        <v>241301</v>
      </c>
      <c r="C7" s="251"/>
      <c r="D7" s="251">
        <v>100</v>
      </c>
      <c r="E7" s="252">
        <v>100</v>
      </c>
      <c r="F7" s="53">
        <v>100</v>
      </c>
      <c r="G7" s="53"/>
      <c r="H7" s="53">
        <v>20</v>
      </c>
      <c r="I7" s="53"/>
      <c r="J7" s="265">
        <f t="shared" ref="J7:J52" si="0">+(C7*3)+(D7*3)+(E7*3)+(F7*5)+(G7*15)+(H7*55)+(I7*250)</f>
        <v>2200</v>
      </c>
      <c r="K7" s="267"/>
      <c r="L7" s="261"/>
    </row>
    <row r="8" spans="1:12" x14ac:dyDescent="0.25">
      <c r="A8" s="255" t="s">
        <v>1625</v>
      </c>
      <c r="B8" s="256">
        <v>241302</v>
      </c>
      <c r="C8" s="250"/>
      <c r="D8" s="250">
        <v>300</v>
      </c>
      <c r="E8" s="258">
        <v>100</v>
      </c>
      <c r="F8" s="53">
        <v>100</v>
      </c>
      <c r="G8" s="53"/>
      <c r="H8" s="53">
        <v>16</v>
      </c>
      <c r="I8" s="53"/>
      <c r="J8" s="265">
        <f t="shared" si="0"/>
        <v>2580</v>
      </c>
      <c r="K8" s="270"/>
      <c r="L8" s="259"/>
    </row>
    <row r="9" spans="1:12" x14ac:dyDescent="0.25">
      <c r="A9" s="255" t="s">
        <v>1627</v>
      </c>
      <c r="B9" s="256">
        <v>241303</v>
      </c>
      <c r="C9" s="250"/>
      <c r="D9" s="250">
        <v>100</v>
      </c>
      <c r="E9" s="258">
        <v>200</v>
      </c>
      <c r="F9" s="53">
        <v>100</v>
      </c>
      <c r="G9" s="53"/>
      <c r="H9" s="53">
        <v>30</v>
      </c>
      <c r="I9" s="53"/>
      <c r="J9" s="265">
        <f t="shared" si="0"/>
        <v>3050</v>
      </c>
      <c r="K9" s="268"/>
      <c r="L9" s="259"/>
    </row>
    <row r="10" spans="1:12" x14ac:dyDescent="0.25">
      <c r="A10" s="255" t="s">
        <v>1628</v>
      </c>
      <c r="B10" s="256">
        <v>241304</v>
      </c>
      <c r="C10" s="250"/>
      <c r="D10" s="251">
        <v>100</v>
      </c>
      <c r="E10" s="258">
        <v>150</v>
      </c>
      <c r="F10" s="53">
        <v>100</v>
      </c>
      <c r="G10" s="53"/>
      <c r="H10" s="53">
        <v>16</v>
      </c>
      <c r="I10" s="53"/>
      <c r="J10" s="265">
        <f t="shared" si="0"/>
        <v>2130</v>
      </c>
      <c r="K10" s="270"/>
      <c r="L10" s="138"/>
    </row>
    <row r="11" spans="1:12" x14ac:dyDescent="0.25">
      <c r="A11" s="255" t="s">
        <v>1629</v>
      </c>
      <c r="B11" s="256">
        <v>241305</v>
      </c>
      <c r="C11" s="250"/>
      <c r="D11" s="251">
        <v>200</v>
      </c>
      <c r="E11" s="258">
        <v>150</v>
      </c>
      <c r="F11" s="53">
        <v>100</v>
      </c>
      <c r="G11" s="53"/>
      <c r="H11" s="53">
        <v>12</v>
      </c>
      <c r="I11" s="53"/>
      <c r="J11" s="265">
        <f t="shared" si="0"/>
        <v>2210</v>
      </c>
      <c r="K11" s="268"/>
      <c r="L11" s="138"/>
    </row>
    <row r="12" spans="1:12" x14ac:dyDescent="0.25">
      <c r="A12" s="282" t="s">
        <v>1630</v>
      </c>
      <c r="B12" s="283">
        <v>242302</v>
      </c>
      <c r="C12" s="284"/>
      <c r="D12" s="284">
        <v>100</v>
      </c>
      <c r="E12" s="285">
        <v>400</v>
      </c>
      <c r="F12" s="286">
        <v>250</v>
      </c>
      <c r="G12" s="286"/>
      <c r="H12" s="286">
        <v>12</v>
      </c>
      <c r="I12" s="286"/>
      <c r="J12" s="265">
        <f t="shared" si="0"/>
        <v>3410</v>
      </c>
      <c r="K12" s="270"/>
      <c r="L12" s="138"/>
    </row>
    <row r="13" spans="1:12" x14ac:dyDescent="0.25">
      <c r="A13" s="282" t="s">
        <v>1631</v>
      </c>
      <c r="B13" s="283">
        <v>242303</v>
      </c>
      <c r="C13" s="284"/>
      <c r="D13" s="284">
        <v>100</v>
      </c>
      <c r="E13" s="285">
        <v>100</v>
      </c>
      <c r="F13" s="286">
        <v>120</v>
      </c>
      <c r="G13" s="286"/>
      <c r="H13" s="286">
        <v>20</v>
      </c>
      <c r="I13" s="286"/>
      <c r="J13" s="265">
        <f t="shared" si="0"/>
        <v>2300</v>
      </c>
      <c r="K13" s="268"/>
      <c r="L13" s="253"/>
    </row>
    <row r="14" spans="1:12" x14ac:dyDescent="0.25">
      <c r="A14" s="282" t="s">
        <v>1632</v>
      </c>
      <c r="B14" s="283">
        <v>242304</v>
      </c>
      <c r="C14" s="284"/>
      <c r="D14" s="284">
        <v>100</v>
      </c>
      <c r="E14" s="285">
        <v>300</v>
      </c>
      <c r="F14" s="286">
        <v>150</v>
      </c>
      <c r="G14" s="286"/>
      <c r="H14" s="286">
        <v>28</v>
      </c>
      <c r="I14" s="286"/>
      <c r="J14" s="265">
        <f t="shared" si="0"/>
        <v>3490</v>
      </c>
      <c r="K14" s="268"/>
      <c r="L14" s="253"/>
    </row>
    <row r="15" spans="1:12" x14ac:dyDescent="0.25">
      <c r="A15" s="282" t="s">
        <v>1633</v>
      </c>
      <c r="B15" s="287">
        <v>242305</v>
      </c>
      <c r="C15" s="284"/>
      <c r="D15" s="284">
        <v>150</v>
      </c>
      <c r="E15" s="285">
        <v>200</v>
      </c>
      <c r="F15" s="286">
        <v>100</v>
      </c>
      <c r="G15" s="286"/>
      <c r="H15" s="286">
        <v>12</v>
      </c>
      <c r="I15" s="286"/>
      <c r="J15" s="265">
        <f t="shared" si="0"/>
        <v>2210</v>
      </c>
      <c r="K15" s="270"/>
      <c r="L15" s="138"/>
    </row>
    <row r="16" spans="1:12" x14ac:dyDescent="0.25">
      <c r="A16" s="282" t="s">
        <v>1634</v>
      </c>
      <c r="B16" s="283">
        <v>242306</v>
      </c>
      <c r="C16" s="284"/>
      <c r="D16" s="284">
        <v>100</v>
      </c>
      <c r="E16" s="285">
        <v>200</v>
      </c>
      <c r="F16" s="286">
        <v>100</v>
      </c>
      <c r="G16" s="286"/>
      <c r="H16" s="286">
        <v>10</v>
      </c>
      <c r="I16" s="286"/>
      <c r="J16" s="265">
        <f t="shared" si="0"/>
        <v>1950</v>
      </c>
      <c r="K16" s="270"/>
      <c r="L16" s="138"/>
    </row>
    <row r="17" spans="1:12" x14ac:dyDescent="0.25">
      <c r="A17" s="299" t="s">
        <v>1637</v>
      </c>
      <c r="B17" s="297">
        <v>243501</v>
      </c>
      <c r="C17" s="300"/>
      <c r="D17" s="300">
        <v>100</v>
      </c>
      <c r="E17" s="301">
        <v>200</v>
      </c>
      <c r="F17" s="302">
        <v>100</v>
      </c>
      <c r="G17" s="302"/>
      <c r="H17" s="302">
        <v>12</v>
      </c>
      <c r="I17" s="302"/>
      <c r="J17" s="265">
        <f t="shared" si="0"/>
        <v>2060</v>
      </c>
      <c r="K17" s="268"/>
      <c r="L17" s="138"/>
    </row>
    <row r="18" spans="1:12" x14ac:dyDescent="0.25">
      <c r="A18" s="255" t="s">
        <v>1638</v>
      </c>
      <c r="B18" s="256">
        <v>243502</v>
      </c>
      <c r="C18" s="250"/>
      <c r="D18" s="251">
        <v>200</v>
      </c>
      <c r="E18" s="258">
        <v>100</v>
      </c>
      <c r="F18" s="53"/>
      <c r="G18" s="53">
        <v>15</v>
      </c>
      <c r="H18" s="53">
        <v>12</v>
      </c>
      <c r="I18" s="53"/>
      <c r="J18" s="265">
        <f t="shared" si="0"/>
        <v>1785</v>
      </c>
      <c r="K18" s="270"/>
      <c r="L18" s="138"/>
    </row>
    <row r="19" spans="1:12" x14ac:dyDescent="0.25">
      <c r="A19" s="255" t="s">
        <v>1639</v>
      </c>
      <c r="B19" s="256">
        <v>243601</v>
      </c>
      <c r="C19" s="250"/>
      <c r="D19" s="251">
        <v>100</v>
      </c>
      <c r="E19" s="258">
        <v>200</v>
      </c>
      <c r="F19" s="53">
        <v>100</v>
      </c>
      <c r="G19" s="53">
        <v>15</v>
      </c>
      <c r="H19" s="53">
        <v>10</v>
      </c>
      <c r="I19" s="53"/>
      <c r="J19" s="265">
        <f t="shared" si="0"/>
        <v>2175</v>
      </c>
      <c r="K19" s="270"/>
      <c r="L19" s="138"/>
    </row>
    <row r="20" spans="1:12" x14ac:dyDescent="0.25">
      <c r="A20" s="255" t="s">
        <v>1640</v>
      </c>
      <c r="B20" s="256">
        <v>243602</v>
      </c>
      <c r="C20" s="250"/>
      <c r="D20" s="251">
        <v>100</v>
      </c>
      <c r="E20" s="258">
        <v>100</v>
      </c>
      <c r="F20" s="53">
        <v>200</v>
      </c>
      <c r="G20" s="53"/>
      <c r="H20" s="53">
        <v>8</v>
      </c>
      <c r="I20" s="53"/>
      <c r="J20" s="265">
        <f>+(C20*3)+(D20*3)+(E20*3)+(F20*5)+(G20*15)+(H20*55)+(I20*250)</f>
        <v>2040</v>
      </c>
      <c r="K20" s="268"/>
      <c r="L20" s="138"/>
    </row>
    <row r="21" spans="1:12" x14ac:dyDescent="0.25">
      <c r="A21" s="255" t="s">
        <v>1635</v>
      </c>
      <c r="B21" s="256">
        <v>243701</v>
      </c>
      <c r="C21" s="250"/>
      <c r="D21" s="251">
        <v>100</v>
      </c>
      <c r="E21" s="258"/>
      <c r="F21" s="53"/>
      <c r="G21" s="53"/>
      <c r="H21" s="53">
        <v>10</v>
      </c>
      <c r="I21" s="53"/>
      <c r="J21" s="265">
        <f t="shared" si="0"/>
        <v>850</v>
      </c>
      <c r="K21" s="268"/>
      <c r="L21" s="138"/>
    </row>
    <row r="22" spans="1:12" ht="15" customHeight="1" x14ac:dyDescent="0.25">
      <c r="A22" s="255" t="s">
        <v>1636</v>
      </c>
      <c r="B22" s="256">
        <v>243801</v>
      </c>
      <c r="C22" s="250"/>
      <c r="D22" s="251">
        <v>150</v>
      </c>
      <c r="E22" s="258">
        <v>200</v>
      </c>
      <c r="F22" s="53">
        <v>100</v>
      </c>
      <c r="G22" s="53"/>
      <c r="H22" s="53">
        <v>12</v>
      </c>
      <c r="I22" s="53"/>
      <c r="J22" s="265">
        <f t="shared" si="0"/>
        <v>2210</v>
      </c>
      <c r="K22" s="268"/>
      <c r="L22" s="138"/>
    </row>
    <row r="23" spans="1:12" x14ac:dyDescent="0.25">
      <c r="A23" s="282" t="s">
        <v>1641</v>
      </c>
      <c r="B23" s="283">
        <v>244301</v>
      </c>
      <c r="C23" s="284"/>
      <c r="D23" s="284"/>
      <c r="E23" s="285"/>
      <c r="F23" s="286"/>
      <c r="G23" s="286"/>
      <c r="H23" s="286"/>
      <c r="I23" s="286"/>
      <c r="J23" s="265">
        <f t="shared" si="0"/>
        <v>0</v>
      </c>
      <c r="K23" s="270"/>
      <c r="L23" s="138"/>
    </row>
    <row r="24" spans="1:12" x14ac:dyDescent="0.25">
      <c r="A24" s="282" t="s">
        <v>1642</v>
      </c>
      <c r="B24" s="283">
        <v>244302</v>
      </c>
      <c r="C24" s="284"/>
      <c r="D24" s="284"/>
      <c r="E24" s="285"/>
      <c r="F24" s="286"/>
      <c r="G24" s="286"/>
      <c r="H24" s="286"/>
      <c r="I24" s="286"/>
      <c r="J24" s="265">
        <f t="shared" si="0"/>
        <v>0</v>
      </c>
      <c r="K24" s="270"/>
      <c r="L24" s="253"/>
    </row>
    <row r="25" spans="1:12" x14ac:dyDescent="0.25">
      <c r="A25" s="282" t="s">
        <v>1643</v>
      </c>
      <c r="B25" s="295">
        <v>244303</v>
      </c>
      <c r="C25" s="284"/>
      <c r="D25" s="284"/>
      <c r="E25" s="285"/>
      <c r="F25" s="286"/>
      <c r="G25" s="286"/>
      <c r="H25" s="286"/>
      <c r="I25" s="286"/>
      <c r="J25" s="265">
        <f t="shared" si="0"/>
        <v>0</v>
      </c>
      <c r="K25" s="270"/>
      <c r="L25" s="253"/>
    </row>
    <row r="26" spans="1:12" x14ac:dyDescent="0.25">
      <c r="A26" s="255" t="s">
        <v>1644</v>
      </c>
      <c r="B26" s="257">
        <v>244401</v>
      </c>
      <c r="C26" s="250"/>
      <c r="D26" s="251"/>
      <c r="E26" s="258"/>
      <c r="F26" s="53"/>
      <c r="G26" s="53"/>
      <c r="H26" s="53"/>
      <c r="I26" s="53"/>
      <c r="J26" s="265">
        <f t="shared" si="0"/>
        <v>0</v>
      </c>
      <c r="K26" s="268"/>
      <c r="L26" s="253"/>
    </row>
    <row r="27" spans="1:12" x14ac:dyDescent="0.25">
      <c r="A27" s="255" t="s">
        <v>1645</v>
      </c>
      <c r="B27" s="257">
        <v>244402</v>
      </c>
      <c r="C27" s="250"/>
      <c r="D27" s="251"/>
      <c r="E27" s="258"/>
      <c r="F27" s="53"/>
      <c r="G27" s="53"/>
      <c r="H27" s="53"/>
      <c r="I27" s="53"/>
      <c r="J27" s="265"/>
      <c r="K27" s="268"/>
      <c r="L27" s="253"/>
    </row>
    <row r="28" spans="1:12" x14ac:dyDescent="0.25">
      <c r="A28" s="255" t="s">
        <v>1646</v>
      </c>
      <c r="B28" s="257">
        <v>244403</v>
      </c>
      <c r="C28" s="250"/>
      <c r="D28" s="251"/>
      <c r="E28" s="258"/>
      <c r="F28" s="53"/>
      <c r="G28" s="53"/>
      <c r="H28" s="53"/>
      <c r="I28" s="53"/>
      <c r="J28" s="265"/>
      <c r="K28" s="268"/>
      <c r="L28" s="253"/>
    </row>
    <row r="29" spans="1:12" x14ac:dyDescent="0.25">
      <c r="A29" s="255" t="s">
        <v>1647</v>
      </c>
      <c r="B29" s="257">
        <v>244501</v>
      </c>
      <c r="C29" s="250"/>
      <c r="D29" s="251"/>
      <c r="E29" s="258"/>
      <c r="F29" s="53"/>
      <c r="G29" s="53"/>
      <c r="H29" s="53"/>
      <c r="I29" s="53"/>
      <c r="J29" s="265">
        <f t="shared" si="0"/>
        <v>0</v>
      </c>
      <c r="K29" s="270"/>
      <c r="L29" s="253"/>
    </row>
    <row r="30" spans="1:12" x14ac:dyDescent="0.25">
      <c r="A30" s="255" t="s">
        <v>1648</v>
      </c>
      <c r="B30" s="257">
        <v>244601</v>
      </c>
      <c r="C30" s="250"/>
      <c r="D30" s="251"/>
      <c r="E30" s="258"/>
      <c r="F30" s="53"/>
      <c r="G30" s="53"/>
      <c r="H30" s="53"/>
      <c r="I30" s="53"/>
      <c r="J30" s="265"/>
      <c r="K30" s="268"/>
      <c r="L30" s="253"/>
    </row>
    <row r="31" spans="1:12" x14ac:dyDescent="0.25">
      <c r="A31" s="282" t="s">
        <v>1649</v>
      </c>
      <c r="B31" s="295">
        <v>246101</v>
      </c>
      <c r="C31" s="284"/>
      <c r="D31" s="284"/>
      <c r="E31" s="285"/>
      <c r="F31" s="286"/>
      <c r="G31" s="286"/>
      <c r="H31" s="286"/>
      <c r="I31" s="286"/>
      <c r="J31" s="265"/>
      <c r="K31" s="268"/>
      <c r="L31" s="253"/>
    </row>
    <row r="32" spans="1:12" x14ac:dyDescent="0.25">
      <c r="A32" s="282" t="s">
        <v>1650</v>
      </c>
      <c r="B32" s="295">
        <v>246102</v>
      </c>
      <c r="C32" s="284"/>
      <c r="D32" s="284"/>
      <c r="E32" s="285"/>
      <c r="F32" s="286"/>
      <c r="G32" s="286"/>
      <c r="H32" s="286"/>
      <c r="I32" s="286"/>
      <c r="J32" s="265"/>
      <c r="K32" s="268"/>
      <c r="L32" s="253"/>
    </row>
    <row r="33" spans="1:12" x14ac:dyDescent="0.25">
      <c r="A33" s="282" t="s">
        <v>1651</v>
      </c>
      <c r="B33" s="295">
        <v>246103</v>
      </c>
      <c r="C33" s="284"/>
      <c r="D33" s="284"/>
      <c r="E33" s="285"/>
      <c r="F33" s="286"/>
      <c r="G33" s="286"/>
      <c r="H33" s="286"/>
      <c r="I33" s="286"/>
      <c r="J33" s="265">
        <f t="shared" si="0"/>
        <v>0</v>
      </c>
      <c r="K33" s="270"/>
      <c r="L33" s="253"/>
    </row>
    <row r="34" spans="1:12" x14ac:dyDescent="0.25">
      <c r="A34" s="282" t="s">
        <v>1652</v>
      </c>
      <c r="B34" s="295">
        <v>246104</v>
      </c>
      <c r="C34" s="284"/>
      <c r="D34" s="284"/>
      <c r="E34" s="285"/>
      <c r="F34" s="286"/>
      <c r="G34" s="286"/>
      <c r="H34" s="286"/>
      <c r="I34" s="286"/>
      <c r="J34" s="265"/>
      <c r="K34" s="268"/>
      <c r="L34" s="253"/>
    </row>
    <row r="35" spans="1:12" x14ac:dyDescent="0.25">
      <c r="A35" s="282" t="s">
        <v>1653</v>
      </c>
      <c r="B35" s="295">
        <v>246105</v>
      </c>
      <c r="C35" s="284"/>
      <c r="D35" s="284"/>
      <c r="E35" s="285"/>
      <c r="F35" s="286"/>
      <c r="G35" s="286"/>
      <c r="H35" s="286"/>
      <c r="I35" s="286"/>
      <c r="J35" s="265"/>
      <c r="K35" s="268"/>
      <c r="L35" s="253"/>
    </row>
    <row r="36" spans="1:12" x14ac:dyDescent="0.25">
      <c r="A36" s="282" t="s">
        <v>1654</v>
      </c>
      <c r="B36" s="295">
        <v>246106</v>
      </c>
      <c r="C36" s="284"/>
      <c r="D36" s="284"/>
      <c r="E36" s="285"/>
      <c r="F36" s="286"/>
      <c r="G36" s="286"/>
      <c r="H36" s="286"/>
      <c r="I36" s="286"/>
      <c r="J36" s="265">
        <f t="shared" si="0"/>
        <v>0</v>
      </c>
      <c r="K36" s="270"/>
      <c r="L36" s="253"/>
    </row>
    <row r="37" spans="1:12" x14ac:dyDescent="0.25">
      <c r="A37" s="255" t="s">
        <v>1655</v>
      </c>
      <c r="B37" s="257">
        <v>246201</v>
      </c>
      <c r="C37" s="250"/>
      <c r="D37" s="251"/>
      <c r="E37" s="258"/>
      <c r="F37" s="53"/>
      <c r="G37" s="53"/>
      <c r="H37" s="53"/>
      <c r="I37" s="53"/>
      <c r="J37" s="265">
        <f t="shared" si="0"/>
        <v>0</v>
      </c>
      <c r="K37" s="270"/>
      <c r="L37" s="253"/>
    </row>
    <row r="38" spans="1:12" x14ac:dyDescent="0.25">
      <c r="A38" s="255" t="s">
        <v>1656</v>
      </c>
      <c r="B38" s="257">
        <v>246202</v>
      </c>
      <c r="C38" s="250"/>
      <c r="D38" s="251"/>
      <c r="E38" s="258"/>
      <c r="F38" s="53"/>
      <c r="G38" s="53"/>
      <c r="H38" s="53"/>
      <c r="I38" s="53"/>
      <c r="J38" s="265"/>
      <c r="K38" s="268"/>
      <c r="L38" s="253"/>
    </row>
    <row r="39" spans="1:12" x14ac:dyDescent="0.25">
      <c r="A39" s="255" t="s">
        <v>1657</v>
      </c>
      <c r="B39" s="257">
        <v>246203</v>
      </c>
      <c r="C39" s="250"/>
      <c r="D39" s="251"/>
      <c r="E39" s="258"/>
      <c r="F39" s="53"/>
      <c r="G39" s="53"/>
      <c r="H39" s="53"/>
      <c r="I39" s="53"/>
      <c r="J39" s="265"/>
      <c r="K39" s="268"/>
      <c r="L39" s="253"/>
    </row>
    <row r="40" spans="1:12" x14ac:dyDescent="0.25">
      <c r="A40" s="255" t="s">
        <v>1658</v>
      </c>
      <c r="B40" s="257">
        <v>246204</v>
      </c>
      <c r="C40" s="250"/>
      <c r="D40" s="251"/>
      <c r="E40" s="258"/>
      <c r="F40" s="53"/>
      <c r="G40" s="53"/>
      <c r="H40" s="53"/>
      <c r="I40" s="53"/>
      <c r="J40" s="265"/>
      <c r="K40" s="268"/>
      <c r="L40" s="253"/>
    </row>
    <row r="41" spans="1:12" x14ac:dyDescent="0.25">
      <c r="A41" s="255" t="s">
        <v>1659</v>
      </c>
      <c r="B41" s="257">
        <v>246205</v>
      </c>
      <c r="C41" s="250"/>
      <c r="D41" s="251"/>
      <c r="E41" s="258"/>
      <c r="F41" s="53"/>
      <c r="G41" s="53"/>
      <c r="H41" s="53"/>
      <c r="I41" s="53"/>
      <c r="J41" s="265"/>
      <c r="K41" s="268"/>
      <c r="L41" s="253"/>
    </row>
    <row r="42" spans="1:12" x14ac:dyDescent="0.25">
      <c r="A42" s="255" t="s">
        <v>1660</v>
      </c>
      <c r="B42" s="257">
        <v>246301</v>
      </c>
      <c r="C42" s="250"/>
      <c r="D42" s="251"/>
      <c r="E42" s="258"/>
      <c r="F42" s="53"/>
      <c r="G42" s="53"/>
      <c r="H42" s="53"/>
      <c r="I42" s="53"/>
      <c r="J42" s="265"/>
      <c r="K42" s="268"/>
      <c r="L42" s="253"/>
    </row>
    <row r="43" spans="1:12" x14ac:dyDescent="0.25">
      <c r="A43" s="255" t="s">
        <v>1661</v>
      </c>
      <c r="B43" s="257">
        <v>246302</v>
      </c>
      <c r="C43" s="250"/>
      <c r="D43" s="251"/>
      <c r="E43" s="258"/>
      <c r="F43" s="53"/>
      <c r="G43" s="53"/>
      <c r="H43" s="53"/>
      <c r="I43" s="53"/>
      <c r="J43" s="265"/>
      <c r="K43" s="268"/>
      <c r="L43" s="253"/>
    </row>
    <row r="44" spans="1:12" x14ac:dyDescent="0.25">
      <c r="A44" s="255" t="s">
        <v>1662</v>
      </c>
      <c r="B44" s="257">
        <v>246303</v>
      </c>
      <c r="C44" s="250"/>
      <c r="D44" s="251"/>
      <c r="E44" s="258"/>
      <c r="F44" s="53"/>
      <c r="G44" s="53"/>
      <c r="H44" s="53"/>
      <c r="I44" s="53"/>
      <c r="J44" s="265"/>
      <c r="K44" s="268"/>
      <c r="L44" s="253"/>
    </row>
    <row r="45" spans="1:12" x14ac:dyDescent="0.25">
      <c r="A45" s="255" t="s">
        <v>1663</v>
      </c>
      <c r="B45" s="257">
        <v>246304</v>
      </c>
      <c r="C45" s="250"/>
      <c r="D45" s="251"/>
      <c r="E45" s="258"/>
      <c r="F45" s="53"/>
      <c r="G45" s="53"/>
      <c r="H45" s="53"/>
      <c r="I45" s="53"/>
      <c r="J45" s="265">
        <f t="shared" si="0"/>
        <v>0</v>
      </c>
      <c r="K45" s="270"/>
      <c r="L45" s="253"/>
    </row>
    <row r="46" spans="1:12" x14ac:dyDescent="0.25">
      <c r="A46" s="255" t="s">
        <v>1664</v>
      </c>
      <c r="B46" s="257">
        <v>246305</v>
      </c>
      <c r="C46" s="250"/>
      <c r="D46" s="251"/>
      <c r="E46" s="258"/>
      <c r="F46" s="53"/>
      <c r="G46" s="53"/>
      <c r="H46" s="53"/>
      <c r="I46" s="53"/>
      <c r="J46" s="265"/>
      <c r="K46" s="268"/>
      <c r="L46" s="253"/>
    </row>
    <row r="47" spans="1:12" x14ac:dyDescent="0.25">
      <c r="A47" s="255" t="s">
        <v>1665</v>
      </c>
      <c r="B47" s="257">
        <v>246401</v>
      </c>
      <c r="C47" s="250"/>
      <c r="D47" s="251"/>
      <c r="E47" s="258"/>
      <c r="F47" s="53"/>
      <c r="G47" s="53"/>
      <c r="H47" s="53"/>
      <c r="I47" s="53"/>
      <c r="J47" s="265"/>
      <c r="K47" s="268"/>
      <c r="L47" s="253"/>
    </row>
    <row r="48" spans="1:12" x14ac:dyDescent="0.25">
      <c r="A48" s="255" t="s">
        <v>1666</v>
      </c>
      <c r="B48" s="257">
        <v>246402</v>
      </c>
      <c r="C48" s="250"/>
      <c r="D48" s="251"/>
      <c r="E48" s="258"/>
      <c r="F48" s="53"/>
      <c r="G48" s="53"/>
      <c r="H48" s="53"/>
      <c r="I48" s="53"/>
      <c r="J48" s="265"/>
      <c r="K48" s="268"/>
      <c r="L48" s="253"/>
    </row>
    <row r="49" spans="1:12" x14ac:dyDescent="0.25">
      <c r="A49" s="255" t="s">
        <v>1667</v>
      </c>
      <c r="B49" s="257">
        <v>246404</v>
      </c>
      <c r="C49" s="250"/>
      <c r="D49" s="251"/>
      <c r="E49" s="258"/>
      <c r="F49" s="53"/>
      <c r="G49" s="53"/>
      <c r="H49" s="53"/>
      <c r="I49" s="53"/>
      <c r="J49" s="265"/>
      <c r="K49" s="268"/>
      <c r="L49" s="253"/>
    </row>
    <row r="50" spans="1:12" x14ac:dyDescent="0.25">
      <c r="A50" s="255" t="s">
        <v>1668</v>
      </c>
      <c r="B50" s="257">
        <v>246501</v>
      </c>
      <c r="C50" s="250"/>
      <c r="D50" s="251"/>
      <c r="E50" s="258"/>
      <c r="F50" s="53"/>
      <c r="G50" s="53"/>
      <c r="H50" s="53"/>
      <c r="I50" s="53"/>
      <c r="J50" s="265"/>
      <c r="K50" s="268"/>
      <c r="L50" s="253"/>
    </row>
    <row r="51" spans="1:12" x14ac:dyDescent="0.25">
      <c r="A51" s="255"/>
      <c r="B51" s="256"/>
      <c r="C51" s="250"/>
      <c r="D51" s="250"/>
      <c r="E51" s="252"/>
      <c r="F51" s="53"/>
      <c r="G51" s="53"/>
      <c r="H51" s="53"/>
      <c r="I51" s="53"/>
      <c r="J51" s="265"/>
      <c r="K51" s="268"/>
      <c r="L51" s="138"/>
    </row>
    <row r="52" spans="1:12" x14ac:dyDescent="0.25">
      <c r="A52" s="266" t="s">
        <v>929</v>
      </c>
      <c r="B52" s="266"/>
      <c r="C52" s="265">
        <f t="shared" ref="C52:I52" si="1">SUM(C7:C51)</f>
        <v>0</v>
      </c>
      <c r="D52" s="265">
        <f t="shared" si="1"/>
        <v>2100</v>
      </c>
      <c r="E52" s="265">
        <f t="shared" si="1"/>
        <v>2700</v>
      </c>
      <c r="F52" s="265">
        <f t="shared" si="1"/>
        <v>1720</v>
      </c>
      <c r="G52" s="265">
        <f t="shared" si="1"/>
        <v>30</v>
      </c>
      <c r="H52" s="265">
        <f t="shared" si="1"/>
        <v>240</v>
      </c>
      <c r="I52" s="265">
        <f t="shared" si="1"/>
        <v>0</v>
      </c>
      <c r="J52" s="265">
        <f t="shared" si="0"/>
        <v>36650</v>
      </c>
      <c r="K52" s="269"/>
      <c r="L52" s="138"/>
    </row>
    <row r="54" spans="1:12" x14ac:dyDescent="0.25">
      <c r="A54" s="260" t="s">
        <v>1606</v>
      </c>
      <c r="B54" t="s">
        <v>1606</v>
      </c>
    </row>
    <row r="57" spans="1:12" x14ac:dyDescent="0.25">
      <c r="G57" t="s">
        <v>1606</v>
      </c>
      <c r="H57" t="s">
        <v>1606</v>
      </c>
    </row>
    <row r="58" spans="1:12" x14ac:dyDescent="0.25">
      <c r="A58" s="260"/>
    </row>
  </sheetData>
  <mergeCells count="9">
    <mergeCell ref="B5:B6"/>
    <mergeCell ref="K1:L3"/>
    <mergeCell ref="H1:J1"/>
    <mergeCell ref="H2:J2"/>
    <mergeCell ref="J5:J6"/>
    <mergeCell ref="K5:K6"/>
    <mergeCell ref="L5:L6"/>
    <mergeCell ref="H3:J3"/>
    <mergeCell ref="A1:G3"/>
  </mergeCells>
  <conditionalFormatting sqref="B13">
    <cfRule type="duplicateValues" dxfId="254" priority="113"/>
  </conditionalFormatting>
  <conditionalFormatting sqref="B13">
    <cfRule type="duplicateValues" dxfId="253" priority="114"/>
  </conditionalFormatting>
  <conditionalFormatting sqref="B10:B11">
    <cfRule type="duplicateValues" dxfId="252" priority="52"/>
  </conditionalFormatting>
  <conditionalFormatting sqref="B16:B22">
    <cfRule type="duplicateValues" dxfId="251" priority="49"/>
  </conditionalFormatting>
  <conditionalFormatting sqref="B8:B9">
    <cfRule type="duplicateValues" dxfId="250" priority="40"/>
  </conditionalFormatting>
  <conditionalFormatting sqref="B8:B9">
    <cfRule type="duplicateValues" dxfId="249" priority="41"/>
  </conditionalFormatting>
  <conditionalFormatting sqref="B23">
    <cfRule type="duplicateValues" dxfId="248" priority="38"/>
  </conditionalFormatting>
  <conditionalFormatting sqref="B23">
    <cfRule type="duplicateValues" dxfId="247" priority="39"/>
  </conditionalFormatting>
  <conditionalFormatting sqref="B24:B50">
    <cfRule type="duplicateValues" dxfId="246" priority="36"/>
  </conditionalFormatting>
  <conditionalFormatting sqref="B24:B50">
    <cfRule type="duplicateValues" dxfId="245" priority="37"/>
  </conditionalFormatting>
  <conditionalFormatting sqref="B51">
    <cfRule type="duplicateValues" dxfId="244" priority="34"/>
  </conditionalFormatting>
  <conditionalFormatting sqref="B51">
    <cfRule type="duplicateValues" dxfId="243" priority="35"/>
  </conditionalFormatting>
  <conditionalFormatting sqref="B14">
    <cfRule type="duplicateValues" dxfId="242" priority="116"/>
  </conditionalFormatting>
  <conditionalFormatting sqref="B12">
    <cfRule type="duplicateValues" dxfId="241" priority="6"/>
  </conditionalFormatting>
  <conditionalFormatting sqref="B12">
    <cfRule type="duplicateValues" dxfId="240" priority="7"/>
  </conditionalFormatting>
  <pageMargins left="0.31496062992125984" right="0" top="0.74803149606299213" bottom="0.74803149606299213" header="0" footer="0"/>
  <pageSetup scale="89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4:C8"/>
  <sheetViews>
    <sheetView workbookViewId="0">
      <selection activeCell="B17" sqref="B17"/>
    </sheetView>
  </sheetViews>
  <sheetFormatPr baseColWidth="10" defaultRowHeight="15" x14ac:dyDescent="0.25"/>
  <cols>
    <col min="2" max="2" width="17.140625" customWidth="1"/>
  </cols>
  <sheetData>
    <row r="4" spans="2:3" x14ac:dyDescent="0.25">
      <c r="B4" t="s">
        <v>922</v>
      </c>
      <c r="C4">
        <v>100</v>
      </c>
    </row>
    <row r="5" spans="2:3" x14ac:dyDescent="0.25">
      <c r="B5" t="s">
        <v>921</v>
      </c>
      <c r="C5">
        <v>200</v>
      </c>
    </row>
    <row r="6" spans="2:3" x14ac:dyDescent="0.25">
      <c r="B6" t="s">
        <v>923</v>
      </c>
      <c r="C6">
        <v>100</v>
      </c>
    </row>
    <row r="7" spans="2:3" x14ac:dyDescent="0.25">
      <c r="B7" t="s">
        <v>924</v>
      </c>
      <c r="C7">
        <v>100</v>
      </c>
    </row>
    <row r="8" spans="2:3" x14ac:dyDescent="0.25">
      <c r="B8" t="s">
        <v>925</v>
      </c>
      <c r="C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BM13"/>
  <sheetViews>
    <sheetView workbookViewId="0">
      <pane xSplit="2" topLeftCell="N1" activePane="topRight" state="frozen"/>
      <selection pane="topRight" activeCell="B19" sqref="B19"/>
    </sheetView>
  </sheetViews>
  <sheetFormatPr baseColWidth="10" defaultRowHeight="15" x14ac:dyDescent="0.25"/>
  <cols>
    <col min="1" max="1" width="21.28515625" bestFit="1" customWidth="1"/>
    <col min="2" max="2" width="34.7109375" bestFit="1" customWidth="1"/>
    <col min="3" max="3" width="28" bestFit="1" customWidth="1"/>
    <col min="4" max="4" width="9.85546875" bestFit="1" customWidth="1"/>
    <col min="5" max="6" width="17.5703125" bestFit="1" customWidth="1"/>
    <col min="7" max="7" width="11.5703125" bestFit="1" customWidth="1"/>
    <col min="9" max="9" width="12" bestFit="1" customWidth="1"/>
    <col min="10" max="10" width="11" bestFit="1" customWidth="1"/>
    <col min="11" max="11" width="12" bestFit="1" customWidth="1"/>
    <col min="12" max="12" width="10" bestFit="1" customWidth="1"/>
    <col min="13" max="13" width="12" bestFit="1" customWidth="1"/>
    <col min="14" max="14" width="11.7109375" bestFit="1" customWidth="1"/>
    <col min="15" max="15" width="11.7109375" customWidth="1"/>
    <col min="16" max="16" width="12" bestFit="1" customWidth="1"/>
    <col min="17" max="17" width="16.42578125" bestFit="1" customWidth="1"/>
    <col min="18" max="18" width="19.28515625" bestFit="1" customWidth="1"/>
    <col min="19" max="19" width="10.85546875" bestFit="1" customWidth="1"/>
    <col min="20" max="21" width="10.7109375" bestFit="1" customWidth="1"/>
    <col min="22" max="22" width="30.7109375" bestFit="1" customWidth="1"/>
    <col min="23" max="23" width="5.7109375" bestFit="1" customWidth="1"/>
    <col min="24" max="24" width="26.140625" bestFit="1" customWidth="1"/>
    <col min="25" max="25" width="8.42578125" bestFit="1" customWidth="1"/>
    <col min="26" max="26" width="12.28515625" bestFit="1" customWidth="1"/>
    <col min="27" max="27" width="7.42578125" bestFit="1" customWidth="1"/>
    <col min="28" max="28" width="11.85546875" bestFit="1" customWidth="1"/>
    <col min="29" max="29" width="10.85546875" bestFit="1" customWidth="1"/>
    <col min="30" max="30" width="11.28515625" bestFit="1" customWidth="1"/>
    <col min="31" max="31" width="20.42578125" bestFit="1" customWidth="1"/>
    <col min="32" max="32" width="49.7109375" bestFit="1" customWidth="1"/>
    <col min="33" max="33" width="20.85546875" bestFit="1" customWidth="1"/>
    <col min="34" max="34" width="62.42578125" bestFit="1" customWidth="1"/>
    <col min="35" max="36" width="28" bestFit="1" customWidth="1"/>
    <col min="37" max="38" width="17.5703125" bestFit="1" customWidth="1"/>
    <col min="39" max="39" width="8" bestFit="1" customWidth="1"/>
    <col min="40" max="40" width="10" bestFit="1" customWidth="1"/>
    <col min="41" max="41" width="11" bestFit="1" customWidth="1"/>
    <col min="42" max="42" width="12.7109375" bestFit="1" customWidth="1"/>
    <col min="43" max="43" width="14.85546875" bestFit="1" customWidth="1"/>
    <col min="44" max="44" width="8" bestFit="1" customWidth="1"/>
    <col min="45" max="45" width="6" bestFit="1" customWidth="1"/>
    <col min="46" max="46" width="8.28515625" bestFit="1" customWidth="1"/>
    <col min="47" max="47" width="6.140625" bestFit="1" customWidth="1"/>
    <col min="48" max="48" width="9" bestFit="1" customWidth="1"/>
    <col min="49" max="51" width="8" bestFit="1" customWidth="1"/>
    <col min="52" max="52" width="10" bestFit="1" customWidth="1"/>
    <col min="53" max="53" width="23.7109375" bestFit="1" customWidth="1"/>
    <col min="54" max="54" width="39.28515625" bestFit="1" customWidth="1"/>
    <col min="55" max="55" width="18.5703125" bestFit="1" customWidth="1"/>
    <col min="56" max="56" width="31.85546875" bestFit="1" customWidth="1"/>
    <col min="57" max="57" width="9.5703125" bestFit="1" customWidth="1"/>
    <col min="58" max="58" width="9.85546875" bestFit="1" customWidth="1"/>
    <col min="59" max="59" width="10" bestFit="1" customWidth="1"/>
    <col min="60" max="64" width="7.42578125" bestFit="1" customWidth="1"/>
    <col min="65" max="65" width="12.140625" bestFit="1" customWidth="1"/>
  </cols>
  <sheetData>
    <row r="2" spans="1:65" x14ac:dyDescent="0.25">
      <c r="A2" t="s">
        <v>175</v>
      </c>
    </row>
    <row r="3" spans="1:65" x14ac:dyDescent="0.25">
      <c r="A3" s="132">
        <v>41354.375902777778</v>
      </c>
    </row>
    <row r="4" spans="1:65" x14ac:dyDescent="0.25">
      <c r="A4" t="s">
        <v>176</v>
      </c>
      <c r="B4" t="s">
        <v>177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188</v>
      </c>
      <c r="N4" s="55" t="s">
        <v>189</v>
      </c>
      <c r="O4" t="s">
        <v>906</v>
      </c>
      <c r="P4" t="s">
        <v>190</v>
      </c>
      <c r="Q4" t="s">
        <v>191</v>
      </c>
      <c r="R4" t="s">
        <v>192</v>
      </c>
      <c r="S4" t="s">
        <v>193</v>
      </c>
      <c r="T4" t="s">
        <v>194</v>
      </c>
      <c r="U4" t="s">
        <v>195</v>
      </c>
      <c r="V4" t="s">
        <v>196</v>
      </c>
      <c r="W4" t="s">
        <v>197</v>
      </c>
      <c r="X4" t="s">
        <v>198</v>
      </c>
      <c r="Y4" t="s">
        <v>199</v>
      </c>
      <c r="Z4" t="s">
        <v>200</v>
      </c>
      <c r="AA4" t="s">
        <v>201</v>
      </c>
      <c r="AB4" t="s">
        <v>202</v>
      </c>
      <c r="AC4" t="s">
        <v>203</v>
      </c>
      <c r="AD4" t="s">
        <v>204</v>
      </c>
      <c r="AE4" t="s">
        <v>205</v>
      </c>
      <c r="AF4" t="s">
        <v>206</v>
      </c>
      <c r="AG4" t="s">
        <v>207</v>
      </c>
      <c r="AH4" t="s">
        <v>208</v>
      </c>
      <c r="AI4" t="s">
        <v>209</v>
      </c>
      <c r="AJ4" t="s">
        <v>210</v>
      </c>
      <c r="AK4" t="s">
        <v>211</v>
      </c>
      <c r="AL4" t="s">
        <v>212</v>
      </c>
      <c r="AM4" t="s">
        <v>213</v>
      </c>
      <c r="AN4" t="s">
        <v>214</v>
      </c>
      <c r="AO4" t="s">
        <v>215</v>
      </c>
      <c r="AP4" t="s">
        <v>216</v>
      </c>
      <c r="AQ4" t="s">
        <v>217</v>
      </c>
      <c r="AR4" t="s">
        <v>218</v>
      </c>
      <c r="AS4" t="s">
        <v>219</v>
      </c>
      <c r="AT4" t="s">
        <v>220</v>
      </c>
      <c r="AU4" t="s">
        <v>221</v>
      </c>
      <c r="AV4" t="s">
        <v>222</v>
      </c>
      <c r="AW4" t="s">
        <v>223</v>
      </c>
      <c r="AX4" t="s">
        <v>224</v>
      </c>
      <c r="AY4" t="s">
        <v>225</v>
      </c>
      <c r="AZ4" t="s">
        <v>226</v>
      </c>
      <c r="BA4" t="s">
        <v>227</v>
      </c>
      <c r="BB4" t="s">
        <v>228</v>
      </c>
      <c r="BC4" t="s">
        <v>229</v>
      </c>
      <c r="BD4" t="s">
        <v>230</v>
      </c>
      <c r="BE4" t="s">
        <v>231</v>
      </c>
      <c r="BF4" t="s">
        <v>232</v>
      </c>
      <c r="BG4" t="s">
        <v>233</v>
      </c>
      <c r="BH4" t="s">
        <v>234</v>
      </c>
      <c r="BI4" t="s">
        <v>235</v>
      </c>
      <c r="BJ4" t="s">
        <v>236</v>
      </c>
      <c r="BK4" t="s">
        <v>237</v>
      </c>
      <c r="BL4" t="s">
        <v>238</v>
      </c>
      <c r="BM4" t="s">
        <v>239</v>
      </c>
    </row>
    <row r="5" spans="1:65" s="239" customFormat="1" x14ac:dyDescent="0.25">
      <c r="A5" s="239">
        <v>202020202</v>
      </c>
      <c r="B5" s="239" t="s">
        <v>698</v>
      </c>
      <c r="C5" s="239">
        <v>0</v>
      </c>
      <c r="E5" s="239">
        <v>0</v>
      </c>
      <c r="F5" s="239" t="s">
        <v>241</v>
      </c>
      <c r="G5" s="239">
        <v>0</v>
      </c>
      <c r="H5" s="239">
        <v>472</v>
      </c>
      <c r="I5" s="239">
        <v>4790800</v>
      </c>
      <c r="J5" s="239">
        <v>0</v>
      </c>
      <c r="K5" s="239">
        <v>0</v>
      </c>
      <c r="L5" s="239">
        <v>106</v>
      </c>
      <c r="M5" s="239">
        <v>1075900</v>
      </c>
      <c r="N5" s="55">
        <v>366</v>
      </c>
      <c r="O5" s="239">
        <f t="shared" ref="O5:O6" si="0">+N5*BI5</f>
        <v>0</v>
      </c>
      <c r="P5" s="239">
        <v>3714900</v>
      </c>
      <c r="Q5" s="239">
        <v>10150</v>
      </c>
      <c r="R5" s="239">
        <v>3714900</v>
      </c>
      <c r="S5" s="239" t="s">
        <v>242</v>
      </c>
      <c r="T5" s="240">
        <v>41318</v>
      </c>
      <c r="V5" s="239">
        <v>0</v>
      </c>
      <c r="W5" s="239">
        <v>0</v>
      </c>
      <c r="X5" s="239">
        <v>0</v>
      </c>
      <c r="Y5" s="239">
        <v>0</v>
      </c>
      <c r="Z5" s="239">
        <v>0</v>
      </c>
      <c r="AA5" s="239">
        <v>1</v>
      </c>
      <c r="AB5" s="239" t="s">
        <v>334</v>
      </c>
      <c r="AC5" s="239" t="s">
        <v>335</v>
      </c>
      <c r="AD5" s="239" t="s">
        <v>334</v>
      </c>
      <c r="AE5" s="239">
        <v>6</v>
      </c>
      <c r="AF5" s="239" t="s">
        <v>445</v>
      </c>
      <c r="AG5" s="239">
        <v>4</v>
      </c>
      <c r="AH5" s="239" t="s">
        <v>446</v>
      </c>
      <c r="AI5" s="239">
        <v>2</v>
      </c>
      <c r="AJ5" s="239" t="s">
        <v>447</v>
      </c>
      <c r="AK5" s="239">
        <v>0</v>
      </c>
      <c r="AL5" s="239" t="s">
        <v>241</v>
      </c>
      <c r="AO5" s="239">
        <v>0</v>
      </c>
      <c r="AP5" s="239">
        <v>10150</v>
      </c>
      <c r="AQ5" s="239">
        <v>10150</v>
      </c>
      <c r="AR5" s="239">
        <v>9</v>
      </c>
      <c r="AS5" s="239">
        <v>16</v>
      </c>
      <c r="AT5" s="239" t="s">
        <v>250</v>
      </c>
      <c r="AV5" s="239">
        <v>8750</v>
      </c>
      <c r="AW5" s="239">
        <v>0</v>
      </c>
      <c r="AX5" s="239">
        <v>0</v>
      </c>
      <c r="AY5" s="239">
        <v>0</v>
      </c>
      <c r="AZ5" s="239">
        <v>0</v>
      </c>
      <c r="BA5" s="239">
        <v>860001899</v>
      </c>
      <c r="BB5" s="239" t="s">
        <v>699</v>
      </c>
      <c r="BD5" s="239" t="s">
        <v>698</v>
      </c>
      <c r="BE5" s="239">
        <v>0</v>
      </c>
      <c r="BF5" s="239">
        <v>0</v>
      </c>
      <c r="BG5" s="239">
        <v>366</v>
      </c>
      <c r="BH5" s="239">
        <v>0</v>
      </c>
      <c r="BI5" s="239">
        <v>0</v>
      </c>
      <c r="BJ5" s="239">
        <v>0</v>
      </c>
      <c r="BK5" s="239">
        <v>0</v>
      </c>
      <c r="BL5" s="239">
        <v>0</v>
      </c>
      <c r="BM5" s="239">
        <v>0</v>
      </c>
    </row>
    <row r="6" spans="1:65" s="239" customFormat="1" x14ac:dyDescent="0.25">
      <c r="A6" s="239">
        <v>202020201</v>
      </c>
      <c r="B6" s="239" t="s">
        <v>700</v>
      </c>
      <c r="C6" s="239">
        <v>0</v>
      </c>
      <c r="E6" s="239">
        <v>0</v>
      </c>
      <c r="F6" s="239" t="s">
        <v>241</v>
      </c>
      <c r="G6" s="239">
        <v>0</v>
      </c>
      <c r="H6" s="239">
        <v>1261</v>
      </c>
      <c r="I6" s="239">
        <v>12799150</v>
      </c>
      <c r="J6" s="239">
        <v>0</v>
      </c>
      <c r="K6" s="239">
        <v>0</v>
      </c>
      <c r="L6" s="239">
        <v>96</v>
      </c>
      <c r="M6" s="239">
        <v>974400</v>
      </c>
      <c r="N6" s="55">
        <v>1165</v>
      </c>
      <c r="O6" s="239">
        <f t="shared" si="0"/>
        <v>0</v>
      </c>
      <c r="P6" s="239">
        <v>11824750</v>
      </c>
      <c r="Q6" s="239">
        <v>10150</v>
      </c>
      <c r="R6" s="239">
        <v>11824750</v>
      </c>
      <c r="S6" s="239" t="s">
        <v>242</v>
      </c>
      <c r="T6" s="240">
        <v>41326</v>
      </c>
      <c r="V6" s="239">
        <v>0</v>
      </c>
      <c r="W6" s="239">
        <v>0</v>
      </c>
      <c r="X6" s="239">
        <v>0</v>
      </c>
      <c r="Y6" s="239">
        <v>0</v>
      </c>
      <c r="Z6" s="239">
        <v>0</v>
      </c>
      <c r="AA6" s="239">
        <v>1</v>
      </c>
      <c r="AB6" s="239" t="s">
        <v>334</v>
      </c>
      <c r="AC6" s="239" t="s">
        <v>335</v>
      </c>
      <c r="AD6" s="239" t="s">
        <v>334</v>
      </c>
      <c r="AE6" s="239">
        <v>6</v>
      </c>
      <c r="AF6" s="239" t="s">
        <v>445</v>
      </c>
      <c r="AG6" s="239">
        <v>4</v>
      </c>
      <c r="AH6" s="239" t="s">
        <v>446</v>
      </c>
      <c r="AI6" s="239">
        <v>2</v>
      </c>
      <c r="AJ6" s="239" t="s">
        <v>447</v>
      </c>
      <c r="AK6" s="239">
        <v>0</v>
      </c>
      <c r="AL6" s="239" t="s">
        <v>241</v>
      </c>
      <c r="AO6" s="239">
        <v>0</v>
      </c>
      <c r="AP6" s="239">
        <v>10150</v>
      </c>
      <c r="AQ6" s="239">
        <v>10150</v>
      </c>
      <c r="AR6" s="239">
        <v>9</v>
      </c>
      <c r="AS6" s="239">
        <v>16</v>
      </c>
      <c r="AT6" s="239" t="s">
        <v>250</v>
      </c>
      <c r="AV6" s="239">
        <v>8750</v>
      </c>
      <c r="AW6" s="239">
        <v>0</v>
      </c>
      <c r="AX6" s="239">
        <v>0</v>
      </c>
      <c r="AY6" s="239">
        <v>0</v>
      </c>
      <c r="AZ6" s="239">
        <v>0</v>
      </c>
      <c r="BA6" s="239">
        <v>860001899</v>
      </c>
      <c r="BB6" s="239" t="s">
        <v>699</v>
      </c>
      <c r="BD6" s="239" t="s">
        <v>700</v>
      </c>
      <c r="BE6" s="239">
        <v>0</v>
      </c>
      <c r="BF6" s="239">
        <v>0</v>
      </c>
      <c r="BG6" s="239">
        <v>1165</v>
      </c>
      <c r="BH6" s="239">
        <v>0</v>
      </c>
      <c r="BI6" s="239">
        <v>0</v>
      </c>
      <c r="BJ6" s="239">
        <v>0</v>
      </c>
      <c r="BK6" s="239">
        <v>0</v>
      </c>
      <c r="BL6" s="239">
        <v>0</v>
      </c>
      <c r="BM6" s="239">
        <v>0</v>
      </c>
    </row>
    <row r="7" spans="1:65" s="239" customFormat="1" ht="15.75" customHeight="1" x14ac:dyDescent="0.25">
      <c r="A7" s="239">
        <v>202020101</v>
      </c>
      <c r="B7" s="239" t="s">
        <v>892</v>
      </c>
      <c r="C7" s="239">
        <v>0</v>
      </c>
      <c r="E7" s="239">
        <v>0</v>
      </c>
      <c r="F7" s="239" t="s">
        <v>241</v>
      </c>
      <c r="G7" s="239">
        <v>0</v>
      </c>
      <c r="H7" s="239">
        <v>122</v>
      </c>
      <c r="I7" s="239">
        <v>7670384</v>
      </c>
      <c r="J7" s="239">
        <v>110</v>
      </c>
      <c r="K7" s="239">
        <v>6915920</v>
      </c>
      <c r="L7" s="239">
        <v>75</v>
      </c>
      <c r="M7" s="239">
        <v>4715400</v>
      </c>
      <c r="N7" s="55">
        <v>157</v>
      </c>
      <c r="O7" s="239">
        <f t="shared" ref="O7:O13" si="1">+N7*BI7</f>
        <v>0</v>
      </c>
      <c r="P7" s="239">
        <v>9870904</v>
      </c>
      <c r="Q7" s="239">
        <v>62872</v>
      </c>
      <c r="R7" s="239">
        <v>9870904</v>
      </c>
      <c r="S7" s="239" t="s">
        <v>242</v>
      </c>
      <c r="T7" s="240">
        <v>41353</v>
      </c>
      <c r="V7" s="239">
        <v>0</v>
      </c>
      <c r="W7" s="239">
        <v>0</v>
      </c>
      <c r="X7" s="239">
        <v>0</v>
      </c>
      <c r="Y7" s="239">
        <v>0</v>
      </c>
      <c r="Z7" s="239">
        <v>0</v>
      </c>
      <c r="AA7" s="239">
        <v>1</v>
      </c>
      <c r="AB7" s="239" t="s">
        <v>334</v>
      </c>
      <c r="AC7" s="239" t="s">
        <v>335</v>
      </c>
      <c r="AD7" s="239" t="s">
        <v>334</v>
      </c>
      <c r="AE7" s="239">
        <v>6</v>
      </c>
      <c r="AF7" s="239" t="s">
        <v>445</v>
      </c>
      <c r="AG7" s="239">
        <v>4</v>
      </c>
      <c r="AH7" s="239" t="s">
        <v>446</v>
      </c>
      <c r="AI7" s="239">
        <v>2</v>
      </c>
      <c r="AJ7" s="239" t="s">
        <v>447</v>
      </c>
      <c r="AK7" s="239">
        <v>0</v>
      </c>
      <c r="AL7" s="239" t="s">
        <v>241</v>
      </c>
      <c r="AO7" s="239">
        <v>202020101</v>
      </c>
      <c r="AP7" s="239">
        <v>62872</v>
      </c>
      <c r="AQ7" s="239">
        <v>62872</v>
      </c>
      <c r="AR7" s="239">
        <v>9</v>
      </c>
      <c r="AS7" s="239">
        <v>16</v>
      </c>
      <c r="AT7" s="239" t="s">
        <v>250</v>
      </c>
      <c r="AV7" s="239">
        <v>54200</v>
      </c>
      <c r="AW7" s="239">
        <v>0</v>
      </c>
      <c r="AX7" s="239">
        <v>0</v>
      </c>
      <c r="AY7" s="239">
        <v>0</v>
      </c>
      <c r="AZ7" s="239">
        <v>0</v>
      </c>
      <c r="BA7" s="239">
        <v>860023525</v>
      </c>
      <c r="BB7" s="239" t="s">
        <v>893</v>
      </c>
      <c r="BD7" s="239" t="s">
        <v>892</v>
      </c>
      <c r="BE7" s="239">
        <v>0</v>
      </c>
      <c r="BF7" s="239">
        <v>0</v>
      </c>
      <c r="BG7" s="239">
        <v>157</v>
      </c>
      <c r="BH7" s="239">
        <v>0</v>
      </c>
      <c r="BI7" s="239">
        <v>0</v>
      </c>
      <c r="BJ7" s="239">
        <v>0</v>
      </c>
      <c r="BK7" s="239">
        <v>0</v>
      </c>
      <c r="BL7" s="239">
        <v>0</v>
      </c>
      <c r="BM7" s="239">
        <v>0</v>
      </c>
    </row>
    <row r="8" spans="1:65" x14ac:dyDescent="0.25">
      <c r="A8" t="s">
        <v>680</v>
      </c>
      <c r="O8">
        <f t="shared" si="1"/>
        <v>0</v>
      </c>
    </row>
    <row r="9" spans="1:65" x14ac:dyDescent="0.25">
      <c r="O9">
        <f t="shared" si="1"/>
        <v>0</v>
      </c>
    </row>
    <row r="10" spans="1:65" x14ac:dyDescent="0.25">
      <c r="O10">
        <f t="shared" si="1"/>
        <v>0</v>
      </c>
    </row>
    <row r="11" spans="1:65" x14ac:dyDescent="0.25">
      <c r="O11">
        <f t="shared" si="1"/>
        <v>0</v>
      </c>
    </row>
    <row r="12" spans="1:65" x14ac:dyDescent="0.25">
      <c r="O12">
        <f t="shared" si="1"/>
        <v>0</v>
      </c>
    </row>
    <row r="13" spans="1:65" x14ac:dyDescent="0.25">
      <c r="O13">
        <f t="shared" si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P169"/>
  <sheetViews>
    <sheetView topLeftCell="A12" zoomScaleNormal="100" workbookViewId="0">
      <selection activeCell="F22" sqref="F22"/>
    </sheetView>
  </sheetViews>
  <sheetFormatPr baseColWidth="10" defaultColWidth="9.85546875" defaultRowHeight="12.75" x14ac:dyDescent="0.25"/>
  <cols>
    <col min="1" max="1" width="17.7109375" style="139" customWidth="1"/>
    <col min="2" max="2" width="14.28515625" style="139" customWidth="1"/>
    <col min="3" max="3" width="26.85546875" style="139" customWidth="1"/>
    <col min="4" max="4" width="13.42578125" style="139" customWidth="1"/>
    <col min="5" max="6" width="16.85546875" style="139" customWidth="1"/>
    <col min="7" max="7" width="9.140625" style="139" customWidth="1"/>
    <col min="8" max="9" width="16.85546875" style="139" customWidth="1"/>
    <col min="10" max="11" width="12.140625" style="139" customWidth="1"/>
    <col min="12" max="13" width="16.85546875" style="139" customWidth="1"/>
    <col min="14" max="14" width="11.5703125" style="139" bestFit="1" customWidth="1"/>
    <col min="15" max="15" width="9.85546875" style="139"/>
    <col min="16" max="16" width="14.85546875" style="139" bestFit="1" customWidth="1"/>
    <col min="17" max="260" width="9.85546875" style="139"/>
    <col min="261" max="261" width="14.28515625" style="139" customWidth="1"/>
    <col min="262" max="262" width="26.85546875" style="139" customWidth="1"/>
    <col min="263" max="263" width="13.42578125" style="139" customWidth="1"/>
    <col min="264" max="264" width="14.28515625" style="139" customWidth="1"/>
    <col min="265" max="266" width="0" style="139" hidden="1" customWidth="1"/>
    <col min="267" max="267" width="16.7109375" style="139" bestFit="1" customWidth="1"/>
    <col min="268" max="268" width="8.7109375" style="139" customWidth="1"/>
    <col min="269" max="269" width="11.5703125" style="139" customWidth="1"/>
    <col min="270" max="270" width="11.5703125" style="139" bestFit="1" customWidth="1"/>
    <col min="271" max="271" width="9.85546875" style="139"/>
    <col min="272" max="272" width="14.85546875" style="139" bestFit="1" customWidth="1"/>
    <col min="273" max="516" width="9.85546875" style="139"/>
    <col min="517" max="517" width="14.28515625" style="139" customWidth="1"/>
    <col min="518" max="518" width="26.85546875" style="139" customWidth="1"/>
    <col min="519" max="519" width="13.42578125" style="139" customWidth="1"/>
    <col min="520" max="520" width="14.28515625" style="139" customWidth="1"/>
    <col min="521" max="522" width="0" style="139" hidden="1" customWidth="1"/>
    <col min="523" max="523" width="16.7109375" style="139" bestFit="1" customWidth="1"/>
    <col min="524" max="524" width="8.7109375" style="139" customWidth="1"/>
    <col min="525" max="525" width="11.5703125" style="139" customWidth="1"/>
    <col min="526" max="526" width="11.5703125" style="139" bestFit="1" customWidth="1"/>
    <col min="527" max="527" width="9.85546875" style="139"/>
    <col min="528" max="528" width="14.85546875" style="139" bestFit="1" customWidth="1"/>
    <col min="529" max="772" width="9.85546875" style="139"/>
    <col min="773" max="773" width="14.28515625" style="139" customWidth="1"/>
    <col min="774" max="774" width="26.85546875" style="139" customWidth="1"/>
    <col min="775" max="775" width="13.42578125" style="139" customWidth="1"/>
    <col min="776" max="776" width="14.28515625" style="139" customWidth="1"/>
    <col min="777" max="778" width="0" style="139" hidden="1" customWidth="1"/>
    <col min="779" max="779" width="16.7109375" style="139" bestFit="1" customWidth="1"/>
    <col min="780" max="780" width="8.7109375" style="139" customWidth="1"/>
    <col min="781" max="781" width="11.5703125" style="139" customWidth="1"/>
    <col min="782" max="782" width="11.5703125" style="139" bestFit="1" customWidth="1"/>
    <col min="783" max="783" width="9.85546875" style="139"/>
    <col min="784" max="784" width="14.85546875" style="139" bestFit="1" customWidth="1"/>
    <col min="785" max="1028" width="9.85546875" style="139"/>
    <col min="1029" max="1029" width="14.28515625" style="139" customWidth="1"/>
    <col min="1030" max="1030" width="26.85546875" style="139" customWidth="1"/>
    <col min="1031" max="1031" width="13.42578125" style="139" customWidth="1"/>
    <col min="1032" max="1032" width="14.28515625" style="139" customWidth="1"/>
    <col min="1033" max="1034" width="0" style="139" hidden="1" customWidth="1"/>
    <col min="1035" max="1035" width="16.7109375" style="139" bestFit="1" customWidth="1"/>
    <col min="1036" max="1036" width="8.7109375" style="139" customWidth="1"/>
    <col min="1037" max="1037" width="11.5703125" style="139" customWidth="1"/>
    <col min="1038" max="1038" width="11.5703125" style="139" bestFit="1" customWidth="1"/>
    <col min="1039" max="1039" width="9.85546875" style="139"/>
    <col min="1040" max="1040" width="14.85546875" style="139" bestFit="1" customWidth="1"/>
    <col min="1041" max="1284" width="9.85546875" style="139"/>
    <col min="1285" max="1285" width="14.28515625" style="139" customWidth="1"/>
    <col min="1286" max="1286" width="26.85546875" style="139" customWidth="1"/>
    <col min="1287" max="1287" width="13.42578125" style="139" customWidth="1"/>
    <col min="1288" max="1288" width="14.28515625" style="139" customWidth="1"/>
    <col min="1289" max="1290" width="0" style="139" hidden="1" customWidth="1"/>
    <col min="1291" max="1291" width="16.7109375" style="139" bestFit="1" customWidth="1"/>
    <col min="1292" max="1292" width="8.7109375" style="139" customWidth="1"/>
    <col min="1293" max="1293" width="11.5703125" style="139" customWidth="1"/>
    <col min="1294" max="1294" width="11.5703125" style="139" bestFit="1" customWidth="1"/>
    <col min="1295" max="1295" width="9.85546875" style="139"/>
    <col min="1296" max="1296" width="14.85546875" style="139" bestFit="1" customWidth="1"/>
    <col min="1297" max="1540" width="9.85546875" style="139"/>
    <col min="1541" max="1541" width="14.28515625" style="139" customWidth="1"/>
    <col min="1542" max="1542" width="26.85546875" style="139" customWidth="1"/>
    <col min="1543" max="1543" width="13.42578125" style="139" customWidth="1"/>
    <col min="1544" max="1544" width="14.28515625" style="139" customWidth="1"/>
    <col min="1545" max="1546" width="0" style="139" hidden="1" customWidth="1"/>
    <col min="1547" max="1547" width="16.7109375" style="139" bestFit="1" customWidth="1"/>
    <col min="1548" max="1548" width="8.7109375" style="139" customWidth="1"/>
    <col min="1549" max="1549" width="11.5703125" style="139" customWidth="1"/>
    <col min="1550" max="1550" width="11.5703125" style="139" bestFit="1" customWidth="1"/>
    <col min="1551" max="1551" width="9.85546875" style="139"/>
    <col min="1552" max="1552" width="14.85546875" style="139" bestFit="1" customWidth="1"/>
    <col min="1553" max="1796" width="9.85546875" style="139"/>
    <col min="1797" max="1797" width="14.28515625" style="139" customWidth="1"/>
    <col min="1798" max="1798" width="26.85546875" style="139" customWidth="1"/>
    <col min="1799" max="1799" width="13.42578125" style="139" customWidth="1"/>
    <col min="1800" max="1800" width="14.28515625" style="139" customWidth="1"/>
    <col min="1801" max="1802" width="0" style="139" hidden="1" customWidth="1"/>
    <col min="1803" max="1803" width="16.7109375" style="139" bestFit="1" customWidth="1"/>
    <col min="1804" max="1804" width="8.7109375" style="139" customWidth="1"/>
    <col min="1805" max="1805" width="11.5703125" style="139" customWidth="1"/>
    <col min="1806" max="1806" width="11.5703125" style="139" bestFit="1" customWidth="1"/>
    <col min="1807" max="1807" width="9.85546875" style="139"/>
    <col min="1808" max="1808" width="14.85546875" style="139" bestFit="1" customWidth="1"/>
    <col min="1809" max="2052" width="9.85546875" style="139"/>
    <col min="2053" max="2053" width="14.28515625" style="139" customWidth="1"/>
    <col min="2054" max="2054" width="26.85546875" style="139" customWidth="1"/>
    <col min="2055" max="2055" width="13.42578125" style="139" customWidth="1"/>
    <col min="2056" max="2056" width="14.28515625" style="139" customWidth="1"/>
    <col min="2057" max="2058" width="0" style="139" hidden="1" customWidth="1"/>
    <col min="2059" max="2059" width="16.7109375" style="139" bestFit="1" customWidth="1"/>
    <col min="2060" max="2060" width="8.7109375" style="139" customWidth="1"/>
    <col min="2061" max="2061" width="11.5703125" style="139" customWidth="1"/>
    <col min="2062" max="2062" width="11.5703125" style="139" bestFit="1" customWidth="1"/>
    <col min="2063" max="2063" width="9.85546875" style="139"/>
    <col min="2064" max="2064" width="14.85546875" style="139" bestFit="1" customWidth="1"/>
    <col min="2065" max="2308" width="9.85546875" style="139"/>
    <col min="2309" max="2309" width="14.28515625" style="139" customWidth="1"/>
    <col min="2310" max="2310" width="26.85546875" style="139" customWidth="1"/>
    <col min="2311" max="2311" width="13.42578125" style="139" customWidth="1"/>
    <col min="2312" max="2312" width="14.28515625" style="139" customWidth="1"/>
    <col min="2313" max="2314" width="0" style="139" hidden="1" customWidth="1"/>
    <col min="2315" max="2315" width="16.7109375" style="139" bestFit="1" customWidth="1"/>
    <col min="2316" max="2316" width="8.7109375" style="139" customWidth="1"/>
    <col min="2317" max="2317" width="11.5703125" style="139" customWidth="1"/>
    <col min="2318" max="2318" width="11.5703125" style="139" bestFit="1" customWidth="1"/>
    <col min="2319" max="2319" width="9.85546875" style="139"/>
    <col min="2320" max="2320" width="14.85546875" style="139" bestFit="1" customWidth="1"/>
    <col min="2321" max="2564" width="9.85546875" style="139"/>
    <col min="2565" max="2565" width="14.28515625" style="139" customWidth="1"/>
    <col min="2566" max="2566" width="26.85546875" style="139" customWidth="1"/>
    <col min="2567" max="2567" width="13.42578125" style="139" customWidth="1"/>
    <col min="2568" max="2568" width="14.28515625" style="139" customWidth="1"/>
    <col min="2569" max="2570" width="0" style="139" hidden="1" customWidth="1"/>
    <col min="2571" max="2571" width="16.7109375" style="139" bestFit="1" customWidth="1"/>
    <col min="2572" max="2572" width="8.7109375" style="139" customWidth="1"/>
    <col min="2573" max="2573" width="11.5703125" style="139" customWidth="1"/>
    <col min="2574" max="2574" width="11.5703125" style="139" bestFit="1" customWidth="1"/>
    <col min="2575" max="2575" width="9.85546875" style="139"/>
    <col min="2576" max="2576" width="14.85546875" style="139" bestFit="1" customWidth="1"/>
    <col min="2577" max="2820" width="9.85546875" style="139"/>
    <col min="2821" max="2821" width="14.28515625" style="139" customWidth="1"/>
    <col min="2822" max="2822" width="26.85546875" style="139" customWidth="1"/>
    <col min="2823" max="2823" width="13.42578125" style="139" customWidth="1"/>
    <col min="2824" max="2824" width="14.28515625" style="139" customWidth="1"/>
    <col min="2825" max="2826" width="0" style="139" hidden="1" customWidth="1"/>
    <col min="2827" max="2827" width="16.7109375" style="139" bestFit="1" customWidth="1"/>
    <col min="2828" max="2828" width="8.7109375" style="139" customWidth="1"/>
    <col min="2829" max="2829" width="11.5703125" style="139" customWidth="1"/>
    <col min="2830" max="2830" width="11.5703125" style="139" bestFit="1" customWidth="1"/>
    <col min="2831" max="2831" width="9.85546875" style="139"/>
    <col min="2832" max="2832" width="14.85546875" style="139" bestFit="1" customWidth="1"/>
    <col min="2833" max="3076" width="9.85546875" style="139"/>
    <col min="3077" max="3077" width="14.28515625" style="139" customWidth="1"/>
    <col min="3078" max="3078" width="26.85546875" style="139" customWidth="1"/>
    <col min="3079" max="3079" width="13.42578125" style="139" customWidth="1"/>
    <col min="3080" max="3080" width="14.28515625" style="139" customWidth="1"/>
    <col min="3081" max="3082" width="0" style="139" hidden="1" customWidth="1"/>
    <col min="3083" max="3083" width="16.7109375" style="139" bestFit="1" customWidth="1"/>
    <col min="3084" max="3084" width="8.7109375" style="139" customWidth="1"/>
    <col min="3085" max="3085" width="11.5703125" style="139" customWidth="1"/>
    <col min="3086" max="3086" width="11.5703125" style="139" bestFit="1" customWidth="1"/>
    <col min="3087" max="3087" width="9.85546875" style="139"/>
    <col min="3088" max="3088" width="14.85546875" style="139" bestFit="1" customWidth="1"/>
    <col min="3089" max="3332" width="9.85546875" style="139"/>
    <col min="3333" max="3333" width="14.28515625" style="139" customWidth="1"/>
    <col min="3334" max="3334" width="26.85546875" style="139" customWidth="1"/>
    <col min="3335" max="3335" width="13.42578125" style="139" customWidth="1"/>
    <col min="3336" max="3336" width="14.28515625" style="139" customWidth="1"/>
    <col min="3337" max="3338" width="0" style="139" hidden="1" customWidth="1"/>
    <col min="3339" max="3339" width="16.7109375" style="139" bestFit="1" customWidth="1"/>
    <col min="3340" max="3340" width="8.7109375" style="139" customWidth="1"/>
    <col min="3341" max="3341" width="11.5703125" style="139" customWidth="1"/>
    <col min="3342" max="3342" width="11.5703125" style="139" bestFit="1" customWidth="1"/>
    <col min="3343" max="3343" width="9.85546875" style="139"/>
    <col min="3344" max="3344" width="14.85546875" style="139" bestFit="1" customWidth="1"/>
    <col min="3345" max="3588" width="9.85546875" style="139"/>
    <col min="3589" max="3589" width="14.28515625" style="139" customWidth="1"/>
    <col min="3590" max="3590" width="26.85546875" style="139" customWidth="1"/>
    <col min="3591" max="3591" width="13.42578125" style="139" customWidth="1"/>
    <col min="3592" max="3592" width="14.28515625" style="139" customWidth="1"/>
    <col min="3593" max="3594" width="0" style="139" hidden="1" customWidth="1"/>
    <col min="3595" max="3595" width="16.7109375" style="139" bestFit="1" customWidth="1"/>
    <col min="3596" max="3596" width="8.7109375" style="139" customWidth="1"/>
    <col min="3597" max="3597" width="11.5703125" style="139" customWidth="1"/>
    <col min="3598" max="3598" width="11.5703125" style="139" bestFit="1" customWidth="1"/>
    <col min="3599" max="3599" width="9.85546875" style="139"/>
    <col min="3600" max="3600" width="14.85546875" style="139" bestFit="1" customWidth="1"/>
    <col min="3601" max="3844" width="9.85546875" style="139"/>
    <col min="3845" max="3845" width="14.28515625" style="139" customWidth="1"/>
    <col min="3846" max="3846" width="26.85546875" style="139" customWidth="1"/>
    <col min="3847" max="3847" width="13.42578125" style="139" customWidth="1"/>
    <col min="3848" max="3848" width="14.28515625" style="139" customWidth="1"/>
    <col min="3849" max="3850" width="0" style="139" hidden="1" customWidth="1"/>
    <col min="3851" max="3851" width="16.7109375" style="139" bestFit="1" customWidth="1"/>
    <col min="3852" max="3852" width="8.7109375" style="139" customWidth="1"/>
    <col min="3853" max="3853" width="11.5703125" style="139" customWidth="1"/>
    <col min="3854" max="3854" width="11.5703125" style="139" bestFit="1" customWidth="1"/>
    <col min="3855" max="3855" width="9.85546875" style="139"/>
    <col min="3856" max="3856" width="14.85546875" style="139" bestFit="1" customWidth="1"/>
    <col min="3857" max="4100" width="9.85546875" style="139"/>
    <col min="4101" max="4101" width="14.28515625" style="139" customWidth="1"/>
    <col min="4102" max="4102" width="26.85546875" style="139" customWidth="1"/>
    <col min="4103" max="4103" width="13.42578125" style="139" customWidth="1"/>
    <col min="4104" max="4104" width="14.28515625" style="139" customWidth="1"/>
    <col min="4105" max="4106" width="0" style="139" hidden="1" customWidth="1"/>
    <col min="4107" max="4107" width="16.7109375" style="139" bestFit="1" customWidth="1"/>
    <col min="4108" max="4108" width="8.7109375" style="139" customWidth="1"/>
    <col min="4109" max="4109" width="11.5703125" style="139" customWidth="1"/>
    <col min="4110" max="4110" width="11.5703125" style="139" bestFit="1" customWidth="1"/>
    <col min="4111" max="4111" width="9.85546875" style="139"/>
    <col min="4112" max="4112" width="14.85546875" style="139" bestFit="1" customWidth="1"/>
    <col min="4113" max="4356" width="9.85546875" style="139"/>
    <col min="4357" max="4357" width="14.28515625" style="139" customWidth="1"/>
    <col min="4358" max="4358" width="26.85546875" style="139" customWidth="1"/>
    <col min="4359" max="4359" width="13.42578125" style="139" customWidth="1"/>
    <col min="4360" max="4360" width="14.28515625" style="139" customWidth="1"/>
    <col min="4361" max="4362" width="0" style="139" hidden="1" customWidth="1"/>
    <col min="4363" max="4363" width="16.7109375" style="139" bestFit="1" customWidth="1"/>
    <col min="4364" max="4364" width="8.7109375" style="139" customWidth="1"/>
    <col min="4365" max="4365" width="11.5703125" style="139" customWidth="1"/>
    <col min="4366" max="4366" width="11.5703125" style="139" bestFit="1" customWidth="1"/>
    <col min="4367" max="4367" width="9.85546875" style="139"/>
    <col min="4368" max="4368" width="14.85546875" style="139" bestFit="1" customWidth="1"/>
    <col min="4369" max="4612" width="9.85546875" style="139"/>
    <col min="4613" max="4613" width="14.28515625" style="139" customWidth="1"/>
    <col min="4614" max="4614" width="26.85546875" style="139" customWidth="1"/>
    <col min="4615" max="4615" width="13.42578125" style="139" customWidth="1"/>
    <col min="4616" max="4616" width="14.28515625" style="139" customWidth="1"/>
    <col min="4617" max="4618" width="0" style="139" hidden="1" customWidth="1"/>
    <col min="4619" max="4619" width="16.7109375" style="139" bestFit="1" customWidth="1"/>
    <col min="4620" max="4620" width="8.7109375" style="139" customWidth="1"/>
    <col min="4621" max="4621" width="11.5703125" style="139" customWidth="1"/>
    <col min="4622" max="4622" width="11.5703125" style="139" bestFit="1" customWidth="1"/>
    <col min="4623" max="4623" width="9.85546875" style="139"/>
    <col min="4624" max="4624" width="14.85546875" style="139" bestFit="1" customWidth="1"/>
    <col min="4625" max="4868" width="9.85546875" style="139"/>
    <col min="4869" max="4869" width="14.28515625" style="139" customWidth="1"/>
    <col min="4870" max="4870" width="26.85546875" style="139" customWidth="1"/>
    <col min="4871" max="4871" width="13.42578125" style="139" customWidth="1"/>
    <col min="4872" max="4872" width="14.28515625" style="139" customWidth="1"/>
    <col min="4873" max="4874" width="0" style="139" hidden="1" customWidth="1"/>
    <col min="4875" max="4875" width="16.7109375" style="139" bestFit="1" customWidth="1"/>
    <col min="4876" max="4876" width="8.7109375" style="139" customWidth="1"/>
    <col min="4877" max="4877" width="11.5703125" style="139" customWidth="1"/>
    <col min="4878" max="4878" width="11.5703125" style="139" bestFit="1" customWidth="1"/>
    <col min="4879" max="4879" width="9.85546875" style="139"/>
    <col min="4880" max="4880" width="14.85546875" style="139" bestFit="1" customWidth="1"/>
    <col min="4881" max="5124" width="9.85546875" style="139"/>
    <col min="5125" max="5125" width="14.28515625" style="139" customWidth="1"/>
    <col min="5126" max="5126" width="26.85546875" style="139" customWidth="1"/>
    <col min="5127" max="5127" width="13.42578125" style="139" customWidth="1"/>
    <col min="5128" max="5128" width="14.28515625" style="139" customWidth="1"/>
    <col min="5129" max="5130" width="0" style="139" hidden="1" customWidth="1"/>
    <col min="5131" max="5131" width="16.7109375" style="139" bestFit="1" customWidth="1"/>
    <col min="5132" max="5132" width="8.7109375" style="139" customWidth="1"/>
    <col min="5133" max="5133" width="11.5703125" style="139" customWidth="1"/>
    <col min="5134" max="5134" width="11.5703125" style="139" bestFit="1" customWidth="1"/>
    <col min="5135" max="5135" width="9.85546875" style="139"/>
    <col min="5136" max="5136" width="14.85546875" style="139" bestFit="1" customWidth="1"/>
    <col min="5137" max="5380" width="9.85546875" style="139"/>
    <col min="5381" max="5381" width="14.28515625" style="139" customWidth="1"/>
    <col min="5382" max="5382" width="26.85546875" style="139" customWidth="1"/>
    <col min="5383" max="5383" width="13.42578125" style="139" customWidth="1"/>
    <col min="5384" max="5384" width="14.28515625" style="139" customWidth="1"/>
    <col min="5385" max="5386" width="0" style="139" hidden="1" customWidth="1"/>
    <col min="5387" max="5387" width="16.7109375" style="139" bestFit="1" customWidth="1"/>
    <col min="5388" max="5388" width="8.7109375" style="139" customWidth="1"/>
    <col min="5389" max="5389" width="11.5703125" style="139" customWidth="1"/>
    <col min="5390" max="5390" width="11.5703125" style="139" bestFit="1" customWidth="1"/>
    <col min="5391" max="5391" width="9.85546875" style="139"/>
    <col min="5392" max="5392" width="14.85546875" style="139" bestFit="1" customWidth="1"/>
    <col min="5393" max="5636" width="9.85546875" style="139"/>
    <col min="5637" max="5637" width="14.28515625" style="139" customWidth="1"/>
    <col min="5638" max="5638" width="26.85546875" style="139" customWidth="1"/>
    <col min="5639" max="5639" width="13.42578125" style="139" customWidth="1"/>
    <col min="5640" max="5640" width="14.28515625" style="139" customWidth="1"/>
    <col min="5641" max="5642" width="0" style="139" hidden="1" customWidth="1"/>
    <col min="5643" max="5643" width="16.7109375" style="139" bestFit="1" customWidth="1"/>
    <col min="5644" max="5644" width="8.7109375" style="139" customWidth="1"/>
    <col min="5645" max="5645" width="11.5703125" style="139" customWidth="1"/>
    <col min="5646" max="5646" width="11.5703125" style="139" bestFit="1" customWidth="1"/>
    <col min="5647" max="5647" width="9.85546875" style="139"/>
    <col min="5648" max="5648" width="14.85546875" style="139" bestFit="1" customWidth="1"/>
    <col min="5649" max="5892" width="9.85546875" style="139"/>
    <col min="5893" max="5893" width="14.28515625" style="139" customWidth="1"/>
    <col min="5894" max="5894" width="26.85546875" style="139" customWidth="1"/>
    <col min="5895" max="5895" width="13.42578125" style="139" customWidth="1"/>
    <col min="5896" max="5896" width="14.28515625" style="139" customWidth="1"/>
    <col min="5897" max="5898" width="0" style="139" hidden="1" customWidth="1"/>
    <col min="5899" max="5899" width="16.7109375" style="139" bestFit="1" customWidth="1"/>
    <col min="5900" max="5900" width="8.7109375" style="139" customWidth="1"/>
    <col min="5901" max="5901" width="11.5703125" style="139" customWidth="1"/>
    <col min="5902" max="5902" width="11.5703125" style="139" bestFit="1" customWidth="1"/>
    <col min="5903" max="5903" width="9.85546875" style="139"/>
    <col min="5904" max="5904" width="14.85546875" style="139" bestFit="1" customWidth="1"/>
    <col min="5905" max="6148" width="9.85546875" style="139"/>
    <col min="6149" max="6149" width="14.28515625" style="139" customWidth="1"/>
    <col min="6150" max="6150" width="26.85546875" style="139" customWidth="1"/>
    <col min="6151" max="6151" width="13.42578125" style="139" customWidth="1"/>
    <col min="6152" max="6152" width="14.28515625" style="139" customWidth="1"/>
    <col min="6153" max="6154" width="0" style="139" hidden="1" customWidth="1"/>
    <col min="6155" max="6155" width="16.7109375" style="139" bestFit="1" customWidth="1"/>
    <col min="6156" max="6156" width="8.7109375" style="139" customWidth="1"/>
    <col min="6157" max="6157" width="11.5703125" style="139" customWidth="1"/>
    <col min="6158" max="6158" width="11.5703125" style="139" bestFit="1" customWidth="1"/>
    <col min="6159" max="6159" width="9.85546875" style="139"/>
    <col min="6160" max="6160" width="14.85546875" style="139" bestFit="1" customWidth="1"/>
    <col min="6161" max="6404" width="9.85546875" style="139"/>
    <col min="6405" max="6405" width="14.28515625" style="139" customWidth="1"/>
    <col min="6406" max="6406" width="26.85546875" style="139" customWidth="1"/>
    <col min="6407" max="6407" width="13.42578125" style="139" customWidth="1"/>
    <col min="6408" max="6408" width="14.28515625" style="139" customWidth="1"/>
    <col min="6409" max="6410" width="0" style="139" hidden="1" customWidth="1"/>
    <col min="6411" max="6411" width="16.7109375" style="139" bestFit="1" customWidth="1"/>
    <col min="6412" max="6412" width="8.7109375" style="139" customWidth="1"/>
    <col min="6413" max="6413" width="11.5703125" style="139" customWidth="1"/>
    <col min="6414" max="6414" width="11.5703125" style="139" bestFit="1" customWidth="1"/>
    <col min="6415" max="6415" width="9.85546875" style="139"/>
    <col min="6416" max="6416" width="14.85546875" style="139" bestFit="1" customWidth="1"/>
    <col min="6417" max="6660" width="9.85546875" style="139"/>
    <col min="6661" max="6661" width="14.28515625" style="139" customWidth="1"/>
    <col min="6662" max="6662" width="26.85546875" style="139" customWidth="1"/>
    <col min="6663" max="6663" width="13.42578125" style="139" customWidth="1"/>
    <col min="6664" max="6664" width="14.28515625" style="139" customWidth="1"/>
    <col min="6665" max="6666" width="0" style="139" hidden="1" customWidth="1"/>
    <col min="6667" max="6667" width="16.7109375" style="139" bestFit="1" customWidth="1"/>
    <col min="6668" max="6668" width="8.7109375" style="139" customWidth="1"/>
    <col min="6669" max="6669" width="11.5703125" style="139" customWidth="1"/>
    <col min="6670" max="6670" width="11.5703125" style="139" bestFit="1" customWidth="1"/>
    <col min="6671" max="6671" width="9.85546875" style="139"/>
    <col min="6672" max="6672" width="14.85546875" style="139" bestFit="1" customWidth="1"/>
    <col min="6673" max="6916" width="9.85546875" style="139"/>
    <col min="6917" max="6917" width="14.28515625" style="139" customWidth="1"/>
    <col min="6918" max="6918" width="26.85546875" style="139" customWidth="1"/>
    <col min="6919" max="6919" width="13.42578125" style="139" customWidth="1"/>
    <col min="6920" max="6920" width="14.28515625" style="139" customWidth="1"/>
    <col min="6921" max="6922" width="0" style="139" hidden="1" customWidth="1"/>
    <col min="6923" max="6923" width="16.7109375" style="139" bestFit="1" customWidth="1"/>
    <col min="6924" max="6924" width="8.7109375" style="139" customWidth="1"/>
    <col min="6925" max="6925" width="11.5703125" style="139" customWidth="1"/>
    <col min="6926" max="6926" width="11.5703125" style="139" bestFit="1" customWidth="1"/>
    <col min="6927" max="6927" width="9.85546875" style="139"/>
    <col min="6928" max="6928" width="14.85546875" style="139" bestFit="1" customWidth="1"/>
    <col min="6929" max="7172" width="9.85546875" style="139"/>
    <col min="7173" max="7173" width="14.28515625" style="139" customWidth="1"/>
    <col min="7174" max="7174" width="26.85546875" style="139" customWidth="1"/>
    <col min="7175" max="7175" width="13.42578125" style="139" customWidth="1"/>
    <col min="7176" max="7176" width="14.28515625" style="139" customWidth="1"/>
    <col min="7177" max="7178" width="0" style="139" hidden="1" customWidth="1"/>
    <col min="7179" max="7179" width="16.7109375" style="139" bestFit="1" customWidth="1"/>
    <col min="7180" max="7180" width="8.7109375" style="139" customWidth="1"/>
    <col min="7181" max="7181" width="11.5703125" style="139" customWidth="1"/>
    <col min="7182" max="7182" width="11.5703125" style="139" bestFit="1" customWidth="1"/>
    <col min="7183" max="7183" width="9.85546875" style="139"/>
    <col min="7184" max="7184" width="14.85546875" style="139" bestFit="1" customWidth="1"/>
    <col min="7185" max="7428" width="9.85546875" style="139"/>
    <col min="7429" max="7429" width="14.28515625" style="139" customWidth="1"/>
    <col min="7430" max="7430" width="26.85546875" style="139" customWidth="1"/>
    <col min="7431" max="7431" width="13.42578125" style="139" customWidth="1"/>
    <col min="7432" max="7432" width="14.28515625" style="139" customWidth="1"/>
    <col min="7433" max="7434" width="0" style="139" hidden="1" customWidth="1"/>
    <col min="7435" max="7435" width="16.7109375" style="139" bestFit="1" customWidth="1"/>
    <col min="7436" max="7436" width="8.7109375" style="139" customWidth="1"/>
    <col min="7437" max="7437" width="11.5703125" style="139" customWidth="1"/>
    <col min="7438" max="7438" width="11.5703125" style="139" bestFit="1" customWidth="1"/>
    <col min="7439" max="7439" width="9.85546875" style="139"/>
    <col min="7440" max="7440" width="14.85546875" style="139" bestFit="1" customWidth="1"/>
    <col min="7441" max="7684" width="9.85546875" style="139"/>
    <col min="7685" max="7685" width="14.28515625" style="139" customWidth="1"/>
    <col min="7686" max="7686" width="26.85546875" style="139" customWidth="1"/>
    <col min="7687" max="7687" width="13.42578125" style="139" customWidth="1"/>
    <col min="7688" max="7688" width="14.28515625" style="139" customWidth="1"/>
    <col min="7689" max="7690" width="0" style="139" hidden="1" customWidth="1"/>
    <col min="7691" max="7691" width="16.7109375" style="139" bestFit="1" customWidth="1"/>
    <col min="7692" max="7692" width="8.7109375" style="139" customWidth="1"/>
    <col min="7693" max="7693" width="11.5703125" style="139" customWidth="1"/>
    <col min="7694" max="7694" width="11.5703125" style="139" bestFit="1" customWidth="1"/>
    <col min="7695" max="7695" width="9.85546875" style="139"/>
    <col min="7696" max="7696" width="14.85546875" style="139" bestFit="1" customWidth="1"/>
    <col min="7697" max="7940" width="9.85546875" style="139"/>
    <col min="7941" max="7941" width="14.28515625" style="139" customWidth="1"/>
    <col min="7942" max="7942" width="26.85546875" style="139" customWidth="1"/>
    <col min="7943" max="7943" width="13.42578125" style="139" customWidth="1"/>
    <col min="7944" max="7944" width="14.28515625" style="139" customWidth="1"/>
    <col min="7945" max="7946" width="0" style="139" hidden="1" customWidth="1"/>
    <col min="7947" max="7947" width="16.7109375" style="139" bestFit="1" customWidth="1"/>
    <col min="7948" max="7948" width="8.7109375" style="139" customWidth="1"/>
    <col min="7949" max="7949" width="11.5703125" style="139" customWidth="1"/>
    <col min="7950" max="7950" width="11.5703125" style="139" bestFit="1" customWidth="1"/>
    <col min="7951" max="7951" width="9.85546875" style="139"/>
    <col min="7952" max="7952" width="14.85546875" style="139" bestFit="1" customWidth="1"/>
    <col min="7953" max="8196" width="9.85546875" style="139"/>
    <col min="8197" max="8197" width="14.28515625" style="139" customWidth="1"/>
    <col min="8198" max="8198" width="26.85546875" style="139" customWidth="1"/>
    <col min="8199" max="8199" width="13.42578125" style="139" customWidth="1"/>
    <col min="8200" max="8200" width="14.28515625" style="139" customWidth="1"/>
    <col min="8201" max="8202" width="0" style="139" hidden="1" customWidth="1"/>
    <col min="8203" max="8203" width="16.7109375" style="139" bestFit="1" customWidth="1"/>
    <col min="8204" max="8204" width="8.7109375" style="139" customWidth="1"/>
    <col min="8205" max="8205" width="11.5703125" style="139" customWidth="1"/>
    <col min="8206" max="8206" width="11.5703125" style="139" bestFit="1" customWidth="1"/>
    <col min="8207" max="8207" width="9.85546875" style="139"/>
    <col min="8208" max="8208" width="14.85546875" style="139" bestFit="1" customWidth="1"/>
    <col min="8209" max="8452" width="9.85546875" style="139"/>
    <col min="8453" max="8453" width="14.28515625" style="139" customWidth="1"/>
    <col min="8454" max="8454" width="26.85546875" style="139" customWidth="1"/>
    <col min="8455" max="8455" width="13.42578125" style="139" customWidth="1"/>
    <col min="8456" max="8456" width="14.28515625" style="139" customWidth="1"/>
    <col min="8457" max="8458" width="0" style="139" hidden="1" customWidth="1"/>
    <col min="8459" max="8459" width="16.7109375" style="139" bestFit="1" customWidth="1"/>
    <col min="8460" max="8460" width="8.7109375" style="139" customWidth="1"/>
    <col min="8461" max="8461" width="11.5703125" style="139" customWidth="1"/>
    <col min="8462" max="8462" width="11.5703125" style="139" bestFit="1" customWidth="1"/>
    <col min="8463" max="8463" width="9.85546875" style="139"/>
    <col min="8464" max="8464" width="14.85546875" style="139" bestFit="1" customWidth="1"/>
    <col min="8465" max="8708" width="9.85546875" style="139"/>
    <col min="8709" max="8709" width="14.28515625" style="139" customWidth="1"/>
    <col min="8710" max="8710" width="26.85546875" style="139" customWidth="1"/>
    <col min="8711" max="8711" width="13.42578125" style="139" customWidth="1"/>
    <col min="8712" max="8712" width="14.28515625" style="139" customWidth="1"/>
    <col min="8713" max="8714" width="0" style="139" hidden="1" customWidth="1"/>
    <col min="8715" max="8715" width="16.7109375" style="139" bestFit="1" customWidth="1"/>
    <col min="8716" max="8716" width="8.7109375" style="139" customWidth="1"/>
    <col min="8717" max="8717" width="11.5703125" style="139" customWidth="1"/>
    <col min="8718" max="8718" width="11.5703125" style="139" bestFit="1" customWidth="1"/>
    <col min="8719" max="8719" width="9.85546875" style="139"/>
    <col min="8720" max="8720" width="14.85546875" style="139" bestFit="1" customWidth="1"/>
    <col min="8721" max="8964" width="9.85546875" style="139"/>
    <col min="8965" max="8965" width="14.28515625" style="139" customWidth="1"/>
    <col min="8966" max="8966" width="26.85546875" style="139" customWidth="1"/>
    <col min="8967" max="8967" width="13.42578125" style="139" customWidth="1"/>
    <col min="8968" max="8968" width="14.28515625" style="139" customWidth="1"/>
    <col min="8969" max="8970" width="0" style="139" hidden="1" customWidth="1"/>
    <col min="8971" max="8971" width="16.7109375" style="139" bestFit="1" customWidth="1"/>
    <col min="8972" max="8972" width="8.7109375" style="139" customWidth="1"/>
    <col min="8973" max="8973" width="11.5703125" style="139" customWidth="1"/>
    <col min="8974" max="8974" width="11.5703125" style="139" bestFit="1" customWidth="1"/>
    <col min="8975" max="8975" width="9.85546875" style="139"/>
    <col min="8976" max="8976" width="14.85546875" style="139" bestFit="1" customWidth="1"/>
    <col min="8977" max="9220" width="9.85546875" style="139"/>
    <col min="9221" max="9221" width="14.28515625" style="139" customWidth="1"/>
    <col min="9222" max="9222" width="26.85546875" style="139" customWidth="1"/>
    <col min="9223" max="9223" width="13.42578125" style="139" customWidth="1"/>
    <col min="9224" max="9224" width="14.28515625" style="139" customWidth="1"/>
    <col min="9225" max="9226" width="0" style="139" hidden="1" customWidth="1"/>
    <col min="9227" max="9227" width="16.7109375" style="139" bestFit="1" customWidth="1"/>
    <col min="9228" max="9228" width="8.7109375" style="139" customWidth="1"/>
    <col min="9229" max="9229" width="11.5703125" style="139" customWidth="1"/>
    <col min="9230" max="9230" width="11.5703125" style="139" bestFit="1" customWidth="1"/>
    <col min="9231" max="9231" width="9.85546875" style="139"/>
    <col min="9232" max="9232" width="14.85546875" style="139" bestFit="1" customWidth="1"/>
    <col min="9233" max="9476" width="9.85546875" style="139"/>
    <col min="9477" max="9477" width="14.28515625" style="139" customWidth="1"/>
    <col min="9478" max="9478" width="26.85546875" style="139" customWidth="1"/>
    <col min="9479" max="9479" width="13.42578125" style="139" customWidth="1"/>
    <col min="9480" max="9480" width="14.28515625" style="139" customWidth="1"/>
    <col min="9481" max="9482" width="0" style="139" hidden="1" customWidth="1"/>
    <col min="9483" max="9483" width="16.7109375" style="139" bestFit="1" customWidth="1"/>
    <col min="9484" max="9484" width="8.7109375" style="139" customWidth="1"/>
    <col min="9485" max="9485" width="11.5703125" style="139" customWidth="1"/>
    <col min="9486" max="9486" width="11.5703125" style="139" bestFit="1" customWidth="1"/>
    <col min="9487" max="9487" width="9.85546875" style="139"/>
    <col min="9488" max="9488" width="14.85546875" style="139" bestFit="1" customWidth="1"/>
    <col min="9489" max="9732" width="9.85546875" style="139"/>
    <col min="9733" max="9733" width="14.28515625" style="139" customWidth="1"/>
    <col min="9734" max="9734" width="26.85546875" style="139" customWidth="1"/>
    <col min="9735" max="9735" width="13.42578125" style="139" customWidth="1"/>
    <col min="9736" max="9736" width="14.28515625" style="139" customWidth="1"/>
    <col min="9737" max="9738" width="0" style="139" hidden="1" customWidth="1"/>
    <col min="9739" max="9739" width="16.7109375" style="139" bestFit="1" customWidth="1"/>
    <col min="9740" max="9740" width="8.7109375" style="139" customWidth="1"/>
    <col min="9741" max="9741" width="11.5703125" style="139" customWidth="1"/>
    <col min="9742" max="9742" width="11.5703125" style="139" bestFit="1" customWidth="1"/>
    <col min="9743" max="9743" width="9.85546875" style="139"/>
    <col min="9744" max="9744" width="14.85546875" style="139" bestFit="1" customWidth="1"/>
    <col min="9745" max="9988" width="9.85546875" style="139"/>
    <col min="9989" max="9989" width="14.28515625" style="139" customWidth="1"/>
    <col min="9990" max="9990" width="26.85546875" style="139" customWidth="1"/>
    <col min="9991" max="9991" width="13.42578125" style="139" customWidth="1"/>
    <col min="9992" max="9992" width="14.28515625" style="139" customWidth="1"/>
    <col min="9993" max="9994" width="0" style="139" hidden="1" customWidth="1"/>
    <col min="9995" max="9995" width="16.7109375" style="139" bestFit="1" customWidth="1"/>
    <col min="9996" max="9996" width="8.7109375" style="139" customWidth="1"/>
    <col min="9997" max="9997" width="11.5703125" style="139" customWidth="1"/>
    <col min="9998" max="9998" width="11.5703125" style="139" bestFit="1" customWidth="1"/>
    <col min="9999" max="9999" width="9.85546875" style="139"/>
    <col min="10000" max="10000" width="14.85546875" style="139" bestFit="1" customWidth="1"/>
    <col min="10001" max="10244" width="9.85546875" style="139"/>
    <col min="10245" max="10245" width="14.28515625" style="139" customWidth="1"/>
    <col min="10246" max="10246" width="26.85546875" style="139" customWidth="1"/>
    <col min="10247" max="10247" width="13.42578125" style="139" customWidth="1"/>
    <col min="10248" max="10248" width="14.28515625" style="139" customWidth="1"/>
    <col min="10249" max="10250" width="0" style="139" hidden="1" customWidth="1"/>
    <col min="10251" max="10251" width="16.7109375" style="139" bestFit="1" customWidth="1"/>
    <col min="10252" max="10252" width="8.7109375" style="139" customWidth="1"/>
    <col min="10253" max="10253" width="11.5703125" style="139" customWidth="1"/>
    <col min="10254" max="10254" width="11.5703125" style="139" bestFit="1" customWidth="1"/>
    <col min="10255" max="10255" width="9.85546875" style="139"/>
    <col min="10256" max="10256" width="14.85546875" style="139" bestFit="1" customWidth="1"/>
    <col min="10257" max="10500" width="9.85546875" style="139"/>
    <col min="10501" max="10501" width="14.28515625" style="139" customWidth="1"/>
    <col min="10502" max="10502" width="26.85546875" style="139" customWidth="1"/>
    <col min="10503" max="10503" width="13.42578125" style="139" customWidth="1"/>
    <col min="10504" max="10504" width="14.28515625" style="139" customWidth="1"/>
    <col min="10505" max="10506" width="0" style="139" hidden="1" customWidth="1"/>
    <col min="10507" max="10507" width="16.7109375" style="139" bestFit="1" customWidth="1"/>
    <col min="10508" max="10508" width="8.7109375" style="139" customWidth="1"/>
    <col min="10509" max="10509" width="11.5703125" style="139" customWidth="1"/>
    <col min="10510" max="10510" width="11.5703125" style="139" bestFit="1" customWidth="1"/>
    <col min="10511" max="10511" width="9.85546875" style="139"/>
    <col min="10512" max="10512" width="14.85546875" style="139" bestFit="1" customWidth="1"/>
    <col min="10513" max="10756" width="9.85546875" style="139"/>
    <col min="10757" max="10757" width="14.28515625" style="139" customWidth="1"/>
    <col min="10758" max="10758" width="26.85546875" style="139" customWidth="1"/>
    <col min="10759" max="10759" width="13.42578125" style="139" customWidth="1"/>
    <col min="10760" max="10760" width="14.28515625" style="139" customWidth="1"/>
    <col min="10761" max="10762" width="0" style="139" hidden="1" customWidth="1"/>
    <col min="10763" max="10763" width="16.7109375" style="139" bestFit="1" customWidth="1"/>
    <col min="10764" max="10764" width="8.7109375" style="139" customWidth="1"/>
    <col min="10765" max="10765" width="11.5703125" style="139" customWidth="1"/>
    <col min="10766" max="10766" width="11.5703125" style="139" bestFit="1" customWidth="1"/>
    <col min="10767" max="10767" width="9.85546875" style="139"/>
    <col min="10768" max="10768" width="14.85546875" style="139" bestFit="1" customWidth="1"/>
    <col min="10769" max="11012" width="9.85546875" style="139"/>
    <col min="11013" max="11013" width="14.28515625" style="139" customWidth="1"/>
    <col min="11014" max="11014" width="26.85546875" style="139" customWidth="1"/>
    <col min="11015" max="11015" width="13.42578125" style="139" customWidth="1"/>
    <col min="11016" max="11016" width="14.28515625" style="139" customWidth="1"/>
    <col min="11017" max="11018" width="0" style="139" hidden="1" customWidth="1"/>
    <col min="11019" max="11019" width="16.7109375" style="139" bestFit="1" customWidth="1"/>
    <col min="11020" max="11020" width="8.7109375" style="139" customWidth="1"/>
    <col min="11021" max="11021" width="11.5703125" style="139" customWidth="1"/>
    <col min="11022" max="11022" width="11.5703125" style="139" bestFit="1" customWidth="1"/>
    <col min="11023" max="11023" width="9.85546875" style="139"/>
    <col min="11024" max="11024" width="14.85546875" style="139" bestFit="1" customWidth="1"/>
    <col min="11025" max="11268" width="9.85546875" style="139"/>
    <col min="11269" max="11269" width="14.28515625" style="139" customWidth="1"/>
    <col min="11270" max="11270" width="26.85546875" style="139" customWidth="1"/>
    <col min="11271" max="11271" width="13.42578125" style="139" customWidth="1"/>
    <col min="11272" max="11272" width="14.28515625" style="139" customWidth="1"/>
    <col min="11273" max="11274" width="0" style="139" hidden="1" customWidth="1"/>
    <col min="11275" max="11275" width="16.7109375" style="139" bestFit="1" customWidth="1"/>
    <col min="11276" max="11276" width="8.7109375" style="139" customWidth="1"/>
    <col min="11277" max="11277" width="11.5703125" style="139" customWidth="1"/>
    <col min="11278" max="11278" width="11.5703125" style="139" bestFit="1" customWidth="1"/>
    <col min="11279" max="11279" width="9.85546875" style="139"/>
    <col min="11280" max="11280" width="14.85546875" style="139" bestFit="1" customWidth="1"/>
    <col min="11281" max="11524" width="9.85546875" style="139"/>
    <col min="11525" max="11525" width="14.28515625" style="139" customWidth="1"/>
    <col min="11526" max="11526" width="26.85546875" style="139" customWidth="1"/>
    <col min="11527" max="11527" width="13.42578125" style="139" customWidth="1"/>
    <col min="11528" max="11528" width="14.28515625" style="139" customWidth="1"/>
    <col min="11529" max="11530" width="0" style="139" hidden="1" customWidth="1"/>
    <col min="11531" max="11531" width="16.7109375" style="139" bestFit="1" customWidth="1"/>
    <col min="11532" max="11532" width="8.7109375" style="139" customWidth="1"/>
    <col min="11533" max="11533" width="11.5703125" style="139" customWidth="1"/>
    <col min="11534" max="11534" width="11.5703125" style="139" bestFit="1" customWidth="1"/>
    <col min="11535" max="11535" width="9.85546875" style="139"/>
    <col min="11536" max="11536" width="14.85546875" style="139" bestFit="1" customWidth="1"/>
    <col min="11537" max="11780" width="9.85546875" style="139"/>
    <col min="11781" max="11781" width="14.28515625" style="139" customWidth="1"/>
    <col min="11782" max="11782" width="26.85546875" style="139" customWidth="1"/>
    <col min="11783" max="11783" width="13.42578125" style="139" customWidth="1"/>
    <col min="11784" max="11784" width="14.28515625" style="139" customWidth="1"/>
    <col min="11785" max="11786" width="0" style="139" hidden="1" customWidth="1"/>
    <col min="11787" max="11787" width="16.7109375" style="139" bestFit="1" customWidth="1"/>
    <col min="11788" max="11788" width="8.7109375" style="139" customWidth="1"/>
    <col min="11789" max="11789" width="11.5703125" style="139" customWidth="1"/>
    <col min="11790" max="11790" width="11.5703125" style="139" bestFit="1" customWidth="1"/>
    <col min="11791" max="11791" width="9.85546875" style="139"/>
    <col min="11792" max="11792" width="14.85546875" style="139" bestFit="1" customWidth="1"/>
    <col min="11793" max="12036" width="9.85546875" style="139"/>
    <col min="12037" max="12037" width="14.28515625" style="139" customWidth="1"/>
    <col min="12038" max="12038" width="26.85546875" style="139" customWidth="1"/>
    <col min="12039" max="12039" width="13.42578125" style="139" customWidth="1"/>
    <col min="12040" max="12040" width="14.28515625" style="139" customWidth="1"/>
    <col min="12041" max="12042" width="0" style="139" hidden="1" customWidth="1"/>
    <col min="12043" max="12043" width="16.7109375" style="139" bestFit="1" customWidth="1"/>
    <col min="12044" max="12044" width="8.7109375" style="139" customWidth="1"/>
    <col min="12045" max="12045" width="11.5703125" style="139" customWidth="1"/>
    <col min="12046" max="12046" width="11.5703125" style="139" bestFit="1" customWidth="1"/>
    <col min="12047" max="12047" width="9.85546875" style="139"/>
    <col min="12048" max="12048" width="14.85546875" style="139" bestFit="1" customWidth="1"/>
    <col min="12049" max="12292" width="9.85546875" style="139"/>
    <col min="12293" max="12293" width="14.28515625" style="139" customWidth="1"/>
    <col min="12294" max="12294" width="26.85546875" style="139" customWidth="1"/>
    <col min="12295" max="12295" width="13.42578125" style="139" customWidth="1"/>
    <col min="12296" max="12296" width="14.28515625" style="139" customWidth="1"/>
    <col min="12297" max="12298" width="0" style="139" hidden="1" customWidth="1"/>
    <col min="12299" max="12299" width="16.7109375" style="139" bestFit="1" customWidth="1"/>
    <col min="12300" max="12300" width="8.7109375" style="139" customWidth="1"/>
    <col min="12301" max="12301" width="11.5703125" style="139" customWidth="1"/>
    <col min="12302" max="12302" width="11.5703125" style="139" bestFit="1" customWidth="1"/>
    <col min="12303" max="12303" width="9.85546875" style="139"/>
    <col min="12304" max="12304" width="14.85546875" style="139" bestFit="1" customWidth="1"/>
    <col min="12305" max="12548" width="9.85546875" style="139"/>
    <col min="12549" max="12549" width="14.28515625" style="139" customWidth="1"/>
    <col min="12550" max="12550" width="26.85546875" style="139" customWidth="1"/>
    <col min="12551" max="12551" width="13.42578125" style="139" customWidth="1"/>
    <col min="12552" max="12552" width="14.28515625" style="139" customWidth="1"/>
    <col min="12553" max="12554" width="0" style="139" hidden="1" customWidth="1"/>
    <col min="12555" max="12555" width="16.7109375" style="139" bestFit="1" customWidth="1"/>
    <col min="12556" max="12556" width="8.7109375" style="139" customWidth="1"/>
    <col min="12557" max="12557" width="11.5703125" style="139" customWidth="1"/>
    <col min="12558" max="12558" width="11.5703125" style="139" bestFit="1" customWidth="1"/>
    <col min="12559" max="12559" width="9.85546875" style="139"/>
    <col min="12560" max="12560" width="14.85546875" style="139" bestFit="1" customWidth="1"/>
    <col min="12561" max="12804" width="9.85546875" style="139"/>
    <col min="12805" max="12805" width="14.28515625" style="139" customWidth="1"/>
    <col min="12806" max="12806" width="26.85546875" style="139" customWidth="1"/>
    <col min="12807" max="12807" width="13.42578125" style="139" customWidth="1"/>
    <col min="12808" max="12808" width="14.28515625" style="139" customWidth="1"/>
    <col min="12809" max="12810" width="0" style="139" hidden="1" customWidth="1"/>
    <col min="12811" max="12811" width="16.7109375" style="139" bestFit="1" customWidth="1"/>
    <col min="12812" max="12812" width="8.7109375" style="139" customWidth="1"/>
    <col min="12813" max="12813" width="11.5703125" style="139" customWidth="1"/>
    <col min="12814" max="12814" width="11.5703125" style="139" bestFit="1" customWidth="1"/>
    <col min="12815" max="12815" width="9.85546875" style="139"/>
    <col min="12816" max="12816" width="14.85546875" style="139" bestFit="1" customWidth="1"/>
    <col min="12817" max="13060" width="9.85546875" style="139"/>
    <col min="13061" max="13061" width="14.28515625" style="139" customWidth="1"/>
    <col min="13062" max="13062" width="26.85546875" style="139" customWidth="1"/>
    <col min="13063" max="13063" width="13.42578125" style="139" customWidth="1"/>
    <col min="13064" max="13064" width="14.28515625" style="139" customWidth="1"/>
    <col min="13065" max="13066" width="0" style="139" hidden="1" customWidth="1"/>
    <col min="13067" max="13067" width="16.7109375" style="139" bestFit="1" customWidth="1"/>
    <col min="13068" max="13068" width="8.7109375" style="139" customWidth="1"/>
    <col min="13069" max="13069" width="11.5703125" style="139" customWidth="1"/>
    <col min="13070" max="13070" width="11.5703125" style="139" bestFit="1" customWidth="1"/>
    <col min="13071" max="13071" width="9.85546875" style="139"/>
    <col min="13072" max="13072" width="14.85546875" style="139" bestFit="1" customWidth="1"/>
    <col min="13073" max="13316" width="9.85546875" style="139"/>
    <col min="13317" max="13317" width="14.28515625" style="139" customWidth="1"/>
    <col min="13318" max="13318" width="26.85546875" style="139" customWidth="1"/>
    <col min="13319" max="13319" width="13.42578125" style="139" customWidth="1"/>
    <col min="13320" max="13320" width="14.28515625" style="139" customWidth="1"/>
    <col min="13321" max="13322" width="0" style="139" hidden="1" customWidth="1"/>
    <col min="13323" max="13323" width="16.7109375" style="139" bestFit="1" customWidth="1"/>
    <col min="13324" max="13324" width="8.7109375" style="139" customWidth="1"/>
    <col min="13325" max="13325" width="11.5703125" style="139" customWidth="1"/>
    <col min="13326" max="13326" width="11.5703125" style="139" bestFit="1" customWidth="1"/>
    <col min="13327" max="13327" width="9.85546875" style="139"/>
    <col min="13328" max="13328" width="14.85546875" style="139" bestFit="1" customWidth="1"/>
    <col min="13329" max="13572" width="9.85546875" style="139"/>
    <col min="13573" max="13573" width="14.28515625" style="139" customWidth="1"/>
    <col min="13574" max="13574" width="26.85546875" style="139" customWidth="1"/>
    <col min="13575" max="13575" width="13.42578125" style="139" customWidth="1"/>
    <col min="13576" max="13576" width="14.28515625" style="139" customWidth="1"/>
    <col min="13577" max="13578" width="0" style="139" hidden="1" customWidth="1"/>
    <col min="13579" max="13579" width="16.7109375" style="139" bestFit="1" customWidth="1"/>
    <col min="13580" max="13580" width="8.7109375" style="139" customWidth="1"/>
    <col min="13581" max="13581" width="11.5703125" style="139" customWidth="1"/>
    <col min="13582" max="13582" width="11.5703125" style="139" bestFit="1" customWidth="1"/>
    <col min="13583" max="13583" width="9.85546875" style="139"/>
    <col min="13584" max="13584" width="14.85546875" style="139" bestFit="1" customWidth="1"/>
    <col min="13585" max="13828" width="9.85546875" style="139"/>
    <col min="13829" max="13829" width="14.28515625" style="139" customWidth="1"/>
    <col min="13830" max="13830" width="26.85546875" style="139" customWidth="1"/>
    <col min="13831" max="13831" width="13.42578125" style="139" customWidth="1"/>
    <col min="13832" max="13832" width="14.28515625" style="139" customWidth="1"/>
    <col min="13833" max="13834" width="0" style="139" hidden="1" customWidth="1"/>
    <col min="13835" max="13835" width="16.7109375" style="139" bestFit="1" customWidth="1"/>
    <col min="13836" max="13836" width="8.7109375" style="139" customWidth="1"/>
    <col min="13837" max="13837" width="11.5703125" style="139" customWidth="1"/>
    <col min="13838" max="13838" width="11.5703125" style="139" bestFit="1" customWidth="1"/>
    <col min="13839" max="13839" width="9.85546875" style="139"/>
    <col min="13840" max="13840" width="14.85546875" style="139" bestFit="1" customWidth="1"/>
    <col min="13841" max="14084" width="9.85546875" style="139"/>
    <col min="14085" max="14085" width="14.28515625" style="139" customWidth="1"/>
    <col min="14086" max="14086" width="26.85546875" style="139" customWidth="1"/>
    <col min="14087" max="14087" width="13.42578125" style="139" customWidth="1"/>
    <col min="14088" max="14088" width="14.28515625" style="139" customWidth="1"/>
    <col min="14089" max="14090" width="0" style="139" hidden="1" customWidth="1"/>
    <col min="14091" max="14091" width="16.7109375" style="139" bestFit="1" customWidth="1"/>
    <col min="14092" max="14092" width="8.7109375" style="139" customWidth="1"/>
    <col min="14093" max="14093" width="11.5703125" style="139" customWidth="1"/>
    <col min="14094" max="14094" width="11.5703125" style="139" bestFit="1" customWidth="1"/>
    <col min="14095" max="14095" width="9.85546875" style="139"/>
    <col min="14096" max="14096" width="14.85546875" style="139" bestFit="1" customWidth="1"/>
    <col min="14097" max="14340" width="9.85546875" style="139"/>
    <col min="14341" max="14341" width="14.28515625" style="139" customWidth="1"/>
    <col min="14342" max="14342" width="26.85546875" style="139" customWidth="1"/>
    <col min="14343" max="14343" width="13.42578125" style="139" customWidth="1"/>
    <col min="14344" max="14344" width="14.28515625" style="139" customWidth="1"/>
    <col min="14345" max="14346" width="0" style="139" hidden="1" customWidth="1"/>
    <col min="14347" max="14347" width="16.7109375" style="139" bestFit="1" customWidth="1"/>
    <col min="14348" max="14348" width="8.7109375" style="139" customWidth="1"/>
    <col min="14349" max="14349" width="11.5703125" style="139" customWidth="1"/>
    <col min="14350" max="14350" width="11.5703125" style="139" bestFit="1" customWidth="1"/>
    <col min="14351" max="14351" width="9.85546875" style="139"/>
    <col min="14352" max="14352" width="14.85546875" style="139" bestFit="1" customWidth="1"/>
    <col min="14353" max="14596" width="9.85546875" style="139"/>
    <col min="14597" max="14597" width="14.28515625" style="139" customWidth="1"/>
    <col min="14598" max="14598" width="26.85546875" style="139" customWidth="1"/>
    <col min="14599" max="14599" width="13.42578125" style="139" customWidth="1"/>
    <col min="14600" max="14600" width="14.28515625" style="139" customWidth="1"/>
    <col min="14601" max="14602" width="0" style="139" hidden="1" customWidth="1"/>
    <col min="14603" max="14603" width="16.7109375" style="139" bestFit="1" customWidth="1"/>
    <col min="14604" max="14604" width="8.7109375" style="139" customWidth="1"/>
    <col min="14605" max="14605" width="11.5703125" style="139" customWidth="1"/>
    <col min="14606" max="14606" width="11.5703125" style="139" bestFit="1" customWidth="1"/>
    <col min="14607" max="14607" width="9.85546875" style="139"/>
    <col min="14608" max="14608" width="14.85546875" style="139" bestFit="1" customWidth="1"/>
    <col min="14609" max="14852" width="9.85546875" style="139"/>
    <col min="14853" max="14853" width="14.28515625" style="139" customWidth="1"/>
    <col min="14854" max="14854" width="26.85546875" style="139" customWidth="1"/>
    <col min="14855" max="14855" width="13.42578125" style="139" customWidth="1"/>
    <col min="14856" max="14856" width="14.28515625" style="139" customWidth="1"/>
    <col min="14857" max="14858" width="0" style="139" hidden="1" customWidth="1"/>
    <col min="14859" max="14859" width="16.7109375" style="139" bestFit="1" customWidth="1"/>
    <col min="14860" max="14860" width="8.7109375" style="139" customWidth="1"/>
    <col min="14861" max="14861" width="11.5703125" style="139" customWidth="1"/>
    <col min="14862" max="14862" width="11.5703125" style="139" bestFit="1" customWidth="1"/>
    <col min="14863" max="14863" width="9.85546875" style="139"/>
    <col min="14864" max="14864" width="14.85546875" style="139" bestFit="1" customWidth="1"/>
    <col min="14865" max="15108" width="9.85546875" style="139"/>
    <col min="15109" max="15109" width="14.28515625" style="139" customWidth="1"/>
    <col min="15110" max="15110" width="26.85546875" style="139" customWidth="1"/>
    <col min="15111" max="15111" width="13.42578125" style="139" customWidth="1"/>
    <col min="15112" max="15112" width="14.28515625" style="139" customWidth="1"/>
    <col min="15113" max="15114" width="0" style="139" hidden="1" customWidth="1"/>
    <col min="15115" max="15115" width="16.7109375" style="139" bestFit="1" customWidth="1"/>
    <col min="15116" max="15116" width="8.7109375" style="139" customWidth="1"/>
    <col min="15117" max="15117" width="11.5703125" style="139" customWidth="1"/>
    <col min="15118" max="15118" width="11.5703125" style="139" bestFit="1" customWidth="1"/>
    <col min="15119" max="15119" width="9.85546875" style="139"/>
    <col min="15120" max="15120" width="14.85546875" style="139" bestFit="1" customWidth="1"/>
    <col min="15121" max="15364" width="9.85546875" style="139"/>
    <col min="15365" max="15365" width="14.28515625" style="139" customWidth="1"/>
    <col min="15366" max="15366" width="26.85546875" style="139" customWidth="1"/>
    <col min="15367" max="15367" width="13.42578125" style="139" customWidth="1"/>
    <col min="15368" max="15368" width="14.28515625" style="139" customWidth="1"/>
    <col min="15369" max="15370" width="0" style="139" hidden="1" customWidth="1"/>
    <col min="15371" max="15371" width="16.7109375" style="139" bestFit="1" customWidth="1"/>
    <col min="15372" max="15372" width="8.7109375" style="139" customWidth="1"/>
    <col min="15373" max="15373" width="11.5703125" style="139" customWidth="1"/>
    <col min="15374" max="15374" width="11.5703125" style="139" bestFit="1" customWidth="1"/>
    <col min="15375" max="15375" width="9.85546875" style="139"/>
    <col min="15376" max="15376" width="14.85546875" style="139" bestFit="1" customWidth="1"/>
    <col min="15377" max="15620" width="9.85546875" style="139"/>
    <col min="15621" max="15621" width="14.28515625" style="139" customWidth="1"/>
    <col min="15622" max="15622" width="26.85546875" style="139" customWidth="1"/>
    <col min="15623" max="15623" width="13.42578125" style="139" customWidth="1"/>
    <col min="15624" max="15624" width="14.28515625" style="139" customWidth="1"/>
    <col min="15625" max="15626" width="0" style="139" hidden="1" customWidth="1"/>
    <col min="15627" max="15627" width="16.7109375" style="139" bestFit="1" customWidth="1"/>
    <col min="15628" max="15628" width="8.7109375" style="139" customWidth="1"/>
    <col min="15629" max="15629" width="11.5703125" style="139" customWidth="1"/>
    <col min="15630" max="15630" width="11.5703125" style="139" bestFit="1" customWidth="1"/>
    <col min="15631" max="15631" width="9.85546875" style="139"/>
    <col min="15632" max="15632" width="14.85546875" style="139" bestFit="1" customWidth="1"/>
    <col min="15633" max="15876" width="9.85546875" style="139"/>
    <col min="15877" max="15877" width="14.28515625" style="139" customWidth="1"/>
    <col min="15878" max="15878" width="26.85546875" style="139" customWidth="1"/>
    <col min="15879" max="15879" width="13.42578125" style="139" customWidth="1"/>
    <col min="15880" max="15880" width="14.28515625" style="139" customWidth="1"/>
    <col min="15881" max="15882" width="0" style="139" hidden="1" customWidth="1"/>
    <col min="15883" max="15883" width="16.7109375" style="139" bestFit="1" customWidth="1"/>
    <col min="15884" max="15884" width="8.7109375" style="139" customWidth="1"/>
    <col min="15885" max="15885" width="11.5703125" style="139" customWidth="1"/>
    <col min="15886" max="15886" width="11.5703125" style="139" bestFit="1" customWidth="1"/>
    <col min="15887" max="15887" width="9.85546875" style="139"/>
    <col min="15888" max="15888" width="14.85546875" style="139" bestFit="1" customWidth="1"/>
    <col min="15889" max="16132" width="9.85546875" style="139"/>
    <col min="16133" max="16133" width="14.28515625" style="139" customWidth="1"/>
    <col min="16134" max="16134" width="26.85546875" style="139" customWidth="1"/>
    <col min="16135" max="16135" width="13.42578125" style="139" customWidth="1"/>
    <col min="16136" max="16136" width="14.28515625" style="139" customWidth="1"/>
    <col min="16137" max="16138" width="0" style="139" hidden="1" customWidth="1"/>
    <col min="16139" max="16139" width="16.7109375" style="139" bestFit="1" customWidth="1"/>
    <col min="16140" max="16140" width="8.7109375" style="139" customWidth="1"/>
    <col min="16141" max="16141" width="11.5703125" style="139" customWidth="1"/>
    <col min="16142" max="16142" width="11.5703125" style="139" bestFit="1" customWidth="1"/>
    <col min="16143" max="16143" width="9.85546875" style="139"/>
    <col min="16144" max="16144" width="14.85546875" style="139" bestFit="1" customWidth="1"/>
    <col min="16145" max="16384" width="9.85546875" style="139"/>
  </cols>
  <sheetData>
    <row r="1" spans="1:13" ht="27" customHeight="1" x14ac:dyDescent="0.25">
      <c r="C1" s="320" t="s">
        <v>930</v>
      </c>
      <c r="D1" s="320"/>
      <c r="E1" s="320"/>
      <c r="F1" s="320"/>
      <c r="G1" s="320"/>
      <c r="H1" s="320"/>
      <c r="I1" s="320"/>
      <c r="J1" s="320"/>
      <c r="K1" s="320"/>
      <c r="L1" s="320"/>
      <c r="M1" s="320"/>
    </row>
    <row r="2" spans="1:13" ht="19.5" customHeight="1" x14ac:dyDescent="0.25">
      <c r="C2" s="321" t="s">
        <v>931</v>
      </c>
      <c r="D2" s="321"/>
      <c r="E2" s="321"/>
      <c r="F2" s="321"/>
      <c r="G2" s="321"/>
      <c r="H2" s="321"/>
      <c r="I2" s="321"/>
      <c r="J2" s="321"/>
      <c r="K2" s="321"/>
      <c r="L2" s="321"/>
      <c r="M2" s="321"/>
    </row>
    <row r="3" spans="1:13" ht="21.75" customHeight="1" thickBot="1" x14ac:dyDescent="0.3">
      <c r="C3" s="140" t="s">
        <v>932</v>
      </c>
      <c r="D3" s="141"/>
      <c r="E3" s="142"/>
      <c r="F3" s="142"/>
      <c r="G3" s="142"/>
      <c r="H3" s="142"/>
      <c r="I3" s="142"/>
      <c r="J3" s="142"/>
      <c r="K3" s="142"/>
      <c r="L3" s="142"/>
      <c r="M3" s="142"/>
    </row>
    <row r="4" spans="1:13" ht="15.75" customHeight="1" x14ac:dyDescent="0.25">
      <c r="C4" s="140"/>
      <c r="D4" s="143"/>
      <c r="E4" s="142"/>
      <c r="F4" s="142"/>
      <c r="G4" s="142"/>
      <c r="H4" s="142"/>
      <c r="I4" s="142"/>
      <c r="J4" s="142"/>
      <c r="K4" s="142"/>
      <c r="L4" s="142"/>
      <c r="M4" s="142"/>
    </row>
    <row r="5" spans="1:13" ht="12.75" customHeight="1" x14ac:dyDescent="0.25"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</row>
    <row r="6" spans="1:13" ht="15.75" customHeight="1" x14ac:dyDescent="0.25">
      <c r="C6" s="144" t="s">
        <v>933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</row>
    <row r="7" spans="1:13" ht="12.75" customHeight="1" x14ac:dyDescent="0.25"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</row>
    <row r="8" spans="1:13" ht="18" customHeight="1" x14ac:dyDescent="0.25">
      <c r="C8" s="145"/>
      <c r="D8" s="322"/>
      <c r="E8" s="322"/>
      <c r="F8" s="146" t="s">
        <v>934</v>
      </c>
      <c r="G8" s="147"/>
      <c r="H8" s="147"/>
      <c r="I8" s="147"/>
      <c r="J8" s="147"/>
      <c r="K8" s="147"/>
      <c r="L8" s="147"/>
      <c r="M8" s="147"/>
    </row>
    <row r="9" spans="1:13" ht="42" customHeight="1" thickBot="1" x14ac:dyDescent="0.3">
      <c r="A9" s="139" t="s">
        <v>935</v>
      </c>
      <c r="B9" s="148" t="s">
        <v>936</v>
      </c>
      <c r="C9" s="149" t="s">
        <v>242</v>
      </c>
      <c r="D9" s="150" t="s">
        <v>937</v>
      </c>
      <c r="E9" s="150" t="s">
        <v>938</v>
      </c>
      <c r="F9" s="151"/>
      <c r="G9" s="151" t="s">
        <v>939</v>
      </c>
      <c r="H9" s="151" t="s">
        <v>940</v>
      </c>
      <c r="I9" s="151" t="s">
        <v>941</v>
      </c>
      <c r="J9" s="151" t="s">
        <v>942</v>
      </c>
      <c r="K9" s="151" t="s">
        <v>943</v>
      </c>
      <c r="L9" s="151" t="s">
        <v>944</v>
      </c>
      <c r="M9" s="151" t="s">
        <v>945</v>
      </c>
    </row>
    <row r="10" spans="1:13" ht="12.75" customHeight="1" thickBot="1" x14ac:dyDescent="0.25">
      <c r="A10" s="27">
        <v>203040103</v>
      </c>
      <c r="B10" s="152">
        <v>202040623</v>
      </c>
      <c r="C10" s="153" t="s">
        <v>946</v>
      </c>
      <c r="D10" s="154">
        <v>53</v>
      </c>
      <c r="E10" s="154">
        <v>37</v>
      </c>
      <c r="F10" s="155"/>
      <c r="G10" s="156">
        <v>24</v>
      </c>
      <c r="H10" s="156">
        <f>+VLOOKUP(A10,'[2]DATA MAESTRA'!$B$9:$N$129,13,0)</f>
        <v>83</v>
      </c>
      <c r="I10" s="156">
        <f>+H10*G10</f>
        <v>1992</v>
      </c>
      <c r="J10" s="156"/>
      <c r="K10" s="156">
        <f t="shared" ref="K10:K73" si="0">+J10*G10</f>
        <v>0</v>
      </c>
      <c r="L10" s="156" t="str">
        <f>+IF((I10+K10)-E10&gt;0,"Alarma", "bien")</f>
        <v>Alarma</v>
      </c>
      <c r="M10" s="73">
        <f>+VLOOKUP(A10,'[2]DATA MAESTRA'!$B$8:$T$129,19,0)</f>
        <v>0.61481481481481481</v>
      </c>
    </row>
    <row r="11" spans="1:13" ht="12.75" customHeight="1" thickBot="1" x14ac:dyDescent="0.3">
      <c r="A11" s="12">
        <v>203040203</v>
      </c>
      <c r="B11" s="157">
        <v>202040613</v>
      </c>
      <c r="C11" s="158" t="s">
        <v>947</v>
      </c>
      <c r="D11" s="159">
        <v>74224</v>
      </c>
      <c r="E11" s="159">
        <v>74153</v>
      </c>
      <c r="F11" s="156"/>
      <c r="G11" s="156">
        <v>24</v>
      </c>
      <c r="H11" s="156">
        <f>+VLOOKUP(A11,'[2]DATA MAESTRA'!$B$9:$N$129,13,0)</f>
        <v>461</v>
      </c>
      <c r="I11" s="156">
        <f t="shared" ref="I11:I74" si="1">+H11*G11</f>
        <v>11064</v>
      </c>
      <c r="J11" s="156"/>
      <c r="K11" s="156">
        <f t="shared" si="0"/>
        <v>0</v>
      </c>
      <c r="L11" s="156" t="str">
        <f t="shared" ref="L11:L74" si="2">+IF((I11+K11)-E11&gt;0,"Alarma", "bien")</f>
        <v>bien</v>
      </c>
      <c r="M11" s="73">
        <f>+VLOOKUP(A11,'[2]DATA MAESTRA'!$B$8:$T$129,19,0)</f>
        <v>1.0199115044247788</v>
      </c>
    </row>
    <row r="12" spans="1:13" ht="12.75" customHeight="1" x14ac:dyDescent="0.25">
      <c r="A12" s="12">
        <v>203050203</v>
      </c>
      <c r="B12" s="157">
        <v>202040631</v>
      </c>
      <c r="C12" s="160" t="s">
        <v>948</v>
      </c>
      <c r="D12" s="154">
        <v>0</v>
      </c>
      <c r="E12" s="154">
        <v>0</v>
      </c>
      <c r="F12" s="155"/>
      <c r="G12" s="156">
        <v>24</v>
      </c>
      <c r="H12" s="156">
        <f>+VLOOKUP(A12,'[2]DATA MAESTRA'!$B$9:$N$129,13,0)</f>
        <v>67</v>
      </c>
      <c r="I12" s="156">
        <f t="shared" si="1"/>
        <v>1608</v>
      </c>
      <c r="J12" s="156"/>
      <c r="K12" s="156">
        <f t="shared" si="0"/>
        <v>0</v>
      </c>
      <c r="L12" s="156" t="str">
        <f t="shared" si="2"/>
        <v>Alarma</v>
      </c>
      <c r="M12" s="73">
        <f>+VLOOKUP(A12,'[2]DATA MAESTRA'!$B$8:$T$129,19,0)</f>
        <v>6.7</v>
      </c>
    </row>
    <row r="13" spans="1:13" ht="12.75" customHeight="1" x14ac:dyDescent="0.25">
      <c r="C13" s="161"/>
      <c r="D13" s="159"/>
      <c r="E13" s="159">
        <v>0</v>
      </c>
      <c r="F13" s="156"/>
      <c r="G13" s="156"/>
      <c r="H13" s="156"/>
      <c r="I13" s="156">
        <f t="shared" si="1"/>
        <v>0</v>
      </c>
      <c r="J13" s="156"/>
      <c r="K13" s="156">
        <f t="shared" si="0"/>
        <v>0</v>
      </c>
      <c r="L13" s="156" t="str">
        <f t="shared" si="2"/>
        <v>bien</v>
      </c>
      <c r="M13" s="162"/>
    </row>
    <row r="14" spans="1:13" ht="12.75" customHeight="1" x14ac:dyDescent="0.25">
      <c r="C14" s="161"/>
      <c r="D14" s="159"/>
      <c r="E14" s="159"/>
      <c r="F14" s="156"/>
      <c r="G14" s="156"/>
      <c r="H14" s="156"/>
      <c r="I14" s="156">
        <f t="shared" si="1"/>
        <v>0</v>
      </c>
      <c r="J14" s="156"/>
      <c r="K14" s="156">
        <f t="shared" si="0"/>
        <v>0</v>
      </c>
      <c r="L14" s="156" t="str">
        <f t="shared" si="2"/>
        <v>bien</v>
      </c>
      <c r="M14" s="162"/>
    </row>
    <row r="15" spans="1:13" ht="12.75" customHeight="1" x14ac:dyDescent="0.25">
      <c r="C15" s="161"/>
      <c r="D15" s="159"/>
      <c r="E15" s="159"/>
      <c r="F15" s="156"/>
      <c r="G15" s="156"/>
      <c r="H15" s="156"/>
      <c r="I15" s="156">
        <f t="shared" si="1"/>
        <v>0</v>
      </c>
      <c r="J15" s="156"/>
      <c r="K15" s="156">
        <f t="shared" si="0"/>
        <v>0</v>
      </c>
      <c r="L15" s="156" t="str">
        <f t="shared" si="2"/>
        <v>bien</v>
      </c>
      <c r="M15" s="162"/>
    </row>
    <row r="16" spans="1:13" ht="12.75" customHeight="1" x14ac:dyDescent="0.25">
      <c r="C16" s="163" t="s">
        <v>949</v>
      </c>
      <c r="D16" s="164"/>
      <c r="E16" s="164"/>
      <c r="F16" s="165"/>
      <c r="G16" s="156"/>
      <c r="H16" s="156"/>
      <c r="I16" s="156">
        <f t="shared" si="1"/>
        <v>0</v>
      </c>
      <c r="J16" s="156"/>
      <c r="K16" s="156">
        <f t="shared" si="0"/>
        <v>0</v>
      </c>
      <c r="L16" s="156" t="str">
        <f t="shared" si="2"/>
        <v>bien</v>
      </c>
      <c r="M16" s="162"/>
    </row>
    <row r="17" spans="1:13" ht="12.75" customHeight="1" x14ac:dyDescent="0.25">
      <c r="C17" s="142"/>
      <c r="D17" s="142" t="s">
        <v>950</v>
      </c>
      <c r="E17" s="142"/>
      <c r="F17" s="142"/>
      <c r="G17" s="142"/>
      <c r="H17" s="156"/>
      <c r="I17" s="156">
        <f t="shared" si="1"/>
        <v>0</v>
      </c>
      <c r="J17" s="156"/>
      <c r="K17" s="156">
        <f t="shared" si="0"/>
        <v>0</v>
      </c>
      <c r="L17" s="156" t="str">
        <f t="shared" si="2"/>
        <v>bien</v>
      </c>
      <c r="M17" s="162"/>
    </row>
    <row r="18" spans="1:13" ht="16.5" customHeight="1" x14ac:dyDescent="0.25">
      <c r="C18" s="144" t="s">
        <v>951</v>
      </c>
      <c r="D18" s="142"/>
      <c r="E18" s="142"/>
      <c r="F18" s="142"/>
      <c r="G18" s="142"/>
      <c r="H18" s="156"/>
      <c r="I18" s="156">
        <f t="shared" si="1"/>
        <v>0</v>
      </c>
      <c r="J18" s="156"/>
      <c r="K18" s="156">
        <f t="shared" si="0"/>
        <v>0</v>
      </c>
      <c r="L18" s="156" t="str">
        <f t="shared" si="2"/>
        <v>bien</v>
      </c>
      <c r="M18" s="162"/>
    </row>
    <row r="19" spans="1:13" ht="12.75" customHeight="1" x14ac:dyDescent="0.25">
      <c r="C19" s="142"/>
      <c r="D19" s="142"/>
      <c r="E19" s="142"/>
      <c r="F19" s="142"/>
      <c r="G19" s="142"/>
      <c r="H19" s="156"/>
      <c r="I19" s="156">
        <f t="shared" si="1"/>
        <v>0</v>
      </c>
      <c r="J19" s="156"/>
      <c r="K19" s="156">
        <f t="shared" si="0"/>
        <v>0</v>
      </c>
      <c r="L19" s="156" t="str">
        <f t="shared" si="2"/>
        <v>bien</v>
      </c>
      <c r="M19" s="162"/>
    </row>
    <row r="20" spans="1:13" ht="21.75" customHeight="1" x14ac:dyDescent="0.25">
      <c r="C20" s="166"/>
      <c r="D20" s="323"/>
      <c r="E20" s="324"/>
      <c r="F20" s="147"/>
      <c r="G20" s="147"/>
      <c r="H20" s="156"/>
      <c r="I20" s="156">
        <f t="shared" si="1"/>
        <v>0</v>
      </c>
      <c r="J20" s="156"/>
      <c r="K20" s="156">
        <f t="shared" si="0"/>
        <v>0</v>
      </c>
      <c r="L20" s="156" t="str">
        <f t="shared" si="2"/>
        <v>bien</v>
      </c>
      <c r="M20" s="162"/>
    </row>
    <row r="21" spans="1:13" ht="28.5" customHeight="1" thickBot="1" x14ac:dyDescent="0.3">
      <c r="B21" s="148" t="s">
        <v>936</v>
      </c>
      <c r="C21" s="167" t="s">
        <v>242</v>
      </c>
      <c r="D21" s="150" t="s">
        <v>937</v>
      </c>
      <c r="E21" s="150" t="s">
        <v>938</v>
      </c>
      <c r="F21" s="151"/>
      <c r="G21" s="151"/>
      <c r="H21" s="156"/>
      <c r="I21" s="156">
        <f t="shared" si="1"/>
        <v>0</v>
      </c>
      <c r="J21" s="156"/>
      <c r="K21" s="156">
        <f t="shared" si="0"/>
        <v>0</v>
      </c>
      <c r="L21" s="156"/>
      <c r="M21" s="162"/>
    </row>
    <row r="22" spans="1:13" ht="12.75" customHeight="1" thickBot="1" x14ac:dyDescent="0.25">
      <c r="A22" s="7">
        <v>203010101</v>
      </c>
      <c r="B22" s="168">
        <v>202040111</v>
      </c>
      <c r="C22" s="169" t="s">
        <v>952</v>
      </c>
      <c r="D22" s="159">
        <v>8000</v>
      </c>
      <c r="E22" s="159">
        <v>8000</v>
      </c>
      <c r="F22" s="156"/>
      <c r="G22" s="156">
        <v>12</v>
      </c>
      <c r="H22" s="156">
        <f>+VLOOKUP(A22,'[2]DATA MAESTRA'!$B$9:$N$129,13,0)</f>
        <v>571</v>
      </c>
      <c r="I22" s="156">
        <f t="shared" si="1"/>
        <v>6852</v>
      </c>
      <c r="J22" s="156"/>
      <c r="K22" s="156">
        <f t="shared" si="0"/>
        <v>0</v>
      </c>
      <c r="L22" s="156" t="str">
        <f t="shared" si="2"/>
        <v>bien</v>
      </c>
      <c r="M22" s="73">
        <f>+VLOOKUP(A22,'[2]DATA MAESTRA'!$B$8:$T$129,19,0)</f>
        <v>18.41935483870968</v>
      </c>
    </row>
    <row r="23" spans="1:13" ht="12.75" customHeight="1" thickBot="1" x14ac:dyDescent="0.25">
      <c r="A23" s="71">
        <v>203010201</v>
      </c>
      <c r="B23" s="152">
        <v>202040121</v>
      </c>
      <c r="C23" s="170" t="s">
        <v>953</v>
      </c>
      <c r="D23" s="154">
        <v>4726</v>
      </c>
      <c r="E23" s="154">
        <v>4613</v>
      </c>
      <c r="F23" s="155"/>
      <c r="G23" s="156">
        <v>12</v>
      </c>
      <c r="H23" s="156">
        <f>+VLOOKUP(A23,'[2]DATA MAESTRA'!$B$9:$N$129,13,0)</f>
        <v>620</v>
      </c>
      <c r="I23" s="156">
        <f t="shared" si="1"/>
        <v>7440</v>
      </c>
      <c r="J23" s="156">
        <v>50</v>
      </c>
      <c r="K23" s="156">
        <f t="shared" si="0"/>
        <v>600</v>
      </c>
      <c r="L23" s="156" t="str">
        <f t="shared" si="2"/>
        <v>Alarma</v>
      </c>
      <c r="M23" s="73">
        <f>+VLOOKUP(A23,'[2]DATA MAESTRA'!$B$8:$T$129,19,0)</f>
        <v>1.6621983914209115</v>
      </c>
    </row>
    <row r="24" spans="1:13" ht="12.75" customHeight="1" thickBot="1" x14ac:dyDescent="0.25">
      <c r="A24" s="71">
        <v>203010301</v>
      </c>
      <c r="B24" s="152">
        <v>202040131</v>
      </c>
      <c r="C24" s="170" t="s">
        <v>954</v>
      </c>
      <c r="D24" s="154">
        <v>0</v>
      </c>
      <c r="E24" s="154">
        <v>0</v>
      </c>
      <c r="F24" s="155"/>
      <c r="G24" s="156">
        <v>12</v>
      </c>
      <c r="H24" s="156">
        <f>+VLOOKUP(A24,'[2]DATA MAESTRA'!$B$9:$N$129,13,0)</f>
        <v>150</v>
      </c>
      <c r="I24" s="156">
        <f t="shared" si="1"/>
        <v>1800</v>
      </c>
      <c r="J24" s="156"/>
      <c r="K24" s="156">
        <f t="shared" si="0"/>
        <v>0</v>
      </c>
      <c r="L24" s="156" t="str">
        <f t="shared" si="2"/>
        <v>Alarma</v>
      </c>
      <c r="M24" s="73">
        <f>+VLOOKUP(A24,'[2]DATA MAESTRA'!$B$8:$T$129,19,0)</f>
        <v>1.1627906976744184</v>
      </c>
    </row>
    <row r="25" spans="1:13" ht="12.75" customHeight="1" thickBot="1" x14ac:dyDescent="0.25">
      <c r="A25" s="7">
        <v>203010401</v>
      </c>
      <c r="B25" s="152">
        <v>202040141</v>
      </c>
      <c r="C25" s="171" t="s">
        <v>955</v>
      </c>
      <c r="D25" s="159">
        <v>6037</v>
      </c>
      <c r="E25" s="159">
        <v>6090</v>
      </c>
      <c r="F25" s="156"/>
      <c r="G25" s="156">
        <v>12</v>
      </c>
      <c r="H25" s="156">
        <f>+VLOOKUP(A25,'[2]DATA MAESTRA'!$B$9:$N$129,13,0)</f>
        <v>191</v>
      </c>
      <c r="I25" s="156">
        <f t="shared" si="1"/>
        <v>2292</v>
      </c>
      <c r="J25" s="156"/>
      <c r="K25" s="156">
        <f t="shared" si="0"/>
        <v>0</v>
      </c>
      <c r="L25" s="156" t="str">
        <f t="shared" si="2"/>
        <v>bien</v>
      </c>
      <c r="M25" s="73">
        <f>+VLOOKUP(A25,'[2]DATA MAESTRA'!$B$8:$T$129,19,0)</f>
        <v>19.100000000000001</v>
      </c>
    </row>
    <row r="26" spans="1:13" ht="12.75" customHeight="1" thickBot="1" x14ac:dyDescent="0.25">
      <c r="A26" s="7">
        <v>203010501</v>
      </c>
      <c r="B26" s="152">
        <v>202040211</v>
      </c>
      <c r="C26" s="171" t="s">
        <v>956</v>
      </c>
      <c r="D26" s="159">
        <v>47800</v>
      </c>
      <c r="E26" s="159">
        <v>47800</v>
      </c>
      <c r="F26" s="156"/>
      <c r="G26" s="156">
        <v>12</v>
      </c>
      <c r="H26" s="156">
        <f>+VLOOKUP(A26,'[2]DATA MAESTRA'!$B$9:$N$129,13,0)</f>
        <v>1163</v>
      </c>
      <c r="I26" s="156">
        <f t="shared" si="1"/>
        <v>13956</v>
      </c>
      <c r="J26" s="156"/>
      <c r="K26" s="156">
        <f t="shared" si="0"/>
        <v>0</v>
      </c>
      <c r="L26" s="156" t="str">
        <f t="shared" si="2"/>
        <v>bien</v>
      </c>
      <c r="M26" s="73">
        <f>+VLOOKUP(A26,'[2]DATA MAESTRA'!$B$8:$T$129,19,0)</f>
        <v>3.3323782234957022</v>
      </c>
    </row>
    <row r="27" spans="1:13" ht="12.75" customHeight="1" thickBot="1" x14ac:dyDescent="0.3">
      <c r="B27" s="148" t="s">
        <v>957</v>
      </c>
      <c r="C27" s="170" t="s">
        <v>958</v>
      </c>
      <c r="D27" s="154">
        <v>0</v>
      </c>
      <c r="E27" s="154">
        <v>0</v>
      </c>
      <c r="F27" s="155"/>
      <c r="G27" s="156">
        <v>12</v>
      </c>
      <c r="H27" s="156"/>
      <c r="I27" s="156">
        <f t="shared" si="1"/>
        <v>0</v>
      </c>
      <c r="J27" s="156"/>
      <c r="K27" s="156">
        <f t="shared" si="0"/>
        <v>0</v>
      </c>
      <c r="L27" s="156" t="str">
        <f t="shared" si="2"/>
        <v>bien</v>
      </c>
      <c r="M27" s="73"/>
    </row>
    <row r="28" spans="1:13" ht="12.75" customHeight="1" thickBot="1" x14ac:dyDescent="0.3">
      <c r="B28" s="148" t="s">
        <v>957</v>
      </c>
      <c r="C28" s="170" t="s">
        <v>959</v>
      </c>
      <c r="D28" s="154">
        <v>0</v>
      </c>
      <c r="E28" s="154">
        <v>0</v>
      </c>
      <c r="F28" s="155"/>
      <c r="G28" s="156">
        <v>12</v>
      </c>
      <c r="H28" s="156"/>
      <c r="I28" s="156">
        <f t="shared" si="1"/>
        <v>0</v>
      </c>
      <c r="J28" s="156"/>
      <c r="K28" s="156">
        <f t="shared" si="0"/>
        <v>0</v>
      </c>
      <c r="L28" s="156" t="str">
        <f t="shared" si="2"/>
        <v>bien</v>
      </c>
      <c r="M28" s="73"/>
    </row>
    <row r="29" spans="1:13" ht="12.75" customHeight="1" thickBot="1" x14ac:dyDescent="0.25">
      <c r="A29" s="7">
        <v>203020301</v>
      </c>
      <c r="B29" s="152">
        <v>202040331</v>
      </c>
      <c r="C29" s="171" t="s">
        <v>960</v>
      </c>
      <c r="D29" s="159">
        <v>17572</v>
      </c>
      <c r="E29" s="159">
        <v>17570</v>
      </c>
      <c r="F29" s="156"/>
      <c r="G29" s="156">
        <v>12</v>
      </c>
      <c r="H29" s="156">
        <f>+VLOOKUP(A29,'[2]DATA MAESTRA'!$B$9:$N$129,13,0)</f>
        <v>80</v>
      </c>
      <c r="I29" s="156">
        <f t="shared" si="1"/>
        <v>960</v>
      </c>
      <c r="J29" s="156"/>
      <c r="K29" s="156">
        <f t="shared" si="0"/>
        <v>0</v>
      </c>
      <c r="L29" s="156" t="str">
        <f t="shared" si="2"/>
        <v>bien</v>
      </c>
      <c r="M29" s="73">
        <f>+VLOOKUP(A29,'[2]DATA MAESTRA'!$B$8:$T$129,19,0)</f>
        <v>0.58823529411764708</v>
      </c>
    </row>
    <row r="30" spans="1:13" ht="12.75" customHeight="1" thickBot="1" x14ac:dyDescent="0.3">
      <c r="B30" s="148" t="s">
        <v>957</v>
      </c>
      <c r="C30" s="170" t="s">
        <v>961</v>
      </c>
      <c r="D30" s="154">
        <v>0</v>
      </c>
      <c r="E30" s="154">
        <v>0</v>
      </c>
      <c r="F30" s="155"/>
      <c r="G30" s="156">
        <v>12</v>
      </c>
      <c r="H30" s="156"/>
      <c r="I30" s="156">
        <f t="shared" si="1"/>
        <v>0</v>
      </c>
      <c r="J30" s="156"/>
      <c r="K30" s="156">
        <f t="shared" si="0"/>
        <v>0</v>
      </c>
      <c r="L30" s="156" t="str">
        <f t="shared" si="2"/>
        <v>bien</v>
      </c>
      <c r="M30" s="73"/>
    </row>
    <row r="31" spans="1:13" ht="12.75" customHeight="1" thickBot="1" x14ac:dyDescent="0.25">
      <c r="A31" s="7">
        <v>203020501</v>
      </c>
      <c r="B31" s="168">
        <v>202040421</v>
      </c>
      <c r="C31" s="171" t="s">
        <v>962</v>
      </c>
      <c r="D31" s="159">
        <v>4680</v>
      </c>
      <c r="E31" s="159">
        <v>4680</v>
      </c>
      <c r="F31" s="156"/>
      <c r="G31" s="156">
        <v>12</v>
      </c>
      <c r="H31" s="156">
        <f>+VLOOKUP(A31,'[2]DATA MAESTRA'!$B$9:$N$129,13,0)</f>
        <v>0</v>
      </c>
      <c r="I31" s="156">
        <f t="shared" si="1"/>
        <v>0</v>
      </c>
      <c r="J31" s="156"/>
      <c r="K31" s="156">
        <f t="shared" si="0"/>
        <v>0</v>
      </c>
      <c r="L31" s="156" t="str">
        <f t="shared" si="2"/>
        <v>bien</v>
      </c>
      <c r="M31" s="73">
        <f>+VLOOKUP(A31,'[2]DATA MAESTRA'!$B$8:$T$129,19,0)</f>
        <v>0</v>
      </c>
    </row>
    <row r="32" spans="1:13" ht="12.75" customHeight="1" thickBot="1" x14ac:dyDescent="0.25">
      <c r="A32" s="7">
        <v>203030101</v>
      </c>
      <c r="B32" s="152">
        <v>202040511</v>
      </c>
      <c r="C32" s="171" t="s">
        <v>963</v>
      </c>
      <c r="D32" s="159">
        <v>2500</v>
      </c>
      <c r="E32" s="159">
        <v>2500</v>
      </c>
      <c r="F32" s="156"/>
      <c r="G32" s="156">
        <v>12</v>
      </c>
      <c r="H32" s="156">
        <f>+VLOOKUP(A32,'[2]DATA MAESTRA'!$B$9:$N$129,13,0)</f>
        <v>84</v>
      </c>
      <c r="I32" s="156">
        <f t="shared" si="1"/>
        <v>1008</v>
      </c>
      <c r="J32" s="156"/>
      <c r="K32" s="156">
        <f t="shared" si="0"/>
        <v>0</v>
      </c>
      <c r="L32" s="156" t="str">
        <f t="shared" si="2"/>
        <v>bien</v>
      </c>
      <c r="M32" s="73">
        <f>+VLOOKUP(A32,'[2]DATA MAESTRA'!$B$8:$T$129,19,0)</f>
        <v>1.75</v>
      </c>
    </row>
    <row r="33" spans="1:13" ht="12.75" customHeight="1" thickBot="1" x14ac:dyDescent="0.25">
      <c r="A33" s="7">
        <v>203030201</v>
      </c>
      <c r="B33" s="152">
        <v>202040521</v>
      </c>
      <c r="C33" s="171" t="s">
        <v>964</v>
      </c>
      <c r="D33" s="159">
        <v>40650</v>
      </c>
      <c r="E33" s="159">
        <v>40650</v>
      </c>
      <c r="F33" s="156"/>
      <c r="G33" s="156">
        <v>12</v>
      </c>
      <c r="H33" s="156">
        <f>+VLOOKUP(A33,'[2]DATA MAESTRA'!$B$9:$N$129,13,0)</f>
        <v>885</v>
      </c>
      <c r="I33" s="156">
        <f t="shared" si="1"/>
        <v>10620</v>
      </c>
      <c r="J33" s="156"/>
      <c r="K33" s="156">
        <f t="shared" si="0"/>
        <v>0</v>
      </c>
      <c r="L33" s="156" t="str">
        <f t="shared" si="2"/>
        <v>bien</v>
      </c>
      <c r="M33" s="73">
        <f>+VLOOKUP(A33,'[2]DATA MAESTRA'!$B$8:$T$129,19,0)</f>
        <v>2.411444141689373</v>
      </c>
    </row>
    <row r="34" spans="1:13" ht="12.75" customHeight="1" thickBot="1" x14ac:dyDescent="0.25">
      <c r="A34" s="75">
        <v>203040101</v>
      </c>
      <c r="B34" s="172">
        <v>202040611</v>
      </c>
      <c r="C34" s="170" t="s">
        <v>946</v>
      </c>
      <c r="D34" s="173">
        <v>10</v>
      </c>
      <c r="E34" s="173">
        <v>0</v>
      </c>
      <c r="F34" s="174"/>
      <c r="G34" s="156">
        <v>12</v>
      </c>
      <c r="H34" s="156">
        <f>+VLOOKUP(A34,'[2]DATA MAESTRA'!$B$9:$N$129,13,0)</f>
        <v>148</v>
      </c>
      <c r="I34" s="156">
        <f t="shared" si="1"/>
        <v>1776</v>
      </c>
      <c r="J34" s="156">
        <v>172</v>
      </c>
      <c r="K34" s="156">
        <f t="shared" si="0"/>
        <v>2064</v>
      </c>
      <c r="L34" s="156" t="str">
        <f t="shared" si="2"/>
        <v>Alarma</v>
      </c>
      <c r="M34" s="73">
        <f>+VLOOKUP(A34,'[2]DATA MAESTRA'!$B$8:$T$129,19,0)</f>
        <v>1.7011494252873562</v>
      </c>
    </row>
    <row r="35" spans="1:13" ht="12.75" customHeight="1" thickBot="1" x14ac:dyDescent="0.25">
      <c r="A35" s="8">
        <v>203040201</v>
      </c>
      <c r="B35" s="172">
        <v>202040621</v>
      </c>
      <c r="C35" s="171" t="s">
        <v>947</v>
      </c>
      <c r="D35" s="175">
        <v>55251</v>
      </c>
      <c r="E35" s="175">
        <v>55198</v>
      </c>
      <c r="F35" s="176"/>
      <c r="G35" s="156">
        <v>12</v>
      </c>
      <c r="H35" s="156">
        <f>+VLOOKUP(A35,'[2]DATA MAESTRA'!$B$9:$N$129,13,0)</f>
        <v>349</v>
      </c>
      <c r="I35" s="156">
        <f t="shared" si="1"/>
        <v>4188</v>
      </c>
      <c r="J35" s="156">
        <v>852</v>
      </c>
      <c r="K35" s="156">
        <f>+J35*G35</f>
        <v>10224</v>
      </c>
      <c r="L35" s="156" t="str">
        <f t="shared" si="2"/>
        <v>bien</v>
      </c>
      <c r="M35" s="73">
        <f>+VLOOKUP(A35,'[2]DATA MAESTRA'!$B$8:$T$129,19,0)</f>
        <v>0.65233644859813089</v>
      </c>
    </row>
    <row r="36" spans="1:13" ht="12.75" customHeight="1" thickBot="1" x14ac:dyDescent="0.25">
      <c r="A36" s="26">
        <v>203050101</v>
      </c>
      <c r="B36" s="172">
        <v>202040531</v>
      </c>
      <c r="C36" s="170" t="s">
        <v>965</v>
      </c>
      <c r="D36" s="154">
        <v>240</v>
      </c>
      <c r="E36" s="154">
        <v>186</v>
      </c>
      <c r="F36" s="155"/>
      <c r="G36" s="156">
        <v>12</v>
      </c>
      <c r="H36" s="156">
        <f>+VLOOKUP(A36,'[2]DATA MAESTRA'!$B$9:$N$129,13,0)</f>
        <v>179</v>
      </c>
      <c r="I36" s="156">
        <f t="shared" si="1"/>
        <v>2148</v>
      </c>
      <c r="J36" s="156"/>
      <c r="K36" s="156">
        <f t="shared" si="0"/>
        <v>0</v>
      </c>
      <c r="L36" s="156" t="str">
        <f t="shared" si="2"/>
        <v>Alarma</v>
      </c>
      <c r="M36" s="73">
        <f>+VLOOKUP(A36,'[2]DATA MAESTRA'!$B$8:$T$129,19,0)</f>
        <v>9.4210526315789487</v>
      </c>
    </row>
    <row r="37" spans="1:13" ht="12.75" customHeight="1" thickBot="1" x14ac:dyDescent="0.25">
      <c r="A37" s="76">
        <v>203050201</v>
      </c>
      <c r="B37" s="172">
        <v>202040633</v>
      </c>
      <c r="C37" s="161" t="s">
        <v>948</v>
      </c>
      <c r="D37" s="159">
        <v>6724</v>
      </c>
      <c r="E37" s="159">
        <v>6730</v>
      </c>
      <c r="F37" s="156"/>
      <c r="G37" s="156">
        <v>12</v>
      </c>
      <c r="H37" s="156">
        <f>+VLOOKUP(A37,'[2]DATA MAESTRA'!$B$9:$N$129,13,0)</f>
        <v>78</v>
      </c>
      <c r="I37" s="156">
        <f t="shared" si="1"/>
        <v>936</v>
      </c>
      <c r="J37" s="156"/>
      <c r="K37" s="156">
        <f t="shared" si="0"/>
        <v>0</v>
      </c>
      <c r="L37" s="156" t="str">
        <f t="shared" si="2"/>
        <v>bien</v>
      </c>
      <c r="M37" s="73">
        <f>+VLOOKUP(A37,'[2]DATA MAESTRA'!$B$8:$T$129,19,0)</f>
        <v>1.95</v>
      </c>
    </row>
    <row r="38" spans="1:13" ht="12.75" customHeight="1" thickBot="1" x14ac:dyDescent="0.25">
      <c r="A38" s="8">
        <v>203060101</v>
      </c>
      <c r="B38" s="152">
        <v>202040711</v>
      </c>
      <c r="C38" s="171" t="s">
        <v>966</v>
      </c>
      <c r="D38" s="159">
        <v>2000</v>
      </c>
      <c r="E38" s="159">
        <v>2000</v>
      </c>
      <c r="F38" s="156"/>
      <c r="G38" s="156">
        <v>12</v>
      </c>
      <c r="H38" s="156">
        <f>+VLOOKUP(A38,'[2]DATA MAESTRA'!$B$9:$N$129,13,0)</f>
        <v>153</v>
      </c>
      <c r="I38" s="156">
        <f t="shared" si="1"/>
        <v>1836</v>
      </c>
      <c r="J38" s="156"/>
      <c r="K38" s="156">
        <f t="shared" si="0"/>
        <v>0</v>
      </c>
      <c r="L38" s="156" t="str">
        <f t="shared" si="2"/>
        <v>bien</v>
      </c>
      <c r="M38" s="73">
        <f>+VLOOKUP(A38,'[2]DATA MAESTRA'!$B$8:$T$129,19,0)</f>
        <v>76.5</v>
      </c>
    </row>
    <row r="39" spans="1:13" ht="12.75" customHeight="1" thickBot="1" x14ac:dyDescent="0.25">
      <c r="A39" s="8">
        <v>203060201</v>
      </c>
      <c r="B39" s="172">
        <v>202040741</v>
      </c>
      <c r="C39" s="171" t="s">
        <v>967</v>
      </c>
      <c r="D39" s="159">
        <v>2448</v>
      </c>
      <c r="E39" s="159">
        <v>2448</v>
      </c>
      <c r="F39" s="156"/>
      <c r="G39" s="156">
        <v>12</v>
      </c>
      <c r="H39" s="156">
        <f>+VLOOKUP(A39,'[2]DATA MAESTRA'!$B$9:$N$129,13,0)</f>
        <v>118</v>
      </c>
      <c r="I39" s="156">
        <f t="shared" si="1"/>
        <v>1416</v>
      </c>
      <c r="J39" s="156"/>
      <c r="K39" s="156">
        <f t="shared" si="0"/>
        <v>0</v>
      </c>
      <c r="L39" s="156" t="str">
        <f t="shared" si="2"/>
        <v>bien</v>
      </c>
      <c r="M39" s="73">
        <f>+VLOOKUP(A39,'[2]DATA MAESTRA'!$B$8:$T$129,19,0)</f>
        <v>59</v>
      </c>
    </row>
    <row r="40" spans="1:13" ht="12.75" customHeight="1" thickBot="1" x14ac:dyDescent="0.25">
      <c r="A40" s="26">
        <v>203060301</v>
      </c>
      <c r="B40" s="172">
        <v>202040721</v>
      </c>
      <c r="C40" s="171" t="s">
        <v>968</v>
      </c>
      <c r="D40" s="159">
        <v>3944</v>
      </c>
      <c r="E40" s="159">
        <v>3944</v>
      </c>
      <c r="F40" s="156"/>
      <c r="G40" s="156">
        <v>12</v>
      </c>
      <c r="H40" s="156">
        <f>+VLOOKUP(A40,'[2]DATA MAESTRA'!$B$9:$N$129,13,0)</f>
        <v>145</v>
      </c>
      <c r="I40" s="156">
        <f t="shared" si="1"/>
        <v>1740</v>
      </c>
      <c r="J40" s="156"/>
      <c r="K40" s="156">
        <f t="shared" si="0"/>
        <v>0</v>
      </c>
      <c r="L40" s="156" t="str">
        <f t="shared" si="2"/>
        <v>bien</v>
      </c>
      <c r="M40" s="73">
        <f>+VLOOKUP(A40,'[2]DATA MAESTRA'!$B$8:$T$129,19,0)</f>
        <v>4.2647058823529411</v>
      </c>
    </row>
    <row r="41" spans="1:13" ht="12.75" customHeight="1" thickBot="1" x14ac:dyDescent="0.25">
      <c r="A41" s="7">
        <v>203060401</v>
      </c>
      <c r="B41" s="172">
        <v>202040731</v>
      </c>
      <c r="C41" s="171" t="s">
        <v>969</v>
      </c>
      <c r="D41" s="159">
        <v>3696</v>
      </c>
      <c r="E41" s="159">
        <v>3696</v>
      </c>
      <c r="F41" s="156"/>
      <c r="G41" s="156">
        <v>12</v>
      </c>
      <c r="H41" s="156">
        <f>+VLOOKUP(A41,'[2]DATA MAESTRA'!$B$9:$N$129,13,0)</f>
        <v>269</v>
      </c>
      <c r="I41" s="156">
        <f t="shared" si="1"/>
        <v>3228</v>
      </c>
      <c r="J41" s="156"/>
      <c r="K41" s="156">
        <f t="shared" si="0"/>
        <v>0</v>
      </c>
      <c r="L41" s="156" t="str">
        <f t="shared" si="2"/>
        <v>bien</v>
      </c>
      <c r="M41" s="73">
        <f>+VLOOKUP(A41,'[2]DATA MAESTRA'!$B$8:$T$129,19,0)</f>
        <v>10.76</v>
      </c>
    </row>
    <row r="42" spans="1:13" ht="12.75" customHeight="1" thickBot="1" x14ac:dyDescent="0.25">
      <c r="A42" s="7">
        <v>203070101</v>
      </c>
      <c r="B42" s="172">
        <v>202040811</v>
      </c>
      <c r="C42" s="171" t="s">
        <v>970</v>
      </c>
      <c r="D42" s="159">
        <v>5000</v>
      </c>
      <c r="E42" s="159">
        <v>5000</v>
      </c>
      <c r="F42" s="156"/>
      <c r="G42" s="156">
        <v>12</v>
      </c>
      <c r="H42" s="156">
        <f>+VLOOKUP(A42,'[2]DATA MAESTRA'!$B$9:$N$129,13,0)</f>
        <v>103</v>
      </c>
      <c r="I42" s="156">
        <f t="shared" si="1"/>
        <v>1236</v>
      </c>
      <c r="J42" s="156"/>
      <c r="K42" s="156">
        <f t="shared" si="0"/>
        <v>0</v>
      </c>
      <c r="L42" s="156" t="str">
        <f t="shared" si="2"/>
        <v>bien</v>
      </c>
      <c r="M42" s="73">
        <f>+VLOOKUP(A42,'[2]DATA MAESTRA'!$B$8:$T$129,19,0)</f>
        <v>2.2888888888888892</v>
      </c>
    </row>
    <row r="43" spans="1:13" ht="12.75" customHeight="1" thickBot="1" x14ac:dyDescent="0.3">
      <c r="A43" s="76">
        <v>203070201</v>
      </c>
      <c r="B43" s="177">
        <v>202040821</v>
      </c>
      <c r="C43" s="170" t="s">
        <v>971</v>
      </c>
      <c r="D43" s="154">
        <v>0</v>
      </c>
      <c r="E43" s="154">
        <v>0</v>
      </c>
      <c r="F43" s="155"/>
      <c r="G43" s="156">
        <v>12</v>
      </c>
      <c r="H43" s="156">
        <f>+VLOOKUP(A43,'[2]DATA MAESTRA'!$B$9:$N$129,13,0)</f>
        <v>127</v>
      </c>
      <c r="I43" s="156">
        <f t="shared" si="1"/>
        <v>1524</v>
      </c>
      <c r="J43" s="156"/>
      <c r="K43" s="156">
        <f t="shared" si="0"/>
        <v>0</v>
      </c>
      <c r="L43" s="156" t="str">
        <f t="shared" si="2"/>
        <v>Alarma</v>
      </c>
      <c r="M43" s="73">
        <f>+VLOOKUP(A43,'[2]DATA MAESTRA'!$B$8:$T$129,19,0)</f>
        <v>18.142857142857146</v>
      </c>
    </row>
    <row r="44" spans="1:13" ht="12.75" customHeight="1" thickBot="1" x14ac:dyDescent="0.25">
      <c r="A44" s="8">
        <v>203080301</v>
      </c>
      <c r="B44" s="172">
        <v>202040911</v>
      </c>
      <c r="C44" s="178" t="s">
        <v>972</v>
      </c>
      <c r="D44" s="179">
        <v>15013</v>
      </c>
      <c r="E44" s="179">
        <v>14990</v>
      </c>
      <c r="F44" s="180"/>
      <c r="G44" s="156">
        <v>12</v>
      </c>
      <c r="H44" s="156">
        <f>+VLOOKUP(A44,'[2]DATA MAESTRA'!$B$9:$N$129,13,0)</f>
        <v>242</v>
      </c>
      <c r="I44" s="156">
        <f t="shared" si="1"/>
        <v>2904</v>
      </c>
      <c r="J44" s="156"/>
      <c r="K44" s="156">
        <f t="shared" si="0"/>
        <v>0</v>
      </c>
      <c r="L44" s="156" t="str">
        <f t="shared" si="2"/>
        <v>bien</v>
      </c>
      <c r="M44" s="73">
        <f>+VLOOKUP(A44,'[2]DATA MAESTRA'!$B$8:$T$129,19,0)</f>
        <v>2.0336134453781516</v>
      </c>
    </row>
    <row r="45" spans="1:13" ht="12.75" customHeight="1" x14ac:dyDescent="0.25">
      <c r="A45" s="41">
        <v>203081001</v>
      </c>
      <c r="B45" s="172">
        <v>202041011</v>
      </c>
      <c r="C45" s="170" t="s">
        <v>973</v>
      </c>
      <c r="D45" s="154">
        <v>0</v>
      </c>
      <c r="E45" s="154">
        <v>0</v>
      </c>
      <c r="F45" s="155"/>
      <c r="G45" s="156">
        <v>12</v>
      </c>
      <c r="H45" s="156">
        <f>+VLOOKUP(A45,'[2]DATA MAESTRA'!$B$9:$N$129,13,0)</f>
        <v>0</v>
      </c>
      <c r="I45" s="156">
        <f t="shared" si="1"/>
        <v>0</v>
      </c>
      <c r="J45" s="156"/>
      <c r="K45" s="156">
        <f t="shared" si="0"/>
        <v>0</v>
      </c>
      <c r="L45" s="156" t="str">
        <f t="shared" si="2"/>
        <v>bien</v>
      </c>
      <c r="M45" s="73" t="str">
        <f>+VLOOKUP(A45,'[2]DATA MAESTRA'!$B$8:$T$129,19,0)</f>
        <v>no existestock</v>
      </c>
    </row>
    <row r="46" spans="1:13" ht="12.75" customHeight="1" x14ac:dyDescent="0.25">
      <c r="C46" s="171"/>
      <c r="D46" s="159">
        <f>+[3]MAR!$AI$138</f>
        <v>1917</v>
      </c>
      <c r="E46" s="181">
        <f>+[4]MAR!$AI$138</f>
        <v>1904</v>
      </c>
      <c r="F46" s="182"/>
      <c r="G46" s="182"/>
      <c r="H46" s="156" t="e">
        <f>+VLOOKUP(A46,'[2]DATA MAESTRA'!$B$9:$N$129,13,0)</f>
        <v>#N/A</v>
      </c>
      <c r="I46" s="156" t="e">
        <f t="shared" si="1"/>
        <v>#N/A</v>
      </c>
      <c r="J46" s="156"/>
      <c r="K46" s="156">
        <f t="shared" si="0"/>
        <v>0</v>
      </c>
      <c r="L46" s="156" t="e">
        <f t="shared" si="2"/>
        <v>#N/A</v>
      </c>
      <c r="M46" s="162"/>
    </row>
    <row r="47" spans="1:13" ht="12.75" customHeight="1" x14ac:dyDescent="0.25">
      <c r="C47" s="183"/>
      <c r="D47" s="159">
        <f>+[3]MAR!$AI$138</f>
        <v>1917</v>
      </c>
      <c r="E47" s="181">
        <f>+[4]MAR!$AI$138</f>
        <v>1904</v>
      </c>
      <c r="F47" s="182"/>
      <c r="G47" s="182"/>
      <c r="H47" s="156" t="e">
        <f>+VLOOKUP(A47,'[2]DATA MAESTRA'!$B$9:$N$129,13,0)</f>
        <v>#N/A</v>
      </c>
      <c r="I47" s="156" t="e">
        <f t="shared" si="1"/>
        <v>#N/A</v>
      </c>
      <c r="J47" s="156"/>
      <c r="K47" s="156">
        <f t="shared" si="0"/>
        <v>0</v>
      </c>
      <c r="L47" s="156" t="e">
        <f t="shared" si="2"/>
        <v>#N/A</v>
      </c>
      <c r="M47" s="162"/>
    </row>
    <row r="48" spans="1:13" ht="12.75" customHeight="1" x14ac:dyDescent="0.25">
      <c r="C48" s="171"/>
      <c r="D48" s="159">
        <f>+[3]MAR!$AI$138</f>
        <v>1917</v>
      </c>
      <c r="E48" s="181">
        <f>+[4]MAR!$AI$138</f>
        <v>1904</v>
      </c>
      <c r="F48" s="182"/>
      <c r="G48" s="182"/>
      <c r="H48" s="156" t="e">
        <f>+VLOOKUP(A48,'[2]DATA MAESTRA'!$B$9:$N$129,13,0)</f>
        <v>#N/A</v>
      </c>
      <c r="I48" s="156" t="e">
        <f t="shared" si="1"/>
        <v>#N/A</v>
      </c>
      <c r="J48" s="156"/>
      <c r="K48" s="156">
        <f t="shared" si="0"/>
        <v>0</v>
      </c>
      <c r="L48" s="156" t="e">
        <f t="shared" si="2"/>
        <v>#N/A</v>
      </c>
      <c r="M48" s="162"/>
    </row>
    <row r="49" spans="2:13" ht="12.75" customHeight="1" x14ac:dyDescent="0.25">
      <c r="C49" s="171"/>
      <c r="D49" s="159">
        <f>+[3]MAR!$AI$138</f>
        <v>1917</v>
      </c>
      <c r="E49" s="181">
        <f>+[4]MAR!$AI$138</f>
        <v>1904</v>
      </c>
      <c r="F49" s="182"/>
      <c r="G49" s="182"/>
      <c r="H49" s="156" t="e">
        <f>+VLOOKUP(A49,'[2]DATA MAESTRA'!$B$9:$N$129,13,0)</f>
        <v>#N/A</v>
      </c>
      <c r="I49" s="156" t="e">
        <f t="shared" si="1"/>
        <v>#N/A</v>
      </c>
      <c r="J49" s="156"/>
      <c r="K49" s="156">
        <f t="shared" si="0"/>
        <v>0</v>
      </c>
      <c r="L49" s="156" t="e">
        <f t="shared" si="2"/>
        <v>#N/A</v>
      </c>
      <c r="M49" s="162"/>
    </row>
    <row r="50" spans="2:13" ht="12.75" customHeight="1" x14ac:dyDescent="0.25">
      <c r="C50" s="161"/>
      <c r="D50" s="159">
        <f>+[3]MAR!$AI$138</f>
        <v>1917</v>
      </c>
      <c r="E50" s="181">
        <f>+[4]MAR!$AI$138</f>
        <v>1904</v>
      </c>
      <c r="F50" s="182"/>
      <c r="G50" s="182"/>
      <c r="H50" s="156" t="e">
        <f>+VLOOKUP(A50,'[2]DATA MAESTRA'!$B$9:$N$129,13,0)</f>
        <v>#N/A</v>
      </c>
      <c r="I50" s="156" t="e">
        <f t="shared" si="1"/>
        <v>#N/A</v>
      </c>
      <c r="J50" s="156"/>
      <c r="K50" s="156">
        <f t="shared" si="0"/>
        <v>0</v>
      </c>
      <c r="L50" s="156" t="e">
        <f t="shared" si="2"/>
        <v>#N/A</v>
      </c>
      <c r="M50" s="162"/>
    </row>
    <row r="51" spans="2:13" ht="18.75" customHeight="1" x14ac:dyDescent="0.25">
      <c r="C51" s="161"/>
      <c r="D51" s="159">
        <f>+[3]MAR!$AI$138</f>
        <v>1917</v>
      </c>
      <c r="E51" s="181">
        <f>+[4]MAR!$AI$138</f>
        <v>1904</v>
      </c>
      <c r="F51" s="182"/>
      <c r="G51" s="182"/>
      <c r="H51" s="156" t="e">
        <f>+VLOOKUP(A51,'[2]DATA MAESTRA'!$B$9:$N$129,13,0)</f>
        <v>#N/A</v>
      </c>
      <c r="I51" s="156" t="e">
        <f t="shared" si="1"/>
        <v>#N/A</v>
      </c>
      <c r="J51" s="156"/>
      <c r="K51" s="156">
        <f t="shared" si="0"/>
        <v>0</v>
      </c>
      <c r="L51" s="156" t="e">
        <f t="shared" si="2"/>
        <v>#N/A</v>
      </c>
      <c r="M51" s="162"/>
    </row>
    <row r="52" spans="2:13" ht="16.5" customHeight="1" x14ac:dyDescent="0.25">
      <c r="C52" s="184"/>
      <c r="D52" s="159">
        <f>+[3]MAR!$AI$138</f>
        <v>1917</v>
      </c>
      <c r="E52" s="181">
        <f>+[4]MAR!$AI$138</f>
        <v>1904</v>
      </c>
      <c r="F52" s="182"/>
      <c r="G52" s="182"/>
      <c r="H52" s="156" t="e">
        <f>+VLOOKUP(A52,'[2]DATA MAESTRA'!$B$9:$N$129,13,0)</f>
        <v>#N/A</v>
      </c>
      <c r="I52" s="156" t="e">
        <f t="shared" si="1"/>
        <v>#N/A</v>
      </c>
      <c r="J52" s="156"/>
      <c r="K52" s="156">
        <f t="shared" si="0"/>
        <v>0</v>
      </c>
      <c r="L52" s="156" t="e">
        <f t="shared" si="2"/>
        <v>#N/A</v>
      </c>
      <c r="M52" s="162"/>
    </row>
    <row r="53" spans="2:13" ht="12.75" customHeight="1" x14ac:dyDescent="0.25">
      <c r="C53" s="185"/>
      <c r="D53" s="179"/>
      <c r="E53" s="179"/>
      <c r="F53" s="180"/>
      <c r="G53" s="156"/>
      <c r="H53" s="156"/>
      <c r="I53" s="156">
        <f t="shared" si="1"/>
        <v>0</v>
      </c>
      <c r="J53" s="156"/>
      <c r="K53" s="156">
        <f t="shared" si="0"/>
        <v>0</v>
      </c>
      <c r="L53" s="156" t="str">
        <f t="shared" si="2"/>
        <v>bien</v>
      </c>
      <c r="M53" s="162"/>
    </row>
    <row r="54" spans="2:13" ht="15.75" customHeight="1" x14ac:dyDescent="0.25">
      <c r="C54" s="185"/>
      <c r="D54" s="186"/>
      <c r="E54" s="186"/>
      <c r="F54" s="187"/>
      <c r="G54" s="188"/>
      <c r="H54" s="156"/>
      <c r="I54" s="156">
        <f t="shared" si="1"/>
        <v>0</v>
      </c>
      <c r="J54" s="156"/>
      <c r="K54" s="156">
        <f t="shared" si="0"/>
        <v>0</v>
      </c>
      <c r="L54" s="156" t="str">
        <f t="shared" si="2"/>
        <v>bien</v>
      </c>
      <c r="M54" s="162"/>
    </row>
    <row r="55" spans="2:13" ht="16.5" customHeight="1" x14ac:dyDescent="0.25">
      <c r="C55" s="189"/>
      <c r="D55" s="190"/>
      <c r="E55" s="186"/>
      <c r="F55" s="187"/>
      <c r="G55" s="188"/>
      <c r="H55" s="156"/>
      <c r="I55" s="156">
        <f t="shared" si="1"/>
        <v>0</v>
      </c>
      <c r="J55" s="156"/>
      <c r="K55" s="156">
        <f t="shared" si="0"/>
        <v>0</v>
      </c>
      <c r="L55" s="156" t="str">
        <f t="shared" si="2"/>
        <v>bien</v>
      </c>
      <c r="M55" s="162"/>
    </row>
    <row r="56" spans="2:13" ht="12.75" customHeight="1" x14ac:dyDescent="0.25">
      <c r="C56" s="190"/>
      <c r="D56" s="190"/>
      <c r="E56" s="186"/>
      <c r="F56" s="187"/>
      <c r="G56" s="188"/>
      <c r="H56" s="156"/>
      <c r="I56" s="156">
        <f t="shared" si="1"/>
        <v>0</v>
      </c>
      <c r="J56" s="156"/>
      <c r="K56" s="156">
        <f t="shared" si="0"/>
        <v>0</v>
      </c>
      <c r="L56" s="156" t="str">
        <f t="shared" si="2"/>
        <v>bien</v>
      </c>
      <c r="M56" s="162"/>
    </row>
    <row r="57" spans="2:13" ht="12.75" customHeight="1" x14ac:dyDescent="0.25">
      <c r="C57" s="190"/>
      <c r="D57" s="190"/>
      <c r="E57" s="186"/>
      <c r="F57" s="187"/>
      <c r="G57" s="188"/>
      <c r="H57" s="156"/>
      <c r="I57" s="156">
        <f t="shared" si="1"/>
        <v>0</v>
      </c>
      <c r="J57" s="156"/>
      <c r="K57" s="156">
        <f t="shared" si="0"/>
        <v>0</v>
      </c>
      <c r="L57" s="156" t="str">
        <f t="shared" si="2"/>
        <v>bien</v>
      </c>
      <c r="M57" s="162"/>
    </row>
    <row r="58" spans="2:13" ht="12.75" customHeight="1" x14ac:dyDescent="0.25">
      <c r="C58" s="190"/>
      <c r="D58" s="190"/>
      <c r="E58" s="186"/>
      <c r="F58" s="187"/>
      <c r="G58" s="188"/>
      <c r="H58" s="156"/>
      <c r="I58" s="156">
        <f t="shared" si="1"/>
        <v>0</v>
      </c>
      <c r="J58" s="156"/>
      <c r="K58" s="156">
        <f t="shared" si="0"/>
        <v>0</v>
      </c>
      <c r="L58" s="156" t="str">
        <f t="shared" si="2"/>
        <v>bien</v>
      </c>
      <c r="M58" s="162"/>
    </row>
    <row r="59" spans="2:13" ht="12.75" customHeight="1" x14ac:dyDescent="0.25">
      <c r="C59" s="191"/>
      <c r="D59" s="190"/>
      <c r="E59" s="186"/>
      <c r="F59" s="187"/>
      <c r="G59" s="188"/>
      <c r="H59" s="156"/>
      <c r="I59" s="156">
        <f t="shared" si="1"/>
        <v>0</v>
      </c>
      <c r="J59" s="156"/>
      <c r="K59" s="156">
        <f t="shared" si="0"/>
        <v>0</v>
      </c>
      <c r="L59" s="156" t="str">
        <f t="shared" si="2"/>
        <v>bien</v>
      </c>
      <c r="M59" s="162"/>
    </row>
    <row r="60" spans="2:13" ht="9.75" customHeight="1" x14ac:dyDescent="0.25">
      <c r="C60" s="192"/>
      <c r="D60" s="193"/>
      <c r="E60" s="188"/>
      <c r="F60" s="188"/>
      <c r="G60" s="188"/>
      <c r="H60" s="156"/>
      <c r="I60" s="156">
        <f t="shared" si="1"/>
        <v>0</v>
      </c>
      <c r="J60" s="156"/>
      <c r="K60" s="156">
        <f t="shared" si="0"/>
        <v>0</v>
      </c>
      <c r="L60" s="156" t="str">
        <f t="shared" si="2"/>
        <v>bien</v>
      </c>
      <c r="M60" s="162"/>
    </row>
    <row r="61" spans="2:13" ht="18" customHeight="1" x14ac:dyDescent="0.25">
      <c r="C61" s="194" t="s">
        <v>974</v>
      </c>
      <c r="D61" s="188"/>
      <c r="E61" s="188"/>
      <c r="F61" s="188"/>
      <c r="G61" s="188"/>
      <c r="H61" s="156"/>
      <c r="I61" s="156">
        <f t="shared" si="1"/>
        <v>0</v>
      </c>
      <c r="J61" s="156"/>
      <c r="K61" s="156">
        <f t="shared" si="0"/>
        <v>0</v>
      </c>
      <c r="L61" s="156" t="str">
        <f t="shared" si="2"/>
        <v>bien</v>
      </c>
      <c r="M61" s="162"/>
    </row>
    <row r="62" spans="2:13" ht="12.75" customHeight="1" x14ac:dyDescent="0.25">
      <c r="C62" s="188"/>
      <c r="D62" s="188"/>
      <c r="E62" s="188"/>
      <c r="F62" s="188"/>
      <c r="G62" s="188"/>
      <c r="H62" s="156"/>
      <c r="I62" s="156">
        <f t="shared" si="1"/>
        <v>0</v>
      </c>
      <c r="J62" s="156"/>
      <c r="K62" s="156">
        <f t="shared" si="0"/>
        <v>0</v>
      </c>
      <c r="L62" s="156" t="str">
        <f t="shared" si="2"/>
        <v>bien</v>
      </c>
      <c r="M62" s="162"/>
    </row>
    <row r="63" spans="2:13" ht="15.75" customHeight="1" x14ac:dyDescent="0.25">
      <c r="B63" s="148" t="s">
        <v>936</v>
      </c>
      <c r="C63" s="145" t="s">
        <v>242</v>
      </c>
      <c r="D63" s="322"/>
      <c r="E63" s="322"/>
      <c r="F63" s="147"/>
      <c r="G63" s="147"/>
      <c r="H63" s="156"/>
      <c r="I63" s="156">
        <f t="shared" si="1"/>
        <v>0</v>
      </c>
      <c r="J63" s="156"/>
      <c r="K63" s="156">
        <f t="shared" si="0"/>
        <v>0</v>
      </c>
      <c r="L63" s="156" t="str">
        <f t="shared" si="2"/>
        <v>bien</v>
      </c>
      <c r="M63" s="162"/>
    </row>
    <row r="64" spans="2:13" ht="27" customHeight="1" thickBot="1" x14ac:dyDescent="0.3">
      <c r="C64" s="145"/>
      <c r="D64" s="150" t="s">
        <v>937</v>
      </c>
      <c r="E64" s="150" t="s">
        <v>938</v>
      </c>
      <c r="F64" s="151"/>
      <c r="G64" s="151"/>
      <c r="H64" s="156"/>
      <c r="I64" s="156">
        <f t="shared" si="1"/>
        <v>0</v>
      </c>
      <c r="J64" s="156"/>
      <c r="K64" s="156">
        <f t="shared" si="0"/>
        <v>0</v>
      </c>
      <c r="L64" s="156"/>
      <c r="M64" s="162"/>
    </row>
    <row r="65" spans="1:13" ht="12.75" customHeight="1" thickBot="1" x14ac:dyDescent="0.25">
      <c r="A65" s="11">
        <v>203010102</v>
      </c>
      <c r="B65" s="152">
        <v>202040112</v>
      </c>
      <c r="C65" s="169" t="s">
        <v>975</v>
      </c>
      <c r="D65" s="159">
        <v>2268</v>
      </c>
      <c r="E65" s="159">
        <v>2268</v>
      </c>
      <c r="F65" s="156"/>
      <c r="G65" s="156">
        <v>6</v>
      </c>
      <c r="H65" s="156">
        <f>+VLOOKUP(A65,'[2]DATA MAESTRA'!$B$9:$N$129,13,0)</f>
        <v>338</v>
      </c>
      <c r="I65" s="156">
        <f t="shared" si="1"/>
        <v>2028</v>
      </c>
      <c r="J65" s="156"/>
      <c r="K65" s="156">
        <f t="shared" si="0"/>
        <v>0</v>
      </c>
      <c r="L65" s="156" t="str">
        <f t="shared" si="2"/>
        <v>bien</v>
      </c>
      <c r="M65" s="73">
        <f>+VLOOKUP(A65,'[2]DATA MAESTRA'!$B$8:$T$129,19,0)</f>
        <v>18.777777777777779</v>
      </c>
    </row>
    <row r="66" spans="1:13" ht="12.75" customHeight="1" thickBot="1" x14ac:dyDescent="0.25">
      <c r="A66" s="11">
        <v>203010202</v>
      </c>
      <c r="B66" s="152">
        <v>202040122</v>
      </c>
      <c r="C66" s="171" t="s">
        <v>953</v>
      </c>
      <c r="D66" s="159">
        <v>1790</v>
      </c>
      <c r="E66" s="159">
        <v>1790</v>
      </c>
      <c r="F66" s="156"/>
      <c r="G66" s="156">
        <v>6</v>
      </c>
      <c r="H66" s="156">
        <f>+VLOOKUP(A66,'[2]DATA MAESTRA'!$B$9:$N$129,13,0)</f>
        <v>113</v>
      </c>
      <c r="I66" s="156">
        <f t="shared" si="1"/>
        <v>678</v>
      </c>
      <c r="J66" s="156"/>
      <c r="K66" s="156">
        <f t="shared" si="0"/>
        <v>0</v>
      </c>
      <c r="L66" s="156" t="str">
        <f t="shared" si="2"/>
        <v>bien</v>
      </c>
      <c r="M66" s="73">
        <f>+VLOOKUP(A66,'[2]DATA MAESTRA'!$B$8:$T$129,19,0)</f>
        <v>1.486842105263158</v>
      </c>
    </row>
    <row r="67" spans="1:13" ht="12.75" customHeight="1" thickBot="1" x14ac:dyDescent="0.25">
      <c r="A67" s="11">
        <v>203010302</v>
      </c>
      <c r="B67" s="195">
        <v>202040132</v>
      </c>
      <c r="C67" s="171" t="s">
        <v>954</v>
      </c>
      <c r="D67" s="159">
        <v>880</v>
      </c>
      <c r="E67" s="159">
        <v>880</v>
      </c>
      <c r="F67" s="156"/>
      <c r="G67" s="156">
        <v>6</v>
      </c>
      <c r="H67" s="156">
        <f>+VLOOKUP(A67,'[2]DATA MAESTRA'!$B$9:$N$129,13,0)</f>
        <v>110</v>
      </c>
      <c r="I67" s="156">
        <f t="shared" si="1"/>
        <v>660</v>
      </c>
      <c r="J67" s="156"/>
      <c r="K67" s="156">
        <f t="shared" si="0"/>
        <v>0</v>
      </c>
      <c r="L67" s="156" t="str">
        <f t="shared" si="2"/>
        <v>bien</v>
      </c>
      <c r="M67" s="73">
        <f>+VLOOKUP(A67,'[2]DATA MAESTRA'!$B$8:$T$129,19,0)</f>
        <v>12.222222222222223</v>
      </c>
    </row>
    <row r="68" spans="1:13" ht="12.75" customHeight="1" thickBot="1" x14ac:dyDescent="0.25">
      <c r="A68" s="11">
        <v>203010402</v>
      </c>
      <c r="B68" s="152">
        <v>202040142</v>
      </c>
      <c r="C68" s="170" t="s">
        <v>955</v>
      </c>
      <c r="D68" s="154">
        <v>227</v>
      </c>
      <c r="E68" s="154">
        <v>274</v>
      </c>
      <c r="F68" s="155"/>
      <c r="G68" s="156">
        <v>6</v>
      </c>
      <c r="H68" s="156">
        <f>+VLOOKUP(A68,'[2]DATA MAESTRA'!$B$9:$N$129,13,0)</f>
        <v>98</v>
      </c>
      <c r="I68" s="156">
        <f t="shared" si="1"/>
        <v>588</v>
      </c>
      <c r="J68" s="156"/>
      <c r="K68" s="156">
        <f t="shared" si="0"/>
        <v>0</v>
      </c>
      <c r="L68" s="156" t="str">
        <f t="shared" si="2"/>
        <v>Alarma</v>
      </c>
      <c r="M68" s="73">
        <f>+VLOOKUP(A68,'[2]DATA MAESTRA'!$B$8:$T$129,19,0)</f>
        <v>49</v>
      </c>
    </row>
    <row r="69" spans="1:13" ht="12.75" customHeight="1" thickBot="1" x14ac:dyDescent="0.25">
      <c r="A69" s="11">
        <v>203010502</v>
      </c>
      <c r="B69" s="168">
        <v>202040212</v>
      </c>
      <c r="C69" s="171" t="s">
        <v>956</v>
      </c>
      <c r="D69" s="159">
        <v>2592</v>
      </c>
      <c r="E69" s="159">
        <v>2592</v>
      </c>
      <c r="F69" s="156"/>
      <c r="G69" s="156">
        <v>6</v>
      </c>
      <c r="H69" s="156">
        <f>+VLOOKUP(A69,'[2]DATA MAESTRA'!$B$9:$N$129,13,0)</f>
        <v>49</v>
      </c>
      <c r="I69" s="156">
        <f t="shared" si="1"/>
        <v>294</v>
      </c>
      <c r="J69" s="156"/>
      <c r="K69" s="156">
        <f t="shared" si="0"/>
        <v>0</v>
      </c>
      <c r="L69" s="156" t="str">
        <f t="shared" si="2"/>
        <v>bien</v>
      </c>
      <c r="M69" s="73">
        <f>+VLOOKUP(A69,'[2]DATA MAESTRA'!$B$8:$T$129,19,0)</f>
        <v>1.1951219512195121</v>
      </c>
    </row>
    <row r="70" spans="1:13" ht="12.75" customHeight="1" thickBot="1" x14ac:dyDescent="0.25">
      <c r="A70" s="75">
        <v>203020102</v>
      </c>
      <c r="B70" s="168">
        <v>202040312</v>
      </c>
      <c r="C70" s="171" t="s">
        <v>958</v>
      </c>
      <c r="D70" s="159">
        <v>580</v>
      </c>
      <c r="E70" s="159">
        <v>580</v>
      </c>
      <c r="F70" s="156"/>
      <c r="G70" s="156">
        <v>6</v>
      </c>
      <c r="H70" s="156">
        <f>+VLOOKUP(A70,'[2]DATA MAESTRA'!$B$9:$N$129,13,0)</f>
        <v>43</v>
      </c>
      <c r="I70" s="156">
        <f t="shared" si="1"/>
        <v>258</v>
      </c>
      <c r="J70" s="156"/>
      <c r="K70" s="156">
        <f t="shared" si="0"/>
        <v>0</v>
      </c>
      <c r="L70" s="156" t="str">
        <f t="shared" si="2"/>
        <v>bien</v>
      </c>
      <c r="M70" s="73">
        <f>+VLOOKUP(A70,'[2]DATA MAESTRA'!$B$8:$T$129,19,0)</f>
        <v>1.6538461538461537</v>
      </c>
    </row>
    <row r="71" spans="1:13" ht="12.75" customHeight="1" thickBot="1" x14ac:dyDescent="0.3">
      <c r="A71" s="7">
        <v>203020202</v>
      </c>
      <c r="B71" s="148"/>
      <c r="C71" s="170" t="s">
        <v>959</v>
      </c>
      <c r="D71" s="154">
        <v>0</v>
      </c>
      <c r="E71" s="154">
        <v>0</v>
      </c>
      <c r="F71" s="155"/>
      <c r="G71" s="156">
        <v>6</v>
      </c>
      <c r="H71" s="156">
        <f>+VLOOKUP(A71,'[2]DATA MAESTRA'!$B$9:$N$129,13,0)</f>
        <v>0</v>
      </c>
      <c r="I71" s="156">
        <f t="shared" si="1"/>
        <v>0</v>
      </c>
      <c r="J71" s="156"/>
      <c r="K71" s="156">
        <f t="shared" si="0"/>
        <v>0</v>
      </c>
      <c r="L71" s="156" t="str">
        <f t="shared" si="2"/>
        <v>bien</v>
      </c>
      <c r="M71" s="73" t="str">
        <f>+VLOOKUP(A71,'[2]DATA MAESTRA'!$B$8:$T$129,19,0)</f>
        <v>no existestock</v>
      </c>
    </row>
    <row r="72" spans="1:13" ht="12.75" customHeight="1" thickBot="1" x14ac:dyDescent="0.25">
      <c r="A72" s="11">
        <v>203020302</v>
      </c>
      <c r="B72" s="152">
        <v>202040332</v>
      </c>
      <c r="C72" s="171" t="s">
        <v>960</v>
      </c>
      <c r="D72" s="159">
        <v>4131</v>
      </c>
      <c r="E72" s="159">
        <v>4140</v>
      </c>
      <c r="F72" s="156"/>
      <c r="G72" s="156">
        <v>6</v>
      </c>
      <c r="H72" s="156">
        <f>+VLOOKUP(A72,'[2]DATA MAESTRA'!$B$9:$N$129,13,0)</f>
        <v>2</v>
      </c>
      <c r="I72" s="156">
        <f t="shared" si="1"/>
        <v>12</v>
      </c>
      <c r="J72" s="156"/>
      <c r="K72" s="156">
        <f t="shared" si="0"/>
        <v>0</v>
      </c>
      <c r="L72" s="156" t="str">
        <f t="shared" si="2"/>
        <v>bien</v>
      </c>
      <c r="M72" s="73">
        <f>+VLOOKUP(A72,'[2]DATA MAESTRA'!$B$8:$T$129,19,0)</f>
        <v>2.5000000000000001E-2</v>
      </c>
    </row>
    <row r="73" spans="1:13" ht="12.75" customHeight="1" thickBot="1" x14ac:dyDescent="0.3">
      <c r="B73" s="148"/>
      <c r="C73" s="170" t="s">
        <v>961</v>
      </c>
      <c r="D73" s="154">
        <v>0</v>
      </c>
      <c r="E73" s="154">
        <v>0</v>
      </c>
      <c r="F73" s="155"/>
      <c r="G73" s="156">
        <v>6</v>
      </c>
      <c r="H73" s="156"/>
      <c r="I73" s="156">
        <f t="shared" si="1"/>
        <v>0</v>
      </c>
      <c r="J73" s="156"/>
      <c r="K73" s="156">
        <f t="shared" si="0"/>
        <v>0</v>
      </c>
      <c r="L73" s="156" t="str">
        <f t="shared" si="2"/>
        <v>bien</v>
      </c>
      <c r="M73" s="73"/>
    </row>
    <row r="74" spans="1:13" ht="12.75" customHeight="1" thickBot="1" x14ac:dyDescent="0.25">
      <c r="A74" s="11">
        <v>203020502</v>
      </c>
      <c r="B74" s="152">
        <v>202040422</v>
      </c>
      <c r="C74" s="171" t="s">
        <v>962</v>
      </c>
      <c r="D74" s="159">
        <v>798</v>
      </c>
      <c r="E74" s="159">
        <v>798</v>
      </c>
      <c r="F74" s="156"/>
      <c r="G74" s="156">
        <v>6</v>
      </c>
      <c r="H74" s="156">
        <f>+VLOOKUP(A74,'[2]DATA MAESTRA'!$B$9:$N$129,13,0)</f>
        <v>73</v>
      </c>
      <c r="I74" s="156">
        <f t="shared" si="1"/>
        <v>438</v>
      </c>
      <c r="J74" s="156"/>
      <c r="K74" s="156">
        <f t="shared" ref="K74:K78" si="3">+J74*G74</f>
        <v>0</v>
      </c>
      <c r="L74" s="156" t="str">
        <f t="shared" si="2"/>
        <v>bien</v>
      </c>
      <c r="M74" s="73">
        <f>+VLOOKUP(A74,'[2]DATA MAESTRA'!$B$8:$T$129,19,0)</f>
        <v>1.140625</v>
      </c>
    </row>
    <row r="75" spans="1:13" ht="12.75" customHeight="1" thickBot="1" x14ac:dyDescent="0.3">
      <c r="A75" s="27">
        <v>203060302</v>
      </c>
      <c r="B75" s="148"/>
      <c r="C75" s="171" t="s">
        <v>968</v>
      </c>
      <c r="D75" s="159">
        <v>900</v>
      </c>
      <c r="E75" s="159">
        <v>900</v>
      </c>
      <c r="F75" s="156"/>
      <c r="G75" s="156">
        <v>6</v>
      </c>
      <c r="H75" s="156">
        <f>+VLOOKUP(A75,'[2]DATA MAESTRA'!$B$9:$N$129,13,0)</f>
        <v>13</v>
      </c>
      <c r="I75" s="156">
        <f t="shared" ref="I75:I79" si="4">+H75*G75</f>
        <v>78</v>
      </c>
      <c r="J75" s="156"/>
      <c r="K75" s="156">
        <f t="shared" si="3"/>
        <v>0</v>
      </c>
      <c r="L75" s="156" t="str">
        <f t="shared" ref="L75:L78" si="5">+IF((I75+K75)-E75&gt;0,"Alarma", "bien")</f>
        <v>bien</v>
      </c>
      <c r="M75" s="73">
        <f>+VLOOKUP(A75,'[2]DATA MAESTRA'!$B$8:$T$129,19,0)</f>
        <v>0.8125</v>
      </c>
    </row>
    <row r="76" spans="1:13" ht="12.75" customHeight="1" thickBot="1" x14ac:dyDescent="0.25">
      <c r="A76" s="11">
        <v>203060402</v>
      </c>
      <c r="B76" s="168">
        <v>202040732</v>
      </c>
      <c r="C76" s="171" t="s">
        <v>969</v>
      </c>
      <c r="D76" s="175">
        <v>1380</v>
      </c>
      <c r="E76" s="159">
        <v>1380</v>
      </c>
      <c r="F76" s="156"/>
      <c r="G76" s="156">
        <v>6</v>
      </c>
      <c r="H76" s="156">
        <f>+VLOOKUP(A76,'[2]DATA MAESTRA'!$B$9:$N$129,13,0)</f>
        <v>74</v>
      </c>
      <c r="I76" s="156">
        <f t="shared" si="4"/>
        <v>444</v>
      </c>
      <c r="J76" s="156"/>
      <c r="K76" s="156">
        <f t="shared" si="3"/>
        <v>0</v>
      </c>
      <c r="L76" s="156" t="str">
        <f t="shared" si="5"/>
        <v>bien</v>
      </c>
      <c r="M76" s="73">
        <f>+VLOOKUP(A76,'[2]DATA MAESTRA'!$B$8:$T$129,19,0)</f>
        <v>1.7209302325581395</v>
      </c>
    </row>
    <row r="77" spans="1:13" ht="12.75" customHeight="1" thickBot="1" x14ac:dyDescent="0.3">
      <c r="A77" s="12">
        <v>203080302</v>
      </c>
      <c r="B77" s="157">
        <v>202040912</v>
      </c>
      <c r="C77" s="170" t="s">
        <v>972</v>
      </c>
      <c r="D77" s="196">
        <v>0</v>
      </c>
      <c r="E77" s="196">
        <v>0</v>
      </c>
      <c r="F77" s="197"/>
      <c r="G77" s="156">
        <v>6</v>
      </c>
      <c r="H77" s="156">
        <f>+VLOOKUP(A77,'[2]DATA MAESTRA'!$B$9:$N$129,13,0)</f>
        <v>89</v>
      </c>
      <c r="I77" s="156">
        <f t="shared" si="4"/>
        <v>534</v>
      </c>
      <c r="J77" s="156">
        <v>86</v>
      </c>
      <c r="K77" s="156">
        <f t="shared" si="3"/>
        <v>516</v>
      </c>
      <c r="L77" s="156" t="str">
        <f t="shared" si="5"/>
        <v>Alarma</v>
      </c>
      <c r="M77" s="73">
        <f>+VLOOKUP(A77,'[2]DATA MAESTRA'!$B$8:$T$129,19,0)</f>
        <v>1.1265822784810127</v>
      </c>
    </row>
    <row r="78" spans="1:13" ht="15" x14ac:dyDescent="0.25">
      <c r="A78" s="50">
        <v>203081002</v>
      </c>
      <c r="B78" s="168">
        <v>202041012</v>
      </c>
      <c r="C78" s="170" t="s">
        <v>973</v>
      </c>
      <c r="D78" s="196">
        <v>0</v>
      </c>
      <c r="E78" s="196">
        <v>0</v>
      </c>
      <c r="F78" s="197"/>
      <c r="G78" s="156">
        <v>6</v>
      </c>
      <c r="H78" s="156">
        <f>+VLOOKUP(A78,'[2]DATA MAESTRA'!$B$9:$N$129,13,0)</f>
        <v>0</v>
      </c>
      <c r="I78" s="156">
        <f t="shared" si="4"/>
        <v>0</v>
      </c>
      <c r="J78" s="156"/>
      <c r="K78" s="156">
        <f t="shared" si="3"/>
        <v>0</v>
      </c>
      <c r="L78" s="156" t="str">
        <f t="shared" si="5"/>
        <v>bien</v>
      </c>
      <c r="M78" s="73" t="str">
        <f>+VLOOKUP(A78,'[2]DATA MAESTRA'!$B$8:$T$129,19,0)</f>
        <v>no existestock</v>
      </c>
    </row>
    <row r="79" spans="1:13" ht="14.25" customHeight="1" x14ac:dyDescent="0.25">
      <c r="C79" s="171"/>
      <c r="D79" s="198"/>
      <c r="E79" s="198"/>
      <c r="F79" s="199"/>
      <c r="G79" s="199"/>
      <c r="H79" s="156"/>
      <c r="I79" s="156">
        <f t="shared" si="4"/>
        <v>0</v>
      </c>
      <c r="J79" s="156"/>
      <c r="K79" s="156"/>
      <c r="L79" s="199"/>
      <c r="M79" s="162"/>
    </row>
    <row r="80" spans="1:13" x14ac:dyDescent="0.25">
      <c r="C80" s="200"/>
      <c r="D80" s="198" t="e">
        <f>+[5]MAR!$AI$214</f>
        <v>#REF!</v>
      </c>
      <c r="E80" s="198" t="e">
        <f>+[6]MAR!$AI$214</f>
        <v>#REF!</v>
      </c>
      <c r="F80" s="199"/>
      <c r="G80" s="199"/>
      <c r="H80" s="156" t="e">
        <f>+VLOOKUP(A80,'[2]DATA MAESTRA'!$B$9:$N$129,13,0)</f>
        <v>#N/A</v>
      </c>
      <c r="I80" s="199"/>
      <c r="J80" s="199"/>
      <c r="K80" s="199"/>
      <c r="L80" s="199"/>
      <c r="M80" s="156"/>
    </row>
    <row r="81" spans="3:16" x14ac:dyDescent="0.25">
      <c r="C81" s="200"/>
      <c r="D81" s="198" t="e">
        <f>+[5]MAR!$AI$214</f>
        <v>#REF!</v>
      </c>
      <c r="E81" s="198" t="e">
        <f>+[6]MAR!$AI$214</f>
        <v>#REF!</v>
      </c>
      <c r="F81" s="199"/>
      <c r="G81" s="199"/>
      <c r="H81" s="156" t="e">
        <f>+VLOOKUP(A81,'[2]DATA MAESTRA'!$B$9:$N$129,13,0)</f>
        <v>#N/A</v>
      </c>
      <c r="I81" s="199"/>
      <c r="J81" s="199"/>
      <c r="K81" s="199"/>
      <c r="L81" s="199"/>
      <c r="M81" s="156"/>
    </row>
    <row r="82" spans="3:16" x14ac:dyDescent="0.25">
      <c r="C82" s="200"/>
      <c r="D82" s="198" t="e">
        <f>+[5]MAR!$AI$214</f>
        <v>#REF!</v>
      </c>
      <c r="E82" s="198" t="e">
        <f>+[6]MAR!$AI$214</f>
        <v>#REF!</v>
      </c>
      <c r="F82" s="199"/>
      <c r="G82" s="199"/>
      <c r="H82" s="156" t="e">
        <f>+VLOOKUP(A82,'[2]DATA MAESTRA'!$B$9:$N$129,13,0)</f>
        <v>#N/A</v>
      </c>
      <c r="I82" s="199"/>
      <c r="J82" s="199"/>
      <c r="K82" s="199"/>
      <c r="L82" s="199"/>
      <c r="M82" s="156"/>
    </row>
    <row r="83" spans="3:16" ht="28.5" customHeight="1" x14ac:dyDescent="0.25">
      <c r="C83" s="200"/>
      <c r="D83" s="198" t="e">
        <f>+[5]MAR!$AI$214</f>
        <v>#REF!</v>
      </c>
      <c r="E83" s="198" t="e">
        <f>+[6]MAR!$AI$214</f>
        <v>#REF!</v>
      </c>
      <c r="F83" s="199"/>
      <c r="G83" s="199"/>
      <c r="H83" s="156" t="e">
        <f>+VLOOKUP(A83,'[2]DATA MAESTRA'!$B$9:$N$129,13,0)</f>
        <v>#N/A</v>
      </c>
      <c r="I83" s="199"/>
      <c r="J83" s="199"/>
      <c r="K83" s="199"/>
      <c r="L83" s="199"/>
      <c r="M83" s="156"/>
    </row>
    <row r="84" spans="3:16" ht="15" customHeight="1" x14ac:dyDescent="0.25">
      <c r="C84" s="200"/>
      <c r="D84" s="198" t="e">
        <f>+[5]MAR!$AI$214</f>
        <v>#REF!</v>
      </c>
      <c r="E84" s="198" t="e">
        <f>+[6]MAR!$AI$214</f>
        <v>#REF!</v>
      </c>
      <c r="F84" s="199"/>
      <c r="G84" s="199"/>
      <c r="H84" s="156" t="e">
        <f>+VLOOKUP(A84,'[2]DATA MAESTRA'!$B$9:$N$129,13,0)</f>
        <v>#N/A</v>
      </c>
      <c r="I84" s="199"/>
      <c r="J84" s="199"/>
      <c r="K84" s="199"/>
      <c r="L84" s="199"/>
      <c r="M84" s="156"/>
      <c r="N84" s="201"/>
    </row>
    <row r="85" spans="3:16" x14ac:dyDescent="0.25">
      <c r="C85" s="200"/>
      <c r="D85" s="198" t="e">
        <f>+[5]MAR!$AI$214</f>
        <v>#REF!</v>
      </c>
      <c r="E85" s="198" t="e">
        <f>+[6]MAR!$AI$214</f>
        <v>#REF!</v>
      </c>
      <c r="F85" s="199"/>
      <c r="G85" s="199"/>
      <c r="H85" s="156" t="e">
        <f>+VLOOKUP(A85,'[2]DATA MAESTRA'!$B$9:$N$129,13,0)</f>
        <v>#N/A</v>
      </c>
      <c r="I85" s="199"/>
      <c r="J85" s="199"/>
      <c r="K85" s="199"/>
      <c r="L85" s="199"/>
      <c r="M85" s="156"/>
      <c r="N85" s="201"/>
    </row>
    <row r="86" spans="3:16" ht="15" customHeight="1" x14ac:dyDescent="0.25">
      <c r="C86" s="200"/>
      <c r="D86" s="198" t="e">
        <f>+[5]MAR!$AI$214</f>
        <v>#REF!</v>
      </c>
      <c r="E86" s="198" t="e">
        <f>+[6]MAR!$AI$214</f>
        <v>#REF!</v>
      </c>
      <c r="F86" s="199"/>
      <c r="G86" s="199"/>
      <c r="H86" s="156" t="e">
        <f>+VLOOKUP(A86,'[2]DATA MAESTRA'!$B$9:$N$129,13,0)</f>
        <v>#N/A</v>
      </c>
      <c r="I86" s="199"/>
      <c r="J86" s="199"/>
      <c r="K86" s="199"/>
      <c r="L86" s="199"/>
      <c r="M86" s="156"/>
      <c r="N86" s="201"/>
    </row>
    <row r="87" spans="3:16" ht="15" customHeight="1" x14ac:dyDescent="0.25">
      <c r="C87" s="200"/>
      <c r="D87" s="198" t="e">
        <f>+[5]MAR!$AI$214</f>
        <v>#REF!</v>
      </c>
      <c r="E87" s="198" t="e">
        <f>+[6]MAR!$AI$214</f>
        <v>#REF!</v>
      </c>
      <c r="F87" s="199"/>
      <c r="G87" s="199"/>
      <c r="H87" s="156" t="e">
        <f>+VLOOKUP(A87,'[2]DATA MAESTRA'!$B$9:$N$129,13,0)</f>
        <v>#N/A</v>
      </c>
      <c r="I87" s="199"/>
      <c r="J87" s="199"/>
      <c r="K87" s="199"/>
      <c r="L87" s="199"/>
      <c r="M87" s="156"/>
      <c r="N87" s="201"/>
    </row>
    <row r="88" spans="3:16" ht="15" customHeight="1" x14ac:dyDescent="0.25">
      <c r="C88" s="200"/>
      <c r="D88" s="202" t="e">
        <f>+[5]MAR!$AI$214</f>
        <v>#REF!</v>
      </c>
      <c r="E88" s="202" t="e">
        <f>+[6]MAR!$AI$214</f>
        <v>#REF!</v>
      </c>
      <c r="F88" s="199"/>
      <c r="G88" s="199"/>
      <c r="H88" s="156" t="e">
        <f>+VLOOKUP(A88,'[2]DATA MAESTRA'!$B$9:$N$129,13,0)</f>
        <v>#N/A</v>
      </c>
      <c r="I88" s="199"/>
      <c r="J88" s="199"/>
      <c r="K88" s="199"/>
      <c r="L88" s="199"/>
      <c r="M88" s="156"/>
      <c r="N88" s="203"/>
    </row>
    <row r="89" spans="3:16" ht="15" hidden="1" customHeight="1" x14ac:dyDescent="0.25">
      <c r="C89" s="204"/>
      <c r="D89" s="205"/>
      <c r="E89" s="205"/>
      <c r="F89" s="205"/>
      <c r="G89" s="199"/>
      <c r="H89" s="199"/>
      <c r="I89" s="199"/>
      <c r="J89" s="199"/>
      <c r="K89" s="199"/>
      <c r="L89" s="199"/>
      <c r="M89" s="199"/>
    </row>
    <row r="90" spans="3:16" x14ac:dyDescent="0.25">
      <c r="C90" s="204"/>
      <c r="D90" s="205"/>
      <c r="E90" s="205"/>
      <c r="F90" s="205"/>
      <c r="G90" s="199"/>
      <c r="H90" s="199"/>
      <c r="I90" s="199"/>
      <c r="J90" s="199"/>
      <c r="K90" s="199"/>
      <c r="L90" s="199"/>
      <c r="M90" s="199"/>
      <c r="N90" s="203"/>
    </row>
    <row r="91" spans="3:16" ht="15" customHeight="1" x14ac:dyDescent="0.25">
      <c r="C91" s="325" t="s">
        <v>976</v>
      </c>
      <c r="D91" s="325"/>
      <c r="E91" s="325"/>
      <c r="F91" s="325"/>
      <c r="G91" s="325"/>
      <c r="H91" s="325"/>
      <c r="I91" s="325"/>
      <c r="J91" s="325"/>
      <c r="K91" s="325"/>
      <c r="L91" s="325"/>
      <c r="M91" s="325"/>
    </row>
    <row r="92" spans="3:16" ht="15" customHeight="1" x14ac:dyDescent="0.25">
      <c r="C92" s="325"/>
      <c r="D92" s="325"/>
      <c r="E92" s="325"/>
      <c r="F92" s="325"/>
      <c r="G92" s="325"/>
      <c r="H92" s="325"/>
      <c r="I92" s="325"/>
      <c r="J92" s="325"/>
      <c r="K92" s="325"/>
      <c r="L92" s="325"/>
      <c r="M92" s="325"/>
      <c r="N92" s="203"/>
    </row>
    <row r="93" spans="3:16" ht="15" customHeight="1" x14ac:dyDescent="0.25">
      <c r="C93" s="325"/>
      <c r="D93" s="325"/>
      <c r="E93" s="325"/>
      <c r="F93" s="325"/>
      <c r="G93" s="325"/>
      <c r="H93" s="325"/>
      <c r="I93" s="325"/>
      <c r="J93" s="325"/>
      <c r="K93" s="325"/>
      <c r="L93" s="325"/>
      <c r="M93" s="325"/>
    </row>
    <row r="94" spans="3:16" ht="15" customHeight="1" x14ac:dyDescent="0.25">
      <c r="C94" s="325"/>
      <c r="D94" s="325"/>
      <c r="E94" s="325"/>
      <c r="F94" s="325"/>
      <c r="G94" s="325"/>
      <c r="H94" s="325"/>
      <c r="I94" s="325"/>
      <c r="J94" s="325"/>
      <c r="K94" s="325"/>
      <c r="L94" s="325"/>
      <c r="M94" s="325"/>
    </row>
    <row r="95" spans="3:16" ht="24.75" customHeight="1" x14ac:dyDescent="0.25">
      <c r="C95" s="325"/>
      <c r="D95" s="325"/>
      <c r="E95" s="325"/>
      <c r="F95" s="325"/>
      <c r="G95" s="325"/>
      <c r="H95" s="325"/>
      <c r="I95" s="325"/>
      <c r="J95" s="325"/>
      <c r="K95" s="325"/>
      <c r="L95" s="325"/>
      <c r="M95" s="325"/>
    </row>
    <row r="96" spans="3:16" ht="15" customHeight="1" x14ac:dyDescent="0.25">
      <c r="C96" s="204"/>
      <c r="D96" s="206"/>
      <c r="E96" s="206"/>
      <c r="F96" s="206"/>
      <c r="G96" s="207"/>
      <c r="H96" s="207"/>
      <c r="I96" s="207"/>
      <c r="J96" s="207"/>
      <c r="K96" s="207"/>
      <c r="L96" s="207"/>
      <c r="M96" s="207"/>
      <c r="P96" s="208"/>
    </row>
    <row r="97" spans="3:13" x14ac:dyDescent="0.25">
      <c r="C97" s="204"/>
      <c r="D97" s="206"/>
      <c r="E97" s="206"/>
      <c r="F97" s="206"/>
      <c r="G97" s="207"/>
      <c r="H97" s="207"/>
      <c r="I97" s="207"/>
      <c r="J97" s="207"/>
      <c r="K97" s="207"/>
      <c r="L97" s="207"/>
      <c r="M97" s="207"/>
    </row>
    <row r="98" spans="3:13" ht="15.75" customHeight="1" x14ac:dyDescent="0.25">
      <c r="C98" s="204"/>
      <c r="D98" s="206"/>
      <c r="E98" s="206"/>
      <c r="F98" s="206"/>
      <c r="G98" s="207"/>
      <c r="H98" s="207"/>
      <c r="I98" s="207"/>
      <c r="J98" s="207"/>
      <c r="K98" s="207"/>
      <c r="L98" s="207"/>
      <c r="M98" s="207"/>
    </row>
    <row r="99" spans="3:13" x14ac:dyDescent="0.25">
      <c r="C99" s="204"/>
      <c r="D99" s="209"/>
      <c r="E99" s="209"/>
      <c r="F99" s="209"/>
      <c r="G99" s="210"/>
      <c r="H99" s="210"/>
      <c r="I99" s="210"/>
      <c r="J99" s="210"/>
      <c r="K99" s="210"/>
      <c r="L99" s="210"/>
      <c r="M99" s="210"/>
    </row>
    <row r="100" spans="3:13" hidden="1" x14ac:dyDescent="0.25">
      <c r="C100" s="211"/>
      <c r="D100" s="211"/>
      <c r="E100" s="211"/>
      <c r="F100" s="211"/>
      <c r="G100" s="212"/>
      <c r="H100" s="212"/>
      <c r="I100" s="212"/>
      <c r="J100" s="212"/>
      <c r="K100" s="212"/>
      <c r="L100" s="212"/>
      <c r="M100" s="212"/>
    </row>
    <row r="101" spans="3:13" ht="12.75" hidden="1" customHeight="1" x14ac:dyDescent="0.25">
      <c r="C101" s="211"/>
      <c r="D101" s="211"/>
      <c r="E101" s="211"/>
      <c r="F101" s="211"/>
      <c r="G101" s="212"/>
      <c r="H101" s="212"/>
      <c r="I101" s="212"/>
      <c r="J101" s="212"/>
      <c r="K101" s="212"/>
      <c r="L101" s="212"/>
      <c r="M101" s="212"/>
    </row>
    <row r="102" spans="3:13" x14ac:dyDescent="0.25">
      <c r="C102" s="211"/>
      <c r="D102" s="213"/>
      <c r="E102" s="213"/>
      <c r="F102" s="213"/>
      <c r="G102" s="214"/>
      <c r="H102" s="214"/>
      <c r="I102" s="214"/>
      <c r="J102" s="214"/>
      <c r="K102" s="214"/>
      <c r="L102" s="214"/>
      <c r="M102" s="214"/>
    </row>
    <row r="103" spans="3:13" x14ac:dyDescent="0.25">
      <c r="C103" s="211"/>
      <c r="D103" s="211"/>
      <c r="E103" s="213"/>
      <c r="F103" s="213"/>
      <c r="G103" s="214"/>
      <c r="H103" s="214"/>
      <c r="I103" s="214"/>
      <c r="J103" s="214"/>
      <c r="K103" s="214"/>
      <c r="L103" s="214"/>
      <c r="M103" s="214"/>
    </row>
    <row r="104" spans="3:13" ht="17.25" customHeight="1" x14ac:dyDescent="0.2">
      <c r="C104" s="319"/>
      <c r="D104" s="319"/>
      <c r="E104" s="215"/>
      <c r="F104" s="215"/>
      <c r="G104" s="216"/>
      <c r="H104" s="216"/>
      <c r="I104" s="216"/>
      <c r="J104" s="216"/>
      <c r="K104" s="216"/>
      <c r="L104" s="216"/>
      <c r="M104" s="216"/>
    </row>
    <row r="105" spans="3:13" x14ac:dyDescent="0.25">
      <c r="C105" s="217"/>
      <c r="D105" s="217"/>
      <c r="E105" s="218"/>
      <c r="F105" s="218"/>
      <c r="G105" s="219"/>
      <c r="H105" s="219"/>
      <c r="I105" s="219"/>
      <c r="J105" s="219"/>
      <c r="K105" s="219"/>
      <c r="L105" s="219"/>
      <c r="M105" s="219"/>
    </row>
    <row r="106" spans="3:13" x14ac:dyDescent="0.25">
      <c r="C106" s="217"/>
      <c r="D106" s="217"/>
      <c r="E106" s="220"/>
      <c r="F106" s="220"/>
      <c r="G106" s="221"/>
      <c r="H106" s="221"/>
      <c r="I106" s="221"/>
      <c r="J106" s="221"/>
      <c r="K106" s="221"/>
      <c r="L106" s="221"/>
      <c r="M106" s="221"/>
    </row>
    <row r="107" spans="3:13" x14ac:dyDescent="0.25">
      <c r="C107" s="222"/>
      <c r="D107" s="217"/>
      <c r="E107" s="218"/>
      <c r="F107" s="218"/>
      <c r="G107" s="219"/>
      <c r="H107" s="219"/>
      <c r="I107" s="219"/>
      <c r="J107" s="219"/>
      <c r="K107" s="219"/>
      <c r="L107" s="219"/>
      <c r="M107" s="219"/>
    </row>
    <row r="108" spans="3:13" x14ac:dyDescent="0.25">
      <c r="C108" s="222"/>
      <c r="D108" s="217"/>
      <c r="E108" s="218"/>
      <c r="F108" s="218"/>
      <c r="G108" s="219"/>
      <c r="H108" s="219"/>
      <c r="I108" s="219"/>
      <c r="J108" s="219"/>
      <c r="K108" s="219"/>
      <c r="L108" s="219"/>
      <c r="M108" s="219"/>
    </row>
    <row r="109" spans="3:13" x14ac:dyDescent="0.25">
      <c r="C109" s="217"/>
      <c r="D109" s="217"/>
      <c r="E109" s="223"/>
      <c r="F109" s="223"/>
      <c r="G109" s="224"/>
      <c r="H109" s="224"/>
      <c r="I109" s="224"/>
      <c r="J109" s="224"/>
      <c r="K109" s="224"/>
      <c r="L109" s="224"/>
      <c r="M109" s="224"/>
    </row>
    <row r="110" spans="3:13" x14ac:dyDescent="0.25">
      <c r="C110" s="217"/>
      <c r="D110" s="217"/>
      <c r="E110" s="225"/>
      <c r="F110" s="225"/>
      <c r="G110" s="226"/>
      <c r="H110" s="226"/>
      <c r="I110" s="226"/>
      <c r="J110" s="226"/>
      <c r="K110" s="226"/>
      <c r="L110" s="226"/>
      <c r="M110" s="226"/>
    </row>
    <row r="111" spans="3:13" x14ac:dyDescent="0.25">
      <c r="C111" s="217"/>
      <c r="D111" s="217"/>
      <c r="E111" s="227"/>
      <c r="F111" s="227"/>
      <c r="G111" s="228"/>
      <c r="H111" s="228"/>
      <c r="I111" s="228"/>
      <c r="J111" s="228"/>
      <c r="K111" s="228"/>
      <c r="L111" s="228"/>
      <c r="M111" s="228"/>
    </row>
    <row r="112" spans="3:13" x14ac:dyDescent="0.25">
      <c r="C112" s="217"/>
      <c r="D112" s="217"/>
      <c r="E112" s="227"/>
      <c r="F112" s="227"/>
      <c r="G112" s="228"/>
      <c r="H112" s="228"/>
      <c r="I112" s="228"/>
      <c r="J112" s="228"/>
      <c r="K112" s="228"/>
      <c r="L112" s="228"/>
      <c r="M112" s="228"/>
    </row>
    <row r="113" spans="3:13" x14ac:dyDescent="0.25">
      <c r="C113" s="217"/>
      <c r="D113" s="217"/>
      <c r="E113" s="227"/>
      <c r="F113" s="227"/>
      <c r="G113" s="228"/>
      <c r="H113" s="228"/>
      <c r="I113" s="228"/>
      <c r="J113" s="228"/>
      <c r="K113" s="228"/>
      <c r="L113" s="228"/>
      <c r="M113" s="228"/>
    </row>
    <row r="114" spans="3:13" x14ac:dyDescent="0.25">
      <c r="C114" s="217"/>
      <c r="D114" s="217"/>
      <c r="E114" s="217"/>
      <c r="F114" s="217"/>
      <c r="G114" s="229"/>
      <c r="H114" s="229"/>
      <c r="I114" s="229"/>
      <c r="J114" s="229"/>
      <c r="K114" s="229"/>
      <c r="L114" s="229"/>
      <c r="M114" s="229"/>
    </row>
    <row r="115" spans="3:13" x14ac:dyDescent="0.25">
      <c r="C115" s="217"/>
      <c r="D115" s="217"/>
      <c r="E115" s="217"/>
      <c r="F115" s="217"/>
      <c r="G115" s="229"/>
      <c r="H115" s="229"/>
      <c r="I115" s="229"/>
      <c r="J115" s="229"/>
      <c r="K115" s="229"/>
      <c r="L115" s="229"/>
      <c r="M115" s="229"/>
    </row>
    <row r="116" spans="3:13" hidden="1" x14ac:dyDescent="0.25">
      <c r="C116" s="217"/>
      <c r="D116" s="217"/>
      <c r="E116" s="217"/>
      <c r="F116" s="217"/>
      <c r="G116" s="229"/>
      <c r="H116" s="229"/>
      <c r="I116" s="229"/>
      <c r="J116" s="229"/>
      <c r="K116" s="229"/>
      <c r="L116" s="229"/>
      <c r="M116" s="229"/>
    </row>
    <row r="117" spans="3:13" hidden="1" x14ac:dyDescent="0.25">
      <c r="C117" s="211"/>
      <c r="D117" s="211"/>
      <c r="E117" s="213"/>
      <c r="F117" s="213"/>
      <c r="G117" s="214"/>
      <c r="H117" s="214"/>
      <c r="I117" s="214"/>
      <c r="J117" s="214"/>
      <c r="K117" s="214"/>
      <c r="L117" s="214"/>
      <c r="M117" s="214"/>
    </row>
    <row r="118" spans="3:13" hidden="1" x14ac:dyDescent="0.25">
      <c r="C118" s="217"/>
      <c r="D118" s="217"/>
      <c r="E118" s="230"/>
      <c r="F118" s="230"/>
      <c r="G118" s="231"/>
      <c r="H118" s="231"/>
      <c r="I118" s="231"/>
      <c r="J118" s="231"/>
      <c r="K118" s="231"/>
      <c r="L118" s="231"/>
      <c r="M118" s="231"/>
    </row>
    <row r="119" spans="3:13" ht="15" hidden="1" x14ac:dyDescent="0.25">
      <c r="C119" s="319"/>
      <c r="D119" s="319"/>
      <c r="E119" s="217"/>
      <c r="F119" s="217"/>
      <c r="G119" s="229"/>
      <c r="H119" s="229"/>
      <c r="I119" s="229"/>
      <c r="J119" s="229"/>
      <c r="K119" s="229"/>
      <c r="L119" s="229"/>
      <c r="M119" s="229"/>
    </row>
    <row r="120" spans="3:13" hidden="1" x14ac:dyDescent="0.25">
      <c r="C120" s="217"/>
      <c r="D120" s="217"/>
      <c r="E120" s="232"/>
      <c r="F120" s="232"/>
      <c r="G120" s="233"/>
      <c r="H120" s="233"/>
      <c r="I120" s="233"/>
      <c r="J120" s="233"/>
      <c r="K120" s="233"/>
      <c r="L120" s="233"/>
      <c r="M120" s="233"/>
    </row>
    <row r="121" spans="3:13" hidden="1" x14ac:dyDescent="0.25">
      <c r="C121" s="222"/>
      <c r="D121" s="217"/>
      <c r="E121" s="234"/>
      <c r="F121" s="234"/>
      <c r="G121" s="235"/>
      <c r="H121" s="235"/>
      <c r="I121" s="235"/>
      <c r="J121" s="235"/>
      <c r="K121" s="235"/>
      <c r="L121" s="235"/>
      <c r="M121" s="235"/>
    </row>
    <row r="122" spans="3:13" x14ac:dyDescent="0.25">
      <c r="C122" s="222"/>
      <c r="D122" s="217"/>
      <c r="E122" s="236"/>
      <c r="F122" s="236"/>
      <c r="G122" s="237"/>
      <c r="H122" s="237"/>
      <c r="I122" s="237"/>
      <c r="J122" s="237"/>
      <c r="K122" s="237"/>
      <c r="L122" s="237"/>
      <c r="M122" s="237"/>
    </row>
    <row r="123" spans="3:13" x14ac:dyDescent="0.25">
      <c r="C123" s="217"/>
      <c r="D123" s="217"/>
      <c r="E123" s="217"/>
      <c r="F123" s="217"/>
      <c r="G123" s="229"/>
      <c r="H123" s="229"/>
      <c r="I123" s="229"/>
      <c r="J123" s="229"/>
      <c r="K123" s="229"/>
      <c r="L123" s="229"/>
      <c r="M123" s="229"/>
    </row>
    <row r="124" spans="3:13" x14ac:dyDescent="0.25">
      <c r="C124" s="217"/>
      <c r="D124" s="217"/>
      <c r="E124" s="225"/>
      <c r="F124" s="225"/>
      <c r="G124" s="226"/>
      <c r="H124" s="226"/>
      <c r="I124" s="226"/>
      <c r="J124" s="226"/>
      <c r="K124" s="226"/>
      <c r="L124" s="226"/>
      <c r="M124" s="226"/>
    </row>
    <row r="125" spans="3:13" x14ac:dyDescent="0.25">
      <c r="C125" s="217"/>
      <c r="D125" s="217"/>
      <c r="E125" s="227"/>
      <c r="F125" s="227"/>
      <c r="G125" s="228"/>
      <c r="H125" s="228"/>
      <c r="I125" s="228"/>
      <c r="J125" s="228"/>
      <c r="K125" s="228"/>
      <c r="L125" s="228"/>
      <c r="M125" s="228"/>
    </row>
    <row r="126" spans="3:13" hidden="1" x14ac:dyDescent="0.25">
      <c r="C126" s="217"/>
      <c r="D126" s="217"/>
      <c r="E126" s="227"/>
      <c r="F126" s="227"/>
      <c r="G126" s="228"/>
      <c r="H126" s="228"/>
      <c r="I126" s="228"/>
      <c r="J126" s="228"/>
      <c r="K126" s="228"/>
      <c r="L126" s="228"/>
      <c r="M126" s="228"/>
    </row>
    <row r="127" spans="3:13" hidden="1" x14ac:dyDescent="0.25">
      <c r="C127" s="217"/>
      <c r="D127" s="217"/>
      <c r="E127" s="227"/>
      <c r="F127" s="227"/>
      <c r="G127" s="228"/>
      <c r="H127" s="228"/>
      <c r="I127" s="228"/>
      <c r="J127" s="228"/>
      <c r="K127" s="228"/>
      <c r="L127" s="228"/>
      <c r="M127" s="228"/>
    </row>
    <row r="128" spans="3:13" hidden="1" x14ac:dyDescent="0.25">
      <c r="C128" s="217"/>
      <c r="D128" s="217"/>
      <c r="E128" s="217"/>
      <c r="F128" s="217"/>
      <c r="G128" s="229"/>
      <c r="H128" s="229"/>
      <c r="I128" s="229"/>
      <c r="J128" s="229"/>
      <c r="K128" s="229"/>
      <c r="L128" s="229"/>
      <c r="M128" s="229"/>
    </row>
    <row r="129" spans="3:13" hidden="1" x14ac:dyDescent="0.25">
      <c r="C129" s="217"/>
      <c r="D129" s="217"/>
      <c r="E129" s="217"/>
      <c r="F129" s="217"/>
      <c r="G129" s="229"/>
      <c r="H129" s="229"/>
      <c r="I129" s="229"/>
      <c r="J129" s="229"/>
      <c r="K129" s="229"/>
      <c r="L129" s="229"/>
      <c r="M129" s="229"/>
    </row>
    <row r="130" spans="3:13" hidden="1" x14ac:dyDescent="0.25">
      <c r="C130" s="217"/>
      <c r="D130" s="217"/>
      <c r="E130" s="217"/>
      <c r="F130" s="217"/>
      <c r="G130" s="229"/>
      <c r="H130" s="229"/>
      <c r="I130" s="229"/>
      <c r="J130" s="229"/>
      <c r="K130" s="229"/>
      <c r="L130" s="229"/>
      <c r="M130" s="229"/>
    </row>
    <row r="131" spans="3:13" hidden="1" x14ac:dyDescent="0.25">
      <c r="C131" s="217"/>
      <c r="D131" s="217"/>
      <c r="E131" s="217"/>
      <c r="F131" s="217"/>
      <c r="G131" s="229"/>
      <c r="H131" s="229"/>
      <c r="I131" s="229"/>
      <c r="J131" s="229"/>
      <c r="K131" s="229"/>
      <c r="L131" s="229"/>
      <c r="M131" s="229"/>
    </row>
    <row r="132" spans="3:13" hidden="1" x14ac:dyDescent="0.25">
      <c r="C132" s="217"/>
      <c r="D132" s="217"/>
      <c r="E132" s="217"/>
      <c r="F132" s="217"/>
      <c r="G132" s="229"/>
      <c r="H132" s="229"/>
      <c r="I132" s="229"/>
      <c r="J132" s="229"/>
      <c r="K132" s="229"/>
      <c r="L132" s="229"/>
      <c r="M132" s="229"/>
    </row>
    <row r="133" spans="3:13" hidden="1" x14ac:dyDescent="0.25">
      <c r="C133" s="217"/>
      <c r="D133" s="217"/>
      <c r="E133" s="217"/>
      <c r="F133" s="217"/>
      <c r="G133" s="229"/>
      <c r="H133" s="229"/>
      <c r="I133" s="229"/>
      <c r="J133" s="229"/>
      <c r="K133" s="229"/>
      <c r="L133" s="229"/>
      <c r="M133" s="229"/>
    </row>
    <row r="134" spans="3:13" hidden="1" x14ac:dyDescent="0.25">
      <c r="C134" s="217"/>
      <c r="D134" s="217"/>
      <c r="E134" s="217"/>
      <c r="F134" s="217"/>
      <c r="G134" s="229"/>
      <c r="H134" s="229"/>
      <c r="I134" s="229"/>
      <c r="J134" s="229"/>
      <c r="K134" s="229"/>
      <c r="L134" s="229"/>
      <c r="M134" s="229"/>
    </row>
    <row r="135" spans="3:13" hidden="1" x14ac:dyDescent="0.25">
      <c r="C135" s="217"/>
      <c r="D135" s="217"/>
      <c r="E135" s="217"/>
      <c r="F135" s="217"/>
      <c r="G135" s="229"/>
      <c r="H135" s="229"/>
      <c r="I135" s="229"/>
      <c r="J135" s="229"/>
      <c r="K135" s="229"/>
      <c r="L135" s="229"/>
      <c r="M135" s="229"/>
    </row>
    <row r="136" spans="3:13" hidden="1" x14ac:dyDescent="0.25">
      <c r="C136" s="217"/>
      <c r="D136" s="217"/>
      <c r="E136" s="217"/>
      <c r="F136" s="217"/>
      <c r="G136" s="229"/>
      <c r="H136" s="229"/>
      <c r="I136" s="229"/>
      <c r="J136" s="229"/>
      <c r="K136" s="229"/>
      <c r="L136" s="229"/>
      <c r="M136" s="229"/>
    </row>
    <row r="137" spans="3:13" hidden="1" x14ac:dyDescent="0.25">
      <c r="C137" s="217"/>
      <c r="D137" s="217"/>
      <c r="E137" s="217"/>
      <c r="F137" s="217"/>
      <c r="G137" s="229"/>
      <c r="H137" s="229"/>
      <c r="I137" s="229"/>
      <c r="J137" s="229"/>
      <c r="K137" s="229"/>
      <c r="L137" s="229"/>
      <c r="M137" s="229"/>
    </row>
    <row r="138" spans="3:13" hidden="1" x14ac:dyDescent="0.25">
      <c r="C138" s="217"/>
      <c r="D138" s="217"/>
      <c r="E138" s="217"/>
      <c r="F138" s="217"/>
      <c r="G138" s="229"/>
      <c r="H138" s="229"/>
      <c r="I138" s="229"/>
      <c r="J138" s="229"/>
      <c r="K138" s="229"/>
      <c r="L138" s="229"/>
      <c r="M138" s="229"/>
    </row>
    <row r="139" spans="3:13" hidden="1" x14ac:dyDescent="0.25">
      <c r="C139" s="217"/>
      <c r="D139" s="217"/>
      <c r="E139" s="217"/>
      <c r="F139" s="217"/>
      <c r="G139" s="229"/>
      <c r="H139" s="229"/>
      <c r="I139" s="229"/>
      <c r="J139" s="229"/>
      <c r="K139" s="229"/>
      <c r="L139" s="229"/>
      <c r="M139" s="229"/>
    </row>
    <row r="140" spans="3:13" hidden="1" x14ac:dyDescent="0.25">
      <c r="C140" s="217"/>
      <c r="D140" s="217"/>
      <c r="E140" s="217"/>
      <c r="F140" s="217"/>
      <c r="G140" s="229"/>
      <c r="H140" s="229"/>
      <c r="I140" s="229"/>
      <c r="J140" s="229"/>
      <c r="K140" s="229"/>
      <c r="L140" s="229"/>
      <c r="M140" s="229"/>
    </row>
    <row r="141" spans="3:13" hidden="1" x14ac:dyDescent="0.25">
      <c r="C141" s="217"/>
      <c r="D141" s="217"/>
      <c r="E141" s="217"/>
      <c r="F141" s="217"/>
      <c r="G141" s="229"/>
      <c r="H141" s="229"/>
      <c r="I141" s="229"/>
      <c r="J141" s="229"/>
      <c r="K141" s="229"/>
      <c r="L141" s="229"/>
      <c r="M141" s="229"/>
    </row>
    <row r="142" spans="3:13" hidden="1" x14ac:dyDescent="0.25">
      <c r="C142" s="217"/>
      <c r="D142" s="217"/>
      <c r="E142" s="217"/>
      <c r="F142" s="217"/>
      <c r="G142" s="229"/>
      <c r="H142" s="229"/>
      <c r="I142" s="229"/>
      <c r="J142" s="229"/>
      <c r="K142" s="229"/>
      <c r="L142" s="229"/>
      <c r="M142" s="229"/>
    </row>
    <row r="143" spans="3:13" hidden="1" x14ac:dyDescent="0.25">
      <c r="C143" s="217"/>
      <c r="D143" s="217"/>
      <c r="E143" s="217"/>
      <c r="F143" s="217"/>
      <c r="G143" s="229"/>
      <c r="H143" s="229"/>
      <c r="I143" s="229"/>
      <c r="J143" s="229"/>
      <c r="K143" s="229"/>
      <c r="L143" s="229"/>
      <c r="M143" s="229"/>
    </row>
    <row r="144" spans="3:13" x14ac:dyDescent="0.25">
      <c r="C144" s="217"/>
      <c r="D144" s="217"/>
      <c r="E144" s="217"/>
      <c r="F144" s="217"/>
      <c r="G144" s="229"/>
      <c r="H144" s="229"/>
      <c r="I144" s="229"/>
      <c r="J144" s="229"/>
      <c r="K144" s="229"/>
      <c r="L144" s="229"/>
      <c r="M144" s="229"/>
    </row>
    <row r="145" spans="3:13" ht="12" customHeight="1" x14ac:dyDescent="0.25">
      <c r="C145" s="217"/>
      <c r="D145" s="217"/>
      <c r="E145" s="217"/>
      <c r="F145" s="217"/>
      <c r="G145" s="229"/>
      <c r="H145" s="229"/>
      <c r="I145" s="229"/>
      <c r="J145" s="229"/>
      <c r="K145" s="229"/>
      <c r="L145" s="229"/>
      <c r="M145" s="229"/>
    </row>
    <row r="146" spans="3:13" hidden="1" x14ac:dyDescent="0.25"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  <c r="M146" s="229"/>
    </row>
    <row r="147" spans="3:13" hidden="1" x14ac:dyDescent="0.25"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  <c r="M147" s="229"/>
    </row>
    <row r="148" spans="3:13" hidden="1" x14ac:dyDescent="0.25">
      <c r="C148" s="229"/>
      <c r="D148" s="229"/>
      <c r="E148" s="229"/>
      <c r="F148" s="229"/>
      <c r="G148" s="229"/>
      <c r="H148" s="229"/>
      <c r="I148" s="229"/>
      <c r="J148" s="229"/>
      <c r="K148" s="229"/>
      <c r="L148" s="229"/>
      <c r="M148" s="229"/>
    </row>
    <row r="149" spans="3:13" hidden="1" x14ac:dyDescent="0.25">
      <c r="C149" s="229"/>
      <c r="D149" s="229"/>
      <c r="E149" s="229"/>
      <c r="F149" s="229"/>
      <c r="G149" s="229"/>
      <c r="H149" s="229"/>
      <c r="I149" s="229"/>
      <c r="J149" s="229"/>
      <c r="K149" s="229"/>
      <c r="L149" s="229"/>
      <c r="M149" s="229"/>
    </row>
    <row r="150" spans="3:13" hidden="1" x14ac:dyDescent="0.25">
      <c r="C150" s="229"/>
      <c r="D150" s="229"/>
      <c r="E150" s="229"/>
      <c r="F150" s="229"/>
      <c r="G150" s="229"/>
      <c r="H150" s="229"/>
      <c r="I150" s="229"/>
      <c r="J150" s="229"/>
      <c r="K150" s="229"/>
      <c r="L150" s="229"/>
      <c r="M150" s="229"/>
    </row>
    <row r="151" spans="3:13" hidden="1" x14ac:dyDescent="0.25">
      <c r="C151" s="229"/>
      <c r="D151" s="229"/>
      <c r="E151" s="229"/>
      <c r="F151" s="229"/>
      <c r="G151" s="229"/>
      <c r="H151" s="229"/>
      <c r="I151" s="229"/>
      <c r="J151" s="229"/>
      <c r="K151" s="229"/>
      <c r="L151" s="229"/>
      <c r="M151" s="229"/>
    </row>
    <row r="152" spans="3:13" hidden="1" x14ac:dyDescent="0.25">
      <c r="C152" s="229"/>
      <c r="D152" s="229"/>
      <c r="E152" s="229"/>
      <c r="F152" s="229"/>
      <c r="G152" s="229"/>
      <c r="H152" s="229"/>
      <c r="I152" s="229"/>
      <c r="J152" s="229"/>
      <c r="K152" s="229"/>
      <c r="L152" s="229"/>
      <c r="M152" s="229"/>
    </row>
    <row r="153" spans="3:13" hidden="1" x14ac:dyDescent="0.25">
      <c r="C153" s="229"/>
      <c r="D153" s="229"/>
      <c r="E153" s="229"/>
      <c r="F153" s="229"/>
      <c r="G153" s="229"/>
      <c r="H153" s="229"/>
      <c r="I153" s="229"/>
      <c r="J153" s="229"/>
      <c r="K153" s="229"/>
      <c r="L153" s="229"/>
      <c r="M153" s="229"/>
    </row>
    <row r="154" spans="3:13" hidden="1" x14ac:dyDescent="0.25">
      <c r="C154" s="229"/>
      <c r="D154" s="229"/>
      <c r="E154" s="229"/>
      <c r="F154" s="229"/>
      <c r="G154" s="229"/>
      <c r="H154" s="229"/>
      <c r="I154" s="229"/>
      <c r="J154" s="229"/>
      <c r="K154" s="229"/>
      <c r="L154" s="229"/>
      <c r="M154" s="229"/>
    </row>
    <row r="155" spans="3:13" hidden="1" x14ac:dyDescent="0.25">
      <c r="C155" s="229"/>
      <c r="D155" s="229"/>
      <c r="E155" s="229"/>
      <c r="F155" s="229"/>
      <c r="G155" s="229"/>
      <c r="H155" s="229"/>
      <c r="I155" s="229"/>
      <c r="J155" s="229"/>
      <c r="K155" s="229"/>
      <c r="L155" s="229"/>
      <c r="M155" s="229"/>
    </row>
    <row r="156" spans="3:13" hidden="1" x14ac:dyDescent="0.25">
      <c r="C156" s="229"/>
      <c r="D156" s="229"/>
      <c r="E156" s="229"/>
      <c r="F156" s="229"/>
      <c r="G156" s="229"/>
      <c r="H156" s="229"/>
      <c r="I156" s="229"/>
      <c r="J156" s="229"/>
      <c r="K156" s="229"/>
      <c r="L156" s="229"/>
      <c r="M156" s="229"/>
    </row>
    <row r="157" spans="3:13" x14ac:dyDescent="0.25">
      <c r="C157" s="229"/>
      <c r="D157" s="229"/>
      <c r="E157" s="229"/>
      <c r="F157" s="229"/>
      <c r="G157" s="229"/>
      <c r="H157" s="229"/>
      <c r="I157" s="229"/>
      <c r="J157" s="229"/>
      <c r="K157" s="229"/>
      <c r="L157" s="229"/>
      <c r="M157" s="229"/>
    </row>
    <row r="158" spans="3:13" x14ac:dyDescent="0.25">
      <c r="C158" s="229"/>
      <c r="D158" s="229"/>
      <c r="E158" s="229"/>
      <c r="F158" s="229"/>
      <c r="G158" s="229"/>
      <c r="H158" s="229"/>
      <c r="I158" s="229"/>
      <c r="J158" s="229"/>
      <c r="K158" s="229"/>
      <c r="L158" s="229"/>
      <c r="M158" s="229"/>
    </row>
    <row r="159" spans="3:13" x14ac:dyDescent="0.25">
      <c r="C159" s="229"/>
      <c r="D159" s="229"/>
      <c r="E159" s="229"/>
      <c r="F159" s="229"/>
      <c r="G159" s="229"/>
      <c r="H159" s="229"/>
      <c r="I159" s="229"/>
      <c r="J159" s="229"/>
      <c r="K159" s="229"/>
      <c r="L159" s="229"/>
      <c r="M159" s="229"/>
    </row>
    <row r="160" spans="3:13" x14ac:dyDescent="0.25">
      <c r="C160" s="229"/>
      <c r="D160" s="229"/>
      <c r="E160" s="229"/>
      <c r="F160" s="229"/>
      <c r="G160" s="229"/>
      <c r="H160" s="229"/>
      <c r="I160" s="229"/>
      <c r="J160" s="229"/>
      <c r="K160" s="229"/>
      <c r="L160" s="229"/>
      <c r="M160" s="229"/>
    </row>
    <row r="161" spans="3:14" x14ac:dyDescent="0.25">
      <c r="C161" s="229"/>
      <c r="D161" s="229"/>
      <c r="E161" s="229"/>
      <c r="F161" s="229"/>
      <c r="G161" s="229"/>
      <c r="H161" s="229"/>
      <c r="I161" s="229"/>
      <c r="J161" s="229"/>
      <c r="K161" s="229"/>
      <c r="L161" s="229"/>
      <c r="M161" s="229"/>
    </row>
    <row r="162" spans="3:14" x14ac:dyDescent="0.25">
      <c r="C162" s="229"/>
      <c r="D162" s="229"/>
      <c r="E162" s="229"/>
      <c r="F162" s="229"/>
      <c r="G162" s="229"/>
      <c r="H162" s="229"/>
      <c r="I162" s="229"/>
      <c r="J162" s="229"/>
      <c r="K162" s="229"/>
      <c r="L162" s="229"/>
      <c r="M162" s="229"/>
    </row>
    <row r="163" spans="3:14" x14ac:dyDescent="0.25">
      <c r="C163" s="229"/>
      <c r="D163" s="229"/>
      <c r="E163" s="229"/>
      <c r="F163" s="229"/>
      <c r="G163" s="229"/>
      <c r="H163" s="229"/>
      <c r="I163" s="229"/>
      <c r="J163" s="229"/>
      <c r="K163" s="229"/>
      <c r="L163" s="229"/>
      <c r="M163" s="229"/>
    </row>
    <row r="164" spans="3:14" x14ac:dyDescent="0.25">
      <c r="C164" s="229"/>
      <c r="D164" s="229"/>
      <c r="E164" s="229"/>
      <c r="F164" s="229"/>
      <c r="G164" s="229"/>
      <c r="H164" s="229"/>
      <c r="I164" s="229"/>
      <c r="J164" s="229"/>
      <c r="K164" s="229"/>
      <c r="L164" s="229"/>
      <c r="M164" s="229"/>
    </row>
    <row r="165" spans="3:14" x14ac:dyDescent="0.25">
      <c r="C165" s="229"/>
      <c r="D165" s="229"/>
      <c r="E165" s="229"/>
      <c r="F165" s="229"/>
      <c r="G165" s="229"/>
      <c r="H165" s="229"/>
      <c r="I165" s="229"/>
      <c r="J165" s="229"/>
      <c r="K165" s="229"/>
      <c r="L165" s="229"/>
      <c r="M165" s="229"/>
    </row>
    <row r="166" spans="3:14" x14ac:dyDescent="0.25">
      <c r="C166" s="228"/>
      <c r="D166" s="228"/>
      <c r="E166" s="228"/>
      <c r="F166" s="228"/>
      <c r="G166" s="228"/>
      <c r="H166" s="228"/>
      <c r="I166" s="228"/>
      <c r="J166" s="228"/>
      <c r="K166" s="228"/>
      <c r="L166" s="228"/>
      <c r="M166" s="228"/>
    </row>
    <row r="167" spans="3:14" x14ac:dyDescent="0.25">
      <c r="C167" s="228"/>
      <c r="D167" s="228"/>
      <c r="E167" s="228"/>
      <c r="F167" s="228"/>
      <c r="G167" s="228"/>
      <c r="H167" s="228"/>
      <c r="I167" s="228"/>
      <c r="J167" s="228"/>
      <c r="K167" s="228"/>
      <c r="L167" s="228"/>
      <c r="M167" s="228"/>
    </row>
    <row r="168" spans="3:14" x14ac:dyDescent="0.25">
      <c r="C168" s="228"/>
      <c r="D168" s="228"/>
      <c r="E168" s="228"/>
      <c r="F168" s="228"/>
      <c r="G168" s="228"/>
      <c r="H168" s="228"/>
      <c r="I168" s="228"/>
      <c r="J168" s="228"/>
      <c r="K168" s="228"/>
      <c r="L168" s="228"/>
      <c r="M168" s="228"/>
    </row>
    <row r="169" spans="3:14" x14ac:dyDescent="0.25">
      <c r="N169" s="238" t="s">
        <v>977</v>
      </c>
    </row>
  </sheetData>
  <autoFilter ref="B9:M88"/>
  <mergeCells count="8">
    <mergeCell ref="C104:D104"/>
    <mergeCell ref="C119:D119"/>
    <mergeCell ref="C1:M1"/>
    <mergeCell ref="C2:M2"/>
    <mergeCell ref="D8:E8"/>
    <mergeCell ref="D20:E20"/>
    <mergeCell ref="D63:E63"/>
    <mergeCell ref="C91:M95"/>
  </mergeCells>
  <conditionalFormatting sqref="D22:G24 D65:G75 E76:G76 D46:G53 D11:G16 H11:H88 D36:F45 D25:F33 G77:G78 D10:J10 I11:J34 K10:K34 I35:K79 L10:L78 M13:M21 M46:M64 M79:M88">
    <cfRule type="cellIs" dxfId="239" priority="48" stopIfTrue="1" operator="lessThan">
      <formula>18000</formula>
    </cfRule>
    <cfRule type="cellIs" dxfId="238" priority="49" stopIfTrue="1" operator="greaterThan">
      <formula>18000</formula>
    </cfRule>
  </conditionalFormatting>
  <conditionalFormatting sqref="D77:G88 I80:L88 L79 D89:M90">
    <cfRule type="cellIs" dxfId="237" priority="46" stopIfTrue="1" operator="lessThan">
      <formula>4500</formula>
    </cfRule>
    <cfRule type="cellIs" dxfId="236" priority="47" stopIfTrue="1" operator="greaterThan">
      <formula>4500</formula>
    </cfRule>
  </conditionalFormatting>
  <conditionalFormatting sqref="D87:G87 I87:L87 D99:M113">
    <cfRule type="cellIs" dxfId="235" priority="44" stopIfTrue="1" operator="lessThan">
      <formula>3600</formula>
    </cfRule>
    <cfRule type="cellIs" dxfId="234" priority="45" stopIfTrue="1" operator="greaterThan">
      <formula>3600</formula>
    </cfRule>
  </conditionalFormatting>
  <conditionalFormatting sqref="B10">
    <cfRule type="duplicateValues" dxfId="233" priority="43"/>
  </conditionalFormatting>
  <conditionalFormatting sqref="B11">
    <cfRule type="duplicateValues" dxfId="232" priority="42"/>
  </conditionalFormatting>
  <conditionalFormatting sqref="B12">
    <cfRule type="duplicateValues" dxfId="231" priority="41"/>
  </conditionalFormatting>
  <conditionalFormatting sqref="B22">
    <cfRule type="duplicateValues" dxfId="230" priority="40"/>
  </conditionalFormatting>
  <conditionalFormatting sqref="B23">
    <cfRule type="duplicateValues" dxfId="229" priority="39"/>
  </conditionalFormatting>
  <conditionalFormatting sqref="B24">
    <cfRule type="duplicateValues" dxfId="228" priority="38"/>
  </conditionalFormatting>
  <conditionalFormatting sqref="B25">
    <cfRule type="duplicateValues" dxfId="227" priority="37"/>
  </conditionalFormatting>
  <conditionalFormatting sqref="B26">
    <cfRule type="duplicateValues" dxfId="226" priority="36"/>
  </conditionalFormatting>
  <conditionalFormatting sqref="B29">
    <cfRule type="duplicateValues" dxfId="225" priority="35"/>
  </conditionalFormatting>
  <conditionalFormatting sqref="B31">
    <cfRule type="duplicateValues" dxfId="224" priority="34"/>
  </conditionalFormatting>
  <conditionalFormatting sqref="B32">
    <cfRule type="duplicateValues" dxfId="223" priority="33"/>
  </conditionalFormatting>
  <conditionalFormatting sqref="B33">
    <cfRule type="duplicateValues" dxfId="222" priority="32"/>
  </conditionalFormatting>
  <conditionalFormatting sqref="B34">
    <cfRule type="duplicateValues" dxfId="221" priority="31"/>
  </conditionalFormatting>
  <conditionalFormatting sqref="B35">
    <cfRule type="duplicateValues" dxfId="220" priority="30"/>
  </conditionalFormatting>
  <conditionalFormatting sqref="B36">
    <cfRule type="duplicateValues" dxfId="219" priority="29"/>
  </conditionalFormatting>
  <conditionalFormatting sqref="B37">
    <cfRule type="duplicateValues" dxfId="218" priority="28"/>
  </conditionalFormatting>
  <conditionalFormatting sqref="B38">
    <cfRule type="duplicateValues" dxfId="217" priority="27"/>
  </conditionalFormatting>
  <conditionalFormatting sqref="B39">
    <cfRule type="duplicateValues" dxfId="216" priority="26"/>
  </conditionalFormatting>
  <conditionalFormatting sqref="B40">
    <cfRule type="duplicateValues" dxfId="215" priority="25"/>
  </conditionalFormatting>
  <conditionalFormatting sqref="B41">
    <cfRule type="duplicateValues" dxfId="214" priority="24"/>
  </conditionalFormatting>
  <conditionalFormatting sqref="B42">
    <cfRule type="duplicateValues" dxfId="213" priority="23"/>
  </conditionalFormatting>
  <conditionalFormatting sqref="B45">
    <cfRule type="duplicateValues" dxfId="212" priority="22"/>
  </conditionalFormatting>
  <conditionalFormatting sqref="B44">
    <cfRule type="duplicateValues" dxfId="211" priority="21"/>
  </conditionalFormatting>
  <conditionalFormatting sqref="B43">
    <cfRule type="duplicateValues" dxfId="210" priority="20"/>
  </conditionalFormatting>
  <conditionalFormatting sqref="B76">
    <cfRule type="duplicateValues" dxfId="209" priority="19"/>
  </conditionalFormatting>
  <conditionalFormatting sqref="B78">
    <cfRule type="duplicateValues" dxfId="208" priority="18"/>
  </conditionalFormatting>
  <conditionalFormatting sqref="B77">
    <cfRule type="duplicateValues" dxfId="207" priority="17"/>
  </conditionalFormatting>
  <conditionalFormatting sqref="B69">
    <cfRule type="duplicateValues" dxfId="206" priority="16"/>
  </conditionalFormatting>
  <conditionalFormatting sqref="B70">
    <cfRule type="duplicateValues" dxfId="205" priority="15"/>
  </conditionalFormatting>
  <conditionalFormatting sqref="B72">
    <cfRule type="duplicateValues" dxfId="204" priority="14"/>
  </conditionalFormatting>
  <conditionalFormatting sqref="B68">
    <cfRule type="duplicateValues" dxfId="203" priority="13"/>
  </conditionalFormatting>
  <conditionalFormatting sqref="B66">
    <cfRule type="duplicateValues" dxfId="202" priority="12"/>
  </conditionalFormatting>
  <conditionalFormatting sqref="B65">
    <cfRule type="duplicateValues" dxfId="201" priority="11"/>
  </conditionalFormatting>
  <conditionalFormatting sqref="B74">
    <cfRule type="duplicateValues" dxfId="200" priority="10"/>
  </conditionalFormatting>
  <conditionalFormatting sqref="B67">
    <cfRule type="duplicateValues" dxfId="199" priority="9"/>
  </conditionalFormatting>
  <conditionalFormatting sqref="G25:G45">
    <cfRule type="cellIs" dxfId="198" priority="7" stopIfTrue="1" operator="lessThan">
      <formula>18000</formula>
    </cfRule>
    <cfRule type="cellIs" dxfId="197" priority="8" stopIfTrue="1" operator="greaterThan">
      <formula>18000</formula>
    </cfRule>
  </conditionalFormatting>
  <conditionalFormatting sqref="L10:L78">
    <cfRule type="containsText" dxfId="196" priority="6" operator="containsText" text="Alarma">
      <formula>NOT(ISERROR(SEARCH("Alarma",L10)))</formula>
    </cfRule>
  </conditionalFormatting>
  <conditionalFormatting sqref="L11:L78">
    <cfRule type="containsText" dxfId="195" priority="5" operator="containsText" text="Alarma">
      <formula>NOT(ISERROR(SEARCH("Alarma",L11)))</formula>
    </cfRule>
  </conditionalFormatting>
  <conditionalFormatting sqref="M10">
    <cfRule type="cellIs" dxfId="194" priority="4" operator="lessThan">
      <formula>2.5</formula>
    </cfRule>
  </conditionalFormatting>
  <conditionalFormatting sqref="M11:M12">
    <cfRule type="cellIs" dxfId="193" priority="3" operator="lessThan">
      <formula>2.5</formula>
    </cfRule>
  </conditionalFormatting>
  <conditionalFormatting sqref="M22:M45">
    <cfRule type="cellIs" dxfId="192" priority="2" operator="lessThan">
      <formula>2.5</formula>
    </cfRule>
  </conditionalFormatting>
  <conditionalFormatting sqref="M65:M78">
    <cfRule type="cellIs" dxfId="191" priority="1" operator="lessThan">
      <formula>2.5</formula>
    </cfRule>
  </conditionalFormatting>
  <printOptions verticalCentered="1"/>
  <pageMargins left="0.55118110236220474" right="0.43307086614173229" top="0.35433070866141736" bottom="0.78740157480314965" header="0.35433070866141736" footer="0.55118110236220474"/>
  <pageSetup scale="75" fitToWidth="2" orientation="portrait" verticalDpi="300" r:id="rId1"/>
  <headerFooter alignWithMargins="0">
    <oddFooter>&amp;R&amp;6PAG &amp;P DE &amp;N
D:\2003\&amp;F</oddFooter>
  </headerFooter>
  <rowBreaks count="1" manualBreakCount="1">
    <brk id="58" min="1" max="256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2:BM158"/>
  <sheetViews>
    <sheetView workbookViewId="0">
      <pane xSplit="2" topLeftCell="G1" activePane="topRight" state="frozen"/>
      <selection pane="topRight" activeCell="N145" sqref="N145"/>
    </sheetView>
  </sheetViews>
  <sheetFormatPr baseColWidth="10" defaultRowHeight="15" x14ac:dyDescent="0.25"/>
  <cols>
    <col min="1" max="1" width="21.28515625" bestFit="1" customWidth="1"/>
    <col min="2" max="2" width="34.7109375" bestFit="1" customWidth="1"/>
    <col min="3" max="3" width="28" bestFit="1" customWidth="1"/>
    <col min="4" max="4" width="9.85546875" bestFit="1" customWidth="1"/>
    <col min="5" max="6" width="17.5703125" bestFit="1" customWidth="1"/>
    <col min="7" max="7" width="11.5703125" bestFit="1" customWidth="1"/>
    <col min="9" max="9" width="12" bestFit="1" customWidth="1"/>
    <col min="10" max="10" width="11" bestFit="1" customWidth="1"/>
    <col min="11" max="11" width="12" bestFit="1" customWidth="1"/>
    <col min="12" max="12" width="10" bestFit="1" customWidth="1"/>
    <col min="13" max="13" width="12" bestFit="1" customWidth="1"/>
    <col min="14" max="14" width="11.7109375" style="88" bestFit="1" customWidth="1"/>
    <col min="15" max="15" width="11.7109375" customWidth="1"/>
    <col min="16" max="16" width="12" bestFit="1" customWidth="1"/>
    <col min="17" max="17" width="16.42578125" bestFit="1" customWidth="1"/>
    <col min="18" max="18" width="19.28515625" bestFit="1" customWidth="1"/>
    <col min="19" max="19" width="10.85546875" bestFit="1" customWidth="1"/>
    <col min="20" max="21" width="10.7109375" bestFit="1" customWidth="1"/>
    <col min="22" max="22" width="30.7109375" bestFit="1" customWidth="1"/>
    <col min="23" max="23" width="5.7109375" bestFit="1" customWidth="1"/>
    <col min="24" max="24" width="26.140625" bestFit="1" customWidth="1"/>
    <col min="25" max="25" width="8.42578125" bestFit="1" customWidth="1"/>
    <col min="26" max="26" width="12.28515625" bestFit="1" customWidth="1"/>
    <col min="27" max="27" width="7.42578125" bestFit="1" customWidth="1"/>
    <col min="28" max="28" width="11.85546875" bestFit="1" customWidth="1"/>
    <col min="29" max="29" width="10.85546875" bestFit="1" customWidth="1"/>
    <col min="30" max="30" width="11.28515625" bestFit="1" customWidth="1"/>
    <col min="31" max="31" width="20.42578125" bestFit="1" customWidth="1"/>
    <col min="32" max="32" width="49.7109375" bestFit="1" customWidth="1"/>
    <col min="33" max="33" width="20.85546875" bestFit="1" customWidth="1"/>
    <col min="34" max="34" width="62.42578125" bestFit="1" customWidth="1"/>
    <col min="35" max="36" width="28" bestFit="1" customWidth="1"/>
    <col min="37" max="38" width="17.5703125" bestFit="1" customWidth="1"/>
    <col min="39" max="39" width="8" bestFit="1" customWidth="1"/>
    <col min="40" max="40" width="10" bestFit="1" customWidth="1"/>
    <col min="41" max="41" width="11" bestFit="1" customWidth="1"/>
    <col min="42" max="42" width="12.7109375" bestFit="1" customWidth="1"/>
    <col min="43" max="43" width="14.85546875" bestFit="1" customWidth="1"/>
    <col min="44" max="44" width="8" bestFit="1" customWidth="1"/>
    <col min="45" max="45" width="6" bestFit="1" customWidth="1"/>
    <col min="46" max="46" width="8.28515625" bestFit="1" customWidth="1"/>
    <col min="47" max="47" width="6.140625" bestFit="1" customWidth="1"/>
    <col min="48" max="48" width="9" bestFit="1" customWidth="1"/>
    <col min="49" max="51" width="8" bestFit="1" customWidth="1"/>
    <col min="52" max="52" width="10" bestFit="1" customWidth="1"/>
    <col min="53" max="53" width="23.7109375" bestFit="1" customWidth="1"/>
    <col min="54" max="54" width="39.28515625" bestFit="1" customWidth="1"/>
    <col min="55" max="55" width="18.5703125" bestFit="1" customWidth="1"/>
    <col min="56" max="56" width="31.85546875" bestFit="1" customWidth="1"/>
    <col min="57" max="57" width="9.5703125" bestFit="1" customWidth="1"/>
    <col min="58" max="58" width="9.85546875" bestFit="1" customWidth="1"/>
    <col min="59" max="59" width="10" bestFit="1" customWidth="1"/>
    <col min="60" max="64" width="7.42578125" bestFit="1" customWidth="1"/>
    <col min="65" max="65" width="12.140625" bestFit="1" customWidth="1"/>
  </cols>
  <sheetData>
    <row r="2" spans="1:65" x14ac:dyDescent="0.25">
      <c r="A2" t="s">
        <v>175</v>
      </c>
    </row>
    <row r="3" spans="1:65" x14ac:dyDescent="0.25">
      <c r="A3" s="132">
        <v>41354.661631944444</v>
      </c>
    </row>
    <row r="4" spans="1:65" x14ac:dyDescent="0.25">
      <c r="A4" t="s">
        <v>176</v>
      </c>
      <c r="B4" t="s">
        <v>177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188</v>
      </c>
      <c r="N4" s="88" t="s">
        <v>189</v>
      </c>
      <c r="O4" t="s">
        <v>906</v>
      </c>
      <c r="P4" t="s">
        <v>190</v>
      </c>
      <c r="Q4" t="s">
        <v>191</v>
      </c>
      <c r="R4" t="s">
        <v>192</v>
      </c>
      <c r="S4" t="s">
        <v>193</v>
      </c>
      <c r="T4" t="s">
        <v>194</v>
      </c>
      <c r="U4" t="s">
        <v>195</v>
      </c>
      <c r="V4" t="s">
        <v>196</v>
      </c>
      <c r="W4" t="s">
        <v>197</v>
      </c>
      <c r="X4" t="s">
        <v>198</v>
      </c>
      <c r="Y4" t="s">
        <v>199</v>
      </c>
      <c r="Z4" t="s">
        <v>200</v>
      </c>
      <c r="AA4" t="s">
        <v>201</v>
      </c>
      <c r="AB4" t="s">
        <v>202</v>
      </c>
      <c r="AC4" t="s">
        <v>203</v>
      </c>
      <c r="AD4" t="s">
        <v>204</v>
      </c>
      <c r="AE4" t="s">
        <v>205</v>
      </c>
      <c r="AF4" t="s">
        <v>206</v>
      </c>
      <c r="AG4" t="s">
        <v>207</v>
      </c>
      <c r="AH4" t="s">
        <v>208</v>
      </c>
      <c r="AI4" t="s">
        <v>209</v>
      </c>
      <c r="AJ4" t="s">
        <v>210</v>
      </c>
      <c r="AK4" t="s">
        <v>211</v>
      </c>
      <c r="AL4" t="s">
        <v>212</v>
      </c>
      <c r="AM4" t="s">
        <v>213</v>
      </c>
      <c r="AN4" t="s">
        <v>214</v>
      </c>
      <c r="AO4" t="s">
        <v>215</v>
      </c>
      <c r="AP4" t="s">
        <v>216</v>
      </c>
      <c r="AQ4" t="s">
        <v>217</v>
      </c>
      <c r="AR4" t="s">
        <v>218</v>
      </c>
      <c r="AS4" t="s">
        <v>219</v>
      </c>
      <c r="AT4" t="s">
        <v>220</v>
      </c>
      <c r="AU4" t="s">
        <v>221</v>
      </c>
      <c r="AV4" t="s">
        <v>222</v>
      </c>
      <c r="AW4" t="s">
        <v>223</v>
      </c>
      <c r="AX4" t="s">
        <v>224</v>
      </c>
      <c r="AY4" t="s">
        <v>225</v>
      </c>
      <c r="AZ4" t="s">
        <v>226</v>
      </c>
      <c r="BA4" t="s">
        <v>227</v>
      </c>
      <c r="BB4" t="s">
        <v>228</v>
      </c>
      <c r="BC4" t="s">
        <v>229</v>
      </c>
      <c r="BD4" t="s">
        <v>230</v>
      </c>
      <c r="BE4" t="s">
        <v>231</v>
      </c>
      <c r="BF4" t="s">
        <v>232</v>
      </c>
      <c r="BG4" t="s">
        <v>233</v>
      </c>
      <c r="BH4" t="s">
        <v>234</v>
      </c>
      <c r="BI4" t="s">
        <v>235</v>
      </c>
      <c r="BJ4" t="s">
        <v>236</v>
      </c>
      <c r="BK4" t="s">
        <v>237</v>
      </c>
      <c r="BL4" t="s">
        <v>238</v>
      </c>
      <c r="BM4" t="s">
        <v>239</v>
      </c>
    </row>
    <row r="5" spans="1:65" hidden="1" x14ac:dyDescent="0.25">
      <c r="A5">
        <v>204050200</v>
      </c>
      <c r="B5" t="s">
        <v>681</v>
      </c>
      <c r="C5">
        <v>0</v>
      </c>
      <c r="E5">
        <v>0</v>
      </c>
      <c r="F5" t="s">
        <v>241</v>
      </c>
      <c r="G5">
        <v>0</v>
      </c>
      <c r="H5">
        <v>42</v>
      </c>
      <c r="I5">
        <v>680854.66260000004</v>
      </c>
      <c r="J5">
        <v>0</v>
      </c>
      <c r="K5">
        <v>0</v>
      </c>
      <c r="L5">
        <v>0</v>
      </c>
      <c r="M5">
        <v>0</v>
      </c>
      <c r="N5" s="88">
        <v>42</v>
      </c>
      <c r="O5">
        <f>+N5*BI5</f>
        <v>0</v>
      </c>
      <c r="P5">
        <v>680854.66260000004</v>
      </c>
      <c r="Q5">
        <v>16210.8253</v>
      </c>
      <c r="R5">
        <v>680854.66260000004</v>
      </c>
      <c r="S5" t="s">
        <v>242</v>
      </c>
      <c r="T5" s="133">
        <v>41297</v>
      </c>
      <c r="V5">
        <v>0</v>
      </c>
      <c r="W5">
        <v>0</v>
      </c>
      <c r="X5">
        <v>0</v>
      </c>
      <c r="Y5">
        <v>0</v>
      </c>
      <c r="Z5">
        <v>0</v>
      </c>
      <c r="AA5">
        <v>13</v>
      </c>
      <c r="AB5" t="s">
        <v>254</v>
      </c>
      <c r="AC5" t="s">
        <v>244</v>
      </c>
      <c r="AD5" t="s">
        <v>245</v>
      </c>
      <c r="AE5">
        <v>268</v>
      </c>
      <c r="AF5" t="s">
        <v>682</v>
      </c>
      <c r="AG5">
        <v>205</v>
      </c>
      <c r="AH5" t="s">
        <v>266</v>
      </c>
      <c r="AI5">
        <v>200</v>
      </c>
      <c r="AJ5" t="s">
        <v>248</v>
      </c>
      <c r="AK5">
        <v>0</v>
      </c>
      <c r="AL5" t="s">
        <v>241</v>
      </c>
      <c r="AO5">
        <v>204050200</v>
      </c>
      <c r="AP5">
        <v>16210.8253</v>
      </c>
      <c r="AQ5">
        <v>16210.8253</v>
      </c>
      <c r="AR5">
        <v>9</v>
      </c>
      <c r="AS5">
        <v>16</v>
      </c>
      <c r="AT5" t="s">
        <v>250</v>
      </c>
      <c r="AV5">
        <v>1</v>
      </c>
      <c r="AW5">
        <v>0</v>
      </c>
      <c r="AX5">
        <v>0</v>
      </c>
      <c r="AY5">
        <v>0</v>
      </c>
      <c r="AZ5">
        <v>0</v>
      </c>
      <c r="BA5">
        <v>860005223</v>
      </c>
      <c r="BB5" t="s">
        <v>267</v>
      </c>
      <c r="BD5" t="s">
        <v>683</v>
      </c>
      <c r="BE5">
        <v>0</v>
      </c>
      <c r="BF5">
        <v>0</v>
      </c>
      <c r="BG5">
        <v>42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hidden="1" x14ac:dyDescent="0.25">
      <c r="A6">
        <v>204040200</v>
      </c>
      <c r="B6" t="s">
        <v>684</v>
      </c>
      <c r="C6">
        <v>0</v>
      </c>
      <c r="E6">
        <v>0</v>
      </c>
      <c r="F6" t="s">
        <v>241</v>
      </c>
      <c r="G6">
        <v>0</v>
      </c>
      <c r="H6">
        <v>3625</v>
      </c>
      <c r="I6">
        <v>42991293.396300003</v>
      </c>
      <c r="J6">
        <v>3080</v>
      </c>
      <c r="K6">
        <v>33478139.155999999</v>
      </c>
      <c r="L6">
        <v>3853</v>
      </c>
      <c r="M6">
        <v>45172553.324299999</v>
      </c>
      <c r="N6" s="88">
        <v>2852</v>
      </c>
      <c r="O6">
        <f t="shared" ref="O6:O69" si="0">+N6*BI6</f>
        <v>0</v>
      </c>
      <c r="P6">
        <v>31296879.228</v>
      </c>
      <c r="Q6">
        <v>10973.6603</v>
      </c>
      <c r="R6">
        <v>31296879.1756</v>
      </c>
      <c r="S6" t="s">
        <v>242</v>
      </c>
      <c r="T6" s="133">
        <v>41348</v>
      </c>
      <c r="V6">
        <v>0</v>
      </c>
      <c r="W6">
        <v>0</v>
      </c>
      <c r="X6">
        <v>0</v>
      </c>
      <c r="Y6">
        <v>0</v>
      </c>
      <c r="Z6">
        <v>0</v>
      </c>
      <c r="AA6">
        <v>13</v>
      </c>
      <c r="AB6" t="s">
        <v>254</v>
      </c>
      <c r="AC6" t="s">
        <v>244</v>
      </c>
      <c r="AD6" t="s">
        <v>245</v>
      </c>
      <c r="AE6">
        <v>248</v>
      </c>
      <c r="AF6" t="s">
        <v>685</v>
      </c>
      <c r="AG6">
        <v>204</v>
      </c>
      <c r="AH6" t="s">
        <v>261</v>
      </c>
      <c r="AI6">
        <v>200</v>
      </c>
      <c r="AJ6" t="s">
        <v>248</v>
      </c>
      <c r="AK6">
        <v>0</v>
      </c>
      <c r="AL6" t="s">
        <v>241</v>
      </c>
      <c r="AO6">
        <v>0</v>
      </c>
      <c r="AP6">
        <v>10869.5257</v>
      </c>
      <c r="AQ6">
        <v>10973.6603</v>
      </c>
      <c r="AR6">
        <v>9</v>
      </c>
      <c r="AS6">
        <v>16</v>
      </c>
      <c r="AT6" t="s">
        <v>250</v>
      </c>
      <c r="AV6">
        <v>11187.18</v>
      </c>
      <c r="AW6">
        <v>0</v>
      </c>
      <c r="AX6">
        <v>0</v>
      </c>
      <c r="AY6">
        <v>0</v>
      </c>
      <c r="AZ6">
        <v>0</v>
      </c>
      <c r="BA6">
        <v>860005223</v>
      </c>
      <c r="BB6" t="s">
        <v>267</v>
      </c>
      <c r="BD6" t="s">
        <v>686</v>
      </c>
      <c r="BE6">
        <v>0</v>
      </c>
      <c r="BF6">
        <v>0</v>
      </c>
      <c r="BG6">
        <v>2852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hidden="1" x14ac:dyDescent="0.25">
      <c r="A7">
        <v>204040100</v>
      </c>
      <c r="B7" t="s">
        <v>687</v>
      </c>
      <c r="C7">
        <v>0</v>
      </c>
      <c r="E7">
        <v>0</v>
      </c>
      <c r="F7" t="s">
        <v>241</v>
      </c>
      <c r="G7">
        <v>0</v>
      </c>
      <c r="H7">
        <v>26</v>
      </c>
      <c r="I7">
        <v>424549.2966</v>
      </c>
      <c r="J7">
        <v>0</v>
      </c>
      <c r="K7">
        <v>0</v>
      </c>
      <c r="L7">
        <v>0</v>
      </c>
      <c r="M7">
        <v>0</v>
      </c>
      <c r="N7" s="88">
        <v>26</v>
      </c>
      <c r="O7">
        <f t="shared" si="0"/>
        <v>0</v>
      </c>
      <c r="P7">
        <v>424549.2966</v>
      </c>
      <c r="Q7">
        <v>16328.819100000001</v>
      </c>
      <c r="R7">
        <v>424549.2966</v>
      </c>
      <c r="S7" t="s">
        <v>242</v>
      </c>
      <c r="T7" s="133">
        <v>41269</v>
      </c>
      <c r="V7">
        <v>0</v>
      </c>
      <c r="W7">
        <v>0</v>
      </c>
      <c r="X7">
        <v>0</v>
      </c>
      <c r="Y7">
        <v>0</v>
      </c>
      <c r="Z7">
        <v>0</v>
      </c>
      <c r="AA7">
        <v>13</v>
      </c>
      <c r="AB7" t="s">
        <v>254</v>
      </c>
      <c r="AC7" t="s">
        <v>244</v>
      </c>
      <c r="AD7" t="s">
        <v>245</v>
      </c>
      <c r="AE7">
        <v>248</v>
      </c>
      <c r="AF7" t="s">
        <v>685</v>
      </c>
      <c r="AG7">
        <v>204</v>
      </c>
      <c r="AH7" t="s">
        <v>261</v>
      </c>
      <c r="AI7">
        <v>200</v>
      </c>
      <c r="AJ7" t="s">
        <v>248</v>
      </c>
      <c r="AK7">
        <v>0</v>
      </c>
      <c r="AL7" t="s">
        <v>241</v>
      </c>
      <c r="AO7">
        <v>204040100</v>
      </c>
      <c r="AP7">
        <v>16328.819100000001</v>
      </c>
      <c r="AQ7">
        <v>16328.819100000001</v>
      </c>
      <c r="AR7">
        <v>9</v>
      </c>
      <c r="AS7">
        <v>16</v>
      </c>
      <c r="AT7" t="s">
        <v>250</v>
      </c>
      <c r="AV7">
        <v>16332.71</v>
      </c>
      <c r="AW7">
        <v>0</v>
      </c>
      <c r="AX7">
        <v>0</v>
      </c>
      <c r="AY7">
        <v>0</v>
      </c>
      <c r="AZ7">
        <v>0</v>
      </c>
      <c r="BA7">
        <v>860005223</v>
      </c>
      <c r="BB7" t="s">
        <v>267</v>
      </c>
      <c r="BD7" t="s">
        <v>688</v>
      </c>
      <c r="BE7">
        <v>0</v>
      </c>
      <c r="BF7">
        <v>0</v>
      </c>
      <c r="BG7">
        <v>26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hidden="1" x14ac:dyDescent="0.25">
      <c r="A8">
        <v>204030100</v>
      </c>
      <c r="B8" t="s">
        <v>689</v>
      </c>
      <c r="C8">
        <v>0</v>
      </c>
      <c r="E8">
        <v>0</v>
      </c>
      <c r="F8" t="s">
        <v>241</v>
      </c>
      <c r="G8">
        <v>0</v>
      </c>
      <c r="H8">
        <v>51</v>
      </c>
      <c r="I8">
        <v>730284.16740000003</v>
      </c>
      <c r="J8">
        <v>0</v>
      </c>
      <c r="K8">
        <v>0</v>
      </c>
      <c r="L8">
        <v>0</v>
      </c>
      <c r="M8">
        <v>0</v>
      </c>
      <c r="N8" s="88">
        <v>51</v>
      </c>
      <c r="O8">
        <f t="shared" si="0"/>
        <v>0</v>
      </c>
      <c r="P8">
        <v>730284.16740000003</v>
      </c>
      <c r="Q8">
        <v>14319.297399999999</v>
      </c>
      <c r="R8">
        <v>730284.16740000003</v>
      </c>
      <c r="S8" t="s">
        <v>242</v>
      </c>
      <c r="T8" s="133">
        <v>41243</v>
      </c>
      <c r="V8">
        <v>0</v>
      </c>
      <c r="W8">
        <v>0</v>
      </c>
      <c r="X8">
        <v>0</v>
      </c>
      <c r="Y8">
        <v>0</v>
      </c>
      <c r="Z8">
        <v>0</v>
      </c>
      <c r="AA8">
        <v>13</v>
      </c>
      <c r="AB8" t="s">
        <v>254</v>
      </c>
      <c r="AC8" t="s">
        <v>244</v>
      </c>
      <c r="AD8" t="s">
        <v>245</v>
      </c>
      <c r="AE8">
        <v>248</v>
      </c>
      <c r="AF8" t="s">
        <v>685</v>
      </c>
      <c r="AG8">
        <v>204</v>
      </c>
      <c r="AH8" t="s">
        <v>261</v>
      </c>
      <c r="AI8">
        <v>200</v>
      </c>
      <c r="AJ8" t="s">
        <v>248</v>
      </c>
      <c r="AK8">
        <v>0</v>
      </c>
      <c r="AL8" t="s">
        <v>241</v>
      </c>
      <c r="AO8">
        <v>204030100</v>
      </c>
      <c r="AP8">
        <v>14319.297399999999</v>
      </c>
      <c r="AQ8">
        <v>14319.297399999999</v>
      </c>
      <c r="AR8">
        <v>9</v>
      </c>
      <c r="AS8">
        <v>16</v>
      </c>
      <c r="AT8" t="s">
        <v>250</v>
      </c>
      <c r="AV8">
        <v>14331</v>
      </c>
      <c r="AW8">
        <v>0</v>
      </c>
      <c r="AX8">
        <v>0</v>
      </c>
      <c r="AY8">
        <v>0</v>
      </c>
      <c r="AZ8">
        <v>0</v>
      </c>
      <c r="BA8">
        <v>860005223</v>
      </c>
      <c r="BB8" t="s">
        <v>267</v>
      </c>
      <c r="BD8" t="s">
        <v>690</v>
      </c>
      <c r="BE8">
        <v>0</v>
      </c>
      <c r="BF8">
        <v>0</v>
      </c>
      <c r="BG8">
        <v>51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hidden="1" x14ac:dyDescent="0.25">
      <c r="A9">
        <v>203030105</v>
      </c>
      <c r="B9" t="s">
        <v>691</v>
      </c>
      <c r="C9">
        <v>0</v>
      </c>
      <c r="E9">
        <v>0</v>
      </c>
      <c r="F9" t="s">
        <v>241</v>
      </c>
      <c r="G9">
        <v>0</v>
      </c>
      <c r="H9">
        <v>13</v>
      </c>
      <c r="I9">
        <v>12145163.641000001</v>
      </c>
      <c r="J9">
        <v>0</v>
      </c>
      <c r="K9">
        <v>0</v>
      </c>
      <c r="L9">
        <v>0</v>
      </c>
      <c r="M9">
        <v>0</v>
      </c>
      <c r="N9" s="88">
        <v>13</v>
      </c>
      <c r="O9">
        <f t="shared" si="0"/>
        <v>715</v>
      </c>
      <c r="P9">
        <v>12145163.641000001</v>
      </c>
      <c r="Q9">
        <v>934243.35699999996</v>
      </c>
      <c r="R9">
        <v>12145163.641000001</v>
      </c>
      <c r="S9" t="s">
        <v>242</v>
      </c>
      <c r="T9" s="133">
        <v>41243</v>
      </c>
      <c r="V9">
        <v>0</v>
      </c>
      <c r="W9">
        <v>0</v>
      </c>
      <c r="X9">
        <v>0</v>
      </c>
      <c r="Y9">
        <v>0</v>
      </c>
      <c r="Z9">
        <v>0</v>
      </c>
      <c r="AA9">
        <v>13</v>
      </c>
      <c r="AB9" t="s">
        <v>254</v>
      </c>
      <c r="AC9" t="s">
        <v>244</v>
      </c>
      <c r="AD9" t="s">
        <v>245</v>
      </c>
      <c r="AE9">
        <v>253</v>
      </c>
      <c r="AF9" t="s">
        <v>340</v>
      </c>
      <c r="AG9">
        <v>204</v>
      </c>
      <c r="AH9" t="s">
        <v>261</v>
      </c>
      <c r="AI9">
        <v>200</v>
      </c>
      <c r="AJ9" t="s">
        <v>248</v>
      </c>
      <c r="AK9">
        <v>0</v>
      </c>
      <c r="AL9" t="s">
        <v>241</v>
      </c>
      <c r="AO9">
        <v>203030105</v>
      </c>
      <c r="AP9">
        <v>934243.35699999996</v>
      </c>
      <c r="AQ9">
        <v>934243.35699999996</v>
      </c>
      <c r="AR9">
        <v>105</v>
      </c>
      <c r="AS9">
        <v>0</v>
      </c>
      <c r="AT9" t="s">
        <v>250</v>
      </c>
      <c r="AV9">
        <v>934911</v>
      </c>
      <c r="AW9">
        <v>0</v>
      </c>
      <c r="AX9">
        <v>0</v>
      </c>
      <c r="AY9">
        <v>0</v>
      </c>
      <c r="AZ9">
        <v>0</v>
      </c>
      <c r="BA9">
        <v>860005223</v>
      </c>
      <c r="BB9" t="s">
        <v>267</v>
      </c>
      <c r="BD9" t="s">
        <v>691</v>
      </c>
      <c r="BE9">
        <v>0</v>
      </c>
      <c r="BF9">
        <v>0</v>
      </c>
      <c r="BG9">
        <v>13</v>
      </c>
      <c r="BH9">
        <v>0</v>
      </c>
      <c r="BI9">
        <v>55</v>
      </c>
      <c r="BJ9">
        <v>0</v>
      </c>
      <c r="BK9">
        <v>0</v>
      </c>
      <c r="BL9">
        <v>0</v>
      </c>
      <c r="BM9">
        <v>0</v>
      </c>
    </row>
    <row r="10" spans="1:65" hidden="1" x14ac:dyDescent="0.25">
      <c r="A10">
        <v>201020112</v>
      </c>
      <c r="B10" t="s">
        <v>692</v>
      </c>
      <c r="C10">
        <v>0</v>
      </c>
      <c r="E10">
        <v>0</v>
      </c>
      <c r="F10" t="s">
        <v>241</v>
      </c>
      <c r="G10">
        <v>0</v>
      </c>
      <c r="H10">
        <v>54</v>
      </c>
      <c r="I10">
        <v>2878905.4019999998</v>
      </c>
      <c r="J10">
        <v>0</v>
      </c>
      <c r="K10">
        <v>0</v>
      </c>
      <c r="L10">
        <v>0</v>
      </c>
      <c r="M10">
        <v>0</v>
      </c>
      <c r="N10" s="88">
        <v>54</v>
      </c>
      <c r="O10">
        <f t="shared" si="0"/>
        <v>2970</v>
      </c>
      <c r="P10">
        <v>2878905.4019999998</v>
      </c>
      <c r="Q10">
        <v>53313.063000000002</v>
      </c>
      <c r="R10">
        <v>2878905.4019999998</v>
      </c>
      <c r="S10" t="s">
        <v>242</v>
      </c>
      <c r="T10" s="133">
        <v>41213</v>
      </c>
      <c r="V10">
        <v>0</v>
      </c>
      <c r="W10">
        <v>0</v>
      </c>
      <c r="X10">
        <v>0</v>
      </c>
      <c r="Y10">
        <v>0</v>
      </c>
      <c r="Z10">
        <v>0</v>
      </c>
      <c r="AA10">
        <v>13</v>
      </c>
      <c r="AB10" t="s">
        <v>254</v>
      </c>
      <c r="AC10" t="s">
        <v>483</v>
      </c>
      <c r="AD10" t="s">
        <v>326</v>
      </c>
      <c r="AE10">
        <v>2</v>
      </c>
      <c r="AF10" t="s">
        <v>484</v>
      </c>
      <c r="AG10">
        <v>2</v>
      </c>
      <c r="AH10" t="s">
        <v>485</v>
      </c>
      <c r="AI10">
        <v>2</v>
      </c>
      <c r="AJ10" t="s">
        <v>447</v>
      </c>
      <c r="AK10">
        <v>0</v>
      </c>
      <c r="AL10" t="s">
        <v>241</v>
      </c>
      <c r="AO10">
        <v>201020112</v>
      </c>
      <c r="AP10">
        <v>53313.063000000002</v>
      </c>
      <c r="AQ10">
        <v>53313.063000000002</v>
      </c>
      <c r="AR10">
        <v>9</v>
      </c>
      <c r="AS10">
        <v>16</v>
      </c>
      <c r="AT10" t="s">
        <v>250</v>
      </c>
      <c r="AV10">
        <v>2.73</v>
      </c>
      <c r="AW10">
        <v>0</v>
      </c>
      <c r="AX10">
        <v>0</v>
      </c>
      <c r="AY10">
        <v>0</v>
      </c>
      <c r="AZ10">
        <v>0</v>
      </c>
      <c r="BA10">
        <v>860005223</v>
      </c>
      <c r="BB10" t="s">
        <v>267</v>
      </c>
      <c r="BD10" t="s">
        <v>692</v>
      </c>
      <c r="BE10">
        <v>0</v>
      </c>
      <c r="BF10">
        <v>0</v>
      </c>
      <c r="BG10">
        <v>54</v>
      </c>
      <c r="BH10">
        <v>0</v>
      </c>
      <c r="BI10">
        <v>55</v>
      </c>
      <c r="BJ10">
        <v>0</v>
      </c>
      <c r="BK10">
        <v>0</v>
      </c>
      <c r="BL10">
        <v>0</v>
      </c>
      <c r="BM10">
        <v>0</v>
      </c>
    </row>
    <row r="11" spans="1:65" hidden="1" x14ac:dyDescent="0.25">
      <c r="A11">
        <v>203070205</v>
      </c>
      <c r="B11" t="s">
        <v>693</v>
      </c>
      <c r="C11">
        <v>0</v>
      </c>
      <c r="E11">
        <v>0</v>
      </c>
      <c r="F11" t="s">
        <v>241</v>
      </c>
      <c r="G11">
        <v>0</v>
      </c>
      <c r="H11">
        <v>14</v>
      </c>
      <c r="I11">
        <v>12636454.564999999</v>
      </c>
      <c r="J11">
        <v>0</v>
      </c>
      <c r="K11">
        <v>0</v>
      </c>
      <c r="L11">
        <v>0</v>
      </c>
      <c r="M11">
        <v>0</v>
      </c>
      <c r="N11" s="88">
        <v>14</v>
      </c>
      <c r="O11">
        <f t="shared" si="0"/>
        <v>770</v>
      </c>
      <c r="P11">
        <v>12636454.564999999</v>
      </c>
      <c r="Q11">
        <v>902603.89749999996</v>
      </c>
      <c r="R11">
        <v>12636454.564999999</v>
      </c>
      <c r="S11" t="s">
        <v>242</v>
      </c>
      <c r="T11" s="133">
        <v>41313</v>
      </c>
      <c r="V11">
        <v>0</v>
      </c>
      <c r="W11">
        <v>0</v>
      </c>
      <c r="X11">
        <v>0</v>
      </c>
      <c r="Y11">
        <v>0</v>
      </c>
      <c r="Z11">
        <v>0</v>
      </c>
      <c r="AA11">
        <v>13</v>
      </c>
      <c r="AB11" t="s">
        <v>254</v>
      </c>
      <c r="AC11" t="s">
        <v>244</v>
      </c>
      <c r="AD11" t="s">
        <v>245</v>
      </c>
      <c r="AE11">
        <v>271</v>
      </c>
      <c r="AF11" t="s">
        <v>694</v>
      </c>
      <c r="AG11">
        <v>206</v>
      </c>
      <c r="AH11" t="s">
        <v>323</v>
      </c>
      <c r="AI11">
        <v>200</v>
      </c>
      <c r="AJ11" t="s">
        <v>248</v>
      </c>
      <c r="AK11">
        <v>0</v>
      </c>
      <c r="AL11" t="s">
        <v>241</v>
      </c>
      <c r="AO11">
        <v>203070205</v>
      </c>
      <c r="AP11">
        <v>902603.89749999996</v>
      </c>
      <c r="AQ11">
        <v>902603.89749999996</v>
      </c>
      <c r="AR11">
        <v>105</v>
      </c>
      <c r="AS11">
        <v>0</v>
      </c>
      <c r="AT11" t="s">
        <v>250</v>
      </c>
      <c r="AV11">
        <v>1712322</v>
      </c>
      <c r="AW11">
        <v>0</v>
      </c>
      <c r="AX11">
        <v>0</v>
      </c>
      <c r="AY11">
        <v>0</v>
      </c>
      <c r="AZ11">
        <v>0</v>
      </c>
      <c r="BA11">
        <v>860005223</v>
      </c>
      <c r="BB11" t="s">
        <v>267</v>
      </c>
      <c r="BD11" t="s">
        <v>693</v>
      </c>
      <c r="BE11">
        <v>0</v>
      </c>
      <c r="BF11">
        <v>0</v>
      </c>
      <c r="BG11">
        <v>14</v>
      </c>
      <c r="BH11">
        <v>0</v>
      </c>
      <c r="BI11">
        <v>55</v>
      </c>
      <c r="BJ11">
        <v>0</v>
      </c>
      <c r="BK11">
        <v>0</v>
      </c>
      <c r="BL11">
        <v>0</v>
      </c>
      <c r="BM11">
        <v>0</v>
      </c>
    </row>
    <row r="12" spans="1:65" hidden="1" x14ac:dyDescent="0.25">
      <c r="A12">
        <v>204070200</v>
      </c>
      <c r="B12" t="s">
        <v>695</v>
      </c>
      <c r="C12">
        <v>0</v>
      </c>
      <c r="E12">
        <v>0</v>
      </c>
      <c r="F12" t="s">
        <v>241</v>
      </c>
      <c r="G12">
        <v>0</v>
      </c>
      <c r="H12">
        <v>17</v>
      </c>
      <c r="I12">
        <v>233648.5865</v>
      </c>
      <c r="J12">
        <v>0</v>
      </c>
      <c r="K12">
        <v>0</v>
      </c>
      <c r="L12">
        <v>0</v>
      </c>
      <c r="M12">
        <v>0</v>
      </c>
      <c r="N12" s="88">
        <v>17</v>
      </c>
      <c r="O12">
        <f t="shared" si="0"/>
        <v>0</v>
      </c>
      <c r="P12">
        <v>233648.5865</v>
      </c>
      <c r="Q12">
        <v>13744.0345</v>
      </c>
      <c r="R12">
        <v>233648.5865</v>
      </c>
      <c r="S12" t="s">
        <v>242</v>
      </c>
      <c r="T12" s="133">
        <v>41313</v>
      </c>
      <c r="V12">
        <v>0</v>
      </c>
      <c r="W12">
        <v>0</v>
      </c>
      <c r="X12">
        <v>0</v>
      </c>
      <c r="Y12">
        <v>0</v>
      </c>
      <c r="Z12">
        <v>0</v>
      </c>
      <c r="AA12">
        <v>13</v>
      </c>
      <c r="AB12" t="s">
        <v>254</v>
      </c>
      <c r="AC12" t="s">
        <v>244</v>
      </c>
      <c r="AD12" t="s">
        <v>245</v>
      </c>
      <c r="AE12">
        <v>254</v>
      </c>
      <c r="AF12" t="s">
        <v>696</v>
      </c>
      <c r="AG12">
        <v>203</v>
      </c>
      <c r="AH12" t="s">
        <v>317</v>
      </c>
      <c r="AI12">
        <v>200</v>
      </c>
      <c r="AJ12" t="s">
        <v>248</v>
      </c>
      <c r="AK12">
        <v>0</v>
      </c>
      <c r="AL12" t="s">
        <v>241</v>
      </c>
      <c r="AO12">
        <v>204070200</v>
      </c>
      <c r="AP12">
        <v>13744.0345</v>
      </c>
      <c r="AQ12">
        <v>13744.0345</v>
      </c>
      <c r="AR12">
        <v>9</v>
      </c>
      <c r="AS12">
        <v>16</v>
      </c>
      <c r="AT12" t="s">
        <v>250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860005223</v>
      </c>
      <c r="BB12" t="s">
        <v>267</v>
      </c>
      <c r="BD12" t="s">
        <v>697</v>
      </c>
      <c r="BE12">
        <v>0</v>
      </c>
      <c r="BF12">
        <v>0</v>
      </c>
      <c r="BG12">
        <v>17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s="239" customFormat="1" x14ac:dyDescent="0.25">
      <c r="A13" s="239">
        <v>202020202</v>
      </c>
      <c r="B13" s="239" t="s">
        <v>698</v>
      </c>
      <c r="C13" s="239">
        <v>0</v>
      </c>
      <c r="E13" s="239">
        <v>0</v>
      </c>
      <c r="F13" s="239" t="s">
        <v>241</v>
      </c>
      <c r="G13" s="239">
        <v>0</v>
      </c>
      <c r="H13" s="239">
        <v>472</v>
      </c>
      <c r="I13" s="239">
        <v>4790800</v>
      </c>
      <c r="J13" s="239">
        <v>0</v>
      </c>
      <c r="K13" s="239">
        <v>0</v>
      </c>
      <c r="L13" s="239">
        <v>106</v>
      </c>
      <c r="M13" s="239">
        <v>1075900</v>
      </c>
      <c r="N13" s="239">
        <v>366</v>
      </c>
      <c r="O13" s="239">
        <f t="shared" si="0"/>
        <v>0</v>
      </c>
      <c r="P13" s="239">
        <v>3714900</v>
      </c>
      <c r="Q13" s="239">
        <v>10150</v>
      </c>
      <c r="R13" s="239">
        <v>3714900</v>
      </c>
      <c r="S13" s="239" t="s">
        <v>242</v>
      </c>
      <c r="T13" s="240">
        <v>41318</v>
      </c>
      <c r="V13" s="239">
        <v>0</v>
      </c>
      <c r="W13" s="239">
        <v>0</v>
      </c>
      <c r="X13" s="239">
        <v>0</v>
      </c>
      <c r="Y13" s="239">
        <v>0</v>
      </c>
      <c r="Z13" s="239">
        <v>0</v>
      </c>
      <c r="AA13" s="239">
        <v>1</v>
      </c>
      <c r="AB13" s="239" t="s">
        <v>334</v>
      </c>
      <c r="AC13" s="239" t="s">
        <v>335</v>
      </c>
      <c r="AD13" s="239" t="s">
        <v>334</v>
      </c>
      <c r="AE13" s="239">
        <v>6</v>
      </c>
      <c r="AF13" s="239" t="s">
        <v>445</v>
      </c>
      <c r="AG13" s="239">
        <v>4</v>
      </c>
      <c r="AH13" s="239" t="s">
        <v>446</v>
      </c>
      <c r="AI13" s="239">
        <v>2</v>
      </c>
      <c r="AJ13" s="239" t="s">
        <v>447</v>
      </c>
      <c r="AK13" s="239">
        <v>0</v>
      </c>
      <c r="AL13" s="239" t="s">
        <v>241</v>
      </c>
      <c r="AO13" s="239">
        <v>0</v>
      </c>
      <c r="AP13" s="239">
        <v>10150</v>
      </c>
      <c r="AQ13" s="239">
        <v>10150</v>
      </c>
      <c r="AR13" s="239">
        <v>9</v>
      </c>
      <c r="AS13" s="239">
        <v>16</v>
      </c>
      <c r="AT13" s="239" t="s">
        <v>250</v>
      </c>
      <c r="AV13" s="239">
        <v>8750</v>
      </c>
      <c r="AW13" s="239">
        <v>0</v>
      </c>
      <c r="AX13" s="239">
        <v>0</v>
      </c>
      <c r="AY13" s="239">
        <v>0</v>
      </c>
      <c r="AZ13" s="239">
        <v>0</v>
      </c>
      <c r="BA13" s="239">
        <v>860001899</v>
      </c>
      <c r="BB13" s="239" t="s">
        <v>699</v>
      </c>
      <c r="BD13" s="239" t="s">
        <v>698</v>
      </c>
      <c r="BE13" s="239">
        <v>0</v>
      </c>
      <c r="BF13" s="239">
        <v>0</v>
      </c>
      <c r="BG13" s="239">
        <v>366</v>
      </c>
      <c r="BH13" s="239">
        <v>0</v>
      </c>
      <c r="BI13" s="239">
        <v>0</v>
      </c>
      <c r="BJ13" s="239">
        <v>0</v>
      </c>
      <c r="BK13" s="239">
        <v>0</v>
      </c>
      <c r="BL13" s="239">
        <v>0</v>
      </c>
      <c r="BM13" s="239">
        <v>0</v>
      </c>
    </row>
    <row r="14" spans="1:65" s="239" customFormat="1" x14ac:dyDescent="0.25">
      <c r="A14" s="239">
        <v>202020201</v>
      </c>
      <c r="B14" s="239" t="s">
        <v>700</v>
      </c>
      <c r="C14" s="239">
        <v>0</v>
      </c>
      <c r="E14" s="239">
        <v>0</v>
      </c>
      <c r="F14" s="239" t="s">
        <v>241</v>
      </c>
      <c r="G14" s="239">
        <v>0</v>
      </c>
      <c r="H14" s="239">
        <v>1261</v>
      </c>
      <c r="I14" s="239">
        <v>12799150</v>
      </c>
      <c r="J14" s="239">
        <v>0</v>
      </c>
      <c r="K14" s="239">
        <v>0</v>
      </c>
      <c r="L14" s="239">
        <v>96</v>
      </c>
      <c r="M14" s="239">
        <v>974400</v>
      </c>
      <c r="N14" s="239">
        <v>1165</v>
      </c>
      <c r="O14" s="239">
        <f t="shared" si="0"/>
        <v>0</v>
      </c>
      <c r="P14" s="239">
        <v>11824750</v>
      </c>
      <c r="Q14" s="239">
        <v>10150</v>
      </c>
      <c r="R14" s="239">
        <v>11824750</v>
      </c>
      <c r="S14" s="239" t="s">
        <v>242</v>
      </c>
      <c r="T14" s="240">
        <v>41326</v>
      </c>
      <c r="V14" s="239">
        <v>0</v>
      </c>
      <c r="W14" s="239">
        <v>0</v>
      </c>
      <c r="X14" s="239">
        <v>0</v>
      </c>
      <c r="Y14" s="239">
        <v>0</v>
      </c>
      <c r="Z14" s="239">
        <v>0</v>
      </c>
      <c r="AA14" s="239">
        <v>1</v>
      </c>
      <c r="AB14" s="239" t="s">
        <v>334</v>
      </c>
      <c r="AC14" s="239" t="s">
        <v>335</v>
      </c>
      <c r="AD14" s="239" t="s">
        <v>334</v>
      </c>
      <c r="AE14" s="239">
        <v>6</v>
      </c>
      <c r="AF14" s="239" t="s">
        <v>445</v>
      </c>
      <c r="AG14" s="239">
        <v>4</v>
      </c>
      <c r="AH14" s="239" t="s">
        <v>446</v>
      </c>
      <c r="AI14" s="239">
        <v>2</v>
      </c>
      <c r="AJ14" s="239" t="s">
        <v>447</v>
      </c>
      <c r="AK14" s="239">
        <v>0</v>
      </c>
      <c r="AL14" s="239" t="s">
        <v>241</v>
      </c>
      <c r="AO14" s="239">
        <v>0</v>
      </c>
      <c r="AP14" s="239">
        <v>10150</v>
      </c>
      <c r="AQ14" s="239">
        <v>10150</v>
      </c>
      <c r="AR14" s="239">
        <v>9</v>
      </c>
      <c r="AS14" s="239">
        <v>16</v>
      </c>
      <c r="AT14" s="239" t="s">
        <v>250</v>
      </c>
      <c r="AV14" s="239">
        <v>8750</v>
      </c>
      <c r="AW14" s="239">
        <v>0</v>
      </c>
      <c r="AX14" s="239">
        <v>0</v>
      </c>
      <c r="AY14" s="239">
        <v>0</v>
      </c>
      <c r="AZ14" s="239">
        <v>0</v>
      </c>
      <c r="BA14" s="239">
        <v>860001899</v>
      </c>
      <c r="BB14" s="239" t="s">
        <v>699</v>
      </c>
      <c r="BD14" s="239" t="s">
        <v>700</v>
      </c>
      <c r="BE14" s="239">
        <v>0</v>
      </c>
      <c r="BF14" s="239">
        <v>0</v>
      </c>
      <c r="BG14" s="239">
        <v>1165</v>
      </c>
      <c r="BH14" s="239">
        <v>0</v>
      </c>
      <c r="BI14" s="239">
        <v>0</v>
      </c>
      <c r="BJ14" s="239">
        <v>0</v>
      </c>
      <c r="BK14" s="239">
        <v>0</v>
      </c>
      <c r="BL14" s="239">
        <v>0</v>
      </c>
      <c r="BM14" s="239">
        <v>0</v>
      </c>
    </row>
    <row r="15" spans="1:65" hidden="1" x14ac:dyDescent="0.25">
      <c r="A15">
        <v>201010101</v>
      </c>
      <c r="B15" t="s">
        <v>701</v>
      </c>
      <c r="C15">
        <v>0</v>
      </c>
      <c r="E15">
        <v>0</v>
      </c>
      <c r="F15" t="s">
        <v>241</v>
      </c>
      <c r="G15">
        <v>0</v>
      </c>
      <c r="H15">
        <v>1.5501</v>
      </c>
      <c r="I15">
        <v>17134.2474</v>
      </c>
      <c r="J15">
        <v>0</v>
      </c>
      <c r="K15">
        <v>0</v>
      </c>
      <c r="L15">
        <v>0</v>
      </c>
      <c r="M15">
        <v>0</v>
      </c>
      <c r="N15" s="88">
        <v>1.5501</v>
      </c>
      <c r="O15">
        <f t="shared" si="0"/>
        <v>0</v>
      </c>
      <c r="P15">
        <v>17134.2474</v>
      </c>
      <c r="Q15">
        <v>11053.64</v>
      </c>
      <c r="R15">
        <v>17134.247363999999</v>
      </c>
      <c r="S15" t="s">
        <v>242</v>
      </c>
      <c r="T15" s="133">
        <v>41333</v>
      </c>
      <c r="V15">
        <v>0</v>
      </c>
      <c r="W15">
        <v>0</v>
      </c>
      <c r="X15">
        <v>0</v>
      </c>
      <c r="Y15">
        <v>0</v>
      </c>
      <c r="Z15">
        <v>0</v>
      </c>
      <c r="AA15">
        <v>13</v>
      </c>
      <c r="AB15" t="s">
        <v>254</v>
      </c>
      <c r="AC15" t="s">
        <v>244</v>
      </c>
      <c r="AD15" t="s">
        <v>245</v>
      </c>
      <c r="AE15">
        <v>4</v>
      </c>
      <c r="AF15" t="s">
        <v>702</v>
      </c>
    </row>
    <row r="16" spans="1:65" hidden="1" x14ac:dyDescent="0.25">
      <c r="A16">
        <v>201010104</v>
      </c>
      <c r="B16" t="s">
        <v>703</v>
      </c>
      <c r="C16">
        <v>0</v>
      </c>
      <c r="E16">
        <v>0</v>
      </c>
      <c r="F16" t="s">
        <v>241</v>
      </c>
      <c r="G16">
        <v>0</v>
      </c>
      <c r="H16">
        <v>0.97829999999999995</v>
      </c>
      <c r="I16">
        <v>12331.040999999999</v>
      </c>
      <c r="J16">
        <v>4720</v>
      </c>
      <c r="K16">
        <v>56159126.399999999</v>
      </c>
      <c r="L16">
        <v>4719.7839999999997</v>
      </c>
      <c r="M16">
        <v>56157246.878899999</v>
      </c>
      <c r="N16" s="88">
        <v>1.1942999999999999</v>
      </c>
      <c r="O16">
        <f t="shared" si="0"/>
        <v>0</v>
      </c>
      <c r="P16">
        <v>14210.562099999999</v>
      </c>
      <c r="Q16">
        <v>11898.317800000001</v>
      </c>
      <c r="R16">
        <v>14210.16094854</v>
      </c>
      <c r="S16" t="s">
        <v>242</v>
      </c>
      <c r="T16" s="133">
        <v>41353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 t="s">
        <v>334</v>
      </c>
      <c r="AC16" t="s">
        <v>244</v>
      </c>
      <c r="AD16" t="s">
        <v>245</v>
      </c>
      <c r="AE16">
        <v>4</v>
      </c>
      <c r="AF16" t="s">
        <v>702</v>
      </c>
    </row>
    <row r="17" spans="1:65" hidden="1" x14ac:dyDescent="0.25">
      <c r="A17">
        <v>201010102</v>
      </c>
      <c r="B17" t="s">
        <v>704</v>
      </c>
      <c r="C17">
        <v>0</v>
      </c>
      <c r="E17">
        <v>0</v>
      </c>
      <c r="F17" t="s">
        <v>241</v>
      </c>
      <c r="G17">
        <v>0</v>
      </c>
      <c r="H17">
        <v>7.0355999999999996</v>
      </c>
      <c r="I17">
        <v>78421.893200000006</v>
      </c>
      <c r="J17">
        <v>1102</v>
      </c>
      <c r="K17">
        <v>10909182.880000001</v>
      </c>
      <c r="L17">
        <v>1102.2059999999999</v>
      </c>
      <c r="M17">
        <v>10919887.233200001</v>
      </c>
      <c r="N17" s="88">
        <v>6.8296000000000001</v>
      </c>
      <c r="O17">
        <f t="shared" si="0"/>
        <v>0</v>
      </c>
      <c r="P17">
        <v>67717.539999999994</v>
      </c>
      <c r="Q17">
        <v>9915.1566999999995</v>
      </c>
      <c r="R17">
        <v>67716.554198319995</v>
      </c>
      <c r="S17" t="s">
        <v>242</v>
      </c>
      <c r="T17" s="133">
        <v>41353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334</v>
      </c>
      <c r="AC17" t="s">
        <v>244</v>
      </c>
      <c r="AD17" t="s">
        <v>245</v>
      </c>
      <c r="AE17">
        <v>4</v>
      </c>
      <c r="AF17" t="s">
        <v>702</v>
      </c>
    </row>
    <row r="18" spans="1:65" hidden="1" x14ac:dyDescent="0.25">
      <c r="A18">
        <v>201010103</v>
      </c>
      <c r="B18" t="s">
        <v>705</v>
      </c>
      <c r="C18">
        <v>0</v>
      </c>
      <c r="E18">
        <v>0</v>
      </c>
      <c r="F18" t="s">
        <v>241</v>
      </c>
      <c r="G18">
        <v>0</v>
      </c>
      <c r="H18">
        <v>2.7124999999999999</v>
      </c>
      <c r="I18">
        <v>30930.0949</v>
      </c>
      <c r="J18">
        <v>10302</v>
      </c>
      <c r="K18">
        <v>105700580.40000001</v>
      </c>
      <c r="L18">
        <v>10299.799999999999</v>
      </c>
      <c r="M18">
        <v>105681103.41859999</v>
      </c>
      <c r="N18" s="88">
        <v>4.9124999999999996</v>
      </c>
      <c r="O18">
        <f t="shared" si="0"/>
        <v>0</v>
      </c>
      <c r="P18">
        <v>50407.076300000001</v>
      </c>
      <c r="Q18">
        <v>10260.829900000001</v>
      </c>
      <c r="R18">
        <v>50406.32688375</v>
      </c>
      <c r="S18" t="s">
        <v>242</v>
      </c>
      <c r="T18" s="133">
        <v>41353</v>
      </c>
      <c r="V18">
        <v>0</v>
      </c>
      <c r="W18">
        <v>0</v>
      </c>
      <c r="X18">
        <v>0</v>
      </c>
      <c r="Y18">
        <v>0</v>
      </c>
      <c r="Z18">
        <v>0</v>
      </c>
      <c r="AA18">
        <v>13</v>
      </c>
      <c r="AB18" t="s">
        <v>254</v>
      </c>
      <c r="AC18" t="s">
        <v>244</v>
      </c>
      <c r="AD18" t="s">
        <v>245</v>
      </c>
      <c r="AE18">
        <v>4</v>
      </c>
      <c r="AF18" t="s">
        <v>702</v>
      </c>
    </row>
    <row r="19" spans="1:65" hidden="1" x14ac:dyDescent="0.25">
      <c r="A19">
        <v>203040203</v>
      </c>
      <c r="B19" t="s">
        <v>342</v>
      </c>
      <c r="C19">
        <v>0</v>
      </c>
      <c r="E19">
        <v>0</v>
      </c>
      <c r="F19" t="s">
        <v>241</v>
      </c>
      <c r="G19">
        <v>0</v>
      </c>
      <c r="H19">
        <v>0</v>
      </c>
      <c r="I19">
        <v>2195.3834999999999</v>
      </c>
      <c r="J19">
        <v>612</v>
      </c>
      <c r="K19">
        <v>36070717.755599998</v>
      </c>
      <c r="L19">
        <v>275</v>
      </c>
      <c r="M19">
        <v>16208228.967499999</v>
      </c>
      <c r="N19" s="88">
        <v>337</v>
      </c>
      <c r="O19">
        <f t="shared" si="0"/>
        <v>1011</v>
      </c>
      <c r="P19">
        <v>19864684.171599999</v>
      </c>
      <c r="Q19">
        <v>58939.080399999999</v>
      </c>
      <c r="R19">
        <v>19862470.094799999</v>
      </c>
      <c r="S19" t="s">
        <v>242</v>
      </c>
      <c r="T19" s="133">
        <v>41345</v>
      </c>
      <c r="U19" s="133">
        <v>41354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 t="s">
        <v>272</v>
      </c>
      <c r="AC19" t="s">
        <v>244</v>
      </c>
      <c r="AD19" t="s">
        <v>245</v>
      </c>
      <c r="AE19">
        <v>259</v>
      </c>
      <c r="AF19" t="s">
        <v>287</v>
      </c>
      <c r="AG19">
        <v>204</v>
      </c>
      <c r="AH19" t="s">
        <v>261</v>
      </c>
      <c r="AI19">
        <v>200</v>
      </c>
      <c r="AJ19" t="s">
        <v>248</v>
      </c>
      <c r="AK19">
        <v>0</v>
      </c>
      <c r="AL19" t="s">
        <v>241</v>
      </c>
      <c r="AO19">
        <v>0</v>
      </c>
      <c r="AP19">
        <v>58939.081299999998</v>
      </c>
      <c r="AQ19">
        <v>58939.080399999999</v>
      </c>
      <c r="AR19">
        <v>105</v>
      </c>
      <c r="AS19">
        <v>0</v>
      </c>
      <c r="AT19" t="s">
        <v>250</v>
      </c>
      <c r="AV19">
        <v>80049</v>
      </c>
      <c r="AW19">
        <v>90055</v>
      </c>
      <c r="AX19">
        <v>93808</v>
      </c>
      <c r="AY19">
        <v>125077</v>
      </c>
      <c r="AZ19">
        <v>0</v>
      </c>
      <c r="BA19">
        <v>860005223</v>
      </c>
      <c r="BB19" t="s">
        <v>267</v>
      </c>
      <c r="BD19" t="s">
        <v>342</v>
      </c>
      <c r="BE19">
        <v>0</v>
      </c>
      <c r="BF19">
        <v>0</v>
      </c>
      <c r="BG19">
        <v>355</v>
      </c>
      <c r="BH19">
        <v>0</v>
      </c>
      <c r="BI19">
        <v>3</v>
      </c>
      <c r="BJ19">
        <v>0</v>
      </c>
      <c r="BK19">
        <v>0</v>
      </c>
      <c r="BL19">
        <v>0</v>
      </c>
      <c r="BM19">
        <v>0</v>
      </c>
    </row>
    <row r="20" spans="1:65" hidden="1" x14ac:dyDescent="0.25">
      <c r="A20">
        <v>203050104</v>
      </c>
      <c r="B20" t="s">
        <v>706</v>
      </c>
      <c r="C20">
        <v>0</v>
      </c>
      <c r="E20">
        <v>0</v>
      </c>
      <c r="F20" t="s">
        <v>241</v>
      </c>
      <c r="G20">
        <v>0</v>
      </c>
      <c r="H20">
        <v>127</v>
      </c>
      <c r="I20">
        <v>12430007.9695</v>
      </c>
      <c r="J20">
        <v>0</v>
      </c>
      <c r="K20">
        <v>0</v>
      </c>
      <c r="L20">
        <v>0</v>
      </c>
      <c r="M20">
        <v>0</v>
      </c>
      <c r="N20" s="88">
        <v>127</v>
      </c>
      <c r="O20">
        <f t="shared" si="0"/>
        <v>635</v>
      </c>
      <c r="P20">
        <v>12430007.9695</v>
      </c>
      <c r="Q20">
        <v>97874.078500000003</v>
      </c>
      <c r="R20">
        <v>12430007.9695</v>
      </c>
      <c r="S20" t="s">
        <v>242</v>
      </c>
      <c r="T20" s="133">
        <v>41318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 t="s">
        <v>259</v>
      </c>
      <c r="AC20" t="s">
        <v>244</v>
      </c>
      <c r="AD20" t="s">
        <v>245</v>
      </c>
      <c r="AE20">
        <v>265</v>
      </c>
      <c r="AF20" t="s">
        <v>265</v>
      </c>
      <c r="AG20">
        <v>205</v>
      </c>
      <c r="AH20" t="s">
        <v>266</v>
      </c>
      <c r="AI20">
        <v>200</v>
      </c>
      <c r="AJ20" t="s">
        <v>248</v>
      </c>
      <c r="AK20">
        <v>0</v>
      </c>
      <c r="AL20" t="s">
        <v>241</v>
      </c>
      <c r="AO20">
        <v>203050104</v>
      </c>
      <c r="AP20">
        <v>97874.078500000003</v>
      </c>
      <c r="AQ20">
        <v>97874.078500000003</v>
      </c>
      <c r="AR20">
        <v>105</v>
      </c>
      <c r="AS20">
        <v>0</v>
      </c>
      <c r="AT20" t="s">
        <v>250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860005223</v>
      </c>
      <c r="BB20" t="s">
        <v>267</v>
      </c>
      <c r="BD20" t="s">
        <v>706</v>
      </c>
      <c r="BE20">
        <v>0</v>
      </c>
      <c r="BF20">
        <v>0</v>
      </c>
      <c r="BG20">
        <v>127</v>
      </c>
      <c r="BH20">
        <v>0</v>
      </c>
      <c r="BI20">
        <v>5</v>
      </c>
      <c r="BJ20">
        <v>0</v>
      </c>
      <c r="BK20">
        <v>0</v>
      </c>
      <c r="BL20">
        <v>0</v>
      </c>
      <c r="BM20">
        <v>0</v>
      </c>
    </row>
    <row r="21" spans="1:65" hidden="1" x14ac:dyDescent="0.25">
      <c r="A21">
        <v>203080301</v>
      </c>
      <c r="B21" t="s">
        <v>375</v>
      </c>
      <c r="C21">
        <v>0</v>
      </c>
      <c r="E21">
        <v>0</v>
      </c>
      <c r="F21" t="s">
        <v>241</v>
      </c>
      <c r="G21">
        <v>0</v>
      </c>
      <c r="H21">
        <v>79</v>
      </c>
      <c r="I21">
        <v>4135010.5819000001</v>
      </c>
      <c r="J21">
        <v>86</v>
      </c>
      <c r="K21">
        <v>4228808.2970000003</v>
      </c>
      <c r="L21">
        <v>0</v>
      </c>
      <c r="M21">
        <v>0</v>
      </c>
      <c r="N21" s="88">
        <v>165</v>
      </c>
      <c r="O21">
        <f t="shared" si="0"/>
        <v>495</v>
      </c>
      <c r="P21">
        <v>8363818.8788999999</v>
      </c>
      <c r="Q21">
        <v>51224.710899999998</v>
      </c>
      <c r="R21">
        <v>8452077.2984999996</v>
      </c>
      <c r="S21" t="s">
        <v>242</v>
      </c>
      <c r="T21" s="133">
        <v>41351</v>
      </c>
      <c r="U21" s="133">
        <v>41354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 t="s">
        <v>259</v>
      </c>
      <c r="AC21" t="s">
        <v>244</v>
      </c>
      <c r="AD21" t="s">
        <v>245</v>
      </c>
      <c r="AE21">
        <v>258</v>
      </c>
      <c r="AF21" t="s">
        <v>376</v>
      </c>
      <c r="AG21">
        <v>301</v>
      </c>
      <c r="AH21" t="s">
        <v>377</v>
      </c>
      <c r="AI21">
        <v>300</v>
      </c>
      <c r="AJ21" t="s">
        <v>348</v>
      </c>
      <c r="AK21">
        <v>0</v>
      </c>
      <c r="AL21" t="s">
        <v>241</v>
      </c>
      <c r="AO21">
        <v>203080301</v>
      </c>
      <c r="AP21">
        <v>49172.1895</v>
      </c>
      <c r="AQ21">
        <v>51224.710899999998</v>
      </c>
      <c r="AR21">
        <v>105</v>
      </c>
      <c r="AS21">
        <v>0</v>
      </c>
      <c r="AT21" t="s">
        <v>250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860005223</v>
      </c>
      <c r="BB21" t="s">
        <v>267</v>
      </c>
      <c r="BD21" t="s">
        <v>375</v>
      </c>
      <c r="BE21">
        <v>0</v>
      </c>
      <c r="BF21">
        <v>0</v>
      </c>
      <c r="BG21">
        <v>218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</row>
    <row r="22" spans="1:65" s="55" customFormat="1" x14ac:dyDescent="0.25">
      <c r="A22" s="55">
        <v>202030111</v>
      </c>
      <c r="B22" s="55" t="s">
        <v>707</v>
      </c>
      <c r="C22" s="55">
        <v>0</v>
      </c>
      <c r="E22" s="55">
        <v>0</v>
      </c>
      <c r="F22" s="55" t="s">
        <v>241</v>
      </c>
      <c r="G22" s="55">
        <v>0</v>
      </c>
      <c r="H22" s="55">
        <v>460</v>
      </c>
      <c r="I22" s="55">
        <v>446089.6</v>
      </c>
      <c r="J22" s="55">
        <v>1565</v>
      </c>
      <c r="K22" s="55">
        <v>1517674.4</v>
      </c>
      <c r="L22" s="55">
        <v>721</v>
      </c>
      <c r="M22" s="55">
        <v>699196.96</v>
      </c>
      <c r="N22" s="88">
        <v>1304</v>
      </c>
      <c r="O22" s="55">
        <f t="shared" si="0"/>
        <v>0</v>
      </c>
      <c r="P22" s="55">
        <v>1264567.04</v>
      </c>
      <c r="Q22" s="55">
        <v>969.76</v>
      </c>
      <c r="R22" s="55">
        <v>1264567.04</v>
      </c>
      <c r="S22" s="55" t="s">
        <v>242</v>
      </c>
      <c r="T22" s="242">
        <v>41340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5">
        <v>1</v>
      </c>
      <c r="AB22" s="55" t="s">
        <v>334</v>
      </c>
      <c r="AC22" s="55" t="s">
        <v>335</v>
      </c>
      <c r="AD22" s="55" t="s">
        <v>334</v>
      </c>
      <c r="AE22" s="55">
        <v>6</v>
      </c>
      <c r="AF22" s="55" t="s">
        <v>445</v>
      </c>
      <c r="AG22" s="55">
        <v>4</v>
      </c>
      <c r="AH22" s="55" t="s">
        <v>446</v>
      </c>
      <c r="AI22" s="55">
        <v>2</v>
      </c>
      <c r="AJ22" s="55" t="s">
        <v>447</v>
      </c>
      <c r="AK22" s="55">
        <v>0</v>
      </c>
      <c r="AL22" s="55" t="s">
        <v>241</v>
      </c>
      <c r="AO22" s="55">
        <v>202030111</v>
      </c>
      <c r="AP22" s="55">
        <v>969.76</v>
      </c>
      <c r="AQ22" s="55">
        <v>969.76</v>
      </c>
      <c r="AR22" s="55">
        <v>9</v>
      </c>
      <c r="AS22" s="55">
        <v>16</v>
      </c>
      <c r="AT22" s="55" t="s">
        <v>250</v>
      </c>
      <c r="AV22" s="55">
        <v>1819</v>
      </c>
      <c r="AW22" s="55">
        <v>0</v>
      </c>
      <c r="AX22" s="55">
        <v>0</v>
      </c>
      <c r="AY22" s="55">
        <v>0</v>
      </c>
      <c r="AZ22" s="55">
        <v>0</v>
      </c>
      <c r="BA22" s="55">
        <v>890925108</v>
      </c>
      <c r="BB22" s="55" t="s">
        <v>708</v>
      </c>
      <c r="BD22" s="55" t="s">
        <v>707</v>
      </c>
      <c r="BE22" s="55">
        <v>0</v>
      </c>
      <c r="BF22" s="55">
        <v>0</v>
      </c>
      <c r="BG22" s="55">
        <v>1304</v>
      </c>
      <c r="BH22" s="55">
        <v>0</v>
      </c>
      <c r="BI22" s="55">
        <v>0</v>
      </c>
      <c r="BJ22" s="55">
        <v>0</v>
      </c>
      <c r="BK22" s="55">
        <v>0</v>
      </c>
      <c r="BL22" s="55">
        <v>0</v>
      </c>
      <c r="BM22" s="55">
        <v>0</v>
      </c>
    </row>
    <row r="23" spans="1:65" s="55" customFormat="1" x14ac:dyDescent="0.25">
      <c r="A23" s="55">
        <v>202030112</v>
      </c>
      <c r="B23" s="55" t="s">
        <v>709</v>
      </c>
      <c r="C23" s="55">
        <v>0</v>
      </c>
      <c r="E23" s="55">
        <v>0</v>
      </c>
      <c r="F23" s="55" t="s">
        <v>241</v>
      </c>
      <c r="G23" s="55">
        <v>0</v>
      </c>
      <c r="H23" s="55">
        <v>293</v>
      </c>
      <c r="I23" s="55">
        <v>599548.31999999995</v>
      </c>
      <c r="J23" s="55">
        <v>475</v>
      </c>
      <c r="K23" s="55">
        <v>971964</v>
      </c>
      <c r="L23" s="55">
        <v>108</v>
      </c>
      <c r="M23" s="55">
        <v>220993.92000000001</v>
      </c>
      <c r="N23" s="88">
        <v>660</v>
      </c>
      <c r="O23" s="55">
        <f t="shared" si="0"/>
        <v>0</v>
      </c>
      <c r="P23" s="55">
        <v>1350518.4</v>
      </c>
      <c r="Q23" s="55">
        <v>2046.24</v>
      </c>
      <c r="R23" s="55">
        <v>1350518.4</v>
      </c>
      <c r="S23" s="55" t="s">
        <v>242</v>
      </c>
      <c r="T23" s="242">
        <v>41340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5">
        <v>1</v>
      </c>
      <c r="AB23" s="55" t="s">
        <v>334</v>
      </c>
      <c r="AC23" s="55" t="s">
        <v>335</v>
      </c>
      <c r="AD23" s="55" t="s">
        <v>334</v>
      </c>
      <c r="AE23" s="55">
        <v>6</v>
      </c>
      <c r="AF23" s="55" t="s">
        <v>445</v>
      </c>
      <c r="AG23" s="55">
        <v>4</v>
      </c>
      <c r="AH23" s="55" t="s">
        <v>446</v>
      </c>
      <c r="AI23" s="55">
        <v>2</v>
      </c>
      <c r="AJ23" s="55" t="s">
        <v>447</v>
      </c>
      <c r="AK23" s="55">
        <v>0</v>
      </c>
      <c r="AL23" s="55" t="s">
        <v>241</v>
      </c>
      <c r="AO23" s="55">
        <v>202030112</v>
      </c>
      <c r="AP23" s="55">
        <v>2046.24</v>
      </c>
      <c r="AQ23" s="55">
        <v>2046.24</v>
      </c>
      <c r="AR23" s="55">
        <v>9</v>
      </c>
      <c r="AS23" s="55">
        <v>16</v>
      </c>
      <c r="AT23" s="55" t="s">
        <v>250</v>
      </c>
      <c r="AV23" s="55">
        <v>846</v>
      </c>
      <c r="AW23" s="55">
        <v>0</v>
      </c>
      <c r="AX23" s="55">
        <v>0</v>
      </c>
      <c r="AY23" s="55">
        <v>0</v>
      </c>
      <c r="AZ23" s="55">
        <v>0</v>
      </c>
      <c r="BA23" s="55">
        <v>890925108</v>
      </c>
      <c r="BB23" s="55" t="s">
        <v>708</v>
      </c>
      <c r="BD23" s="55" t="s">
        <v>709</v>
      </c>
      <c r="BE23" s="55">
        <v>0</v>
      </c>
      <c r="BF23" s="55">
        <v>0</v>
      </c>
      <c r="BG23" s="55">
        <v>660</v>
      </c>
      <c r="BH23" s="55">
        <v>0</v>
      </c>
      <c r="BI23" s="55">
        <v>0</v>
      </c>
      <c r="BJ23" s="55">
        <v>0</v>
      </c>
      <c r="BK23" s="55">
        <v>0</v>
      </c>
      <c r="BL23" s="55">
        <v>0</v>
      </c>
      <c r="BM23" s="55">
        <v>0</v>
      </c>
    </row>
    <row r="24" spans="1:65" s="55" customFormat="1" x14ac:dyDescent="0.25">
      <c r="A24" s="55">
        <v>202030113</v>
      </c>
      <c r="B24" s="55" t="s">
        <v>710</v>
      </c>
      <c r="C24" s="55">
        <v>0</v>
      </c>
      <c r="E24" s="55">
        <v>0</v>
      </c>
      <c r="F24" s="55" t="s">
        <v>241</v>
      </c>
      <c r="G24" s="55">
        <v>0</v>
      </c>
      <c r="H24" s="55">
        <v>552</v>
      </c>
      <c r="I24" s="55">
        <v>685142.4</v>
      </c>
      <c r="J24" s="55">
        <v>841</v>
      </c>
      <c r="K24" s="55">
        <v>1043849.2</v>
      </c>
      <c r="L24" s="55">
        <v>614</v>
      </c>
      <c r="M24" s="55">
        <v>762096.8</v>
      </c>
      <c r="N24" s="88">
        <v>779</v>
      </c>
      <c r="O24" s="55">
        <f t="shared" si="0"/>
        <v>0</v>
      </c>
      <c r="P24" s="55">
        <v>966894.8</v>
      </c>
      <c r="Q24" s="55">
        <v>1241.2</v>
      </c>
      <c r="R24" s="55">
        <v>966894.8</v>
      </c>
      <c r="S24" s="55" t="s">
        <v>242</v>
      </c>
      <c r="T24" s="242">
        <v>41340</v>
      </c>
      <c r="V24" s="55">
        <v>0</v>
      </c>
      <c r="W24" s="55">
        <v>0</v>
      </c>
      <c r="X24" s="55">
        <v>0</v>
      </c>
      <c r="Y24" s="55">
        <v>0</v>
      </c>
      <c r="Z24" s="55">
        <v>0</v>
      </c>
      <c r="AA24" s="55">
        <v>1</v>
      </c>
      <c r="AB24" s="55" t="s">
        <v>334</v>
      </c>
      <c r="AC24" s="55" t="s">
        <v>335</v>
      </c>
      <c r="AD24" s="55" t="s">
        <v>334</v>
      </c>
      <c r="AE24" s="55">
        <v>6</v>
      </c>
      <c r="AF24" s="55" t="s">
        <v>445</v>
      </c>
      <c r="AG24" s="55">
        <v>4</v>
      </c>
      <c r="AH24" s="55" t="s">
        <v>446</v>
      </c>
      <c r="AI24" s="55">
        <v>2</v>
      </c>
      <c r="AJ24" s="55" t="s">
        <v>447</v>
      </c>
      <c r="AK24" s="55">
        <v>0</v>
      </c>
      <c r="AL24" s="55" t="s">
        <v>241</v>
      </c>
      <c r="AO24" s="55">
        <v>0</v>
      </c>
      <c r="AP24" s="55">
        <v>1241.2</v>
      </c>
      <c r="AQ24" s="55">
        <v>1241.2</v>
      </c>
      <c r="AR24" s="55">
        <v>9</v>
      </c>
      <c r="AS24" s="55">
        <v>16</v>
      </c>
      <c r="AT24" s="55" t="s">
        <v>250</v>
      </c>
      <c r="AV24" s="55">
        <v>1089</v>
      </c>
      <c r="AW24" s="55">
        <v>0</v>
      </c>
      <c r="AX24" s="55">
        <v>0</v>
      </c>
      <c r="AY24" s="55">
        <v>0</v>
      </c>
      <c r="AZ24" s="55">
        <v>0</v>
      </c>
      <c r="BA24" s="55">
        <v>890925108</v>
      </c>
      <c r="BB24" s="55" t="s">
        <v>708</v>
      </c>
      <c r="BD24" s="55" t="s">
        <v>710</v>
      </c>
      <c r="BE24" s="55">
        <v>0</v>
      </c>
      <c r="BF24" s="55">
        <v>0</v>
      </c>
      <c r="BG24" s="55">
        <v>779</v>
      </c>
      <c r="BH24" s="55">
        <v>0</v>
      </c>
      <c r="BI24" s="55">
        <v>0</v>
      </c>
      <c r="BJ24" s="55">
        <v>0</v>
      </c>
      <c r="BK24" s="55">
        <v>0</v>
      </c>
      <c r="BL24" s="55">
        <v>0</v>
      </c>
      <c r="BM24" s="55">
        <v>0</v>
      </c>
    </row>
    <row r="25" spans="1:65" hidden="1" x14ac:dyDescent="0.25">
      <c r="A25">
        <v>202010631</v>
      </c>
      <c r="B25" t="s">
        <v>711</v>
      </c>
      <c r="C25">
        <v>0</v>
      </c>
      <c r="E25">
        <v>0</v>
      </c>
      <c r="F25" t="s">
        <v>241</v>
      </c>
      <c r="G25">
        <v>0</v>
      </c>
      <c r="H25">
        <v>122</v>
      </c>
      <c r="I25">
        <v>57881.68</v>
      </c>
      <c r="J25">
        <v>0</v>
      </c>
      <c r="K25">
        <v>0</v>
      </c>
      <c r="L25">
        <v>0</v>
      </c>
      <c r="M25">
        <v>0</v>
      </c>
      <c r="N25" s="88">
        <v>122</v>
      </c>
      <c r="O25">
        <f t="shared" si="0"/>
        <v>0</v>
      </c>
      <c r="P25">
        <v>57881.68</v>
      </c>
      <c r="Q25">
        <v>474.44</v>
      </c>
      <c r="R25">
        <v>57881.68</v>
      </c>
      <c r="S25" t="s">
        <v>242</v>
      </c>
      <c r="T25" s="133">
        <v>41296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 t="s">
        <v>334</v>
      </c>
      <c r="AC25" t="s">
        <v>335</v>
      </c>
      <c r="AD25" t="s">
        <v>334</v>
      </c>
      <c r="AE25">
        <v>6</v>
      </c>
      <c r="AF25" t="s">
        <v>445</v>
      </c>
      <c r="AG25">
        <v>4</v>
      </c>
      <c r="AH25" t="s">
        <v>446</v>
      </c>
      <c r="AI25">
        <v>2</v>
      </c>
      <c r="AJ25" t="s">
        <v>447</v>
      </c>
      <c r="AK25">
        <v>0</v>
      </c>
      <c r="AL25" t="s">
        <v>241</v>
      </c>
      <c r="AO25">
        <v>202010631</v>
      </c>
      <c r="AP25">
        <v>474.44</v>
      </c>
      <c r="AQ25">
        <v>474.44</v>
      </c>
      <c r="AR25">
        <v>9</v>
      </c>
      <c r="AS25">
        <v>16</v>
      </c>
      <c r="AT25" t="s">
        <v>250</v>
      </c>
      <c r="AV25">
        <v>260</v>
      </c>
      <c r="AW25">
        <v>0</v>
      </c>
      <c r="AX25">
        <v>0</v>
      </c>
      <c r="AY25">
        <v>0</v>
      </c>
      <c r="AZ25">
        <v>0</v>
      </c>
      <c r="BA25">
        <v>830010717</v>
      </c>
      <c r="BB25" t="s">
        <v>448</v>
      </c>
      <c r="BD25" t="s">
        <v>712</v>
      </c>
      <c r="BE25">
        <v>0</v>
      </c>
      <c r="BF25">
        <v>0</v>
      </c>
      <c r="BG25">
        <v>122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hidden="1" x14ac:dyDescent="0.25">
      <c r="A26">
        <v>202010621</v>
      </c>
      <c r="B26" t="s">
        <v>713</v>
      </c>
      <c r="C26">
        <v>0</v>
      </c>
      <c r="E26">
        <v>0</v>
      </c>
      <c r="F26" t="s">
        <v>241</v>
      </c>
      <c r="G26">
        <v>0</v>
      </c>
      <c r="H26">
        <v>13740</v>
      </c>
      <c r="I26">
        <v>6518805.5999999996</v>
      </c>
      <c r="J26">
        <v>18480</v>
      </c>
      <c r="K26">
        <v>8767651.1999999993</v>
      </c>
      <c r="L26">
        <v>24771</v>
      </c>
      <c r="M26">
        <v>11752353.24</v>
      </c>
      <c r="N26" s="88">
        <v>7449</v>
      </c>
      <c r="O26">
        <f t="shared" si="0"/>
        <v>0</v>
      </c>
      <c r="P26">
        <v>3534103.56</v>
      </c>
      <c r="Q26">
        <v>474.44</v>
      </c>
      <c r="R26">
        <v>3534103.56</v>
      </c>
      <c r="S26" t="s">
        <v>242</v>
      </c>
      <c r="T26" s="133">
        <v>41345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334</v>
      </c>
      <c r="AC26" t="s">
        <v>335</v>
      </c>
      <c r="AD26" t="s">
        <v>334</v>
      </c>
      <c r="AE26">
        <v>6</v>
      </c>
      <c r="AF26" t="s">
        <v>445</v>
      </c>
      <c r="AG26">
        <v>4</v>
      </c>
      <c r="AH26" t="s">
        <v>446</v>
      </c>
      <c r="AI26">
        <v>2</v>
      </c>
      <c r="AJ26" t="s">
        <v>447</v>
      </c>
      <c r="AK26">
        <v>0</v>
      </c>
      <c r="AL26" t="s">
        <v>241</v>
      </c>
      <c r="AO26">
        <v>202010621</v>
      </c>
      <c r="AP26">
        <v>474.44</v>
      </c>
      <c r="AQ26">
        <v>474.44</v>
      </c>
      <c r="AR26">
        <v>9</v>
      </c>
      <c r="AS26">
        <v>16</v>
      </c>
      <c r="AT26" t="s">
        <v>250</v>
      </c>
      <c r="AV26">
        <v>409</v>
      </c>
      <c r="AW26">
        <v>0</v>
      </c>
      <c r="AX26">
        <v>0</v>
      </c>
      <c r="AY26">
        <v>0</v>
      </c>
      <c r="AZ26">
        <v>0</v>
      </c>
      <c r="BA26">
        <v>830010717</v>
      </c>
      <c r="BB26" t="s">
        <v>448</v>
      </c>
      <c r="BD26" t="s">
        <v>714</v>
      </c>
      <c r="BE26">
        <v>0</v>
      </c>
      <c r="BF26">
        <v>0</v>
      </c>
      <c r="BG26">
        <v>7449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hidden="1" x14ac:dyDescent="0.25">
      <c r="A27">
        <v>202010611</v>
      </c>
      <c r="B27" t="s">
        <v>715</v>
      </c>
      <c r="C27">
        <v>0</v>
      </c>
      <c r="E27">
        <v>0</v>
      </c>
      <c r="F27" t="s">
        <v>241</v>
      </c>
      <c r="G27">
        <v>0</v>
      </c>
      <c r="H27">
        <v>400</v>
      </c>
      <c r="I27">
        <v>189776</v>
      </c>
      <c r="J27">
        <v>1900</v>
      </c>
      <c r="K27">
        <v>901436</v>
      </c>
      <c r="L27">
        <v>0</v>
      </c>
      <c r="M27">
        <v>0</v>
      </c>
      <c r="N27" s="88">
        <v>2300</v>
      </c>
      <c r="O27">
        <f t="shared" si="0"/>
        <v>0</v>
      </c>
      <c r="P27">
        <v>1091212</v>
      </c>
      <c r="Q27">
        <v>474.44</v>
      </c>
      <c r="R27">
        <v>1091212</v>
      </c>
      <c r="S27" t="s">
        <v>242</v>
      </c>
      <c r="T27" s="133">
        <v>41345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 t="s">
        <v>334</v>
      </c>
      <c r="AC27" t="s">
        <v>335</v>
      </c>
      <c r="AD27" t="s">
        <v>334</v>
      </c>
      <c r="AE27">
        <v>6</v>
      </c>
      <c r="AF27" t="s">
        <v>445</v>
      </c>
      <c r="AG27">
        <v>4</v>
      </c>
      <c r="AH27" t="s">
        <v>446</v>
      </c>
      <c r="AI27">
        <v>2</v>
      </c>
      <c r="AJ27" t="s">
        <v>447</v>
      </c>
      <c r="AK27">
        <v>0</v>
      </c>
      <c r="AL27" t="s">
        <v>241</v>
      </c>
      <c r="AO27">
        <v>202010611</v>
      </c>
      <c r="AP27">
        <v>474.44</v>
      </c>
      <c r="AQ27">
        <v>474.44</v>
      </c>
      <c r="AR27">
        <v>9</v>
      </c>
      <c r="AS27">
        <v>16</v>
      </c>
      <c r="AT27" t="s">
        <v>250</v>
      </c>
      <c r="AV27">
        <v>409</v>
      </c>
      <c r="AW27">
        <v>0</v>
      </c>
      <c r="AX27">
        <v>0</v>
      </c>
      <c r="AY27">
        <v>0</v>
      </c>
      <c r="AZ27">
        <v>0</v>
      </c>
      <c r="BA27">
        <v>830010717</v>
      </c>
      <c r="BB27" t="s">
        <v>448</v>
      </c>
      <c r="BD27" t="s">
        <v>716</v>
      </c>
      <c r="BE27">
        <v>0</v>
      </c>
      <c r="BF27">
        <v>0</v>
      </c>
      <c r="BG27">
        <v>2300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hidden="1" x14ac:dyDescent="0.25">
      <c r="A28">
        <v>202010511</v>
      </c>
      <c r="B28" t="s">
        <v>717</v>
      </c>
      <c r="C28">
        <v>0</v>
      </c>
      <c r="E28">
        <v>0</v>
      </c>
      <c r="F28" t="s">
        <v>241</v>
      </c>
      <c r="G28">
        <v>0</v>
      </c>
      <c r="H28">
        <v>39</v>
      </c>
      <c r="I28">
        <v>18503.16</v>
      </c>
      <c r="J28">
        <v>0</v>
      </c>
      <c r="K28">
        <v>0</v>
      </c>
      <c r="L28">
        <v>0</v>
      </c>
      <c r="M28">
        <v>0</v>
      </c>
      <c r="N28" s="88">
        <v>39</v>
      </c>
      <c r="O28">
        <f t="shared" si="0"/>
        <v>0</v>
      </c>
      <c r="P28">
        <v>18503.16</v>
      </c>
      <c r="Q28">
        <v>474.44</v>
      </c>
      <c r="R28">
        <v>18503.16</v>
      </c>
      <c r="S28" t="s">
        <v>242</v>
      </c>
      <c r="T28" s="133">
        <v>41229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 t="s">
        <v>334</v>
      </c>
      <c r="AC28" t="s">
        <v>335</v>
      </c>
      <c r="AD28" t="s">
        <v>334</v>
      </c>
      <c r="AE28">
        <v>6</v>
      </c>
      <c r="AF28" t="s">
        <v>445</v>
      </c>
      <c r="AG28">
        <v>4</v>
      </c>
      <c r="AH28" t="s">
        <v>446</v>
      </c>
      <c r="AI28">
        <v>2</v>
      </c>
      <c r="AJ28" t="s">
        <v>447</v>
      </c>
      <c r="AK28">
        <v>0</v>
      </c>
      <c r="AL28" t="s">
        <v>241</v>
      </c>
      <c r="AO28">
        <v>202010511</v>
      </c>
      <c r="AP28">
        <v>474.44</v>
      </c>
      <c r="AQ28">
        <v>474.44</v>
      </c>
      <c r="AR28">
        <v>9</v>
      </c>
      <c r="AS28">
        <v>16</v>
      </c>
      <c r="AT28" t="s">
        <v>250</v>
      </c>
      <c r="AV28">
        <v>409</v>
      </c>
      <c r="AW28">
        <v>0</v>
      </c>
      <c r="AX28">
        <v>0</v>
      </c>
      <c r="AY28">
        <v>0</v>
      </c>
      <c r="AZ28">
        <v>0</v>
      </c>
      <c r="BA28">
        <v>830010717</v>
      </c>
      <c r="BB28" t="s">
        <v>448</v>
      </c>
      <c r="BD28" t="s">
        <v>718</v>
      </c>
      <c r="BE28">
        <v>0</v>
      </c>
      <c r="BF28">
        <v>0</v>
      </c>
      <c r="BG28">
        <v>39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hidden="1" x14ac:dyDescent="0.25">
      <c r="A29">
        <v>202010821</v>
      </c>
      <c r="B29" t="s">
        <v>719</v>
      </c>
      <c r="C29">
        <v>0</v>
      </c>
      <c r="E29">
        <v>0</v>
      </c>
      <c r="F29" t="s">
        <v>241</v>
      </c>
      <c r="G29">
        <v>0</v>
      </c>
      <c r="H29">
        <v>5</v>
      </c>
      <c r="I29">
        <v>2372.1999999999998</v>
      </c>
      <c r="J29">
        <v>0</v>
      </c>
      <c r="K29">
        <v>0</v>
      </c>
      <c r="L29">
        <v>0</v>
      </c>
      <c r="M29">
        <v>0</v>
      </c>
      <c r="N29" s="88">
        <v>5</v>
      </c>
      <c r="O29">
        <f t="shared" si="0"/>
        <v>0</v>
      </c>
      <c r="P29">
        <v>2372.1999999999998</v>
      </c>
      <c r="Q29">
        <v>474.44</v>
      </c>
      <c r="R29">
        <v>2372.1999999999998</v>
      </c>
      <c r="S29" t="s">
        <v>242</v>
      </c>
      <c r="T29" s="133">
        <v>41296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 t="s">
        <v>334</v>
      </c>
      <c r="AC29" t="s">
        <v>335</v>
      </c>
      <c r="AD29" t="s">
        <v>334</v>
      </c>
      <c r="AE29">
        <v>6</v>
      </c>
      <c r="AF29" t="s">
        <v>445</v>
      </c>
      <c r="AG29">
        <v>4</v>
      </c>
      <c r="AH29" t="s">
        <v>446</v>
      </c>
      <c r="AI29">
        <v>2</v>
      </c>
      <c r="AJ29" t="s">
        <v>447</v>
      </c>
      <c r="AK29">
        <v>0</v>
      </c>
      <c r="AL29" t="s">
        <v>241</v>
      </c>
      <c r="AO29">
        <v>0</v>
      </c>
      <c r="AP29">
        <v>474.44</v>
      </c>
      <c r="AQ29">
        <v>474.44</v>
      </c>
      <c r="AR29">
        <v>9</v>
      </c>
      <c r="AS29">
        <v>16</v>
      </c>
      <c r="AT29" t="s">
        <v>250</v>
      </c>
      <c r="AV29">
        <v>409</v>
      </c>
      <c r="AW29">
        <v>0</v>
      </c>
      <c r="AX29">
        <v>0</v>
      </c>
      <c r="AY29">
        <v>0</v>
      </c>
      <c r="AZ29">
        <v>0</v>
      </c>
      <c r="BA29">
        <v>830010717</v>
      </c>
      <c r="BB29" t="s">
        <v>448</v>
      </c>
      <c r="BD29" t="s">
        <v>720</v>
      </c>
      <c r="BE29">
        <v>0</v>
      </c>
      <c r="BF29">
        <v>0</v>
      </c>
      <c r="BG29">
        <v>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hidden="1" x14ac:dyDescent="0.25">
      <c r="A30">
        <v>202010711</v>
      </c>
      <c r="B30" t="s">
        <v>721</v>
      </c>
      <c r="C30">
        <v>0</v>
      </c>
      <c r="E30">
        <v>0</v>
      </c>
      <c r="F30" t="s">
        <v>241</v>
      </c>
      <c r="G30">
        <v>0</v>
      </c>
      <c r="H30">
        <v>2</v>
      </c>
      <c r="I30">
        <v>948.88</v>
      </c>
      <c r="J30">
        <v>0</v>
      </c>
      <c r="K30">
        <v>0</v>
      </c>
      <c r="L30">
        <v>0</v>
      </c>
      <c r="M30">
        <v>0</v>
      </c>
      <c r="N30" s="88">
        <v>2</v>
      </c>
      <c r="O30">
        <f t="shared" si="0"/>
        <v>0</v>
      </c>
      <c r="P30">
        <v>948.88</v>
      </c>
      <c r="Q30">
        <v>474.44</v>
      </c>
      <c r="R30">
        <v>948.88</v>
      </c>
      <c r="S30" t="s">
        <v>242</v>
      </c>
      <c r="T30" s="133">
        <v>41229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 t="s">
        <v>334</v>
      </c>
      <c r="AC30" t="s">
        <v>335</v>
      </c>
      <c r="AD30" t="s">
        <v>334</v>
      </c>
      <c r="AE30">
        <v>6</v>
      </c>
      <c r="AF30" t="s">
        <v>445</v>
      </c>
      <c r="AG30">
        <v>4</v>
      </c>
      <c r="AH30" t="s">
        <v>446</v>
      </c>
      <c r="AI30">
        <v>2</v>
      </c>
      <c r="AJ30" t="s">
        <v>447</v>
      </c>
      <c r="AK30">
        <v>0</v>
      </c>
      <c r="AL30" t="s">
        <v>241</v>
      </c>
      <c r="AO30">
        <v>0</v>
      </c>
      <c r="AP30">
        <v>474.44</v>
      </c>
      <c r="AQ30">
        <v>474.44</v>
      </c>
      <c r="AR30">
        <v>9</v>
      </c>
      <c r="AS30">
        <v>16</v>
      </c>
      <c r="AT30" t="s">
        <v>250</v>
      </c>
      <c r="AV30">
        <v>409</v>
      </c>
      <c r="AW30">
        <v>0</v>
      </c>
      <c r="AX30">
        <v>0</v>
      </c>
      <c r="AY30">
        <v>0</v>
      </c>
      <c r="AZ30">
        <v>0</v>
      </c>
      <c r="BA30">
        <v>830010717</v>
      </c>
      <c r="BB30" t="s">
        <v>448</v>
      </c>
      <c r="BD30" t="s">
        <v>722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hidden="1" x14ac:dyDescent="0.25">
      <c r="A31">
        <v>202010741</v>
      </c>
      <c r="B31" t="s">
        <v>723</v>
      </c>
      <c r="C31">
        <v>0</v>
      </c>
      <c r="E31">
        <v>0</v>
      </c>
      <c r="F31" t="s">
        <v>241</v>
      </c>
      <c r="G31">
        <v>0</v>
      </c>
      <c r="H31">
        <v>551</v>
      </c>
      <c r="I31">
        <v>261416.44</v>
      </c>
      <c r="J31">
        <v>0</v>
      </c>
      <c r="K31">
        <v>0</v>
      </c>
      <c r="L31">
        <v>0</v>
      </c>
      <c r="M31">
        <v>0</v>
      </c>
      <c r="N31" s="88">
        <v>551</v>
      </c>
      <c r="O31">
        <f t="shared" si="0"/>
        <v>0</v>
      </c>
      <c r="P31">
        <v>261416.44</v>
      </c>
      <c r="Q31">
        <v>474.44</v>
      </c>
      <c r="R31">
        <v>261416.44</v>
      </c>
      <c r="S31" t="s">
        <v>242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 t="s">
        <v>334</v>
      </c>
      <c r="AC31" t="s">
        <v>335</v>
      </c>
      <c r="AD31" t="s">
        <v>334</v>
      </c>
      <c r="AE31">
        <v>6</v>
      </c>
      <c r="AF31" t="s">
        <v>445</v>
      </c>
      <c r="AG31">
        <v>4</v>
      </c>
      <c r="AH31" t="s">
        <v>446</v>
      </c>
      <c r="AI31">
        <v>2</v>
      </c>
      <c r="AJ31" t="s">
        <v>447</v>
      </c>
      <c r="AK31">
        <v>0</v>
      </c>
      <c r="AL31" t="s">
        <v>241</v>
      </c>
      <c r="AO31">
        <v>202010741</v>
      </c>
      <c r="AP31">
        <v>474.44</v>
      </c>
      <c r="AQ31">
        <v>474.44</v>
      </c>
      <c r="AR31">
        <v>9</v>
      </c>
      <c r="AS31">
        <v>16</v>
      </c>
      <c r="AT31" t="s">
        <v>250</v>
      </c>
      <c r="AV31">
        <v>474.44</v>
      </c>
      <c r="AW31">
        <v>0</v>
      </c>
      <c r="AX31">
        <v>0</v>
      </c>
      <c r="AY31">
        <v>0</v>
      </c>
      <c r="AZ31">
        <v>0</v>
      </c>
      <c r="BA31">
        <v>830010717</v>
      </c>
      <c r="BB31" t="s">
        <v>448</v>
      </c>
      <c r="BD31" t="s">
        <v>724</v>
      </c>
      <c r="BE31">
        <v>0</v>
      </c>
      <c r="BF31">
        <v>0</v>
      </c>
      <c r="BG31">
        <v>551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hidden="1" x14ac:dyDescent="0.25">
      <c r="A32">
        <v>202010531</v>
      </c>
      <c r="B32" t="s">
        <v>725</v>
      </c>
      <c r="C32">
        <v>0</v>
      </c>
      <c r="E32">
        <v>0</v>
      </c>
      <c r="F32" t="s">
        <v>241</v>
      </c>
      <c r="G32">
        <v>0</v>
      </c>
      <c r="H32">
        <v>224</v>
      </c>
      <c r="I32">
        <v>106274.56</v>
      </c>
      <c r="J32">
        <v>0</v>
      </c>
      <c r="K32">
        <v>0</v>
      </c>
      <c r="L32">
        <v>0</v>
      </c>
      <c r="M32">
        <v>0</v>
      </c>
      <c r="N32" s="88">
        <v>224</v>
      </c>
      <c r="O32">
        <f t="shared" si="0"/>
        <v>0</v>
      </c>
      <c r="P32">
        <v>106274.56</v>
      </c>
      <c r="Q32">
        <v>474.44</v>
      </c>
      <c r="R32">
        <v>106274.56</v>
      </c>
      <c r="S32" t="s">
        <v>242</v>
      </c>
      <c r="T32" s="133">
        <v>41296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 t="s">
        <v>334</v>
      </c>
      <c r="AC32" t="s">
        <v>335</v>
      </c>
      <c r="AD32" t="s">
        <v>334</v>
      </c>
      <c r="AE32">
        <v>6</v>
      </c>
      <c r="AF32" t="s">
        <v>445</v>
      </c>
      <c r="AG32">
        <v>4</v>
      </c>
      <c r="AH32" t="s">
        <v>446</v>
      </c>
      <c r="AI32">
        <v>2</v>
      </c>
      <c r="AJ32" t="s">
        <v>447</v>
      </c>
      <c r="AK32">
        <v>0</v>
      </c>
      <c r="AL32" t="s">
        <v>241</v>
      </c>
      <c r="AO32">
        <v>202010531</v>
      </c>
      <c r="AP32">
        <v>474.44</v>
      </c>
      <c r="AQ32">
        <v>474.44</v>
      </c>
      <c r="AR32">
        <v>9</v>
      </c>
      <c r="AS32">
        <v>16</v>
      </c>
      <c r="AT32" t="s">
        <v>250</v>
      </c>
      <c r="AV32">
        <v>260</v>
      </c>
      <c r="AW32">
        <v>0</v>
      </c>
      <c r="AX32">
        <v>0</v>
      </c>
      <c r="AY32">
        <v>0</v>
      </c>
      <c r="AZ32">
        <v>0</v>
      </c>
      <c r="BA32">
        <v>830010717</v>
      </c>
      <c r="BB32" t="s">
        <v>448</v>
      </c>
      <c r="BD32" t="s">
        <v>726</v>
      </c>
      <c r="BE32">
        <v>0</v>
      </c>
      <c r="BF32">
        <v>0</v>
      </c>
      <c r="BG32">
        <v>224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hidden="1" x14ac:dyDescent="0.25">
      <c r="A33">
        <v>202010911</v>
      </c>
      <c r="B33" t="s">
        <v>727</v>
      </c>
      <c r="O33">
        <f t="shared" si="0"/>
        <v>0</v>
      </c>
    </row>
    <row r="34" spans="1:65" hidden="1" x14ac:dyDescent="0.25">
      <c r="A34">
        <v>202010331</v>
      </c>
      <c r="B34" t="s">
        <v>728</v>
      </c>
      <c r="C34">
        <v>0</v>
      </c>
      <c r="E34">
        <v>0</v>
      </c>
      <c r="F34" t="s">
        <v>241</v>
      </c>
      <c r="G34">
        <v>0</v>
      </c>
      <c r="H34">
        <v>0</v>
      </c>
      <c r="I34">
        <v>0</v>
      </c>
      <c r="J34">
        <v>1700</v>
      </c>
      <c r="K34">
        <v>806548</v>
      </c>
      <c r="L34">
        <v>0</v>
      </c>
      <c r="M34">
        <v>0</v>
      </c>
      <c r="N34" s="88">
        <v>1700</v>
      </c>
      <c r="O34">
        <f t="shared" si="0"/>
        <v>0</v>
      </c>
      <c r="P34">
        <v>806548</v>
      </c>
      <c r="Q34">
        <v>474.44</v>
      </c>
      <c r="R34">
        <v>806548</v>
      </c>
      <c r="S34" t="s">
        <v>242</v>
      </c>
      <c r="T34" s="133">
        <v>41345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 t="s">
        <v>334</v>
      </c>
      <c r="AC34" t="s">
        <v>335</v>
      </c>
      <c r="AD34" t="s">
        <v>334</v>
      </c>
      <c r="AE34">
        <v>6</v>
      </c>
      <c r="AF34" t="s">
        <v>445</v>
      </c>
      <c r="AG34">
        <v>4</v>
      </c>
      <c r="AH34" t="s">
        <v>446</v>
      </c>
      <c r="AI34">
        <v>2</v>
      </c>
      <c r="AJ34" t="s">
        <v>447</v>
      </c>
      <c r="AK34">
        <v>0</v>
      </c>
      <c r="AL34" t="s">
        <v>241</v>
      </c>
      <c r="AO34">
        <v>202010331</v>
      </c>
      <c r="AP34">
        <v>474.44</v>
      </c>
      <c r="AQ34">
        <v>474.44</v>
      </c>
      <c r="AR34">
        <v>9</v>
      </c>
      <c r="AS34">
        <v>16</v>
      </c>
      <c r="AT34" t="s">
        <v>250</v>
      </c>
      <c r="AV34">
        <v>409</v>
      </c>
      <c r="AW34">
        <v>0</v>
      </c>
      <c r="AX34">
        <v>0</v>
      </c>
      <c r="AY34">
        <v>0</v>
      </c>
      <c r="AZ34">
        <v>0</v>
      </c>
      <c r="BA34">
        <v>830010717</v>
      </c>
      <c r="BB34" t="s">
        <v>448</v>
      </c>
      <c r="BD34" t="s">
        <v>729</v>
      </c>
      <c r="BE34">
        <v>0</v>
      </c>
      <c r="BF34">
        <v>0</v>
      </c>
      <c r="BG34">
        <v>1700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hidden="1" x14ac:dyDescent="0.25">
      <c r="A35">
        <v>202010121</v>
      </c>
      <c r="B35" t="s">
        <v>730</v>
      </c>
      <c r="C35">
        <v>0</v>
      </c>
      <c r="E35">
        <v>0</v>
      </c>
      <c r="F35" t="s">
        <v>241</v>
      </c>
      <c r="G35">
        <v>0</v>
      </c>
      <c r="H35">
        <v>7578</v>
      </c>
      <c r="I35">
        <v>3595306.32</v>
      </c>
      <c r="J35">
        <v>4000</v>
      </c>
      <c r="K35">
        <v>1897760</v>
      </c>
      <c r="L35">
        <v>0</v>
      </c>
      <c r="M35">
        <v>0</v>
      </c>
      <c r="N35" s="88">
        <v>11578</v>
      </c>
      <c r="O35">
        <f t="shared" si="0"/>
        <v>0</v>
      </c>
      <c r="P35">
        <v>5493066.3200000003</v>
      </c>
      <c r="Q35">
        <v>474.44</v>
      </c>
      <c r="R35">
        <v>5493066.3200000003</v>
      </c>
      <c r="S35" t="s">
        <v>242</v>
      </c>
      <c r="T35" s="133">
        <v>41345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 t="s">
        <v>334</v>
      </c>
      <c r="AC35" t="s">
        <v>335</v>
      </c>
      <c r="AD35" t="s">
        <v>334</v>
      </c>
      <c r="AE35">
        <v>6</v>
      </c>
      <c r="AF35" t="s">
        <v>445</v>
      </c>
      <c r="AG35">
        <v>4</v>
      </c>
      <c r="AH35" t="s">
        <v>446</v>
      </c>
      <c r="AI35">
        <v>2</v>
      </c>
      <c r="AJ35" t="s">
        <v>447</v>
      </c>
      <c r="AK35">
        <v>0</v>
      </c>
      <c r="AL35" t="s">
        <v>241</v>
      </c>
      <c r="AO35">
        <v>202010121</v>
      </c>
      <c r="AP35">
        <v>474.44</v>
      </c>
      <c r="AQ35">
        <v>474.44</v>
      </c>
      <c r="AR35">
        <v>9</v>
      </c>
      <c r="AS35">
        <v>16</v>
      </c>
      <c r="AT35" t="s">
        <v>250</v>
      </c>
      <c r="AV35">
        <v>409</v>
      </c>
      <c r="AW35">
        <v>0</v>
      </c>
      <c r="AX35">
        <v>0</v>
      </c>
      <c r="AY35">
        <v>0</v>
      </c>
      <c r="AZ35">
        <v>0</v>
      </c>
      <c r="BA35">
        <v>830010717</v>
      </c>
      <c r="BB35" t="s">
        <v>448</v>
      </c>
      <c r="BD35" t="s">
        <v>731</v>
      </c>
      <c r="BE35">
        <v>0</v>
      </c>
      <c r="BF35">
        <v>0</v>
      </c>
      <c r="BG35">
        <v>11578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hidden="1" x14ac:dyDescent="0.25">
      <c r="A36">
        <v>202010141</v>
      </c>
      <c r="B36" t="s">
        <v>732</v>
      </c>
      <c r="C36">
        <v>0</v>
      </c>
      <c r="E36">
        <v>0</v>
      </c>
      <c r="F36" t="s">
        <v>241</v>
      </c>
      <c r="G36">
        <v>0</v>
      </c>
      <c r="H36">
        <v>72</v>
      </c>
      <c r="I36">
        <v>34159.68</v>
      </c>
      <c r="J36">
        <v>0</v>
      </c>
      <c r="K36">
        <v>0</v>
      </c>
      <c r="L36">
        <v>0</v>
      </c>
      <c r="M36">
        <v>0</v>
      </c>
      <c r="N36" s="88">
        <v>72</v>
      </c>
      <c r="O36">
        <f t="shared" si="0"/>
        <v>0</v>
      </c>
      <c r="P36">
        <v>34159.68</v>
      </c>
      <c r="Q36">
        <v>474.44</v>
      </c>
      <c r="R36">
        <v>34159.68</v>
      </c>
      <c r="S36" t="s">
        <v>242</v>
      </c>
      <c r="T36" s="133">
        <v>41296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 t="s">
        <v>334</v>
      </c>
      <c r="AC36" t="s">
        <v>335</v>
      </c>
      <c r="AD36" t="s">
        <v>334</v>
      </c>
      <c r="AE36">
        <v>6</v>
      </c>
      <c r="AF36" t="s">
        <v>445</v>
      </c>
      <c r="AG36">
        <v>4</v>
      </c>
      <c r="AH36" t="s">
        <v>446</v>
      </c>
      <c r="AI36">
        <v>2</v>
      </c>
      <c r="AJ36" t="s">
        <v>447</v>
      </c>
      <c r="AK36">
        <v>0</v>
      </c>
      <c r="AL36" t="s">
        <v>241</v>
      </c>
      <c r="AO36">
        <v>202010141</v>
      </c>
      <c r="AP36">
        <v>474.44</v>
      </c>
      <c r="AQ36">
        <v>474.44</v>
      </c>
      <c r="AR36">
        <v>9</v>
      </c>
      <c r="AS36">
        <v>16</v>
      </c>
      <c r="AT36" t="s">
        <v>250</v>
      </c>
      <c r="AV36">
        <v>474.44</v>
      </c>
      <c r="AW36">
        <v>0</v>
      </c>
      <c r="AX36">
        <v>0</v>
      </c>
      <c r="AY36">
        <v>0</v>
      </c>
      <c r="AZ36">
        <v>0</v>
      </c>
      <c r="BA36">
        <v>860005223</v>
      </c>
      <c r="BB36" t="s">
        <v>267</v>
      </c>
      <c r="BD36" t="s">
        <v>733</v>
      </c>
      <c r="BE36">
        <v>0</v>
      </c>
      <c r="BF36">
        <v>0</v>
      </c>
      <c r="BG36">
        <v>72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hidden="1" x14ac:dyDescent="0.25">
      <c r="A37">
        <v>202010131</v>
      </c>
      <c r="B37" t="s">
        <v>734</v>
      </c>
      <c r="C37">
        <v>0</v>
      </c>
      <c r="E37">
        <v>0</v>
      </c>
      <c r="F37" t="s">
        <v>241</v>
      </c>
      <c r="G37">
        <v>0</v>
      </c>
      <c r="H37">
        <v>0</v>
      </c>
      <c r="I37">
        <v>0</v>
      </c>
      <c r="J37">
        <v>3500</v>
      </c>
      <c r="K37">
        <v>1660540</v>
      </c>
      <c r="L37">
        <v>0</v>
      </c>
      <c r="M37">
        <v>0</v>
      </c>
      <c r="N37" s="88">
        <v>3500</v>
      </c>
      <c r="O37">
        <f t="shared" si="0"/>
        <v>0</v>
      </c>
      <c r="P37">
        <v>1660540</v>
      </c>
      <c r="Q37">
        <v>474.44</v>
      </c>
      <c r="R37">
        <v>1660540</v>
      </c>
      <c r="S37" t="s">
        <v>242</v>
      </c>
      <c r="T37" s="133">
        <v>41353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 t="s">
        <v>334</v>
      </c>
      <c r="AC37" t="s">
        <v>335</v>
      </c>
      <c r="AD37" t="s">
        <v>334</v>
      </c>
      <c r="AE37">
        <v>6</v>
      </c>
      <c r="AF37" t="s">
        <v>445</v>
      </c>
      <c r="AG37">
        <v>4</v>
      </c>
      <c r="AH37" t="s">
        <v>446</v>
      </c>
      <c r="AI37">
        <v>2</v>
      </c>
      <c r="AJ37" t="s">
        <v>447</v>
      </c>
      <c r="AK37">
        <v>0</v>
      </c>
      <c r="AL37" t="s">
        <v>241</v>
      </c>
      <c r="AO37">
        <v>202010131</v>
      </c>
      <c r="AP37">
        <v>474.44</v>
      </c>
      <c r="AQ37">
        <v>474.44</v>
      </c>
      <c r="AR37">
        <v>9</v>
      </c>
      <c r="AS37">
        <v>16</v>
      </c>
      <c r="AT37" t="s">
        <v>250</v>
      </c>
      <c r="AV37">
        <v>474.44</v>
      </c>
      <c r="AW37">
        <v>0</v>
      </c>
      <c r="AX37">
        <v>0</v>
      </c>
      <c r="AY37">
        <v>0</v>
      </c>
      <c r="AZ37">
        <v>0</v>
      </c>
      <c r="BA37">
        <v>830010717</v>
      </c>
      <c r="BB37" t="s">
        <v>448</v>
      </c>
      <c r="BD37" t="s">
        <v>735</v>
      </c>
      <c r="BE37">
        <v>0</v>
      </c>
      <c r="BF37">
        <v>0</v>
      </c>
      <c r="BG37">
        <v>3500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hidden="1" x14ac:dyDescent="0.25">
      <c r="A38">
        <v>202010111</v>
      </c>
      <c r="B38" t="s">
        <v>736</v>
      </c>
      <c r="C38">
        <v>0</v>
      </c>
      <c r="E38">
        <v>0</v>
      </c>
      <c r="F38" t="s">
        <v>241</v>
      </c>
      <c r="G38">
        <v>0</v>
      </c>
      <c r="H38">
        <v>5</v>
      </c>
      <c r="I38">
        <v>2372.1999999999998</v>
      </c>
      <c r="J38">
        <v>0</v>
      </c>
      <c r="K38">
        <v>0</v>
      </c>
      <c r="L38">
        <v>0</v>
      </c>
      <c r="M38">
        <v>0</v>
      </c>
      <c r="N38" s="88">
        <v>5</v>
      </c>
      <c r="O38">
        <f t="shared" si="0"/>
        <v>0</v>
      </c>
      <c r="P38">
        <v>2372.1999999999998</v>
      </c>
      <c r="Q38">
        <v>474.44</v>
      </c>
      <c r="R38">
        <v>2372.1999999999998</v>
      </c>
      <c r="S38" t="s">
        <v>242</v>
      </c>
      <c r="T38" s="133">
        <v>41229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 t="s">
        <v>334</v>
      </c>
      <c r="AC38" t="s">
        <v>335</v>
      </c>
      <c r="AD38" t="s">
        <v>334</v>
      </c>
      <c r="AE38">
        <v>6</v>
      </c>
      <c r="AF38" t="s">
        <v>445</v>
      </c>
      <c r="AG38">
        <v>4</v>
      </c>
      <c r="AH38" t="s">
        <v>446</v>
      </c>
      <c r="AI38">
        <v>2</v>
      </c>
      <c r="AJ38" t="s">
        <v>447</v>
      </c>
      <c r="AK38">
        <v>0</v>
      </c>
      <c r="AL38" t="s">
        <v>241</v>
      </c>
      <c r="AO38">
        <v>202010111</v>
      </c>
      <c r="AP38">
        <v>474.44</v>
      </c>
      <c r="AQ38">
        <v>474.44</v>
      </c>
      <c r="AR38">
        <v>9</v>
      </c>
      <c r="AS38">
        <v>16</v>
      </c>
      <c r="AT38" t="s">
        <v>250</v>
      </c>
      <c r="AV38">
        <v>409</v>
      </c>
      <c r="AW38">
        <v>0</v>
      </c>
      <c r="AX38">
        <v>0</v>
      </c>
      <c r="AY38">
        <v>0</v>
      </c>
      <c r="AZ38">
        <v>0</v>
      </c>
      <c r="BA38">
        <v>830010717</v>
      </c>
      <c r="BB38" t="s">
        <v>448</v>
      </c>
      <c r="BD38" t="s">
        <v>737</v>
      </c>
      <c r="BE38">
        <v>0</v>
      </c>
      <c r="BF38">
        <v>0</v>
      </c>
      <c r="BG38">
        <v>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hidden="1" x14ac:dyDescent="0.25">
      <c r="A39">
        <v>203080905</v>
      </c>
      <c r="B39" t="s">
        <v>400</v>
      </c>
      <c r="C39">
        <v>0</v>
      </c>
      <c r="E39">
        <v>0</v>
      </c>
      <c r="F39" t="s">
        <v>241</v>
      </c>
      <c r="G39">
        <v>0</v>
      </c>
      <c r="H39">
        <v>10</v>
      </c>
      <c r="I39">
        <v>9438093.8599999994</v>
      </c>
      <c r="J39">
        <v>0</v>
      </c>
      <c r="K39">
        <v>0</v>
      </c>
      <c r="L39">
        <v>4</v>
      </c>
      <c r="M39">
        <v>3775237.5440000002</v>
      </c>
      <c r="N39" s="88">
        <v>6</v>
      </c>
      <c r="O39">
        <f t="shared" si="0"/>
        <v>330</v>
      </c>
      <c r="P39">
        <v>5662856.3159999996</v>
      </c>
      <c r="Q39">
        <v>943809.38600000006</v>
      </c>
      <c r="R39">
        <v>5662856.3159999996</v>
      </c>
      <c r="S39" t="s">
        <v>242</v>
      </c>
      <c r="T39" s="133">
        <v>41327</v>
      </c>
      <c r="V39">
        <v>0</v>
      </c>
      <c r="W39">
        <v>0</v>
      </c>
      <c r="X39">
        <v>0</v>
      </c>
      <c r="Y39">
        <v>0</v>
      </c>
      <c r="Z39">
        <v>0</v>
      </c>
      <c r="AA39">
        <v>13</v>
      </c>
      <c r="AB39" t="s">
        <v>254</v>
      </c>
      <c r="AC39" t="s">
        <v>244</v>
      </c>
      <c r="AD39" t="s">
        <v>245</v>
      </c>
      <c r="AE39">
        <v>315</v>
      </c>
      <c r="AF39" t="s">
        <v>401</v>
      </c>
      <c r="AG39">
        <v>301</v>
      </c>
      <c r="AH39" t="s">
        <v>377</v>
      </c>
      <c r="AI39">
        <v>300</v>
      </c>
      <c r="AJ39" t="s">
        <v>348</v>
      </c>
      <c r="AK39">
        <v>0</v>
      </c>
      <c r="AL39" t="s">
        <v>241</v>
      </c>
      <c r="AO39">
        <v>203080905</v>
      </c>
      <c r="AP39">
        <v>943809.38600000006</v>
      </c>
      <c r="AQ39">
        <v>943809.38600000006</v>
      </c>
      <c r="AR39">
        <v>105</v>
      </c>
      <c r="AS39">
        <v>0</v>
      </c>
      <c r="AT39" t="s">
        <v>250</v>
      </c>
      <c r="AV39">
        <v>1439168</v>
      </c>
      <c r="AW39">
        <v>1619064</v>
      </c>
      <c r="AX39">
        <v>1686525</v>
      </c>
      <c r="AY39">
        <v>2248700</v>
      </c>
      <c r="AZ39">
        <v>0</v>
      </c>
      <c r="BA39">
        <v>860005223</v>
      </c>
      <c r="BB39" t="s">
        <v>267</v>
      </c>
      <c r="BD39" t="s">
        <v>400</v>
      </c>
      <c r="BE39">
        <v>0</v>
      </c>
      <c r="BF39">
        <v>0</v>
      </c>
      <c r="BG39">
        <v>10</v>
      </c>
      <c r="BH39">
        <v>0</v>
      </c>
      <c r="BI39">
        <v>55</v>
      </c>
      <c r="BJ39">
        <v>0</v>
      </c>
      <c r="BK39">
        <v>0</v>
      </c>
      <c r="BL39">
        <v>0</v>
      </c>
      <c r="BM39">
        <v>0</v>
      </c>
    </row>
    <row r="40" spans="1:65" hidden="1" x14ac:dyDescent="0.25">
      <c r="A40">
        <v>204080900</v>
      </c>
      <c r="B40" t="s">
        <v>738</v>
      </c>
      <c r="C40">
        <v>0</v>
      </c>
      <c r="E40">
        <v>0</v>
      </c>
      <c r="F40" t="s">
        <v>241</v>
      </c>
      <c r="G40">
        <v>0</v>
      </c>
      <c r="H40">
        <v>23</v>
      </c>
      <c r="I40">
        <v>333344.17959999997</v>
      </c>
      <c r="J40">
        <v>0</v>
      </c>
      <c r="K40">
        <v>0</v>
      </c>
      <c r="L40">
        <v>0</v>
      </c>
      <c r="M40">
        <v>0</v>
      </c>
      <c r="N40" s="88">
        <v>23</v>
      </c>
      <c r="O40">
        <f t="shared" si="0"/>
        <v>0</v>
      </c>
      <c r="P40">
        <v>333344.17959999997</v>
      </c>
      <c r="Q40">
        <v>14493.225200000001</v>
      </c>
      <c r="R40">
        <v>333344.17959999997</v>
      </c>
      <c r="S40" t="s">
        <v>242</v>
      </c>
      <c r="T40" s="133">
        <v>41327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 t="s">
        <v>254</v>
      </c>
      <c r="AC40" t="s">
        <v>244</v>
      </c>
      <c r="AD40" t="s">
        <v>245</v>
      </c>
      <c r="AE40">
        <v>255</v>
      </c>
      <c r="AF40" t="s">
        <v>739</v>
      </c>
      <c r="AG40">
        <v>301</v>
      </c>
      <c r="AH40" t="s">
        <v>377</v>
      </c>
      <c r="AI40">
        <v>300</v>
      </c>
      <c r="AJ40" t="s">
        <v>348</v>
      </c>
      <c r="AK40">
        <v>0</v>
      </c>
      <c r="AL40" t="s">
        <v>241</v>
      </c>
      <c r="AO40">
        <v>204080900</v>
      </c>
      <c r="AP40">
        <v>14493.225200000001</v>
      </c>
      <c r="AQ40">
        <v>14493.225200000001</v>
      </c>
      <c r="AR40">
        <v>9</v>
      </c>
      <c r="AS40">
        <v>16</v>
      </c>
      <c r="AT40" t="s">
        <v>250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860005223</v>
      </c>
      <c r="BB40" t="s">
        <v>267</v>
      </c>
      <c r="BD40" t="s">
        <v>740</v>
      </c>
      <c r="BE40">
        <v>0</v>
      </c>
      <c r="BF40">
        <v>0</v>
      </c>
      <c r="BG40">
        <v>23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hidden="1" x14ac:dyDescent="0.25">
      <c r="A41">
        <v>202040633</v>
      </c>
      <c r="B41" t="s">
        <v>741</v>
      </c>
      <c r="C41">
        <v>0</v>
      </c>
      <c r="E41">
        <v>0</v>
      </c>
      <c r="F41" t="s">
        <v>241</v>
      </c>
      <c r="G41">
        <v>0</v>
      </c>
      <c r="H41">
        <v>6241</v>
      </c>
      <c r="I41">
        <v>2244263.6</v>
      </c>
      <c r="J41">
        <v>0</v>
      </c>
      <c r="K41">
        <v>0</v>
      </c>
      <c r="L41">
        <v>0</v>
      </c>
      <c r="M41">
        <v>0</v>
      </c>
      <c r="N41" s="88">
        <v>6241</v>
      </c>
      <c r="O41">
        <f t="shared" si="0"/>
        <v>0</v>
      </c>
      <c r="P41">
        <v>2244263.6</v>
      </c>
      <c r="Q41">
        <v>359.6</v>
      </c>
      <c r="R41">
        <v>2244263.6</v>
      </c>
      <c r="S41" t="s">
        <v>242</v>
      </c>
      <c r="T41" s="133">
        <v>41243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 t="s">
        <v>334</v>
      </c>
      <c r="AC41" t="s">
        <v>335</v>
      </c>
      <c r="AD41" t="s">
        <v>334</v>
      </c>
      <c r="AE41">
        <v>6</v>
      </c>
      <c r="AF41" t="s">
        <v>445</v>
      </c>
      <c r="AG41">
        <v>4</v>
      </c>
      <c r="AH41" t="s">
        <v>446</v>
      </c>
      <c r="AI41">
        <v>2</v>
      </c>
      <c r="AJ41" t="s">
        <v>447</v>
      </c>
      <c r="AK41">
        <v>0</v>
      </c>
      <c r="AL41" t="s">
        <v>241</v>
      </c>
      <c r="AO41">
        <v>202040633</v>
      </c>
      <c r="AP41">
        <v>359.6</v>
      </c>
      <c r="AQ41">
        <v>359.6</v>
      </c>
      <c r="AR41">
        <v>9</v>
      </c>
      <c r="AS41">
        <v>16</v>
      </c>
      <c r="AT41" t="s">
        <v>250</v>
      </c>
      <c r="AV41">
        <v>310</v>
      </c>
      <c r="AW41">
        <v>0</v>
      </c>
      <c r="AX41">
        <v>0</v>
      </c>
      <c r="AY41">
        <v>0</v>
      </c>
      <c r="AZ41">
        <v>0</v>
      </c>
      <c r="BA41">
        <v>890402797</v>
      </c>
      <c r="BB41" t="s">
        <v>742</v>
      </c>
      <c r="BD41" t="s">
        <v>743</v>
      </c>
      <c r="BE41">
        <v>0</v>
      </c>
      <c r="BF41">
        <v>0</v>
      </c>
      <c r="BG41">
        <v>6241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hidden="1" x14ac:dyDescent="0.25">
      <c r="A42">
        <v>202040621</v>
      </c>
      <c r="B42" t="s">
        <v>744</v>
      </c>
      <c r="C42">
        <v>0</v>
      </c>
      <c r="E42">
        <v>0</v>
      </c>
      <c r="F42" t="s">
        <v>241</v>
      </c>
      <c r="G42">
        <v>0</v>
      </c>
      <c r="H42">
        <v>64300</v>
      </c>
      <c r="I42">
        <v>23122280</v>
      </c>
      <c r="J42">
        <v>0</v>
      </c>
      <c r="K42">
        <v>0</v>
      </c>
      <c r="L42">
        <v>6291</v>
      </c>
      <c r="M42">
        <v>2262243.6</v>
      </c>
      <c r="N42" s="88">
        <v>58009</v>
      </c>
      <c r="O42">
        <f t="shared" si="0"/>
        <v>0</v>
      </c>
      <c r="P42">
        <v>20860036.399999999</v>
      </c>
      <c r="Q42">
        <v>359.6</v>
      </c>
      <c r="R42">
        <v>20860036.399999999</v>
      </c>
      <c r="S42" t="s">
        <v>242</v>
      </c>
      <c r="T42" s="133">
        <v>41243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 t="s">
        <v>334</v>
      </c>
      <c r="AC42" t="s">
        <v>335</v>
      </c>
      <c r="AD42" t="s">
        <v>334</v>
      </c>
      <c r="AE42">
        <v>6</v>
      </c>
      <c r="AF42" t="s">
        <v>445</v>
      </c>
      <c r="AG42">
        <v>4</v>
      </c>
      <c r="AH42" t="s">
        <v>446</v>
      </c>
      <c r="AI42">
        <v>2</v>
      </c>
      <c r="AJ42" t="s">
        <v>447</v>
      </c>
      <c r="AK42">
        <v>0</v>
      </c>
      <c r="AL42" t="s">
        <v>241</v>
      </c>
      <c r="AO42">
        <v>202040621</v>
      </c>
      <c r="AP42">
        <v>359.6</v>
      </c>
      <c r="AQ42">
        <v>359.6</v>
      </c>
      <c r="AR42">
        <v>9</v>
      </c>
      <c r="AS42">
        <v>16</v>
      </c>
      <c r="AT42" t="s">
        <v>250</v>
      </c>
      <c r="AV42">
        <v>310</v>
      </c>
      <c r="AW42">
        <v>0</v>
      </c>
      <c r="AX42">
        <v>0</v>
      </c>
      <c r="AY42">
        <v>0</v>
      </c>
      <c r="AZ42">
        <v>0</v>
      </c>
      <c r="BA42">
        <v>890402797</v>
      </c>
      <c r="BB42" t="s">
        <v>742</v>
      </c>
      <c r="BD42" t="s">
        <v>745</v>
      </c>
      <c r="BE42">
        <v>0</v>
      </c>
      <c r="BF42">
        <v>0</v>
      </c>
      <c r="BG42">
        <v>58009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hidden="1" x14ac:dyDescent="0.25">
      <c r="A43">
        <v>202040611</v>
      </c>
      <c r="B43" t="s">
        <v>746</v>
      </c>
      <c r="C43">
        <v>0</v>
      </c>
      <c r="E43">
        <v>0</v>
      </c>
      <c r="F43" t="s">
        <v>241</v>
      </c>
      <c r="G43">
        <v>0</v>
      </c>
      <c r="H43">
        <v>5280</v>
      </c>
      <c r="I43">
        <v>1650633.6</v>
      </c>
      <c r="J43">
        <v>0</v>
      </c>
      <c r="K43">
        <v>0</v>
      </c>
      <c r="L43">
        <v>0</v>
      </c>
      <c r="M43">
        <v>0</v>
      </c>
      <c r="N43" s="88">
        <v>5280</v>
      </c>
      <c r="O43">
        <f t="shared" si="0"/>
        <v>0</v>
      </c>
      <c r="P43">
        <v>1650633.6</v>
      </c>
      <c r="Q43">
        <v>312.62</v>
      </c>
      <c r="R43">
        <v>1650633.6</v>
      </c>
      <c r="S43" t="s">
        <v>242</v>
      </c>
      <c r="T43" s="133">
        <v>41243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 t="s">
        <v>334</v>
      </c>
      <c r="AC43" t="s">
        <v>335</v>
      </c>
      <c r="AD43" t="s">
        <v>334</v>
      </c>
      <c r="AE43">
        <v>6</v>
      </c>
      <c r="AF43" t="s">
        <v>445</v>
      </c>
      <c r="AG43">
        <v>4</v>
      </c>
      <c r="AH43" t="s">
        <v>446</v>
      </c>
      <c r="AI43">
        <v>2</v>
      </c>
      <c r="AJ43" t="s">
        <v>447</v>
      </c>
      <c r="AK43">
        <v>0</v>
      </c>
      <c r="AL43" t="s">
        <v>241</v>
      </c>
      <c r="AO43">
        <v>0</v>
      </c>
      <c r="AP43">
        <v>359.6</v>
      </c>
      <c r="AQ43">
        <v>312.62</v>
      </c>
      <c r="AR43">
        <v>9</v>
      </c>
      <c r="AS43">
        <v>16</v>
      </c>
      <c r="AT43" t="s">
        <v>250</v>
      </c>
      <c r="AV43">
        <v>310</v>
      </c>
      <c r="AW43">
        <v>0</v>
      </c>
      <c r="AX43">
        <v>0</v>
      </c>
      <c r="AY43">
        <v>0</v>
      </c>
      <c r="AZ43">
        <v>0</v>
      </c>
      <c r="BA43">
        <v>890402797</v>
      </c>
      <c r="BB43" t="s">
        <v>742</v>
      </c>
      <c r="BD43" t="s">
        <v>747</v>
      </c>
      <c r="BE43">
        <v>0</v>
      </c>
      <c r="BF43">
        <v>0</v>
      </c>
      <c r="BG43">
        <v>5280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hidden="1" x14ac:dyDescent="0.25">
      <c r="A44">
        <v>202040811</v>
      </c>
      <c r="B44" t="s">
        <v>748</v>
      </c>
      <c r="C44">
        <v>0</v>
      </c>
      <c r="E44">
        <v>0</v>
      </c>
      <c r="F44" t="s">
        <v>241</v>
      </c>
      <c r="G44">
        <v>0</v>
      </c>
      <c r="H44">
        <v>4800</v>
      </c>
      <c r="I44">
        <v>1726080</v>
      </c>
      <c r="J44">
        <v>0</v>
      </c>
      <c r="K44">
        <v>0</v>
      </c>
      <c r="L44">
        <v>0</v>
      </c>
      <c r="M44">
        <v>0</v>
      </c>
      <c r="N44" s="88">
        <v>4800</v>
      </c>
      <c r="O44">
        <f t="shared" si="0"/>
        <v>0</v>
      </c>
      <c r="P44">
        <v>1726080</v>
      </c>
      <c r="Q44">
        <v>359.6</v>
      </c>
      <c r="R44">
        <v>1726080</v>
      </c>
      <c r="S44" t="s">
        <v>242</v>
      </c>
      <c r="T44" s="133">
        <v>41243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 t="s">
        <v>334</v>
      </c>
      <c r="AC44" t="s">
        <v>335</v>
      </c>
      <c r="AD44" t="s">
        <v>334</v>
      </c>
      <c r="AE44">
        <v>6</v>
      </c>
      <c r="AF44" t="s">
        <v>445</v>
      </c>
      <c r="AG44">
        <v>4</v>
      </c>
      <c r="AH44" t="s">
        <v>446</v>
      </c>
      <c r="AI44">
        <v>2</v>
      </c>
      <c r="AJ44" t="s">
        <v>447</v>
      </c>
      <c r="AK44">
        <v>0</v>
      </c>
      <c r="AL44" t="s">
        <v>241</v>
      </c>
      <c r="AO44">
        <v>0</v>
      </c>
      <c r="AP44">
        <v>359.6</v>
      </c>
      <c r="AQ44">
        <v>359.6</v>
      </c>
      <c r="AR44">
        <v>9</v>
      </c>
      <c r="AS44">
        <v>16</v>
      </c>
      <c r="AT44" t="s">
        <v>250</v>
      </c>
      <c r="AV44">
        <v>310</v>
      </c>
      <c r="AW44">
        <v>0</v>
      </c>
      <c r="AX44">
        <v>0</v>
      </c>
      <c r="AY44">
        <v>0</v>
      </c>
      <c r="AZ44">
        <v>0</v>
      </c>
      <c r="BA44">
        <v>890402797</v>
      </c>
      <c r="BB44" t="s">
        <v>742</v>
      </c>
      <c r="BD44" t="s">
        <v>749</v>
      </c>
      <c r="BE44">
        <v>0</v>
      </c>
      <c r="BF44">
        <v>0</v>
      </c>
      <c r="BG44">
        <v>4800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hidden="1" x14ac:dyDescent="0.25">
      <c r="A45">
        <v>202040741</v>
      </c>
      <c r="B45" t="s">
        <v>750</v>
      </c>
      <c r="C45">
        <v>0</v>
      </c>
      <c r="E45">
        <v>0</v>
      </c>
      <c r="F45" t="s">
        <v>241</v>
      </c>
      <c r="G45">
        <v>0</v>
      </c>
      <c r="H45">
        <v>3520</v>
      </c>
      <c r="I45">
        <v>1265792</v>
      </c>
      <c r="J45">
        <v>0</v>
      </c>
      <c r="K45">
        <v>0</v>
      </c>
      <c r="L45">
        <v>0</v>
      </c>
      <c r="M45">
        <v>0</v>
      </c>
      <c r="N45" s="88">
        <v>3520</v>
      </c>
      <c r="O45">
        <f t="shared" si="0"/>
        <v>0</v>
      </c>
      <c r="P45">
        <v>1265792</v>
      </c>
      <c r="Q45">
        <v>359.6</v>
      </c>
      <c r="R45">
        <v>1265792</v>
      </c>
      <c r="S45" t="s">
        <v>242</v>
      </c>
      <c r="T45" s="133">
        <v>41243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 t="s">
        <v>334</v>
      </c>
      <c r="AC45" t="s">
        <v>335</v>
      </c>
      <c r="AD45" t="s">
        <v>334</v>
      </c>
      <c r="AE45">
        <v>6</v>
      </c>
      <c r="AF45" t="s">
        <v>445</v>
      </c>
      <c r="AG45">
        <v>4</v>
      </c>
      <c r="AH45" t="s">
        <v>446</v>
      </c>
      <c r="AI45">
        <v>2</v>
      </c>
      <c r="AJ45" t="s">
        <v>447</v>
      </c>
      <c r="AK45">
        <v>0</v>
      </c>
      <c r="AL45" t="s">
        <v>241</v>
      </c>
      <c r="AO45">
        <v>0</v>
      </c>
      <c r="AP45">
        <v>359.6</v>
      </c>
      <c r="AQ45">
        <v>359.6</v>
      </c>
      <c r="AR45">
        <v>9</v>
      </c>
      <c r="AS45">
        <v>16</v>
      </c>
      <c r="AT45" t="s">
        <v>250</v>
      </c>
      <c r="AV45">
        <v>310</v>
      </c>
      <c r="AW45">
        <v>0</v>
      </c>
      <c r="AX45">
        <v>0</v>
      </c>
      <c r="AY45">
        <v>0</v>
      </c>
      <c r="AZ45">
        <v>0</v>
      </c>
      <c r="BA45">
        <v>890402797</v>
      </c>
      <c r="BB45" t="s">
        <v>742</v>
      </c>
      <c r="BD45" t="s">
        <v>751</v>
      </c>
      <c r="BE45">
        <v>0</v>
      </c>
      <c r="BF45">
        <v>0</v>
      </c>
      <c r="BG45">
        <v>3520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hidden="1" x14ac:dyDescent="0.25">
      <c r="A46">
        <v>202040721</v>
      </c>
      <c r="B46" t="s">
        <v>752</v>
      </c>
      <c r="C46">
        <v>0</v>
      </c>
      <c r="E46">
        <v>0</v>
      </c>
      <c r="F46" t="s">
        <v>241</v>
      </c>
      <c r="G46">
        <v>0</v>
      </c>
      <c r="H46">
        <v>2391</v>
      </c>
      <c r="I46">
        <v>747474.42</v>
      </c>
      <c r="J46">
        <v>0</v>
      </c>
      <c r="K46">
        <v>0</v>
      </c>
      <c r="L46">
        <v>0</v>
      </c>
      <c r="M46">
        <v>0</v>
      </c>
      <c r="N46" s="88">
        <v>2391</v>
      </c>
      <c r="O46">
        <f t="shared" si="0"/>
        <v>0</v>
      </c>
      <c r="P46">
        <v>747474.42</v>
      </c>
      <c r="Q46">
        <v>312.62</v>
      </c>
      <c r="R46">
        <v>747474.42</v>
      </c>
      <c r="S46" t="s">
        <v>242</v>
      </c>
      <c r="T46" s="133">
        <v>41243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 t="s">
        <v>334</v>
      </c>
      <c r="AC46" t="s">
        <v>335</v>
      </c>
      <c r="AD46" t="s">
        <v>334</v>
      </c>
      <c r="AE46">
        <v>6</v>
      </c>
      <c r="AF46" t="s">
        <v>445</v>
      </c>
      <c r="AG46">
        <v>4</v>
      </c>
      <c r="AH46" t="s">
        <v>446</v>
      </c>
      <c r="AI46">
        <v>2</v>
      </c>
      <c r="AJ46" t="s">
        <v>447</v>
      </c>
      <c r="AK46">
        <v>0</v>
      </c>
      <c r="AL46" t="s">
        <v>241</v>
      </c>
      <c r="AO46">
        <v>0</v>
      </c>
      <c r="AP46">
        <v>359.6</v>
      </c>
      <c r="AQ46">
        <v>312.62</v>
      </c>
      <c r="AR46">
        <v>9</v>
      </c>
      <c r="AS46">
        <v>16</v>
      </c>
      <c r="AT46" t="s">
        <v>250</v>
      </c>
      <c r="AV46">
        <v>310</v>
      </c>
      <c r="AW46">
        <v>0</v>
      </c>
      <c r="AX46">
        <v>0</v>
      </c>
      <c r="AY46">
        <v>0</v>
      </c>
      <c r="AZ46">
        <v>0</v>
      </c>
      <c r="BA46">
        <v>890402797</v>
      </c>
      <c r="BB46" t="s">
        <v>742</v>
      </c>
      <c r="BD46" t="s">
        <v>753</v>
      </c>
      <c r="BE46">
        <v>0</v>
      </c>
      <c r="BF46">
        <v>0</v>
      </c>
      <c r="BG46">
        <v>2391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hidden="1" x14ac:dyDescent="0.25">
      <c r="A47">
        <v>202040731</v>
      </c>
      <c r="B47" t="s">
        <v>754</v>
      </c>
      <c r="C47">
        <v>0</v>
      </c>
      <c r="E47">
        <v>0</v>
      </c>
      <c r="F47" t="s">
        <v>241</v>
      </c>
      <c r="G47">
        <v>0</v>
      </c>
      <c r="H47">
        <v>3944</v>
      </c>
      <c r="I47">
        <v>1418262.4</v>
      </c>
      <c r="J47">
        <v>0</v>
      </c>
      <c r="K47">
        <v>0</v>
      </c>
      <c r="L47">
        <v>0</v>
      </c>
      <c r="M47">
        <v>0</v>
      </c>
      <c r="N47" s="88">
        <v>3944</v>
      </c>
      <c r="O47">
        <f t="shared" si="0"/>
        <v>0</v>
      </c>
      <c r="P47">
        <v>1418262.4</v>
      </c>
      <c r="Q47">
        <v>359.6</v>
      </c>
      <c r="R47">
        <v>1418262.4</v>
      </c>
      <c r="S47" t="s">
        <v>242</v>
      </c>
      <c r="T47" s="133">
        <v>41243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 t="s">
        <v>334</v>
      </c>
      <c r="AC47" t="s">
        <v>335</v>
      </c>
      <c r="AD47" t="s">
        <v>334</v>
      </c>
      <c r="AE47">
        <v>6</v>
      </c>
      <c r="AF47" t="s">
        <v>445</v>
      </c>
      <c r="AG47">
        <v>4</v>
      </c>
      <c r="AH47" t="s">
        <v>446</v>
      </c>
      <c r="AI47">
        <v>2</v>
      </c>
      <c r="AJ47" t="s">
        <v>447</v>
      </c>
      <c r="AK47">
        <v>0</v>
      </c>
      <c r="AL47" t="s">
        <v>241</v>
      </c>
      <c r="AO47">
        <v>202040731</v>
      </c>
      <c r="AP47">
        <v>359.6</v>
      </c>
      <c r="AQ47">
        <v>359.6</v>
      </c>
      <c r="AR47">
        <v>9</v>
      </c>
      <c r="AS47">
        <v>16</v>
      </c>
      <c r="AT47" t="s">
        <v>250</v>
      </c>
      <c r="AV47">
        <v>310</v>
      </c>
      <c r="AW47">
        <v>0</v>
      </c>
      <c r="AX47">
        <v>0</v>
      </c>
      <c r="AY47">
        <v>0</v>
      </c>
      <c r="AZ47">
        <v>0</v>
      </c>
      <c r="BA47">
        <v>890402797</v>
      </c>
      <c r="BB47" t="s">
        <v>742</v>
      </c>
      <c r="BD47" t="s">
        <v>755</v>
      </c>
      <c r="BE47">
        <v>0</v>
      </c>
      <c r="BF47">
        <v>0</v>
      </c>
      <c r="BG47">
        <v>3944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hidden="1" x14ac:dyDescent="0.25">
      <c r="A48">
        <v>202041011</v>
      </c>
      <c r="B48" t="s">
        <v>756</v>
      </c>
      <c r="C48">
        <v>0</v>
      </c>
      <c r="E48">
        <v>0</v>
      </c>
      <c r="F48" t="s">
        <v>241</v>
      </c>
      <c r="G48">
        <v>0</v>
      </c>
      <c r="H48">
        <v>400</v>
      </c>
      <c r="I48">
        <v>143840</v>
      </c>
      <c r="J48">
        <v>0</v>
      </c>
      <c r="K48">
        <v>0</v>
      </c>
      <c r="L48">
        <v>0</v>
      </c>
      <c r="M48">
        <v>0</v>
      </c>
      <c r="N48" s="88">
        <v>400</v>
      </c>
      <c r="O48">
        <f t="shared" si="0"/>
        <v>0</v>
      </c>
      <c r="P48">
        <v>143840</v>
      </c>
      <c r="Q48">
        <v>359.6</v>
      </c>
      <c r="R48">
        <v>143840</v>
      </c>
      <c r="S48" t="s">
        <v>242</v>
      </c>
      <c r="T48" s="133">
        <v>41243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t="s">
        <v>334</v>
      </c>
      <c r="AC48" t="s">
        <v>335</v>
      </c>
      <c r="AD48" t="s">
        <v>334</v>
      </c>
      <c r="AE48">
        <v>6</v>
      </c>
      <c r="AF48" t="s">
        <v>445</v>
      </c>
      <c r="AG48">
        <v>4</v>
      </c>
      <c r="AH48" t="s">
        <v>446</v>
      </c>
      <c r="AI48">
        <v>2</v>
      </c>
      <c r="AJ48" t="s">
        <v>447</v>
      </c>
      <c r="AK48">
        <v>0</v>
      </c>
      <c r="AL48" t="s">
        <v>241</v>
      </c>
      <c r="AO48">
        <v>0</v>
      </c>
      <c r="AP48">
        <v>359.6</v>
      </c>
      <c r="AQ48">
        <v>359.6</v>
      </c>
      <c r="AR48">
        <v>9</v>
      </c>
      <c r="AS48">
        <v>16</v>
      </c>
      <c r="AT48" t="s">
        <v>250</v>
      </c>
      <c r="AV48">
        <v>310</v>
      </c>
      <c r="AW48">
        <v>0</v>
      </c>
      <c r="AX48">
        <v>0</v>
      </c>
      <c r="AY48">
        <v>0</v>
      </c>
      <c r="AZ48">
        <v>0</v>
      </c>
      <c r="BA48">
        <v>890402797</v>
      </c>
      <c r="BB48" t="s">
        <v>742</v>
      </c>
      <c r="BD48" t="s">
        <v>757</v>
      </c>
      <c r="BE48">
        <v>0</v>
      </c>
      <c r="BF48">
        <v>0</v>
      </c>
      <c r="BG48">
        <v>400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hidden="1" x14ac:dyDescent="0.25">
      <c r="A49">
        <v>202040531</v>
      </c>
      <c r="B49" t="s">
        <v>758</v>
      </c>
      <c r="C49">
        <v>0</v>
      </c>
      <c r="E49">
        <v>0</v>
      </c>
      <c r="F49" t="s">
        <v>241</v>
      </c>
      <c r="G49">
        <v>0</v>
      </c>
      <c r="H49">
        <v>224</v>
      </c>
      <c r="I49">
        <v>80550.399999999994</v>
      </c>
      <c r="J49">
        <v>0</v>
      </c>
      <c r="K49">
        <v>0</v>
      </c>
      <c r="L49">
        <v>0</v>
      </c>
      <c r="M49">
        <v>0</v>
      </c>
      <c r="N49" s="88">
        <v>224</v>
      </c>
      <c r="O49">
        <f t="shared" si="0"/>
        <v>0</v>
      </c>
      <c r="P49">
        <v>80550.399999999994</v>
      </c>
      <c r="Q49">
        <v>359.6</v>
      </c>
      <c r="R49">
        <v>80550.399999999994</v>
      </c>
      <c r="S49" t="s">
        <v>242</v>
      </c>
      <c r="T49" s="133">
        <v>41269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 t="s">
        <v>334</v>
      </c>
      <c r="AC49" t="s">
        <v>335</v>
      </c>
      <c r="AD49" t="s">
        <v>334</v>
      </c>
      <c r="AE49">
        <v>6</v>
      </c>
      <c r="AF49" t="s">
        <v>445</v>
      </c>
      <c r="AG49">
        <v>4</v>
      </c>
      <c r="AH49" t="s">
        <v>446</v>
      </c>
      <c r="AI49">
        <v>2</v>
      </c>
      <c r="AJ49" t="s">
        <v>447</v>
      </c>
      <c r="AK49">
        <v>0</v>
      </c>
      <c r="AL49" t="s">
        <v>241</v>
      </c>
      <c r="AO49">
        <v>202040531</v>
      </c>
      <c r="AP49">
        <v>359.6</v>
      </c>
      <c r="AQ49">
        <v>359.6</v>
      </c>
      <c r="AR49">
        <v>9</v>
      </c>
      <c r="AS49">
        <v>16</v>
      </c>
      <c r="AT49" t="s">
        <v>250</v>
      </c>
      <c r="AV49">
        <v>235</v>
      </c>
      <c r="AW49">
        <v>0</v>
      </c>
      <c r="AX49">
        <v>0</v>
      </c>
      <c r="AY49">
        <v>0</v>
      </c>
      <c r="AZ49">
        <v>0</v>
      </c>
      <c r="BA49">
        <v>890402797</v>
      </c>
      <c r="BB49" t="s">
        <v>742</v>
      </c>
      <c r="BD49" t="s">
        <v>759</v>
      </c>
      <c r="BE49">
        <v>0</v>
      </c>
      <c r="BF49">
        <v>0</v>
      </c>
      <c r="BG49">
        <v>224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hidden="1" x14ac:dyDescent="0.25">
      <c r="A50">
        <v>202040911</v>
      </c>
      <c r="B50" t="s">
        <v>760</v>
      </c>
      <c r="C50">
        <v>0</v>
      </c>
      <c r="E50">
        <v>0</v>
      </c>
      <c r="F50" t="s">
        <v>241</v>
      </c>
      <c r="G50">
        <v>0</v>
      </c>
      <c r="H50">
        <v>16636</v>
      </c>
      <c r="I50">
        <v>5982305.5999999996</v>
      </c>
      <c r="J50">
        <v>0</v>
      </c>
      <c r="K50">
        <v>0</v>
      </c>
      <c r="L50">
        <v>1032</v>
      </c>
      <c r="M50">
        <v>371107.2</v>
      </c>
      <c r="N50" s="88">
        <v>15604</v>
      </c>
      <c r="O50">
        <f t="shared" si="0"/>
        <v>0</v>
      </c>
      <c r="P50">
        <v>5611198.4000000004</v>
      </c>
      <c r="Q50">
        <v>359.6</v>
      </c>
      <c r="R50">
        <v>5611198.4000000004</v>
      </c>
      <c r="S50" t="s">
        <v>242</v>
      </c>
      <c r="T50" s="133">
        <v>41243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 t="s">
        <v>334</v>
      </c>
      <c r="AC50" t="s">
        <v>335</v>
      </c>
      <c r="AD50" t="s">
        <v>334</v>
      </c>
      <c r="AE50">
        <v>6</v>
      </c>
      <c r="AF50" t="s">
        <v>445</v>
      </c>
      <c r="AG50">
        <v>4</v>
      </c>
      <c r="AH50" t="s">
        <v>446</v>
      </c>
      <c r="AI50">
        <v>2</v>
      </c>
      <c r="AJ50" t="s">
        <v>447</v>
      </c>
      <c r="AK50">
        <v>0</v>
      </c>
      <c r="AL50" t="s">
        <v>241</v>
      </c>
      <c r="AO50">
        <v>0</v>
      </c>
      <c r="AP50">
        <v>359.6</v>
      </c>
      <c r="AQ50">
        <v>359.6</v>
      </c>
      <c r="AR50">
        <v>9</v>
      </c>
      <c r="AS50">
        <v>16</v>
      </c>
      <c r="AT50" t="s">
        <v>250</v>
      </c>
      <c r="AV50">
        <v>310</v>
      </c>
      <c r="AW50">
        <v>0</v>
      </c>
      <c r="AX50">
        <v>0</v>
      </c>
      <c r="AY50">
        <v>0</v>
      </c>
      <c r="AZ50">
        <v>0</v>
      </c>
      <c r="BA50">
        <v>890402797</v>
      </c>
      <c r="BB50" t="s">
        <v>742</v>
      </c>
      <c r="BD50" t="s">
        <v>761</v>
      </c>
      <c r="BE50">
        <v>0</v>
      </c>
      <c r="BF50">
        <v>0</v>
      </c>
      <c r="BG50">
        <v>15604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hidden="1" x14ac:dyDescent="0.25">
      <c r="A51">
        <v>202040742</v>
      </c>
      <c r="B51" t="s">
        <v>762</v>
      </c>
      <c r="C51">
        <v>0</v>
      </c>
      <c r="E51">
        <v>0</v>
      </c>
      <c r="F51" t="s">
        <v>241</v>
      </c>
      <c r="G51">
        <v>0</v>
      </c>
      <c r="H51">
        <v>1320</v>
      </c>
      <c r="I51">
        <v>1806816</v>
      </c>
      <c r="J51">
        <v>0</v>
      </c>
      <c r="K51">
        <v>0</v>
      </c>
      <c r="L51">
        <v>0</v>
      </c>
      <c r="M51">
        <v>0</v>
      </c>
      <c r="N51" s="88">
        <v>1320</v>
      </c>
      <c r="O51">
        <f t="shared" si="0"/>
        <v>0</v>
      </c>
      <c r="P51">
        <v>1806816</v>
      </c>
      <c r="Q51">
        <v>1368.8</v>
      </c>
      <c r="R51">
        <v>1806816</v>
      </c>
      <c r="S51" t="s">
        <v>242</v>
      </c>
      <c r="T51" s="133">
        <v>41243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 t="s">
        <v>334</v>
      </c>
      <c r="AC51" t="s">
        <v>335</v>
      </c>
      <c r="AD51" t="s">
        <v>334</v>
      </c>
      <c r="AE51">
        <v>6</v>
      </c>
      <c r="AF51" t="s">
        <v>445</v>
      </c>
      <c r="AG51">
        <v>4</v>
      </c>
      <c r="AH51" t="s">
        <v>446</v>
      </c>
      <c r="AI51">
        <v>2</v>
      </c>
      <c r="AJ51" t="s">
        <v>447</v>
      </c>
      <c r="AK51">
        <v>0</v>
      </c>
      <c r="AL51" t="s">
        <v>241</v>
      </c>
      <c r="AO51">
        <v>0</v>
      </c>
      <c r="AP51">
        <v>1368.8</v>
      </c>
      <c r="AQ51">
        <v>1368.8</v>
      </c>
      <c r="AR51">
        <v>9</v>
      </c>
      <c r="AS51">
        <v>16</v>
      </c>
      <c r="AT51" t="s">
        <v>250</v>
      </c>
      <c r="AV51">
        <v>1180</v>
      </c>
      <c r="AW51">
        <v>0</v>
      </c>
      <c r="AX51">
        <v>0</v>
      </c>
      <c r="AY51">
        <v>0</v>
      </c>
      <c r="AZ51">
        <v>0</v>
      </c>
      <c r="BA51">
        <v>890402797</v>
      </c>
      <c r="BB51" t="s">
        <v>742</v>
      </c>
      <c r="BD51" t="s">
        <v>763</v>
      </c>
      <c r="BE51">
        <v>0</v>
      </c>
      <c r="BF51">
        <v>0</v>
      </c>
      <c r="BG51">
        <v>1320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hidden="1" x14ac:dyDescent="0.25">
      <c r="A52">
        <v>202040732</v>
      </c>
      <c r="B52" t="s">
        <v>764</v>
      </c>
      <c r="C52">
        <v>0</v>
      </c>
      <c r="E52">
        <v>0</v>
      </c>
      <c r="F52" t="s">
        <v>241</v>
      </c>
      <c r="G52">
        <v>0</v>
      </c>
      <c r="H52">
        <v>870</v>
      </c>
      <c r="I52">
        <v>1190856</v>
      </c>
      <c r="J52">
        <v>0</v>
      </c>
      <c r="K52">
        <v>0</v>
      </c>
      <c r="L52">
        <v>0</v>
      </c>
      <c r="M52">
        <v>0</v>
      </c>
      <c r="N52" s="88">
        <v>870</v>
      </c>
      <c r="O52">
        <f t="shared" si="0"/>
        <v>0</v>
      </c>
      <c r="P52">
        <v>1190856</v>
      </c>
      <c r="Q52">
        <v>1368.8</v>
      </c>
      <c r="R52">
        <v>1190856</v>
      </c>
      <c r="S52" t="s">
        <v>242</v>
      </c>
      <c r="T52" s="133">
        <v>41243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 t="s">
        <v>334</v>
      </c>
      <c r="AC52" t="s">
        <v>335</v>
      </c>
      <c r="AD52" t="s">
        <v>334</v>
      </c>
      <c r="AE52">
        <v>6</v>
      </c>
      <c r="AF52" t="s">
        <v>445</v>
      </c>
      <c r="AG52">
        <v>4</v>
      </c>
      <c r="AH52" t="s">
        <v>446</v>
      </c>
      <c r="AI52">
        <v>2</v>
      </c>
      <c r="AJ52" t="s">
        <v>447</v>
      </c>
      <c r="AK52">
        <v>0</v>
      </c>
      <c r="AL52" t="s">
        <v>241</v>
      </c>
      <c r="AO52">
        <v>0</v>
      </c>
      <c r="AP52">
        <v>1368.8</v>
      </c>
      <c r="AQ52">
        <v>1368.8</v>
      </c>
      <c r="AR52">
        <v>9</v>
      </c>
      <c r="AS52">
        <v>16</v>
      </c>
      <c r="AT52" t="s">
        <v>250</v>
      </c>
      <c r="AV52">
        <v>1180</v>
      </c>
      <c r="AW52">
        <v>0</v>
      </c>
      <c r="AX52">
        <v>0</v>
      </c>
      <c r="AY52">
        <v>0</v>
      </c>
      <c r="AZ52">
        <v>0</v>
      </c>
      <c r="BA52">
        <v>890402797</v>
      </c>
      <c r="BB52" t="s">
        <v>742</v>
      </c>
      <c r="BD52" t="s">
        <v>765</v>
      </c>
      <c r="BE52">
        <v>0</v>
      </c>
      <c r="BF52">
        <v>0</v>
      </c>
      <c r="BG52">
        <v>870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hidden="1" x14ac:dyDescent="0.25">
      <c r="A53">
        <v>202041012</v>
      </c>
      <c r="B53" t="s">
        <v>766</v>
      </c>
      <c r="C53">
        <v>0</v>
      </c>
      <c r="E53">
        <v>0</v>
      </c>
      <c r="F53" t="s">
        <v>241</v>
      </c>
      <c r="G53">
        <v>0</v>
      </c>
      <c r="H53">
        <v>60</v>
      </c>
      <c r="I53">
        <v>82128</v>
      </c>
      <c r="J53">
        <v>0</v>
      </c>
      <c r="K53">
        <v>0</v>
      </c>
      <c r="L53">
        <v>0</v>
      </c>
      <c r="M53">
        <v>0</v>
      </c>
      <c r="N53" s="88">
        <v>60</v>
      </c>
      <c r="O53">
        <f t="shared" si="0"/>
        <v>0</v>
      </c>
      <c r="P53">
        <v>82128</v>
      </c>
      <c r="Q53">
        <v>1368.8</v>
      </c>
      <c r="R53">
        <v>82128</v>
      </c>
      <c r="S53" t="s">
        <v>242</v>
      </c>
      <c r="T53" s="133">
        <v>41243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 t="s">
        <v>334</v>
      </c>
      <c r="AC53" t="s">
        <v>335</v>
      </c>
      <c r="AD53" t="s">
        <v>334</v>
      </c>
      <c r="AE53">
        <v>6</v>
      </c>
      <c r="AF53" t="s">
        <v>445</v>
      </c>
      <c r="AG53">
        <v>4</v>
      </c>
      <c r="AH53" t="s">
        <v>446</v>
      </c>
      <c r="AI53">
        <v>2</v>
      </c>
      <c r="AJ53" t="s">
        <v>447</v>
      </c>
      <c r="AK53">
        <v>0</v>
      </c>
      <c r="AL53" t="s">
        <v>241</v>
      </c>
      <c r="AO53">
        <v>0</v>
      </c>
      <c r="AP53">
        <v>1368.8</v>
      </c>
      <c r="AQ53">
        <v>1368.8</v>
      </c>
      <c r="AR53">
        <v>9</v>
      </c>
      <c r="AS53">
        <v>16</v>
      </c>
      <c r="AT53" t="s">
        <v>250</v>
      </c>
      <c r="AV53">
        <v>1180</v>
      </c>
      <c r="AW53">
        <v>0</v>
      </c>
      <c r="AX53">
        <v>0</v>
      </c>
      <c r="AY53">
        <v>0</v>
      </c>
      <c r="AZ53">
        <v>0</v>
      </c>
      <c r="BA53">
        <v>890402797</v>
      </c>
      <c r="BB53" t="s">
        <v>742</v>
      </c>
      <c r="BD53" t="s">
        <v>767</v>
      </c>
      <c r="BE53">
        <v>0</v>
      </c>
      <c r="BF53">
        <v>0</v>
      </c>
      <c r="BG53">
        <v>60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hidden="1" x14ac:dyDescent="0.25">
      <c r="A54">
        <v>202040912</v>
      </c>
      <c r="B54" t="s">
        <v>768</v>
      </c>
      <c r="C54">
        <v>0</v>
      </c>
      <c r="E54">
        <v>0</v>
      </c>
      <c r="F54" t="s">
        <v>241</v>
      </c>
      <c r="G54">
        <v>0</v>
      </c>
      <c r="H54">
        <v>476</v>
      </c>
      <c r="I54">
        <v>651548.80000000005</v>
      </c>
      <c r="J54">
        <v>0</v>
      </c>
      <c r="K54">
        <v>0</v>
      </c>
      <c r="L54">
        <v>0</v>
      </c>
      <c r="M54">
        <v>0</v>
      </c>
      <c r="N54" s="88">
        <v>476</v>
      </c>
      <c r="O54">
        <f t="shared" si="0"/>
        <v>0</v>
      </c>
      <c r="P54">
        <v>651548.80000000005</v>
      </c>
      <c r="Q54">
        <v>1368.8</v>
      </c>
      <c r="R54">
        <v>651548.80000000005</v>
      </c>
      <c r="S54" t="s">
        <v>242</v>
      </c>
      <c r="T54" s="133">
        <v>41243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t="s">
        <v>334</v>
      </c>
      <c r="AC54" t="s">
        <v>335</v>
      </c>
      <c r="AD54" t="s">
        <v>334</v>
      </c>
      <c r="AE54">
        <v>6</v>
      </c>
      <c r="AF54" t="s">
        <v>445</v>
      </c>
      <c r="AG54">
        <v>4</v>
      </c>
      <c r="AH54" t="s">
        <v>446</v>
      </c>
      <c r="AI54">
        <v>2</v>
      </c>
      <c r="AJ54" t="s">
        <v>447</v>
      </c>
      <c r="AK54">
        <v>0</v>
      </c>
      <c r="AL54" t="s">
        <v>241</v>
      </c>
      <c r="AO54">
        <v>0</v>
      </c>
      <c r="AP54">
        <v>1368.8</v>
      </c>
      <c r="AQ54">
        <v>1368.8</v>
      </c>
      <c r="AR54">
        <v>9</v>
      </c>
      <c r="AS54">
        <v>16</v>
      </c>
      <c r="AT54" t="s">
        <v>250</v>
      </c>
      <c r="AV54">
        <v>1180</v>
      </c>
      <c r="AW54">
        <v>0</v>
      </c>
      <c r="AX54">
        <v>0</v>
      </c>
      <c r="AY54">
        <v>0</v>
      </c>
      <c r="AZ54">
        <v>0</v>
      </c>
      <c r="BA54">
        <v>890402797</v>
      </c>
      <c r="BB54" t="s">
        <v>742</v>
      </c>
      <c r="BD54" t="s">
        <v>769</v>
      </c>
      <c r="BE54">
        <v>0</v>
      </c>
      <c r="BF54">
        <v>0</v>
      </c>
      <c r="BG54">
        <v>476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hidden="1" x14ac:dyDescent="0.25">
      <c r="A55">
        <v>202041100</v>
      </c>
      <c r="B55" t="s">
        <v>770</v>
      </c>
      <c r="C55">
        <v>0</v>
      </c>
      <c r="E55">
        <v>0</v>
      </c>
      <c r="F55" t="s">
        <v>241</v>
      </c>
      <c r="G55">
        <v>0</v>
      </c>
      <c r="H55">
        <v>10777</v>
      </c>
      <c r="I55">
        <v>4687995</v>
      </c>
      <c r="J55">
        <v>0</v>
      </c>
      <c r="K55">
        <v>0</v>
      </c>
      <c r="L55">
        <v>362</v>
      </c>
      <c r="M55">
        <v>157470</v>
      </c>
      <c r="N55" s="88">
        <v>10415</v>
      </c>
      <c r="O55">
        <f t="shared" si="0"/>
        <v>0</v>
      </c>
      <c r="P55">
        <v>4530525</v>
      </c>
      <c r="Q55">
        <v>435</v>
      </c>
      <c r="R55">
        <v>4530525</v>
      </c>
      <c r="S55" t="s">
        <v>242</v>
      </c>
      <c r="T55" s="133">
        <v>41229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 t="s">
        <v>334</v>
      </c>
      <c r="AC55" t="s">
        <v>335</v>
      </c>
      <c r="AD55" t="s">
        <v>334</v>
      </c>
      <c r="AE55">
        <v>6</v>
      </c>
      <c r="AF55" t="s">
        <v>445</v>
      </c>
      <c r="AG55">
        <v>4</v>
      </c>
      <c r="AH55" t="s">
        <v>446</v>
      </c>
      <c r="AI55">
        <v>2</v>
      </c>
      <c r="AJ55" t="s">
        <v>447</v>
      </c>
      <c r="AK55">
        <v>0</v>
      </c>
      <c r="AL55" t="s">
        <v>241</v>
      </c>
      <c r="AO55">
        <v>202041100</v>
      </c>
      <c r="AP55">
        <v>435</v>
      </c>
      <c r="AQ55">
        <v>435</v>
      </c>
      <c r="AR55">
        <v>9</v>
      </c>
      <c r="AS55">
        <v>16</v>
      </c>
      <c r="AT55" t="s">
        <v>250</v>
      </c>
      <c r="AV55">
        <v>375</v>
      </c>
      <c r="AW55">
        <v>0</v>
      </c>
      <c r="AX55">
        <v>0</v>
      </c>
      <c r="AY55">
        <v>0</v>
      </c>
      <c r="AZ55">
        <v>0</v>
      </c>
      <c r="BA55">
        <v>890402797</v>
      </c>
      <c r="BB55" t="s">
        <v>742</v>
      </c>
      <c r="BE55">
        <v>0</v>
      </c>
      <c r="BF55">
        <v>0</v>
      </c>
      <c r="BG55">
        <v>10415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hidden="1" x14ac:dyDescent="0.25">
      <c r="A56">
        <v>202040631</v>
      </c>
      <c r="B56" t="s">
        <v>771</v>
      </c>
      <c r="C56">
        <v>0</v>
      </c>
      <c r="E56">
        <v>0</v>
      </c>
      <c r="F56" t="s">
        <v>241</v>
      </c>
      <c r="G56">
        <v>0</v>
      </c>
      <c r="H56">
        <v>162</v>
      </c>
      <c r="I56">
        <v>44161.2</v>
      </c>
      <c r="J56">
        <v>0</v>
      </c>
      <c r="K56">
        <v>0</v>
      </c>
      <c r="L56">
        <v>0</v>
      </c>
      <c r="M56">
        <v>0</v>
      </c>
      <c r="N56" s="88">
        <v>162</v>
      </c>
      <c r="O56">
        <f t="shared" si="0"/>
        <v>0</v>
      </c>
      <c r="P56">
        <v>44161.2</v>
      </c>
      <c r="Q56">
        <v>272.60000000000002</v>
      </c>
      <c r="R56">
        <v>44161.2</v>
      </c>
      <c r="S56" t="s">
        <v>242</v>
      </c>
      <c r="T56" s="133">
        <v>41243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 t="s">
        <v>334</v>
      </c>
      <c r="AC56" t="s">
        <v>335</v>
      </c>
      <c r="AD56" t="s">
        <v>334</v>
      </c>
      <c r="AE56">
        <v>6</v>
      </c>
      <c r="AF56" t="s">
        <v>445</v>
      </c>
      <c r="AG56">
        <v>4</v>
      </c>
      <c r="AH56" t="s">
        <v>446</v>
      </c>
      <c r="AI56">
        <v>2</v>
      </c>
      <c r="AJ56" t="s">
        <v>447</v>
      </c>
      <c r="AK56">
        <v>0</v>
      </c>
      <c r="AL56" t="s">
        <v>241</v>
      </c>
      <c r="AO56">
        <v>202040631</v>
      </c>
      <c r="AP56">
        <v>272.60000000000002</v>
      </c>
      <c r="AQ56">
        <v>272.60000000000002</v>
      </c>
      <c r="AR56">
        <v>9</v>
      </c>
      <c r="AS56">
        <v>16</v>
      </c>
      <c r="AT56" t="s">
        <v>250</v>
      </c>
      <c r="AV56">
        <v>235</v>
      </c>
      <c r="AW56">
        <v>0</v>
      </c>
      <c r="AX56">
        <v>0</v>
      </c>
      <c r="AY56">
        <v>0</v>
      </c>
      <c r="AZ56">
        <v>0</v>
      </c>
      <c r="BA56">
        <v>890402797</v>
      </c>
      <c r="BB56" t="s">
        <v>742</v>
      </c>
      <c r="BE56">
        <v>0</v>
      </c>
      <c r="BF56">
        <v>0</v>
      </c>
      <c r="BG56">
        <v>162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hidden="1" x14ac:dyDescent="0.25">
      <c r="A57">
        <v>202040613</v>
      </c>
      <c r="B57" t="s">
        <v>772</v>
      </c>
      <c r="C57">
        <v>0</v>
      </c>
      <c r="E57">
        <v>0</v>
      </c>
      <c r="F57" t="s">
        <v>241</v>
      </c>
      <c r="G57">
        <v>0</v>
      </c>
      <c r="H57">
        <v>97910</v>
      </c>
      <c r="I57">
        <v>26349539.199999999</v>
      </c>
      <c r="J57">
        <v>0</v>
      </c>
      <c r="K57">
        <v>0</v>
      </c>
      <c r="L57">
        <v>14705</v>
      </c>
      <c r="M57">
        <v>3957409.6</v>
      </c>
      <c r="N57" s="88">
        <v>83205</v>
      </c>
      <c r="O57">
        <f t="shared" si="0"/>
        <v>0</v>
      </c>
      <c r="P57">
        <v>22392129.600000001</v>
      </c>
      <c r="Q57">
        <v>269.12</v>
      </c>
      <c r="R57">
        <v>22392129.600000001</v>
      </c>
      <c r="S57" t="s">
        <v>242</v>
      </c>
      <c r="T57" s="133">
        <v>41243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 t="s">
        <v>334</v>
      </c>
      <c r="AC57" t="s">
        <v>335</v>
      </c>
      <c r="AD57" t="s">
        <v>334</v>
      </c>
      <c r="AE57">
        <v>6</v>
      </c>
      <c r="AF57" t="s">
        <v>445</v>
      </c>
      <c r="AG57">
        <v>4</v>
      </c>
      <c r="AH57" t="s">
        <v>446</v>
      </c>
      <c r="AI57">
        <v>2</v>
      </c>
      <c r="AJ57" t="s">
        <v>447</v>
      </c>
      <c r="AK57">
        <v>0</v>
      </c>
      <c r="AL57" t="s">
        <v>241</v>
      </c>
      <c r="AO57">
        <v>0</v>
      </c>
      <c r="AP57">
        <v>272.60000000000002</v>
      </c>
      <c r="AQ57">
        <v>269.12</v>
      </c>
      <c r="AR57">
        <v>9</v>
      </c>
      <c r="AS57">
        <v>16</v>
      </c>
      <c r="AT57" t="s">
        <v>250</v>
      </c>
      <c r="AV57">
        <v>235</v>
      </c>
      <c r="AW57">
        <v>0</v>
      </c>
      <c r="AX57">
        <v>0</v>
      </c>
      <c r="AY57">
        <v>0</v>
      </c>
      <c r="AZ57">
        <v>0</v>
      </c>
      <c r="BA57">
        <v>890402797</v>
      </c>
      <c r="BB57" t="s">
        <v>742</v>
      </c>
      <c r="BD57" t="s">
        <v>773</v>
      </c>
      <c r="BE57">
        <v>0</v>
      </c>
      <c r="BF57">
        <v>0</v>
      </c>
      <c r="BG57">
        <v>83205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hidden="1" x14ac:dyDescent="0.25">
      <c r="A58">
        <v>202040623</v>
      </c>
      <c r="B58" t="s">
        <v>774</v>
      </c>
      <c r="C58">
        <v>0</v>
      </c>
      <c r="E58">
        <v>0</v>
      </c>
      <c r="F58" t="s">
        <v>241</v>
      </c>
      <c r="G58">
        <v>0</v>
      </c>
      <c r="H58">
        <v>3344</v>
      </c>
      <c r="I58">
        <v>911574.4</v>
      </c>
      <c r="J58">
        <v>0</v>
      </c>
      <c r="K58">
        <v>0</v>
      </c>
      <c r="L58">
        <v>0</v>
      </c>
      <c r="M58">
        <v>0</v>
      </c>
      <c r="N58" s="88">
        <v>3344</v>
      </c>
      <c r="O58">
        <f t="shared" si="0"/>
        <v>0</v>
      </c>
      <c r="P58">
        <v>911574.4</v>
      </c>
      <c r="Q58">
        <v>272.60000000000002</v>
      </c>
      <c r="R58">
        <v>911574.4</v>
      </c>
      <c r="S58" t="s">
        <v>242</v>
      </c>
      <c r="T58" s="133">
        <v>41269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 t="s">
        <v>334</v>
      </c>
      <c r="AC58" t="s">
        <v>335</v>
      </c>
      <c r="AD58" t="s">
        <v>334</v>
      </c>
      <c r="AE58">
        <v>6</v>
      </c>
      <c r="AF58" t="s">
        <v>445</v>
      </c>
      <c r="AG58">
        <v>4</v>
      </c>
      <c r="AH58" t="s">
        <v>446</v>
      </c>
      <c r="AI58">
        <v>2</v>
      </c>
      <c r="AJ58" t="s">
        <v>447</v>
      </c>
      <c r="AK58">
        <v>0</v>
      </c>
      <c r="AL58" t="s">
        <v>241</v>
      </c>
      <c r="AO58">
        <v>202040623</v>
      </c>
      <c r="AP58">
        <v>272.60000000000002</v>
      </c>
      <c r="AQ58">
        <v>272.60000000000002</v>
      </c>
      <c r="AR58">
        <v>9</v>
      </c>
      <c r="AS58">
        <v>16</v>
      </c>
      <c r="AT58" t="s">
        <v>250</v>
      </c>
      <c r="AV58">
        <v>310</v>
      </c>
      <c r="AW58">
        <v>0</v>
      </c>
      <c r="AX58">
        <v>0</v>
      </c>
      <c r="AY58">
        <v>0</v>
      </c>
      <c r="AZ58">
        <v>0</v>
      </c>
      <c r="BA58">
        <v>890402797</v>
      </c>
      <c r="BB58" t="s">
        <v>742</v>
      </c>
      <c r="BD58" t="s">
        <v>775</v>
      </c>
      <c r="BE58">
        <v>0</v>
      </c>
      <c r="BF58">
        <v>0</v>
      </c>
      <c r="BG58">
        <v>3344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hidden="1" x14ac:dyDescent="0.25">
      <c r="A59">
        <v>202040521</v>
      </c>
      <c r="B59" t="s">
        <v>776</v>
      </c>
      <c r="C59">
        <v>0</v>
      </c>
      <c r="E59">
        <v>0</v>
      </c>
      <c r="F59" t="s">
        <v>241</v>
      </c>
      <c r="G59">
        <v>0</v>
      </c>
      <c r="H59">
        <v>38760</v>
      </c>
      <c r="I59">
        <v>13938096</v>
      </c>
      <c r="J59">
        <v>0</v>
      </c>
      <c r="K59">
        <v>0</v>
      </c>
      <c r="L59">
        <v>0</v>
      </c>
      <c r="M59">
        <v>0</v>
      </c>
      <c r="N59" s="88">
        <v>38760</v>
      </c>
      <c r="O59">
        <f t="shared" si="0"/>
        <v>0</v>
      </c>
      <c r="P59">
        <v>13938096</v>
      </c>
      <c r="Q59">
        <v>359.6</v>
      </c>
      <c r="R59">
        <v>13938096</v>
      </c>
      <c r="S59" t="s">
        <v>242</v>
      </c>
      <c r="T59" s="133">
        <v>41243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 t="s">
        <v>334</v>
      </c>
      <c r="AC59" t="s">
        <v>335</v>
      </c>
      <c r="AD59" t="s">
        <v>334</v>
      </c>
      <c r="AE59">
        <v>6</v>
      </c>
      <c r="AF59" t="s">
        <v>445</v>
      </c>
      <c r="AG59">
        <v>4</v>
      </c>
      <c r="AH59" t="s">
        <v>446</v>
      </c>
      <c r="AI59">
        <v>2</v>
      </c>
      <c r="AJ59" t="s">
        <v>447</v>
      </c>
      <c r="AK59">
        <v>0</v>
      </c>
      <c r="AL59" t="s">
        <v>241</v>
      </c>
      <c r="AO59">
        <v>0</v>
      </c>
      <c r="AP59">
        <v>359.6</v>
      </c>
      <c r="AQ59">
        <v>359.6</v>
      </c>
      <c r="AR59">
        <v>9</v>
      </c>
      <c r="AS59">
        <v>16</v>
      </c>
      <c r="AT59" t="s">
        <v>250</v>
      </c>
      <c r="AV59">
        <v>310</v>
      </c>
      <c r="AW59">
        <v>0</v>
      </c>
      <c r="AX59">
        <v>0</v>
      </c>
      <c r="AY59">
        <v>0</v>
      </c>
      <c r="AZ59">
        <v>0</v>
      </c>
      <c r="BA59">
        <v>890402797</v>
      </c>
      <c r="BB59" t="s">
        <v>742</v>
      </c>
      <c r="BD59" t="s">
        <v>776</v>
      </c>
      <c r="BE59">
        <v>0</v>
      </c>
      <c r="BF59">
        <v>0</v>
      </c>
      <c r="BG59">
        <v>38760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hidden="1" x14ac:dyDescent="0.25">
      <c r="A60">
        <v>202040511</v>
      </c>
      <c r="B60" t="s">
        <v>777</v>
      </c>
      <c r="C60">
        <v>0</v>
      </c>
      <c r="E60">
        <v>0</v>
      </c>
      <c r="F60" t="s">
        <v>241</v>
      </c>
      <c r="G60">
        <v>0</v>
      </c>
      <c r="H60">
        <v>2639</v>
      </c>
      <c r="I60">
        <v>825004.18</v>
      </c>
      <c r="J60">
        <v>0</v>
      </c>
      <c r="K60">
        <v>0</v>
      </c>
      <c r="L60">
        <v>0</v>
      </c>
      <c r="M60">
        <v>0</v>
      </c>
      <c r="N60" s="88">
        <v>2639</v>
      </c>
      <c r="O60">
        <f t="shared" si="0"/>
        <v>0</v>
      </c>
      <c r="P60">
        <v>825004.18</v>
      </c>
      <c r="Q60">
        <v>312.62</v>
      </c>
      <c r="R60">
        <v>825004.18</v>
      </c>
      <c r="S60" t="s">
        <v>242</v>
      </c>
      <c r="T60" s="133">
        <v>41243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 t="s">
        <v>334</v>
      </c>
      <c r="AC60" t="s">
        <v>335</v>
      </c>
      <c r="AD60" t="s">
        <v>334</v>
      </c>
      <c r="AE60">
        <v>6</v>
      </c>
      <c r="AF60" t="s">
        <v>445</v>
      </c>
      <c r="AG60">
        <v>4</v>
      </c>
      <c r="AH60" t="s">
        <v>446</v>
      </c>
      <c r="AI60">
        <v>2</v>
      </c>
      <c r="AJ60" t="s">
        <v>447</v>
      </c>
      <c r="AK60">
        <v>0</v>
      </c>
      <c r="AL60" t="s">
        <v>241</v>
      </c>
      <c r="AO60">
        <v>202040511</v>
      </c>
      <c r="AP60">
        <v>359.6</v>
      </c>
      <c r="AQ60">
        <v>312.62</v>
      </c>
      <c r="AR60">
        <v>9</v>
      </c>
      <c r="AS60">
        <v>16</v>
      </c>
      <c r="AT60" t="s">
        <v>250</v>
      </c>
      <c r="AV60">
        <v>310</v>
      </c>
      <c r="AW60">
        <v>0</v>
      </c>
      <c r="AX60">
        <v>0</v>
      </c>
      <c r="AY60">
        <v>0</v>
      </c>
      <c r="AZ60">
        <v>0</v>
      </c>
      <c r="BA60">
        <v>890402797</v>
      </c>
      <c r="BB60" t="s">
        <v>742</v>
      </c>
      <c r="BD60" t="s">
        <v>777</v>
      </c>
      <c r="BE60">
        <v>0</v>
      </c>
      <c r="BF60">
        <v>0</v>
      </c>
      <c r="BG60">
        <v>2639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hidden="1" x14ac:dyDescent="0.25">
      <c r="A61">
        <v>202040211</v>
      </c>
      <c r="B61" t="s">
        <v>778</v>
      </c>
      <c r="C61">
        <v>0</v>
      </c>
      <c r="E61">
        <v>0</v>
      </c>
      <c r="F61" t="s">
        <v>241</v>
      </c>
      <c r="G61">
        <v>0</v>
      </c>
      <c r="H61">
        <v>45600</v>
      </c>
      <c r="I61">
        <v>16397760</v>
      </c>
      <c r="J61">
        <v>0</v>
      </c>
      <c r="K61">
        <v>0</v>
      </c>
      <c r="L61">
        <v>0</v>
      </c>
      <c r="M61">
        <v>0</v>
      </c>
      <c r="N61" s="88">
        <v>45600</v>
      </c>
      <c r="O61">
        <f t="shared" si="0"/>
        <v>0</v>
      </c>
      <c r="P61">
        <v>16397760</v>
      </c>
      <c r="Q61">
        <v>359.6</v>
      </c>
      <c r="R61">
        <v>16397760</v>
      </c>
      <c r="S61" t="s">
        <v>242</v>
      </c>
      <c r="T61" s="133">
        <v>41243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 t="s">
        <v>334</v>
      </c>
      <c r="AC61" t="s">
        <v>335</v>
      </c>
      <c r="AD61" t="s">
        <v>334</v>
      </c>
      <c r="AE61">
        <v>6</v>
      </c>
      <c r="AF61" t="s">
        <v>445</v>
      </c>
      <c r="AG61">
        <v>4</v>
      </c>
      <c r="AH61" t="s">
        <v>446</v>
      </c>
      <c r="AI61">
        <v>2</v>
      </c>
      <c r="AJ61" t="s">
        <v>447</v>
      </c>
      <c r="AK61">
        <v>0</v>
      </c>
      <c r="AL61" t="s">
        <v>241</v>
      </c>
      <c r="AO61">
        <v>0</v>
      </c>
      <c r="AP61">
        <v>359.6</v>
      </c>
      <c r="AQ61">
        <v>359.6</v>
      </c>
      <c r="AR61">
        <v>9</v>
      </c>
      <c r="AS61">
        <v>16</v>
      </c>
      <c r="AT61" t="s">
        <v>250</v>
      </c>
      <c r="AV61">
        <v>310</v>
      </c>
      <c r="AW61">
        <v>0</v>
      </c>
      <c r="AX61">
        <v>0</v>
      </c>
      <c r="AY61">
        <v>0</v>
      </c>
      <c r="AZ61">
        <v>0</v>
      </c>
      <c r="BA61">
        <v>890402797</v>
      </c>
      <c r="BB61" t="s">
        <v>742</v>
      </c>
      <c r="BD61" t="s">
        <v>778</v>
      </c>
      <c r="BE61">
        <v>0</v>
      </c>
      <c r="BF61">
        <v>0</v>
      </c>
      <c r="BG61">
        <v>45600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hidden="1" x14ac:dyDescent="0.25">
      <c r="A62">
        <v>202040711</v>
      </c>
      <c r="B62" t="s">
        <v>779</v>
      </c>
      <c r="C62">
        <v>0</v>
      </c>
      <c r="E62">
        <v>0</v>
      </c>
      <c r="F62" t="s">
        <v>241</v>
      </c>
      <c r="G62">
        <v>0</v>
      </c>
      <c r="H62">
        <v>1948</v>
      </c>
      <c r="I62">
        <v>608983.76</v>
      </c>
      <c r="J62">
        <v>0</v>
      </c>
      <c r="K62">
        <v>0</v>
      </c>
      <c r="L62">
        <v>0</v>
      </c>
      <c r="M62">
        <v>0</v>
      </c>
      <c r="N62" s="88">
        <v>1948</v>
      </c>
      <c r="O62">
        <f t="shared" si="0"/>
        <v>0</v>
      </c>
      <c r="P62">
        <v>608983.76</v>
      </c>
      <c r="Q62">
        <v>312.62</v>
      </c>
      <c r="R62">
        <v>608983.76</v>
      </c>
      <c r="S62" t="s">
        <v>242</v>
      </c>
      <c r="T62" s="133">
        <v>41243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 t="s">
        <v>334</v>
      </c>
      <c r="AC62" t="s">
        <v>335</v>
      </c>
      <c r="AD62" t="s">
        <v>334</v>
      </c>
      <c r="AE62">
        <v>6</v>
      </c>
      <c r="AF62" t="s">
        <v>445</v>
      </c>
      <c r="AG62">
        <v>4</v>
      </c>
      <c r="AH62" t="s">
        <v>446</v>
      </c>
      <c r="AI62">
        <v>2</v>
      </c>
      <c r="AJ62" t="s">
        <v>447</v>
      </c>
      <c r="AK62">
        <v>0</v>
      </c>
      <c r="AL62" t="s">
        <v>241</v>
      </c>
      <c r="AO62">
        <v>202040711</v>
      </c>
      <c r="AP62">
        <v>359.6</v>
      </c>
      <c r="AQ62">
        <v>312.62</v>
      </c>
      <c r="AR62">
        <v>9</v>
      </c>
      <c r="AS62">
        <v>16</v>
      </c>
      <c r="AT62" t="s">
        <v>250</v>
      </c>
      <c r="AV62">
        <v>310</v>
      </c>
      <c r="AW62">
        <v>0</v>
      </c>
      <c r="AX62">
        <v>0</v>
      </c>
      <c r="AY62">
        <v>0</v>
      </c>
      <c r="AZ62">
        <v>0</v>
      </c>
      <c r="BA62">
        <v>890402797</v>
      </c>
      <c r="BB62" t="s">
        <v>742</v>
      </c>
      <c r="BD62" t="s">
        <v>779</v>
      </c>
      <c r="BE62">
        <v>0</v>
      </c>
      <c r="BF62">
        <v>0</v>
      </c>
      <c r="BG62">
        <v>1948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hidden="1" x14ac:dyDescent="0.25">
      <c r="A63">
        <v>202040331</v>
      </c>
      <c r="B63" t="s">
        <v>780</v>
      </c>
      <c r="C63">
        <v>0</v>
      </c>
      <c r="E63">
        <v>0</v>
      </c>
      <c r="F63" t="s">
        <v>241</v>
      </c>
      <c r="G63">
        <v>0</v>
      </c>
      <c r="H63">
        <v>18408</v>
      </c>
      <c r="I63">
        <v>6619516.7999999998</v>
      </c>
      <c r="J63">
        <v>0</v>
      </c>
      <c r="K63">
        <v>0</v>
      </c>
      <c r="L63">
        <v>0</v>
      </c>
      <c r="M63">
        <v>0</v>
      </c>
      <c r="N63" s="88">
        <v>18408</v>
      </c>
      <c r="O63">
        <f t="shared" si="0"/>
        <v>0</v>
      </c>
      <c r="P63">
        <v>6619516.7999999998</v>
      </c>
      <c r="Q63">
        <v>359.6</v>
      </c>
      <c r="R63">
        <v>6619516.7999999998</v>
      </c>
      <c r="S63" t="s">
        <v>242</v>
      </c>
      <c r="T63" s="133">
        <v>41243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 t="s">
        <v>334</v>
      </c>
      <c r="AC63" t="s">
        <v>335</v>
      </c>
      <c r="AD63" t="s">
        <v>334</v>
      </c>
      <c r="AE63">
        <v>6</v>
      </c>
      <c r="AF63" t="s">
        <v>445</v>
      </c>
      <c r="AG63">
        <v>4</v>
      </c>
      <c r="AH63" t="s">
        <v>446</v>
      </c>
      <c r="AI63">
        <v>2</v>
      </c>
      <c r="AJ63" t="s">
        <v>447</v>
      </c>
      <c r="AK63">
        <v>0</v>
      </c>
      <c r="AL63" t="s">
        <v>241</v>
      </c>
      <c r="AO63">
        <v>0</v>
      </c>
      <c r="AP63">
        <v>359.6</v>
      </c>
      <c r="AQ63">
        <v>359.6</v>
      </c>
      <c r="AR63">
        <v>9</v>
      </c>
      <c r="AS63">
        <v>16</v>
      </c>
      <c r="AT63" t="s">
        <v>250</v>
      </c>
      <c r="AV63">
        <v>310</v>
      </c>
      <c r="AW63">
        <v>0</v>
      </c>
      <c r="AX63">
        <v>0</v>
      </c>
      <c r="AY63">
        <v>0</v>
      </c>
      <c r="AZ63">
        <v>0</v>
      </c>
      <c r="BA63">
        <v>890402797</v>
      </c>
      <c r="BB63" t="s">
        <v>742</v>
      </c>
      <c r="BD63" t="s">
        <v>780</v>
      </c>
      <c r="BE63">
        <v>0</v>
      </c>
      <c r="BF63">
        <v>0</v>
      </c>
      <c r="BG63">
        <v>18408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hidden="1" x14ac:dyDescent="0.25">
      <c r="A64">
        <v>202040121</v>
      </c>
      <c r="B64" t="s">
        <v>781</v>
      </c>
      <c r="C64">
        <v>0</v>
      </c>
      <c r="E64">
        <v>0</v>
      </c>
      <c r="F64" t="s">
        <v>241</v>
      </c>
      <c r="G64">
        <v>0</v>
      </c>
      <c r="H64">
        <v>18464</v>
      </c>
      <c r="I64">
        <v>6639654.4000000004</v>
      </c>
      <c r="J64">
        <v>0</v>
      </c>
      <c r="K64">
        <v>0</v>
      </c>
      <c r="L64">
        <v>0</v>
      </c>
      <c r="M64">
        <v>0</v>
      </c>
      <c r="N64" s="88">
        <v>18464</v>
      </c>
      <c r="O64">
        <f t="shared" si="0"/>
        <v>0</v>
      </c>
      <c r="P64">
        <v>6639654.4000000004</v>
      </c>
      <c r="Q64">
        <v>359.6</v>
      </c>
      <c r="R64">
        <v>6639654.4000000004</v>
      </c>
      <c r="S64" t="s">
        <v>242</v>
      </c>
      <c r="T64" s="133">
        <v>41243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 t="s">
        <v>334</v>
      </c>
      <c r="AC64" t="s">
        <v>335</v>
      </c>
      <c r="AD64" t="s">
        <v>334</v>
      </c>
      <c r="AE64">
        <v>6</v>
      </c>
      <c r="AF64" t="s">
        <v>445</v>
      </c>
      <c r="AG64">
        <v>4</v>
      </c>
      <c r="AH64" t="s">
        <v>446</v>
      </c>
      <c r="AI64">
        <v>2</v>
      </c>
      <c r="AJ64" t="s">
        <v>447</v>
      </c>
      <c r="AK64">
        <v>0</v>
      </c>
      <c r="AL64" t="s">
        <v>241</v>
      </c>
      <c r="AO64">
        <v>0</v>
      </c>
      <c r="AP64">
        <v>359.6</v>
      </c>
      <c r="AQ64">
        <v>359.6</v>
      </c>
      <c r="AR64">
        <v>9</v>
      </c>
      <c r="AS64">
        <v>16</v>
      </c>
      <c r="AT64" t="s">
        <v>250</v>
      </c>
      <c r="AV64">
        <v>310</v>
      </c>
      <c r="AW64">
        <v>0</v>
      </c>
      <c r="AX64">
        <v>0</v>
      </c>
      <c r="AY64">
        <v>0</v>
      </c>
      <c r="AZ64">
        <v>0</v>
      </c>
      <c r="BA64">
        <v>890402797</v>
      </c>
      <c r="BB64" t="s">
        <v>742</v>
      </c>
      <c r="BD64" t="s">
        <v>781</v>
      </c>
      <c r="BE64">
        <v>0</v>
      </c>
      <c r="BF64">
        <v>0</v>
      </c>
      <c r="BG64">
        <v>18464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hidden="1" x14ac:dyDescent="0.25">
      <c r="A65">
        <v>202040141</v>
      </c>
      <c r="B65" t="s">
        <v>782</v>
      </c>
      <c r="C65">
        <v>0</v>
      </c>
      <c r="E65">
        <v>0</v>
      </c>
      <c r="F65" t="s">
        <v>241</v>
      </c>
      <c r="G65">
        <v>0</v>
      </c>
      <c r="H65">
        <v>5672</v>
      </c>
      <c r="I65">
        <v>2039651.2</v>
      </c>
      <c r="J65">
        <v>0</v>
      </c>
      <c r="K65">
        <v>0</v>
      </c>
      <c r="L65">
        <v>0</v>
      </c>
      <c r="M65">
        <v>0</v>
      </c>
      <c r="N65" s="88">
        <v>5672</v>
      </c>
      <c r="O65">
        <f t="shared" si="0"/>
        <v>0</v>
      </c>
      <c r="P65">
        <v>2039651.2</v>
      </c>
      <c r="Q65">
        <v>359.6</v>
      </c>
      <c r="R65">
        <v>2039651.2</v>
      </c>
      <c r="S65" t="s">
        <v>242</v>
      </c>
      <c r="T65" s="133">
        <v>41243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 t="s">
        <v>334</v>
      </c>
      <c r="AC65" t="s">
        <v>335</v>
      </c>
      <c r="AD65" t="s">
        <v>334</v>
      </c>
      <c r="AE65">
        <v>6</v>
      </c>
      <c r="AF65" t="s">
        <v>445</v>
      </c>
      <c r="AG65">
        <v>4</v>
      </c>
      <c r="AH65" t="s">
        <v>446</v>
      </c>
      <c r="AI65">
        <v>2</v>
      </c>
      <c r="AJ65" t="s">
        <v>447</v>
      </c>
      <c r="AK65">
        <v>0</v>
      </c>
      <c r="AL65" t="s">
        <v>241</v>
      </c>
      <c r="AO65">
        <v>0</v>
      </c>
      <c r="AP65">
        <v>359.6</v>
      </c>
      <c r="AQ65">
        <v>359.6</v>
      </c>
      <c r="AR65">
        <v>9</v>
      </c>
      <c r="AS65">
        <v>16</v>
      </c>
      <c r="AT65" t="s">
        <v>250</v>
      </c>
      <c r="AV65">
        <v>310</v>
      </c>
      <c r="AW65">
        <v>0</v>
      </c>
      <c r="AX65">
        <v>0</v>
      </c>
      <c r="AY65">
        <v>0</v>
      </c>
      <c r="AZ65">
        <v>0</v>
      </c>
      <c r="BA65">
        <v>890402797</v>
      </c>
      <c r="BB65" t="s">
        <v>742</v>
      </c>
      <c r="BD65" t="s">
        <v>782</v>
      </c>
      <c r="BE65">
        <v>0</v>
      </c>
      <c r="BF65">
        <v>0</v>
      </c>
      <c r="BG65">
        <v>5672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hidden="1" x14ac:dyDescent="0.25">
      <c r="A66">
        <v>202040131</v>
      </c>
      <c r="B66" t="s">
        <v>783</v>
      </c>
      <c r="C66">
        <v>0</v>
      </c>
      <c r="E66">
        <v>0</v>
      </c>
      <c r="F66" t="s">
        <v>241</v>
      </c>
      <c r="G66">
        <v>0</v>
      </c>
      <c r="H66">
        <v>3736</v>
      </c>
      <c r="I66">
        <v>1167948.32</v>
      </c>
      <c r="J66">
        <v>0</v>
      </c>
      <c r="K66">
        <v>0</v>
      </c>
      <c r="L66">
        <v>0</v>
      </c>
      <c r="M66">
        <v>0</v>
      </c>
      <c r="N66" s="88">
        <v>3736</v>
      </c>
      <c r="O66">
        <f t="shared" si="0"/>
        <v>0</v>
      </c>
      <c r="P66">
        <v>1167948.32</v>
      </c>
      <c r="Q66">
        <v>312.62</v>
      </c>
      <c r="R66">
        <v>1167948.32</v>
      </c>
      <c r="S66" t="s">
        <v>242</v>
      </c>
      <c r="T66" s="133">
        <v>41243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 t="s">
        <v>334</v>
      </c>
      <c r="AC66" t="s">
        <v>335</v>
      </c>
      <c r="AD66" t="s">
        <v>334</v>
      </c>
      <c r="AE66">
        <v>6</v>
      </c>
      <c r="AF66" t="s">
        <v>445</v>
      </c>
      <c r="AG66">
        <v>4</v>
      </c>
      <c r="AH66" t="s">
        <v>446</v>
      </c>
      <c r="AI66">
        <v>2</v>
      </c>
      <c r="AJ66" t="s">
        <v>447</v>
      </c>
      <c r="AK66">
        <v>0</v>
      </c>
      <c r="AL66" t="s">
        <v>241</v>
      </c>
      <c r="AO66">
        <v>0</v>
      </c>
      <c r="AP66">
        <v>359.6</v>
      </c>
      <c r="AQ66">
        <v>312.62</v>
      </c>
      <c r="AR66">
        <v>9</v>
      </c>
      <c r="AS66">
        <v>16</v>
      </c>
      <c r="AT66" t="s">
        <v>250</v>
      </c>
      <c r="AV66">
        <v>310</v>
      </c>
      <c r="AW66">
        <v>0</v>
      </c>
      <c r="AX66">
        <v>0</v>
      </c>
      <c r="AY66">
        <v>0</v>
      </c>
      <c r="AZ66">
        <v>0</v>
      </c>
      <c r="BA66">
        <v>890402797</v>
      </c>
      <c r="BB66" t="s">
        <v>742</v>
      </c>
      <c r="BD66" t="s">
        <v>783</v>
      </c>
      <c r="BE66">
        <v>0</v>
      </c>
      <c r="BF66">
        <v>0</v>
      </c>
      <c r="BG66">
        <v>3736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hidden="1" x14ac:dyDescent="0.25">
      <c r="A67">
        <v>202040111</v>
      </c>
      <c r="B67" t="s">
        <v>784</v>
      </c>
      <c r="C67">
        <v>0</v>
      </c>
      <c r="E67">
        <v>0</v>
      </c>
      <c r="F67" t="s">
        <v>241</v>
      </c>
      <c r="G67">
        <v>0</v>
      </c>
      <c r="H67">
        <v>7709</v>
      </c>
      <c r="I67">
        <v>2409987.58</v>
      </c>
      <c r="J67">
        <v>0</v>
      </c>
      <c r="K67">
        <v>0</v>
      </c>
      <c r="L67">
        <v>0</v>
      </c>
      <c r="M67">
        <v>0</v>
      </c>
      <c r="N67" s="88">
        <v>7709</v>
      </c>
      <c r="O67">
        <f t="shared" si="0"/>
        <v>0</v>
      </c>
      <c r="P67">
        <v>2409987.58</v>
      </c>
      <c r="Q67">
        <v>312.62</v>
      </c>
      <c r="R67">
        <v>2409987.58</v>
      </c>
      <c r="S67" t="s">
        <v>242</v>
      </c>
      <c r="T67" s="133">
        <v>41243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 t="s">
        <v>334</v>
      </c>
      <c r="AC67" t="s">
        <v>335</v>
      </c>
      <c r="AD67" t="s">
        <v>334</v>
      </c>
      <c r="AE67">
        <v>6</v>
      </c>
      <c r="AF67" t="s">
        <v>445</v>
      </c>
      <c r="AG67">
        <v>4</v>
      </c>
      <c r="AH67" t="s">
        <v>446</v>
      </c>
      <c r="AI67">
        <v>2</v>
      </c>
      <c r="AJ67" t="s">
        <v>447</v>
      </c>
      <c r="AK67">
        <v>0</v>
      </c>
      <c r="AL67" t="s">
        <v>241</v>
      </c>
      <c r="AO67">
        <v>202040111</v>
      </c>
      <c r="AP67">
        <v>359.6</v>
      </c>
      <c r="AQ67">
        <v>312.62</v>
      </c>
      <c r="AR67">
        <v>9</v>
      </c>
      <c r="AS67">
        <v>16</v>
      </c>
      <c r="AT67" t="s">
        <v>250</v>
      </c>
      <c r="AV67">
        <v>310</v>
      </c>
      <c r="AW67">
        <v>0</v>
      </c>
      <c r="AX67">
        <v>0</v>
      </c>
      <c r="AY67">
        <v>0</v>
      </c>
      <c r="AZ67">
        <v>0</v>
      </c>
      <c r="BA67">
        <v>890402797</v>
      </c>
      <c r="BB67" t="s">
        <v>742</v>
      </c>
      <c r="BD67" t="s">
        <v>785</v>
      </c>
      <c r="BE67">
        <v>0</v>
      </c>
      <c r="BF67">
        <v>0</v>
      </c>
      <c r="BG67">
        <v>7709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hidden="1" x14ac:dyDescent="0.25">
      <c r="A68">
        <v>202040421</v>
      </c>
      <c r="B68" t="s">
        <v>786</v>
      </c>
      <c r="C68">
        <v>0</v>
      </c>
      <c r="E68">
        <v>0</v>
      </c>
      <c r="F68" t="s">
        <v>241</v>
      </c>
      <c r="G68">
        <v>0</v>
      </c>
      <c r="H68">
        <v>5840</v>
      </c>
      <c r="I68">
        <v>2100064</v>
      </c>
      <c r="J68">
        <v>0</v>
      </c>
      <c r="K68">
        <v>0</v>
      </c>
      <c r="L68">
        <v>1300</v>
      </c>
      <c r="M68">
        <v>467480</v>
      </c>
      <c r="N68" s="88">
        <v>4540</v>
      </c>
      <c r="O68">
        <f t="shared" si="0"/>
        <v>0</v>
      </c>
      <c r="P68">
        <v>1632584</v>
      </c>
      <c r="Q68">
        <v>359.6</v>
      </c>
      <c r="R68">
        <v>1632584</v>
      </c>
      <c r="S68" t="s">
        <v>242</v>
      </c>
      <c r="T68" s="133">
        <v>41243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 t="s">
        <v>334</v>
      </c>
      <c r="AC68" t="s">
        <v>335</v>
      </c>
      <c r="AD68" t="s">
        <v>334</v>
      </c>
      <c r="AE68">
        <v>6</v>
      </c>
      <c r="AF68" t="s">
        <v>445</v>
      </c>
      <c r="AG68">
        <v>4</v>
      </c>
      <c r="AH68" t="s">
        <v>446</v>
      </c>
      <c r="AI68">
        <v>2</v>
      </c>
      <c r="AJ68" t="s">
        <v>447</v>
      </c>
      <c r="AK68">
        <v>0</v>
      </c>
      <c r="AL68" t="s">
        <v>241</v>
      </c>
      <c r="AO68">
        <v>0</v>
      </c>
      <c r="AP68">
        <v>359.6</v>
      </c>
      <c r="AQ68">
        <v>359.6</v>
      </c>
      <c r="AR68">
        <v>9</v>
      </c>
      <c r="AS68">
        <v>16</v>
      </c>
      <c r="AT68" t="s">
        <v>250</v>
      </c>
      <c r="AV68">
        <v>310</v>
      </c>
      <c r="AW68">
        <v>0</v>
      </c>
      <c r="AX68">
        <v>0</v>
      </c>
      <c r="AY68">
        <v>0</v>
      </c>
      <c r="AZ68">
        <v>0</v>
      </c>
      <c r="BA68">
        <v>890402797</v>
      </c>
      <c r="BB68" t="s">
        <v>742</v>
      </c>
      <c r="BD68" t="s">
        <v>786</v>
      </c>
      <c r="BE68">
        <v>0</v>
      </c>
      <c r="BF68">
        <v>0</v>
      </c>
      <c r="BG68">
        <v>4540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hidden="1" x14ac:dyDescent="0.25">
      <c r="A69">
        <v>202040212</v>
      </c>
      <c r="B69" t="s">
        <v>787</v>
      </c>
      <c r="C69">
        <v>0</v>
      </c>
      <c r="E69">
        <v>0</v>
      </c>
      <c r="F69" t="s">
        <v>241</v>
      </c>
      <c r="G69">
        <v>0</v>
      </c>
      <c r="H69">
        <v>2470</v>
      </c>
      <c r="I69">
        <v>3380936</v>
      </c>
      <c r="J69">
        <v>0</v>
      </c>
      <c r="K69">
        <v>0</v>
      </c>
      <c r="L69">
        <v>0</v>
      </c>
      <c r="M69">
        <v>0</v>
      </c>
      <c r="N69" s="88">
        <v>2470</v>
      </c>
      <c r="O69">
        <f t="shared" si="0"/>
        <v>0</v>
      </c>
      <c r="P69">
        <v>3380936</v>
      </c>
      <c r="Q69">
        <v>1368.8</v>
      </c>
      <c r="R69">
        <v>3380936</v>
      </c>
      <c r="S69" t="s">
        <v>242</v>
      </c>
      <c r="T69" s="133">
        <v>41243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 t="s">
        <v>334</v>
      </c>
      <c r="AC69" t="s">
        <v>335</v>
      </c>
      <c r="AD69" t="s">
        <v>334</v>
      </c>
      <c r="AE69">
        <v>6</v>
      </c>
      <c r="AF69" t="s">
        <v>445</v>
      </c>
      <c r="AG69">
        <v>4</v>
      </c>
      <c r="AH69" t="s">
        <v>446</v>
      </c>
      <c r="AI69">
        <v>2</v>
      </c>
      <c r="AJ69" t="s">
        <v>447</v>
      </c>
      <c r="AK69">
        <v>0</v>
      </c>
      <c r="AL69" t="s">
        <v>241</v>
      </c>
      <c r="AO69">
        <v>0</v>
      </c>
      <c r="AP69">
        <v>1368.8</v>
      </c>
      <c r="AQ69">
        <v>1368.8</v>
      </c>
      <c r="AR69">
        <v>9</v>
      </c>
      <c r="AS69">
        <v>16</v>
      </c>
      <c r="AT69" t="s">
        <v>250</v>
      </c>
      <c r="AV69">
        <v>1180</v>
      </c>
      <c r="AW69">
        <v>0</v>
      </c>
      <c r="AX69">
        <v>0</v>
      </c>
      <c r="AY69">
        <v>0</v>
      </c>
      <c r="AZ69">
        <v>0</v>
      </c>
      <c r="BA69">
        <v>890402797</v>
      </c>
      <c r="BB69" t="s">
        <v>742</v>
      </c>
      <c r="BD69" t="s">
        <v>787</v>
      </c>
      <c r="BE69">
        <v>0</v>
      </c>
      <c r="BF69">
        <v>0</v>
      </c>
      <c r="BG69">
        <v>2470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hidden="1" x14ac:dyDescent="0.25">
      <c r="A70">
        <v>202040312</v>
      </c>
      <c r="B70" t="s">
        <v>788</v>
      </c>
      <c r="C70">
        <v>0</v>
      </c>
      <c r="E70">
        <v>0</v>
      </c>
      <c r="F70" t="s">
        <v>241</v>
      </c>
      <c r="G70">
        <v>0</v>
      </c>
      <c r="H70">
        <v>498</v>
      </c>
      <c r="I70">
        <v>406975.56</v>
      </c>
      <c r="J70">
        <v>0</v>
      </c>
      <c r="K70">
        <v>0</v>
      </c>
      <c r="L70">
        <v>0</v>
      </c>
      <c r="M70">
        <v>0</v>
      </c>
      <c r="N70" s="88">
        <v>498</v>
      </c>
      <c r="O70">
        <f t="shared" ref="O70:O133" si="1">+N70*BI70</f>
        <v>0</v>
      </c>
      <c r="P70">
        <v>406975.56</v>
      </c>
      <c r="Q70">
        <v>817.22</v>
      </c>
      <c r="R70">
        <v>406975.56</v>
      </c>
      <c r="S70" t="s">
        <v>242</v>
      </c>
      <c r="T70" s="133">
        <v>41243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 t="s">
        <v>334</v>
      </c>
      <c r="AC70" t="s">
        <v>335</v>
      </c>
      <c r="AD70" t="s">
        <v>334</v>
      </c>
      <c r="AE70">
        <v>6</v>
      </c>
      <c r="AF70" t="s">
        <v>445</v>
      </c>
      <c r="AG70">
        <v>4</v>
      </c>
      <c r="AH70" t="s">
        <v>446</v>
      </c>
      <c r="AI70">
        <v>2</v>
      </c>
      <c r="AJ70" t="s">
        <v>447</v>
      </c>
      <c r="AK70">
        <v>0</v>
      </c>
      <c r="AL70" t="s">
        <v>241</v>
      </c>
      <c r="AO70">
        <v>0</v>
      </c>
      <c r="AP70">
        <v>1368.8</v>
      </c>
      <c r="AQ70">
        <v>817.22</v>
      </c>
      <c r="AR70">
        <v>9</v>
      </c>
      <c r="AS70">
        <v>16</v>
      </c>
      <c r="AT70" t="s">
        <v>250</v>
      </c>
      <c r="AV70">
        <v>1180</v>
      </c>
      <c r="AW70">
        <v>0</v>
      </c>
      <c r="AX70">
        <v>0</v>
      </c>
      <c r="AY70">
        <v>0</v>
      </c>
      <c r="AZ70">
        <v>0</v>
      </c>
      <c r="BA70">
        <v>890402797</v>
      </c>
      <c r="BB70" t="s">
        <v>742</v>
      </c>
      <c r="BD70" t="s">
        <v>789</v>
      </c>
      <c r="BE70">
        <v>0</v>
      </c>
      <c r="BF70">
        <v>0</v>
      </c>
      <c r="BG70">
        <v>498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hidden="1" x14ac:dyDescent="0.25">
      <c r="A71">
        <v>202040332</v>
      </c>
      <c r="B71" t="s">
        <v>790</v>
      </c>
      <c r="C71">
        <v>0</v>
      </c>
      <c r="E71">
        <v>0</v>
      </c>
      <c r="F71" t="s">
        <v>241</v>
      </c>
      <c r="G71">
        <v>0</v>
      </c>
      <c r="H71">
        <v>5070</v>
      </c>
      <c r="I71">
        <v>6939816</v>
      </c>
      <c r="J71">
        <v>0</v>
      </c>
      <c r="K71">
        <v>0</v>
      </c>
      <c r="L71">
        <v>0</v>
      </c>
      <c r="M71">
        <v>0</v>
      </c>
      <c r="N71" s="88">
        <v>5070</v>
      </c>
      <c r="O71">
        <f t="shared" si="1"/>
        <v>0</v>
      </c>
      <c r="P71">
        <v>6939816</v>
      </c>
      <c r="Q71">
        <v>1368.8</v>
      </c>
      <c r="R71">
        <v>6939816</v>
      </c>
      <c r="S71" t="s">
        <v>242</v>
      </c>
      <c r="T71" s="133">
        <v>41243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 t="s">
        <v>334</v>
      </c>
      <c r="AC71" t="s">
        <v>335</v>
      </c>
      <c r="AD71" t="s">
        <v>334</v>
      </c>
      <c r="AE71">
        <v>6</v>
      </c>
      <c r="AF71" t="s">
        <v>445</v>
      </c>
      <c r="AG71">
        <v>4</v>
      </c>
      <c r="AH71" t="s">
        <v>446</v>
      </c>
      <c r="AI71">
        <v>2</v>
      </c>
      <c r="AJ71" t="s">
        <v>447</v>
      </c>
      <c r="AK71">
        <v>0</v>
      </c>
      <c r="AL71" t="s">
        <v>241</v>
      </c>
      <c r="AO71">
        <v>0</v>
      </c>
      <c r="AP71">
        <v>1368.8</v>
      </c>
      <c r="AQ71">
        <v>1368.8</v>
      </c>
      <c r="AR71">
        <v>9</v>
      </c>
      <c r="AS71">
        <v>16</v>
      </c>
      <c r="AT71" t="s">
        <v>250</v>
      </c>
      <c r="AV71">
        <v>1180</v>
      </c>
      <c r="AW71">
        <v>0</v>
      </c>
      <c r="AX71">
        <v>0</v>
      </c>
      <c r="AY71">
        <v>0</v>
      </c>
      <c r="AZ71">
        <v>0</v>
      </c>
      <c r="BA71">
        <v>890402797</v>
      </c>
      <c r="BB71" t="s">
        <v>742</v>
      </c>
      <c r="BD71" t="s">
        <v>790</v>
      </c>
      <c r="BE71">
        <v>0</v>
      </c>
      <c r="BF71">
        <v>0</v>
      </c>
      <c r="BG71">
        <v>5070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hidden="1" x14ac:dyDescent="0.25">
      <c r="A72">
        <v>202040142</v>
      </c>
      <c r="B72" t="s">
        <v>791</v>
      </c>
      <c r="C72">
        <v>0</v>
      </c>
      <c r="E72">
        <v>0</v>
      </c>
      <c r="F72" t="s">
        <v>241</v>
      </c>
      <c r="G72">
        <v>0</v>
      </c>
      <c r="H72">
        <v>200</v>
      </c>
      <c r="I72">
        <v>273760</v>
      </c>
      <c r="J72">
        <v>0</v>
      </c>
      <c r="K72">
        <v>0</v>
      </c>
      <c r="L72">
        <v>0</v>
      </c>
      <c r="M72">
        <v>0</v>
      </c>
      <c r="N72" s="88">
        <v>200</v>
      </c>
      <c r="O72">
        <f t="shared" si="1"/>
        <v>0</v>
      </c>
      <c r="P72">
        <v>273760</v>
      </c>
      <c r="Q72">
        <v>1368.8</v>
      </c>
      <c r="R72">
        <v>273760</v>
      </c>
      <c r="S72" t="s">
        <v>242</v>
      </c>
      <c r="T72" s="133">
        <v>41243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 t="s">
        <v>334</v>
      </c>
      <c r="AC72" t="s">
        <v>335</v>
      </c>
      <c r="AD72" t="s">
        <v>334</v>
      </c>
      <c r="AE72">
        <v>6</v>
      </c>
      <c r="AF72" t="s">
        <v>445</v>
      </c>
      <c r="AG72">
        <v>4</v>
      </c>
      <c r="AH72" t="s">
        <v>446</v>
      </c>
      <c r="AI72">
        <v>2</v>
      </c>
      <c r="AJ72" t="s">
        <v>447</v>
      </c>
      <c r="AK72">
        <v>0</v>
      </c>
      <c r="AL72" t="s">
        <v>241</v>
      </c>
      <c r="AO72">
        <v>0</v>
      </c>
      <c r="AP72">
        <v>1368.8</v>
      </c>
      <c r="AQ72">
        <v>1368.8</v>
      </c>
      <c r="AR72">
        <v>9</v>
      </c>
      <c r="AS72">
        <v>16</v>
      </c>
      <c r="AT72" t="s">
        <v>250</v>
      </c>
      <c r="AV72">
        <v>1180</v>
      </c>
      <c r="AW72">
        <v>0</v>
      </c>
      <c r="AX72">
        <v>0</v>
      </c>
      <c r="AY72">
        <v>0</v>
      </c>
      <c r="AZ72">
        <v>0</v>
      </c>
      <c r="BA72">
        <v>890402797</v>
      </c>
      <c r="BB72" t="s">
        <v>742</v>
      </c>
      <c r="BD72" t="s">
        <v>791</v>
      </c>
      <c r="BE72">
        <v>0</v>
      </c>
      <c r="BF72">
        <v>0</v>
      </c>
      <c r="BG72">
        <v>200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hidden="1" x14ac:dyDescent="0.25">
      <c r="A73">
        <v>202040132</v>
      </c>
      <c r="B73" t="s">
        <v>792</v>
      </c>
      <c r="C73">
        <v>0</v>
      </c>
      <c r="E73">
        <v>0</v>
      </c>
      <c r="F73" t="s">
        <v>241</v>
      </c>
      <c r="G73">
        <v>0</v>
      </c>
      <c r="H73">
        <v>921</v>
      </c>
      <c r="I73">
        <v>752659.62</v>
      </c>
      <c r="J73">
        <v>0</v>
      </c>
      <c r="K73">
        <v>0</v>
      </c>
      <c r="L73">
        <v>0</v>
      </c>
      <c r="M73">
        <v>0</v>
      </c>
      <c r="N73" s="88">
        <v>921</v>
      </c>
      <c r="O73">
        <f t="shared" si="1"/>
        <v>0</v>
      </c>
      <c r="P73">
        <v>752659.62</v>
      </c>
      <c r="Q73">
        <v>817.22</v>
      </c>
      <c r="R73">
        <v>752659.62</v>
      </c>
      <c r="S73" t="s">
        <v>242</v>
      </c>
      <c r="T73" s="133">
        <v>41243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 t="s">
        <v>334</v>
      </c>
      <c r="AC73" t="s">
        <v>335</v>
      </c>
      <c r="AD73" t="s">
        <v>334</v>
      </c>
      <c r="AE73">
        <v>6</v>
      </c>
      <c r="AF73" t="s">
        <v>445</v>
      </c>
      <c r="AG73">
        <v>4</v>
      </c>
      <c r="AH73" t="s">
        <v>446</v>
      </c>
      <c r="AI73">
        <v>2</v>
      </c>
      <c r="AJ73" t="s">
        <v>447</v>
      </c>
      <c r="AK73">
        <v>0</v>
      </c>
      <c r="AL73" t="s">
        <v>241</v>
      </c>
      <c r="AO73">
        <v>0</v>
      </c>
      <c r="AP73">
        <v>1368.8</v>
      </c>
      <c r="AQ73">
        <v>817.22</v>
      </c>
      <c r="AR73">
        <v>9</v>
      </c>
      <c r="AS73">
        <v>16</v>
      </c>
      <c r="AT73" t="s">
        <v>250</v>
      </c>
      <c r="AV73">
        <v>1180</v>
      </c>
      <c r="AW73">
        <v>0</v>
      </c>
      <c r="AX73">
        <v>0</v>
      </c>
      <c r="AY73">
        <v>0</v>
      </c>
      <c r="AZ73">
        <v>0</v>
      </c>
      <c r="BA73">
        <v>890402797</v>
      </c>
      <c r="BB73" t="s">
        <v>742</v>
      </c>
      <c r="BD73" t="s">
        <v>793</v>
      </c>
      <c r="BE73">
        <v>0</v>
      </c>
      <c r="BF73">
        <v>0</v>
      </c>
      <c r="BG73">
        <v>921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hidden="1" x14ac:dyDescent="0.25">
      <c r="A74">
        <v>202040122</v>
      </c>
      <c r="B74" t="s">
        <v>794</v>
      </c>
      <c r="C74">
        <v>0</v>
      </c>
      <c r="E74">
        <v>0</v>
      </c>
      <c r="F74" t="s">
        <v>241</v>
      </c>
      <c r="G74">
        <v>0</v>
      </c>
      <c r="H74">
        <v>2452</v>
      </c>
      <c r="I74">
        <v>3356297.6</v>
      </c>
      <c r="J74">
        <v>0</v>
      </c>
      <c r="K74">
        <v>0</v>
      </c>
      <c r="L74">
        <v>0</v>
      </c>
      <c r="M74">
        <v>0</v>
      </c>
      <c r="N74" s="88">
        <v>2452</v>
      </c>
      <c r="O74">
        <f t="shared" si="1"/>
        <v>0</v>
      </c>
      <c r="P74">
        <v>3356297.6</v>
      </c>
      <c r="Q74">
        <v>1368.8</v>
      </c>
      <c r="R74">
        <v>3356297.6</v>
      </c>
      <c r="S74" t="s">
        <v>242</v>
      </c>
      <c r="T74" s="133">
        <v>41243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 t="s">
        <v>334</v>
      </c>
      <c r="AC74" t="s">
        <v>335</v>
      </c>
      <c r="AD74" t="s">
        <v>334</v>
      </c>
      <c r="AE74">
        <v>6</v>
      </c>
      <c r="AF74" t="s">
        <v>445</v>
      </c>
      <c r="AG74">
        <v>4</v>
      </c>
      <c r="AH74" t="s">
        <v>446</v>
      </c>
      <c r="AI74">
        <v>2</v>
      </c>
      <c r="AJ74" t="s">
        <v>447</v>
      </c>
      <c r="AK74">
        <v>0</v>
      </c>
      <c r="AL74" t="s">
        <v>241</v>
      </c>
      <c r="AO74">
        <v>0</v>
      </c>
      <c r="AP74">
        <v>1368.8</v>
      </c>
      <c r="AQ74">
        <v>1368.8</v>
      </c>
      <c r="AR74">
        <v>9</v>
      </c>
      <c r="AS74">
        <v>16</v>
      </c>
      <c r="AT74" t="s">
        <v>250</v>
      </c>
      <c r="AV74">
        <v>1180</v>
      </c>
      <c r="AW74">
        <v>0</v>
      </c>
      <c r="AX74">
        <v>0</v>
      </c>
      <c r="AY74">
        <v>0</v>
      </c>
      <c r="AZ74">
        <v>0</v>
      </c>
      <c r="BA74">
        <v>890402797</v>
      </c>
      <c r="BB74" t="s">
        <v>742</v>
      </c>
      <c r="BD74" t="s">
        <v>795</v>
      </c>
      <c r="BE74">
        <v>0</v>
      </c>
      <c r="BF74">
        <v>0</v>
      </c>
      <c r="BG74">
        <v>2452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hidden="1" x14ac:dyDescent="0.25">
      <c r="A75">
        <v>202040112</v>
      </c>
      <c r="B75" t="s">
        <v>796</v>
      </c>
      <c r="C75">
        <v>0</v>
      </c>
      <c r="E75">
        <v>0</v>
      </c>
      <c r="F75" t="s">
        <v>241</v>
      </c>
      <c r="G75">
        <v>0</v>
      </c>
      <c r="H75">
        <v>2171</v>
      </c>
      <c r="I75">
        <v>1774184.62</v>
      </c>
      <c r="J75">
        <v>0</v>
      </c>
      <c r="K75">
        <v>0</v>
      </c>
      <c r="L75">
        <v>0</v>
      </c>
      <c r="M75">
        <v>0</v>
      </c>
      <c r="N75" s="88">
        <v>2171</v>
      </c>
      <c r="O75">
        <f t="shared" si="1"/>
        <v>0</v>
      </c>
      <c r="P75">
        <v>1774184.62</v>
      </c>
      <c r="Q75">
        <v>817.22</v>
      </c>
      <c r="R75">
        <v>1774184.62</v>
      </c>
      <c r="S75" t="s">
        <v>242</v>
      </c>
      <c r="T75" s="133">
        <v>41243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 t="s">
        <v>334</v>
      </c>
      <c r="AC75" t="s">
        <v>335</v>
      </c>
      <c r="AD75" t="s">
        <v>334</v>
      </c>
      <c r="AE75">
        <v>6</v>
      </c>
      <c r="AF75" t="s">
        <v>445</v>
      </c>
      <c r="AG75">
        <v>4</v>
      </c>
      <c r="AH75" t="s">
        <v>446</v>
      </c>
      <c r="AI75">
        <v>2</v>
      </c>
      <c r="AJ75" t="s">
        <v>447</v>
      </c>
      <c r="AK75">
        <v>0</v>
      </c>
      <c r="AL75" t="s">
        <v>241</v>
      </c>
      <c r="AO75">
        <v>202040112</v>
      </c>
      <c r="AP75">
        <v>1368.8</v>
      </c>
      <c r="AQ75">
        <v>817.22</v>
      </c>
      <c r="AR75">
        <v>9</v>
      </c>
      <c r="AS75">
        <v>16</v>
      </c>
      <c r="AT75" t="s">
        <v>250</v>
      </c>
      <c r="AV75">
        <v>1180</v>
      </c>
      <c r="AW75">
        <v>0</v>
      </c>
      <c r="AX75">
        <v>0</v>
      </c>
      <c r="AY75">
        <v>0</v>
      </c>
      <c r="AZ75">
        <v>0</v>
      </c>
      <c r="BA75">
        <v>890402797</v>
      </c>
      <c r="BB75" t="s">
        <v>742</v>
      </c>
      <c r="BD75" t="s">
        <v>797</v>
      </c>
      <c r="BE75">
        <v>0</v>
      </c>
      <c r="BF75">
        <v>0</v>
      </c>
      <c r="BG75">
        <v>2171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hidden="1" x14ac:dyDescent="0.25">
      <c r="A76">
        <v>202040422</v>
      </c>
      <c r="B76" t="s">
        <v>798</v>
      </c>
      <c r="C76">
        <v>0</v>
      </c>
      <c r="E76">
        <v>0</v>
      </c>
      <c r="F76" t="s">
        <v>241</v>
      </c>
      <c r="G76">
        <v>0</v>
      </c>
      <c r="H76">
        <v>1460</v>
      </c>
      <c r="I76">
        <v>1998448</v>
      </c>
      <c r="J76">
        <v>0</v>
      </c>
      <c r="K76">
        <v>0</v>
      </c>
      <c r="L76">
        <v>650</v>
      </c>
      <c r="M76">
        <v>889720</v>
      </c>
      <c r="N76" s="88">
        <v>810</v>
      </c>
      <c r="O76">
        <f t="shared" si="1"/>
        <v>0</v>
      </c>
      <c r="P76">
        <v>1108728</v>
      </c>
      <c r="Q76">
        <v>1368.8</v>
      </c>
      <c r="R76">
        <v>1108728</v>
      </c>
      <c r="S76" t="s">
        <v>242</v>
      </c>
      <c r="T76" s="133">
        <v>41243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 t="s">
        <v>334</v>
      </c>
      <c r="AC76" t="s">
        <v>335</v>
      </c>
      <c r="AD76" t="s">
        <v>334</v>
      </c>
      <c r="AE76">
        <v>6</v>
      </c>
      <c r="AF76" t="s">
        <v>445</v>
      </c>
      <c r="AG76">
        <v>4</v>
      </c>
      <c r="AH76" t="s">
        <v>446</v>
      </c>
      <c r="AI76">
        <v>2</v>
      </c>
      <c r="AJ76" t="s">
        <v>447</v>
      </c>
      <c r="AK76">
        <v>0</v>
      </c>
      <c r="AL76" t="s">
        <v>241</v>
      </c>
      <c r="AO76">
        <v>0</v>
      </c>
      <c r="AP76">
        <v>1368.8</v>
      </c>
      <c r="AQ76">
        <v>1368.8</v>
      </c>
      <c r="AR76">
        <v>9</v>
      </c>
      <c r="AS76">
        <v>16</v>
      </c>
      <c r="AT76" t="s">
        <v>250</v>
      </c>
      <c r="AV76">
        <v>1180</v>
      </c>
      <c r="AW76">
        <v>0</v>
      </c>
      <c r="AX76">
        <v>0</v>
      </c>
      <c r="AY76">
        <v>0</v>
      </c>
      <c r="AZ76">
        <v>0</v>
      </c>
      <c r="BA76">
        <v>890402797</v>
      </c>
      <c r="BB76" t="s">
        <v>742</v>
      </c>
      <c r="BD76" t="s">
        <v>798</v>
      </c>
      <c r="BE76">
        <v>0</v>
      </c>
      <c r="BF76">
        <v>0</v>
      </c>
      <c r="BG76">
        <v>810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hidden="1" x14ac:dyDescent="0.25">
      <c r="A77">
        <v>202010912</v>
      </c>
      <c r="B77" t="s">
        <v>799</v>
      </c>
      <c r="C77">
        <v>0</v>
      </c>
      <c r="E77">
        <v>0</v>
      </c>
      <c r="F77" t="s">
        <v>241</v>
      </c>
      <c r="G77">
        <v>0</v>
      </c>
      <c r="H77">
        <v>0</v>
      </c>
      <c r="I77">
        <v>0</v>
      </c>
      <c r="J77">
        <v>645</v>
      </c>
      <c r="K77">
        <v>1050472.8</v>
      </c>
      <c r="L77">
        <v>0</v>
      </c>
      <c r="M77">
        <v>0</v>
      </c>
      <c r="N77" s="88">
        <v>645</v>
      </c>
      <c r="O77">
        <f t="shared" si="1"/>
        <v>0</v>
      </c>
      <c r="P77">
        <v>1050472.8</v>
      </c>
      <c r="Q77">
        <v>1628.64</v>
      </c>
      <c r="R77">
        <v>1050472.8</v>
      </c>
      <c r="S77" t="s">
        <v>242</v>
      </c>
      <c r="T77" s="133">
        <v>41345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 t="s">
        <v>334</v>
      </c>
      <c r="AC77" t="s">
        <v>335</v>
      </c>
      <c r="AD77" t="s">
        <v>334</v>
      </c>
      <c r="AE77">
        <v>6</v>
      </c>
      <c r="AF77" t="s">
        <v>445</v>
      </c>
      <c r="AG77">
        <v>4</v>
      </c>
      <c r="AH77" t="s">
        <v>446</v>
      </c>
      <c r="AI77">
        <v>2</v>
      </c>
      <c r="AJ77" t="s">
        <v>447</v>
      </c>
      <c r="AK77">
        <v>0</v>
      </c>
      <c r="AL77" t="s">
        <v>241</v>
      </c>
      <c r="AO77">
        <v>202010912</v>
      </c>
      <c r="AP77">
        <v>1628.64</v>
      </c>
      <c r="AQ77">
        <v>1628.64</v>
      </c>
      <c r="AR77">
        <v>9</v>
      </c>
      <c r="AS77">
        <v>16</v>
      </c>
      <c r="AT77" t="s">
        <v>250</v>
      </c>
      <c r="AV77">
        <v>1404</v>
      </c>
      <c r="AW77">
        <v>0</v>
      </c>
      <c r="AX77">
        <v>0</v>
      </c>
      <c r="AY77">
        <v>0</v>
      </c>
      <c r="AZ77">
        <v>0</v>
      </c>
      <c r="BA77">
        <v>830010717</v>
      </c>
      <c r="BB77" t="s">
        <v>448</v>
      </c>
      <c r="BD77" t="s">
        <v>800</v>
      </c>
      <c r="BE77">
        <v>0</v>
      </c>
      <c r="BF77">
        <v>0</v>
      </c>
      <c r="BG77">
        <v>645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hidden="1" x14ac:dyDescent="0.25">
      <c r="A78">
        <v>202010312</v>
      </c>
      <c r="B78" t="s">
        <v>801</v>
      </c>
      <c r="C78">
        <v>0</v>
      </c>
      <c r="E78">
        <v>0</v>
      </c>
      <c r="F78" t="s">
        <v>241</v>
      </c>
      <c r="G78">
        <v>0</v>
      </c>
      <c r="H78">
        <v>9</v>
      </c>
      <c r="I78">
        <v>14657.76</v>
      </c>
      <c r="J78">
        <v>0</v>
      </c>
      <c r="K78">
        <v>0</v>
      </c>
      <c r="L78">
        <v>0</v>
      </c>
      <c r="M78">
        <v>0</v>
      </c>
      <c r="N78" s="88">
        <v>9</v>
      </c>
      <c r="O78">
        <f t="shared" si="1"/>
        <v>0</v>
      </c>
      <c r="P78">
        <v>14657.76</v>
      </c>
      <c r="Q78">
        <v>1628.64</v>
      </c>
      <c r="R78">
        <v>14657.76</v>
      </c>
      <c r="S78" t="s">
        <v>242</v>
      </c>
      <c r="T78" s="133">
        <v>41229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 t="s">
        <v>334</v>
      </c>
      <c r="AC78" t="s">
        <v>335</v>
      </c>
      <c r="AD78" t="s">
        <v>334</v>
      </c>
      <c r="AE78">
        <v>6</v>
      </c>
      <c r="AF78" t="s">
        <v>445</v>
      </c>
      <c r="AG78">
        <v>4</v>
      </c>
      <c r="AH78" t="s">
        <v>446</v>
      </c>
      <c r="AI78">
        <v>2</v>
      </c>
      <c r="AJ78" t="s">
        <v>447</v>
      </c>
      <c r="AK78">
        <v>0</v>
      </c>
      <c r="AL78" t="s">
        <v>241</v>
      </c>
      <c r="AO78">
        <v>202010312</v>
      </c>
      <c r="AP78">
        <v>1628.64</v>
      </c>
      <c r="AQ78">
        <v>1628.64</v>
      </c>
      <c r="AR78">
        <v>9</v>
      </c>
      <c r="AS78">
        <v>16</v>
      </c>
      <c r="AT78" t="s">
        <v>250</v>
      </c>
      <c r="AV78">
        <v>1404</v>
      </c>
      <c r="AW78">
        <v>0</v>
      </c>
      <c r="AX78">
        <v>0</v>
      </c>
      <c r="AY78">
        <v>0</v>
      </c>
      <c r="AZ78">
        <v>0</v>
      </c>
      <c r="BA78">
        <v>830010717</v>
      </c>
      <c r="BB78" t="s">
        <v>448</v>
      </c>
      <c r="BD78" t="s">
        <v>802</v>
      </c>
      <c r="BE78">
        <v>0</v>
      </c>
      <c r="BF78">
        <v>0</v>
      </c>
      <c r="BG78">
        <v>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hidden="1" x14ac:dyDescent="0.25">
      <c r="A79">
        <v>202010332</v>
      </c>
      <c r="B79" t="s">
        <v>803</v>
      </c>
      <c r="C79">
        <v>0</v>
      </c>
      <c r="E79">
        <v>0</v>
      </c>
      <c r="F79" t="s">
        <v>241</v>
      </c>
      <c r="G79">
        <v>0</v>
      </c>
      <c r="H79">
        <v>506</v>
      </c>
      <c r="I79">
        <v>824091.84</v>
      </c>
      <c r="J79">
        <v>660</v>
      </c>
      <c r="K79">
        <v>1074902.3999999999</v>
      </c>
      <c r="L79">
        <v>0</v>
      </c>
      <c r="M79">
        <v>0</v>
      </c>
      <c r="N79" s="88">
        <v>1166</v>
      </c>
      <c r="O79">
        <f t="shared" si="1"/>
        <v>0</v>
      </c>
      <c r="P79">
        <v>1898994.24</v>
      </c>
      <c r="Q79">
        <v>1628.64</v>
      </c>
      <c r="R79">
        <v>1898994.24</v>
      </c>
      <c r="S79" t="s">
        <v>242</v>
      </c>
      <c r="T79" s="133">
        <v>41353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 t="s">
        <v>334</v>
      </c>
      <c r="AC79" t="s">
        <v>335</v>
      </c>
      <c r="AD79" t="s">
        <v>334</v>
      </c>
      <c r="AE79">
        <v>6</v>
      </c>
      <c r="AF79" t="s">
        <v>445</v>
      </c>
      <c r="AG79">
        <v>4</v>
      </c>
      <c r="AH79" t="s">
        <v>446</v>
      </c>
      <c r="AI79">
        <v>2</v>
      </c>
      <c r="AJ79" t="s">
        <v>447</v>
      </c>
      <c r="AK79">
        <v>0</v>
      </c>
      <c r="AL79" t="s">
        <v>241</v>
      </c>
      <c r="AO79">
        <v>0</v>
      </c>
      <c r="AP79">
        <v>1628.64</v>
      </c>
      <c r="AQ79">
        <v>1628.64</v>
      </c>
      <c r="AR79">
        <v>9</v>
      </c>
      <c r="AS79">
        <v>16</v>
      </c>
      <c r="AT79" t="s">
        <v>250</v>
      </c>
      <c r="AV79">
        <v>1404</v>
      </c>
      <c r="AW79">
        <v>0</v>
      </c>
      <c r="AX79">
        <v>0</v>
      </c>
      <c r="AY79">
        <v>0</v>
      </c>
      <c r="AZ79">
        <v>0</v>
      </c>
      <c r="BA79">
        <v>830010717</v>
      </c>
      <c r="BB79" t="s">
        <v>448</v>
      </c>
      <c r="BD79" t="s">
        <v>804</v>
      </c>
      <c r="BE79">
        <v>0</v>
      </c>
      <c r="BF79">
        <v>0</v>
      </c>
      <c r="BG79">
        <v>1166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hidden="1" x14ac:dyDescent="0.25">
      <c r="A80">
        <v>202010122</v>
      </c>
      <c r="B80" t="s">
        <v>444</v>
      </c>
      <c r="C80">
        <v>0</v>
      </c>
      <c r="E80">
        <v>0</v>
      </c>
      <c r="F80" t="s">
        <v>241</v>
      </c>
      <c r="G80">
        <v>0</v>
      </c>
      <c r="H80">
        <v>263</v>
      </c>
      <c r="I80">
        <v>428332.32</v>
      </c>
      <c r="J80">
        <v>0</v>
      </c>
      <c r="K80">
        <v>0</v>
      </c>
      <c r="L80">
        <v>0</v>
      </c>
      <c r="M80">
        <v>0</v>
      </c>
      <c r="N80" s="88">
        <v>263</v>
      </c>
      <c r="O80">
        <f t="shared" si="1"/>
        <v>0</v>
      </c>
      <c r="P80">
        <v>428332.32</v>
      </c>
      <c r="Q80">
        <v>1628.64</v>
      </c>
      <c r="R80">
        <v>428332.32</v>
      </c>
      <c r="S80" t="s">
        <v>242</v>
      </c>
      <c r="T80" s="133">
        <v>41345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 t="s">
        <v>334</v>
      </c>
      <c r="AC80" t="s">
        <v>335</v>
      </c>
      <c r="AD80" t="s">
        <v>334</v>
      </c>
      <c r="AE80">
        <v>6</v>
      </c>
      <c r="AF80" t="s">
        <v>445</v>
      </c>
      <c r="AG80">
        <v>4</v>
      </c>
      <c r="AH80" t="s">
        <v>446</v>
      </c>
      <c r="AI80">
        <v>2</v>
      </c>
      <c r="AJ80" t="s">
        <v>447</v>
      </c>
      <c r="AK80">
        <v>0</v>
      </c>
      <c r="AL80" t="s">
        <v>241</v>
      </c>
      <c r="AO80">
        <v>202010122</v>
      </c>
      <c r="AP80">
        <v>1628.64</v>
      </c>
      <c r="AQ80">
        <v>1628.64</v>
      </c>
      <c r="AR80">
        <v>9</v>
      </c>
      <c r="AS80">
        <v>16</v>
      </c>
      <c r="AT80" t="s">
        <v>250</v>
      </c>
      <c r="AV80">
        <v>1404</v>
      </c>
      <c r="AW80">
        <v>0</v>
      </c>
      <c r="AX80">
        <v>0</v>
      </c>
      <c r="AY80">
        <v>0</v>
      </c>
      <c r="AZ80">
        <v>0</v>
      </c>
      <c r="BA80">
        <v>830010717</v>
      </c>
      <c r="BB80" t="s">
        <v>448</v>
      </c>
      <c r="BD80" t="s">
        <v>449</v>
      </c>
      <c r="BE80">
        <v>0</v>
      </c>
      <c r="BF80">
        <v>0</v>
      </c>
      <c r="BG80">
        <v>923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hidden="1" x14ac:dyDescent="0.25">
      <c r="A81">
        <v>202010112</v>
      </c>
      <c r="B81" t="s">
        <v>805</v>
      </c>
      <c r="C81">
        <v>0</v>
      </c>
      <c r="E81">
        <v>0</v>
      </c>
      <c r="F81" t="s">
        <v>241</v>
      </c>
      <c r="G81">
        <v>0</v>
      </c>
      <c r="H81">
        <v>11</v>
      </c>
      <c r="I81">
        <v>17915.04</v>
      </c>
      <c r="J81">
        <v>0</v>
      </c>
      <c r="K81">
        <v>0</v>
      </c>
      <c r="L81">
        <v>0</v>
      </c>
      <c r="M81">
        <v>0</v>
      </c>
      <c r="N81" s="88">
        <v>11</v>
      </c>
      <c r="O81">
        <f t="shared" si="1"/>
        <v>0</v>
      </c>
      <c r="P81">
        <v>17915.04</v>
      </c>
      <c r="Q81">
        <v>1628.64</v>
      </c>
      <c r="R81">
        <v>17915.04</v>
      </c>
      <c r="S81" t="s">
        <v>242</v>
      </c>
      <c r="T81" s="133">
        <v>41229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 t="s">
        <v>334</v>
      </c>
      <c r="AC81" t="s">
        <v>335</v>
      </c>
      <c r="AD81" t="s">
        <v>334</v>
      </c>
      <c r="AE81">
        <v>6</v>
      </c>
      <c r="AF81" t="s">
        <v>445</v>
      </c>
      <c r="AG81">
        <v>4</v>
      </c>
      <c r="AH81" t="s">
        <v>446</v>
      </c>
      <c r="AI81">
        <v>2</v>
      </c>
      <c r="AJ81" t="s">
        <v>447</v>
      </c>
      <c r="AK81">
        <v>0</v>
      </c>
      <c r="AL81" t="s">
        <v>241</v>
      </c>
      <c r="AO81">
        <v>202010112</v>
      </c>
      <c r="AP81">
        <v>1628.64</v>
      </c>
      <c r="AQ81">
        <v>1628.64</v>
      </c>
      <c r="AR81">
        <v>9</v>
      </c>
      <c r="AS81">
        <v>16</v>
      </c>
      <c r="AT81" t="s">
        <v>250</v>
      </c>
      <c r="AV81">
        <v>1404</v>
      </c>
      <c r="AW81">
        <v>0</v>
      </c>
      <c r="AX81">
        <v>0</v>
      </c>
      <c r="AY81">
        <v>0</v>
      </c>
      <c r="AZ81">
        <v>0</v>
      </c>
      <c r="BA81">
        <v>830010717</v>
      </c>
      <c r="BB81" t="s">
        <v>448</v>
      </c>
      <c r="BD81" t="s">
        <v>806</v>
      </c>
      <c r="BE81">
        <v>0</v>
      </c>
      <c r="BF81">
        <v>0</v>
      </c>
      <c r="BG81">
        <v>11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hidden="1" x14ac:dyDescent="0.25">
      <c r="A82">
        <v>203060101</v>
      </c>
      <c r="B82" t="s">
        <v>450</v>
      </c>
      <c r="C82">
        <v>0</v>
      </c>
      <c r="E82">
        <v>0</v>
      </c>
      <c r="F82" t="s">
        <v>241</v>
      </c>
      <c r="G82">
        <v>0</v>
      </c>
      <c r="H82">
        <v>106</v>
      </c>
      <c r="I82">
        <v>5960730.2133999998</v>
      </c>
      <c r="J82">
        <v>0</v>
      </c>
      <c r="K82">
        <v>0</v>
      </c>
      <c r="L82">
        <v>0</v>
      </c>
      <c r="M82">
        <v>0</v>
      </c>
      <c r="N82" s="88">
        <v>106</v>
      </c>
      <c r="O82">
        <f t="shared" si="1"/>
        <v>318</v>
      </c>
      <c r="P82">
        <v>5960730.2133999998</v>
      </c>
      <c r="Q82">
        <v>56233.303899999999</v>
      </c>
      <c r="R82">
        <v>5960730.2133999998</v>
      </c>
      <c r="S82" t="s">
        <v>242</v>
      </c>
      <c r="T82" s="133">
        <v>41269</v>
      </c>
      <c r="U82" s="133">
        <v>41354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 t="s">
        <v>269</v>
      </c>
      <c r="AC82" t="s">
        <v>244</v>
      </c>
      <c r="AD82" t="s">
        <v>245</v>
      </c>
      <c r="AE82">
        <v>266</v>
      </c>
      <c r="AF82" t="s">
        <v>451</v>
      </c>
      <c r="AG82">
        <v>203</v>
      </c>
      <c r="AH82" t="s">
        <v>317</v>
      </c>
      <c r="AI82">
        <v>200</v>
      </c>
      <c r="AJ82" t="s">
        <v>248</v>
      </c>
      <c r="AK82">
        <v>0</v>
      </c>
      <c r="AL82" t="s">
        <v>241</v>
      </c>
      <c r="AO82">
        <v>203060101</v>
      </c>
      <c r="AP82">
        <v>56233.303899999999</v>
      </c>
      <c r="AQ82">
        <v>56233.303899999999</v>
      </c>
      <c r="AR82">
        <v>105</v>
      </c>
      <c r="AS82">
        <v>0</v>
      </c>
      <c r="AT82" t="s">
        <v>250</v>
      </c>
      <c r="AV82">
        <v>92955</v>
      </c>
      <c r="AW82">
        <v>104574</v>
      </c>
      <c r="AX82">
        <v>108931</v>
      </c>
      <c r="AY82">
        <v>145242</v>
      </c>
      <c r="AZ82">
        <v>0</v>
      </c>
      <c r="BA82">
        <v>860005223</v>
      </c>
      <c r="BB82" t="s">
        <v>267</v>
      </c>
      <c r="BD82" t="s">
        <v>450</v>
      </c>
      <c r="BE82">
        <v>0</v>
      </c>
      <c r="BF82">
        <v>0</v>
      </c>
      <c r="BG82">
        <v>152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</row>
    <row r="83" spans="1:65" hidden="1" x14ac:dyDescent="0.25">
      <c r="A83">
        <v>203060104</v>
      </c>
      <c r="B83" t="s">
        <v>452</v>
      </c>
      <c r="C83">
        <v>0</v>
      </c>
      <c r="E83">
        <v>0</v>
      </c>
      <c r="F83" t="s">
        <v>241</v>
      </c>
      <c r="G83">
        <v>0</v>
      </c>
      <c r="H83">
        <v>172</v>
      </c>
      <c r="I83">
        <v>14396693.517999999</v>
      </c>
      <c r="J83">
        <v>0</v>
      </c>
      <c r="K83">
        <v>0</v>
      </c>
      <c r="L83">
        <v>0</v>
      </c>
      <c r="M83">
        <v>0</v>
      </c>
      <c r="N83" s="88">
        <v>172</v>
      </c>
      <c r="O83">
        <f t="shared" si="1"/>
        <v>860</v>
      </c>
      <c r="P83">
        <v>14396693.517999999</v>
      </c>
      <c r="Q83">
        <v>83701.7065</v>
      </c>
      <c r="R83">
        <v>14396693.517999999</v>
      </c>
      <c r="S83" t="s">
        <v>242</v>
      </c>
      <c r="T83" s="133">
        <v>41269</v>
      </c>
      <c r="U83" s="133">
        <v>41331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B83" t="s">
        <v>259</v>
      </c>
      <c r="AC83" t="s">
        <v>244</v>
      </c>
      <c r="AD83" t="s">
        <v>245</v>
      </c>
      <c r="AE83">
        <v>256</v>
      </c>
      <c r="AF83" t="s">
        <v>453</v>
      </c>
      <c r="AG83">
        <v>203</v>
      </c>
      <c r="AH83" t="s">
        <v>317</v>
      </c>
      <c r="AI83">
        <v>200</v>
      </c>
      <c r="AJ83" t="s">
        <v>248</v>
      </c>
      <c r="AK83">
        <v>0</v>
      </c>
      <c r="AL83" t="s">
        <v>241</v>
      </c>
      <c r="AO83">
        <v>203060104</v>
      </c>
      <c r="AP83">
        <v>83701.7065</v>
      </c>
      <c r="AQ83">
        <v>83701.7065</v>
      </c>
      <c r="AR83">
        <v>105</v>
      </c>
      <c r="AS83">
        <v>0</v>
      </c>
      <c r="AT83" t="s">
        <v>250</v>
      </c>
      <c r="AV83">
        <v>140782</v>
      </c>
      <c r="AW83">
        <v>158380</v>
      </c>
      <c r="AX83">
        <v>164979</v>
      </c>
      <c r="AY83">
        <v>219972</v>
      </c>
      <c r="AZ83">
        <v>0</v>
      </c>
      <c r="BA83">
        <v>860005223</v>
      </c>
      <c r="BB83" t="s">
        <v>267</v>
      </c>
      <c r="BD83" t="s">
        <v>452</v>
      </c>
      <c r="BE83">
        <v>0</v>
      </c>
      <c r="BF83">
        <v>0</v>
      </c>
      <c r="BG83">
        <v>190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0</v>
      </c>
    </row>
    <row r="84" spans="1:65" hidden="1" x14ac:dyDescent="0.25">
      <c r="A84">
        <v>204060100</v>
      </c>
      <c r="B84" t="s">
        <v>807</v>
      </c>
      <c r="C84">
        <v>0</v>
      </c>
      <c r="E84">
        <v>0</v>
      </c>
      <c r="F84" t="s">
        <v>241</v>
      </c>
      <c r="G84">
        <v>0</v>
      </c>
      <c r="H84">
        <v>73</v>
      </c>
      <c r="I84">
        <v>948951.91489999997</v>
      </c>
      <c r="J84">
        <v>0</v>
      </c>
      <c r="K84">
        <v>0</v>
      </c>
      <c r="L84">
        <v>0</v>
      </c>
      <c r="M84">
        <v>0</v>
      </c>
      <c r="N84" s="88">
        <v>73</v>
      </c>
      <c r="O84">
        <f t="shared" si="1"/>
        <v>0</v>
      </c>
      <c r="P84">
        <v>948951.91489999997</v>
      </c>
      <c r="Q84">
        <v>12999.3413</v>
      </c>
      <c r="R84">
        <v>948951.91489999997</v>
      </c>
      <c r="S84" t="s">
        <v>242</v>
      </c>
      <c r="T84" s="133">
        <v>41269</v>
      </c>
      <c r="V84">
        <v>0</v>
      </c>
      <c r="W84">
        <v>0</v>
      </c>
      <c r="X84">
        <v>0</v>
      </c>
      <c r="Y84">
        <v>0</v>
      </c>
      <c r="Z84">
        <v>0</v>
      </c>
      <c r="AA84">
        <v>13</v>
      </c>
      <c r="AB84" t="s">
        <v>254</v>
      </c>
      <c r="AC84" t="s">
        <v>244</v>
      </c>
      <c r="AD84" t="s">
        <v>245</v>
      </c>
      <c r="AE84">
        <v>254</v>
      </c>
      <c r="AF84" t="s">
        <v>696</v>
      </c>
      <c r="AG84">
        <v>203</v>
      </c>
      <c r="AH84" t="s">
        <v>317</v>
      </c>
      <c r="AI84">
        <v>200</v>
      </c>
      <c r="AJ84" t="s">
        <v>248</v>
      </c>
      <c r="AK84">
        <v>0</v>
      </c>
      <c r="AL84" t="s">
        <v>241</v>
      </c>
      <c r="AO84">
        <v>204060100</v>
      </c>
      <c r="AP84">
        <v>12999.3413</v>
      </c>
      <c r="AQ84">
        <v>12999.3413</v>
      </c>
      <c r="AR84">
        <v>9</v>
      </c>
      <c r="AS84">
        <v>16</v>
      </c>
      <c r="AT84" t="s">
        <v>250</v>
      </c>
      <c r="AV84">
        <v>13006.48</v>
      </c>
      <c r="AW84">
        <v>0</v>
      </c>
      <c r="AX84">
        <v>0</v>
      </c>
      <c r="AY84">
        <v>0</v>
      </c>
      <c r="AZ84">
        <v>0</v>
      </c>
      <c r="BA84">
        <v>860005223</v>
      </c>
      <c r="BB84" t="s">
        <v>267</v>
      </c>
      <c r="BD84" t="s">
        <v>808</v>
      </c>
      <c r="BE84">
        <v>0</v>
      </c>
      <c r="BF84">
        <v>0</v>
      </c>
      <c r="BG84">
        <v>73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hidden="1" x14ac:dyDescent="0.25">
      <c r="A85">
        <v>203060204</v>
      </c>
      <c r="B85" t="s">
        <v>454</v>
      </c>
      <c r="C85">
        <v>0</v>
      </c>
      <c r="E85">
        <v>0</v>
      </c>
      <c r="F85" t="s">
        <v>241</v>
      </c>
      <c r="G85">
        <v>0</v>
      </c>
      <c r="H85">
        <v>202</v>
      </c>
      <c r="I85">
        <v>17835903.504000001</v>
      </c>
      <c r="J85">
        <v>0</v>
      </c>
      <c r="K85">
        <v>0</v>
      </c>
      <c r="L85">
        <v>0</v>
      </c>
      <c r="M85">
        <v>0</v>
      </c>
      <c r="N85" s="88">
        <v>202</v>
      </c>
      <c r="O85">
        <f t="shared" si="1"/>
        <v>1010</v>
      </c>
      <c r="P85">
        <v>17835903.504000001</v>
      </c>
      <c r="Q85">
        <v>88296.551999999996</v>
      </c>
      <c r="R85">
        <v>17835903.504000001</v>
      </c>
      <c r="S85" t="s">
        <v>242</v>
      </c>
      <c r="T85" s="133">
        <v>41269</v>
      </c>
      <c r="U85" s="133">
        <v>41331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 t="s">
        <v>259</v>
      </c>
      <c r="AC85" t="s">
        <v>244</v>
      </c>
      <c r="AD85" t="s">
        <v>245</v>
      </c>
      <c r="AE85">
        <v>256</v>
      </c>
      <c r="AF85" t="s">
        <v>453</v>
      </c>
      <c r="AG85">
        <v>203</v>
      </c>
      <c r="AH85" t="s">
        <v>317</v>
      </c>
      <c r="AI85">
        <v>200</v>
      </c>
      <c r="AJ85" t="s">
        <v>248</v>
      </c>
      <c r="AK85">
        <v>0</v>
      </c>
      <c r="AL85" t="s">
        <v>241</v>
      </c>
      <c r="AO85">
        <v>203060204</v>
      </c>
      <c r="AP85">
        <v>88296.551999999996</v>
      </c>
      <c r="AQ85">
        <v>88296.551999999996</v>
      </c>
      <c r="AR85">
        <v>105</v>
      </c>
      <c r="AS85">
        <v>0</v>
      </c>
      <c r="AT85" t="s">
        <v>250</v>
      </c>
      <c r="AV85">
        <v>136872</v>
      </c>
      <c r="AW85">
        <v>153981</v>
      </c>
      <c r="AX85">
        <v>160396</v>
      </c>
      <c r="AY85">
        <v>213862</v>
      </c>
      <c r="AZ85">
        <v>0</v>
      </c>
      <c r="BA85">
        <v>860005223</v>
      </c>
      <c r="BB85" t="s">
        <v>267</v>
      </c>
      <c r="BD85" t="s">
        <v>454</v>
      </c>
      <c r="BE85">
        <v>0</v>
      </c>
      <c r="BF85">
        <v>0</v>
      </c>
      <c r="BG85">
        <v>221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0</v>
      </c>
    </row>
    <row r="86" spans="1:65" hidden="1" x14ac:dyDescent="0.25">
      <c r="A86">
        <v>203060201</v>
      </c>
      <c r="B86" t="s">
        <v>455</v>
      </c>
      <c r="C86">
        <v>0</v>
      </c>
      <c r="E86">
        <v>0</v>
      </c>
      <c r="F86" t="s">
        <v>241</v>
      </c>
      <c r="G86">
        <v>0</v>
      </c>
      <c r="H86">
        <v>70</v>
      </c>
      <c r="I86">
        <v>4129314.784</v>
      </c>
      <c r="J86">
        <v>0</v>
      </c>
      <c r="K86">
        <v>0</v>
      </c>
      <c r="L86">
        <v>0</v>
      </c>
      <c r="M86">
        <v>0</v>
      </c>
      <c r="N86" s="88">
        <v>70</v>
      </c>
      <c r="O86">
        <f t="shared" si="1"/>
        <v>210</v>
      </c>
      <c r="P86">
        <v>4129314.784</v>
      </c>
      <c r="Q86">
        <v>58990.211199999998</v>
      </c>
      <c r="R86">
        <v>4129314.784</v>
      </c>
      <c r="S86" t="s">
        <v>242</v>
      </c>
      <c r="T86" s="133">
        <v>41269</v>
      </c>
      <c r="U86" s="133">
        <v>41331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 t="s">
        <v>269</v>
      </c>
      <c r="AC86" t="s">
        <v>244</v>
      </c>
      <c r="AD86" t="s">
        <v>245</v>
      </c>
      <c r="AE86">
        <v>266</v>
      </c>
      <c r="AF86" t="s">
        <v>451</v>
      </c>
      <c r="AG86">
        <v>203</v>
      </c>
      <c r="AH86" t="s">
        <v>317</v>
      </c>
      <c r="AI86">
        <v>200</v>
      </c>
      <c r="AJ86" t="s">
        <v>248</v>
      </c>
      <c r="AK86">
        <v>0</v>
      </c>
      <c r="AL86" t="s">
        <v>241</v>
      </c>
      <c r="AO86">
        <v>203060201</v>
      </c>
      <c r="AP86">
        <v>58990.211199999998</v>
      </c>
      <c r="AQ86">
        <v>58990.211199999998</v>
      </c>
      <c r="AR86">
        <v>105</v>
      </c>
      <c r="AS86">
        <v>0</v>
      </c>
      <c r="AT86" t="s">
        <v>250</v>
      </c>
      <c r="AV86">
        <v>90373</v>
      </c>
      <c r="AW86">
        <v>101669</v>
      </c>
      <c r="AX86">
        <v>105905</v>
      </c>
      <c r="AY86">
        <v>141207</v>
      </c>
      <c r="AZ86">
        <v>0</v>
      </c>
      <c r="BA86">
        <v>860005223</v>
      </c>
      <c r="BB86" t="s">
        <v>267</v>
      </c>
      <c r="BD86" t="s">
        <v>455</v>
      </c>
      <c r="BE86">
        <v>0</v>
      </c>
      <c r="BF86">
        <v>0</v>
      </c>
      <c r="BG86">
        <v>118</v>
      </c>
      <c r="BH86">
        <v>0</v>
      </c>
      <c r="BI86">
        <v>3</v>
      </c>
      <c r="BJ86">
        <v>0</v>
      </c>
      <c r="BK86">
        <v>0</v>
      </c>
      <c r="BL86">
        <v>0</v>
      </c>
      <c r="BM86">
        <v>0</v>
      </c>
    </row>
    <row r="87" spans="1:65" hidden="1" x14ac:dyDescent="0.25">
      <c r="A87">
        <v>204060200</v>
      </c>
      <c r="B87" t="s">
        <v>809</v>
      </c>
      <c r="C87">
        <v>0</v>
      </c>
      <c r="E87">
        <v>0</v>
      </c>
      <c r="F87" t="s">
        <v>241</v>
      </c>
      <c r="G87">
        <v>0</v>
      </c>
      <c r="H87">
        <v>30</v>
      </c>
      <c r="I87">
        <v>417549.31199999998</v>
      </c>
      <c r="J87">
        <v>0</v>
      </c>
      <c r="K87">
        <v>0</v>
      </c>
      <c r="L87">
        <v>0</v>
      </c>
      <c r="M87">
        <v>0</v>
      </c>
      <c r="N87" s="88">
        <v>30</v>
      </c>
      <c r="O87">
        <f t="shared" si="1"/>
        <v>0</v>
      </c>
      <c r="P87">
        <v>417549.31199999998</v>
      </c>
      <c r="Q87">
        <v>13918.3104</v>
      </c>
      <c r="R87">
        <v>417549.31199999998</v>
      </c>
      <c r="S87" t="s">
        <v>242</v>
      </c>
      <c r="T87" s="133">
        <v>41269</v>
      </c>
      <c r="V87">
        <v>0</v>
      </c>
      <c r="W87">
        <v>0</v>
      </c>
      <c r="X87">
        <v>0</v>
      </c>
      <c r="Y87">
        <v>0</v>
      </c>
      <c r="Z87">
        <v>0</v>
      </c>
      <c r="AA87">
        <v>13</v>
      </c>
      <c r="AB87" t="s">
        <v>254</v>
      </c>
      <c r="AC87" t="s">
        <v>244</v>
      </c>
      <c r="AD87" t="s">
        <v>245</v>
      </c>
      <c r="AE87">
        <v>254</v>
      </c>
      <c r="AF87" t="s">
        <v>696</v>
      </c>
      <c r="AG87">
        <v>203</v>
      </c>
      <c r="AH87" t="s">
        <v>317</v>
      </c>
      <c r="AI87">
        <v>200</v>
      </c>
      <c r="AJ87" t="s">
        <v>248</v>
      </c>
      <c r="AK87">
        <v>0</v>
      </c>
      <c r="AL87" t="s">
        <v>241</v>
      </c>
      <c r="AO87">
        <v>204060200</v>
      </c>
      <c r="AP87">
        <v>13918.3104</v>
      </c>
      <c r="AQ87">
        <v>13918.3104</v>
      </c>
      <c r="AR87">
        <v>9</v>
      </c>
      <c r="AS87">
        <v>16</v>
      </c>
      <c r="AT87" t="s">
        <v>250</v>
      </c>
      <c r="AV87">
        <v>13919.57</v>
      </c>
      <c r="AW87">
        <v>0</v>
      </c>
      <c r="AX87">
        <v>0</v>
      </c>
      <c r="AY87">
        <v>0</v>
      </c>
      <c r="AZ87">
        <v>0</v>
      </c>
      <c r="BA87">
        <v>860005223</v>
      </c>
      <c r="BB87" t="s">
        <v>267</v>
      </c>
      <c r="BD87" t="s">
        <v>810</v>
      </c>
      <c r="BE87">
        <v>0</v>
      </c>
      <c r="BF87">
        <v>0</v>
      </c>
      <c r="BG87">
        <v>30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hidden="1" x14ac:dyDescent="0.25">
      <c r="A88">
        <v>203060304</v>
      </c>
      <c r="B88" t="s">
        <v>463</v>
      </c>
      <c r="C88">
        <v>0</v>
      </c>
      <c r="E88">
        <v>0</v>
      </c>
      <c r="F88" t="s">
        <v>241</v>
      </c>
      <c r="G88">
        <v>0</v>
      </c>
      <c r="H88">
        <v>47</v>
      </c>
      <c r="I88">
        <v>4154410.3465</v>
      </c>
      <c r="J88">
        <v>0</v>
      </c>
      <c r="K88">
        <v>0</v>
      </c>
      <c r="L88">
        <v>0</v>
      </c>
      <c r="M88">
        <v>0</v>
      </c>
      <c r="N88" s="88">
        <v>47</v>
      </c>
      <c r="O88">
        <f t="shared" si="1"/>
        <v>235</v>
      </c>
      <c r="P88">
        <v>4154410.3465</v>
      </c>
      <c r="Q88">
        <v>88391.709499999997</v>
      </c>
      <c r="R88">
        <v>4154410.3465</v>
      </c>
      <c r="S88" t="s">
        <v>242</v>
      </c>
      <c r="T88" s="133">
        <v>41243</v>
      </c>
      <c r="U88" s="133">
        <v>41354</v>
      </c>
      <c r="V88">
        <v>0</v>
      </c>
      <c r="W88">
        <v>0</v>
      </c>
      <c r="X88">
        <v>0</v>
      </c>
      <c r="Y88">
        <v>0</v>
      </c>
      <c r="Z88">
        <v>0</v>
      </c>
      <c r="AA88">
        <v>11</v>
      </c>
      <c r="AB88" t="s">
        <v>259</v>
      </c>
      <c r="AC88" t="s">
        <v>244</v>
      </c>
      <c r="AD88" t="s">
        <v>245</v>
      </c>
      <c r="AE88">
        <v>256</v>
      </c>
      <c r="AF88" t="s">
        <v>453</v>
      </c>
      <c r="AG88">
        <v>203</v>
      </c>
      <c r="AH88" t="s">
        <v>317</v>
      </c>
      <c r="AI88">
        <v>200</v>
      </c>
      <c r="AJ88" t="s">
        <v>248</v>
      </c>
      <c r="AK88">
        <v>0</v>
      </c>
      <c r="AL88" t="s">
        <v>241</v>
      </c>
      <c r="AO88">
        <v>203060304</v>
      </c>
      <c r="AP88">
        <v>88391.709499999997</v>
      </c>
      <c r="AQ88">
        <v>88391.709499999997</v>
      </c>
      <c r="AR88">
        <v>105</v>
      </c>
      <c r="AS88">
        <v>0</v>
      </c>
      <c r="AT88" t="s">
        <v>250</v>
      </c>
      <c r="AV88">
        <v>88405</v>
      </c>
      <c r="AW88">
        <v>0</v>
      </c>
      <c r="AX88">
        <v>0</v>
      </c>
      <c r="AY88">
        <v>0</v>
      </c>
      <c r="AZ88">
        <v>0</v>
      </c>
      <c r="BA88">
        <v>860005223</v>
      </c>
      <c r="BB88" t="s">
        <v>267</v>
      </c>
      <c r="BD88" t="s">
        <v>463</v>
      </c>
      <c r="BE88">
        <v>0</v>
      </c>
      <c r="BF88">
        <v>0</v>
      </c>
      <c r="BG88">
        <v>95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0</v>
      </c>
    </row>
    <row r="89" spans="1:65" hidden="1" x14ac:dyDescent="0.25">
      <c r="A89">
        <v>203060305</v>
      </c>
      <c r="B89" t="s">
        <v>464</v>
      </c>
      <c r="C89">
        <v>0</v>
      </c>
      <c r="E89">
        <v>0</v>
      </c>
      <c r="F89" t="s">
        <v>241</v>
      </c>
      <c r="G89">
        <v>0</v>
      </c>
      <c r="H89">
        <v>0</v>
      </c>
      <c r="I89">
        <v>0</v>
      </c>
      <c r="J89">
        <v>55</v>
      </c>
      <c r="K89">
        <v>47633934.645000003</v>
      </c>
      <c r="L89">
        <v>10</v>
      </c>
      <c r="M89">
        <v>8660715.3900000006</v>
      </c>
      <c r="N89" s="88">
        <v>45</v>
      </c>
      <c r="O89">
        <f t="shared" si="1"/>
        <v>2475</v>
      </c>
      <c r="P89">
        <v>38973219.255000003</v>
      </c>
      <c r="Q89">
        <v>866071.53899999999</v>
      </c>
      <c r="R89">
        <v>38973219.255000003</v>
      </c>
      <c r="S89" t="s">
        <v>242</v>
      </c>
      <c r="T89" s="133">
        <v>41351</v>
      </c>
      <c r="U89" s="133">
        <v>41352</v>
      </c>
      <c r="V89">
        <v>0</v>
      </c>
      <c r="W89">
        <v>0</v>
      </c>
      <c r="X89">
        <v>0</v>
      </c>
      <c r="Y89">
        <v>0</v>
      </c>
      <c r="Z89">
        <v>0</v>
      </c>
      <c r="AA89">
        <v>13</v>
      </c>
      <c r="AB89" t="s">
        <v>254</v>
      </c>
      <c r="AC89" t="s">
        <v>244</v>
      </c>
      <c r="AD89" t="s">
        <v>245</v>
      </c>
      <c r="AE89">
        <v>257</v>
      </c>
      <c r="AF89" t="s">
        <v>465</v>
      </c>
      <c r="AG89">
        <v>203</v>
      </c>
      <c r="AH89" t="s">
        <v>317</v>
      </c>
      <c r="AI89">
        <v>200</v>
      </c>
      <c r="AJ89" t="s">
        <v>248</v>
      </c>
      <c r="AK89">
        <v>0</v>
      </c>
      <c r="AL89" t="s">
        <v>241</v>
      </c>
      <c r="AO89">
        <v>203060305</v>
      </c>
      <c r="AP89">
        <v>866071.53899999999</v>
      </c>
      <c r="AQ89">
        <v>866071.53899999999</v>
      </c>
      <c r="AR89">
        <v>105</v>
      </c>
      <c r="AS89">
        <v>0</v>
      </c>
      <c r="AT89" t="s">
        <v>250</v>
      </c>
      <c r="AV89">
        <v>913385</v>
      </c>
      <c r="AW89">
        <v>0</v>
      </c>
      <c r="AX89">
        <v>0</v>
      </c>
      <c r="AY89">
        <v>0</v>
      </c>
      <c r="AZ89">
        <v>0</v>
      </c>
      <c r="BA89">
        <v>860005223</v>
      </c>
      <c r="BB89" t="s">
        <v>267</v>
      </c>
      <c r="BD89" t="s">
        <v>464</v>
      </c>
      <c r="BE89">
        <v>0</v>
      </c>
      <c r="BF89">
        <v>0</v>
      </c>
      <c r="BG89">
        <v>54</v>
      </c>
      <c r="BH89">
        <v>0</v>
      </c>
      <c r="BI89">
        <v>55</v>
      </c>
      <c r="BJ89">
        <v>0</v>
      </c>
      <c r="BK89">
        <v>0</v>
      </c>
      <c r="BL89">
        <v>0</v>
      </c>
      <c r="BM89">
        <v>0</v>
      </c>
    </row>
    <row r="90" spans="1:65" hidden="1" x14ac:dyDescent="0.25">
      <c r="A90">
        <v>203060404</v>
      </c>
      <c r="B90" t="s">
        <v>480</v>
      </c>
      <c r="C90">
        <v>0</v>
      </c>
      <c r="E90">
        <v>0</v>
      </c>
      <c r="F90" t="s">
        <v>241</v>
      </c>
      <c r="G90">
        <v>0</v>
      </c>
      <c r="H90">
        <v>0</v>
      </c>
      <c r="I90">
        <v>0</v>
      </c>
      <c r="J90">
        <v>106</v>
      </c>
      <c r="K90">
        <v>9330466.0370000005</v>
      </c>
      <c r="L90">
        <v>40</v>
      </c>
      <c r="M90">
        <v>3520930.58</v>
      </c>
      <c r="N90" s="88">
        <v>66</v>
      </c>
      <c r="O90">
        <f t="shared" si="1"/>
        <v>330</v>
      </c>
      <c r="P90">
        <v>5809535.4570000004</v>
      </c>
      <c r="Q90">
        <v>88023.264500000005</v>
      </c>
      <c r="R90">
        <v>5809535.4570000004</v>
      </c>
      <c r="S90" t="s">
        <v>242</v>
      </c>
      <c r="T90" s="133">
        <v>41351</v>
      </c>
      <c r="U90" s="133">
        <v>41354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 t="s">
        <v>259</v>
      </c>
      <c r="AC90" t="s">
        <v>244</v>
      </c>
      <c r="AD90" t="s">
        <v>245</v>
      </c>
      <c r="AE90">
        <v>256</v>
      </c>
      <c r="AF90" t="s">
        <v>453</v>
      </c>
      <c r="AG90">
        <v>203</v>
      </c>
      <c r="AH90" t="s">
        <v>317</v>
      </c>
      <c r="AI90">
        <v>200</v>
      </c>
      <c r="AJ90" t="s">
        <v>248</v>
      </c>
      <c r="AK90">
        <v>0</v>
      </c>
      <c r="AL90" t="s">
        <v>241</v>
      </c>
      <c r="AO90">
        <v>203060404</v>
      </c>
      <c r="AP90">
        <v>88023.264500000005</v>
      </c>
      <c r="AQ90">
        <v>88023.264500000005</v>
      </c>
      <c r="AR90">
        <v>105</v>
      </c>
      <c r="AS90">
        <v>0</v>
      </c>
      <c r="AT90" t="s">
        <v>250</v>
      </c>
      <c r="AV90">
        <v>135373</v>
      </c>
      <c r="AW90">
        <v>152295</v>
      </c>
      <c r="AX90">
        <v>158641</v>
      </c>
      <c r="AY90">
        <v>211521</v>
      </c>
      <c r="AZ90">
        <v>0</v>
      </c>
      <c r="BA90">
        <v>860005223</v>
      </c>
      <c r="BB90" t="s">
        <v>267</v>
      </c>
      <c r="BD90" t="s">
        <v>480</v>
      </c>
      <c r="BE90">
        <v>0</v>
      </c>
      <c r="BF90">
        <v>0</v>
      </c>
      <c r="BG90">
        <v>82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0</v>
      </c>
    </row>
    <row r="91" spans="1:65" hidden="1" x14ac:dyDescent="0.25">
      <c r="A91">
        <v>203060405</v>
      </c>
      <c r="B91" t="s">
        <v>481</v>
      </c>
      <c r="C91">
        <v>0</v>
      </c>
      <c r="E91">
        <v>0</v>
      </c>
      <c r="F91" t="s">
        <v>241</v>
      </c>
      <c r="G91">
        <v>0</v>
      </c>
      <c r="H91">
        <v>0</v>
      </c>
      <c r="I91">
        <v>0</v>
      </c>
      <c r="J91">
        <v>12</v>
      </c>
      <c r="K91">
        <v>10908663.714</v>
      </c>
      <c r="L91">
        <v>10</v>
      </c>
      <c r="M91">
        <v>9090553.0950000007</v>
      </c>
      <c r="N91" s="88">
        <v>2</v>
      </c>
      <c r="O91">
        <f t="shared" si="1"/>
        <v>110</v>
      </c>
      <c r="P91">
        <v>1818110.6189999999</v>
      </c>
      <c r="Q91">
        <v>909055.30949999997</v>
      </c>
      <c r="R91">
        <v>1818110.6189999999</v>
      </c>
      <c r="S91" t="s">
        <v>242</v>
      </c>
      <c r="T91" s="133">
        <v>41351</v>
      </c>
      <c r="V91">
        <v>0</v>
      </c>
      <c r="W91">
        <v>0</v>
      </c>
      <c r="X91">
        <v>0</v>
      </c>
      <c r="Y91">
        <v>0</v>
      </c>
      <c r="Z91">
        <v>0</v>
      </c>
      <c r="AA91">
        <v>13</v>
      </c>
      <c r="AB91" t="s">
        <v>254</v>
      </c>
      <c r="AC91" t="s">
        <v>244</v>
      </c>
      <c r="AD91" t="s">
        <v>245</v>
      </c>
      <c r="AE91">
        <v>257</v>
      </c>
      <c r="AF91" t="s">
        <v>465</v>
      </c>
      <c r="AG91">
        <v>203</v>
      </c>
      <c r="AH91" t="s">
        <v>317</v>
      </c>
      <c r="AI91">
        <v>200</v>
      </c>
      <c r="AJ91" t="s">
        <v>248</v>
      </c>
      <c r="AK91">
        <v>0</v>
      </c>
      <c r="AL91" t="s">
        <v>241</v>
      </c>
      <c r="AO91">
        <v>203060405</v>
      </c>
      <c r="AP91">
        <v>909055.30949999997</v>
      </c>
      <c r="AQ91">
        <v>909055.30949999997</v>
      </c>
      <c r="AR91">
        <v>105</v>
      </c>
      <c r="AS91">
        <v>0</v>
      </c>
      <c r="AT91" t="s">
        <v>250</v>
      </c>
      <c r="AV91">
        <v>1388935</v>
      </c>
      <c r="AW91">
        <v>1562552</v>
      </c>
      <c r="AX91">
        <v>1627659</v>
      </c>
      <c r="AY91">
        <v>2170212</v>
      </c>
      <c r="AZ91">
        <v>0</v>
      </c>
      <c r="BA91">
        <v>860005223</v>
      </c>
      <c r="BB91" t="s">
        <v>267</v>
      </c>
      <c r="BD91" t="s">
        <v>481</v>
      </c>
      <c r="BE91">
        <v>0</v>
      </c>
      <c r="BF91">
        <v>0</v>
      </c>
      <c r="BG91">
        <v>12</v>
      </c>
      <c r="BH91">
        <v>0</v>
      </c>
      <c r="BI91">
        <v>55</v>
      </c>
      <c r="BJ91">
        <v>0</v>
      </c>
      <c r="BK91">
        <v>0</v>
      </c>
      <c r="BL91">
        <v>0</v>
      </c>
      <c r="BM91">
        <v>0</v>
      </c>
    </row>
    <row r="92" spans="1:65" hidden="1" x14ac:dyDescent="0.25">
      <c r="A92">
        <v>204060400</v>
      </c>
      <c r="B92" t="s">
        <v>811</v>
      </c>
      <c r="C92">
        <v>0</v>
      </c>
      <c r="E92">
        <v>0</v>
      </c>
      <c r="F92" t="s">
        <v>241</v>
      </c>
      <c r="G92">
        <v>0</v>
      </c>
      <c r="H92">
        <v>0</v>
      </c>
      <c r="I92">
        <v>0</v>
      </c>
      <c r="J92">
        <v>1200</v>
      </c>
      <c r="K92">
        <v>16589055.48</v>
      </c>
      <c r="L92">
        <v>1190</v>
      </c>
      <c r="M92">
        <v>16450813.351</v>
      </c>
      <c r="N92" s="88">
        <v>10</v>
      </c>
      <c r="O92">
        <f t="shared" si="1"/>
        <v>0</v>
      </c>
      <c r="P92">
        <v>138242.12899999999</v>
      </c>
      <c r="Q92">
        <v>13824.2129</v>
      </c>
      <c r="R92">
        <v>138242.12899999999</v>
      </c>
      <c r="S92" t="s">
        <v>242</v>
      </c>
      <c r="T92" s="133">
        <v>41348</v>
      </c>
      <c r="V92">
        <v>0</v>
      </c>
      <c r="W92">
        <v>0</v>
      </c>
      <c r="X92">
        <v>0</v>
      </c>
      <c r="Y92">
        <v>0</v>
      </c>
      <c r="Z92">
        <v>0</v>
      </c>
      <c r="AA92">
        <v>13</v>
      </c>
      <c r="AB92" t="s">
        <v>254</v>
      </c>
      <c r="AC92" t="s">
        <v>244</v>
      </c>
      <c r="AD92" t="s">
        <v>245</v>
      </c>
      <c r="AE92">
        <v>254</v>
      </c>
      <c r="AF92" t="s">
        <v>696</v>
      </c>
      <c r="AG92">
        <v>203</v>
      </c>
      <c r="AH92" t="s">
        <v>317</v>
      </c>
      <c r="AI92">
        <v>200</v>
      </c>
      <c r="AJ92" t="s">
        <v>248</v>
      </c>
      <c r="AK92">
        <v>0</v>
      </c>
      <c r="AL92" t="s">
        <v>241</v>
      </c>
      <c r="AO92">
        <v>204060400</v>
      </c>
      <c r="AP92">
        <v>13824.2129</v>
      </c>
      <c r="AQ92">
        <v>13824.2129</v>
      </c>
      <c r="AR92">
        <v>9</v>
      </c>
      <c r="AS92">
        <v>16</v>
      </c>
      <c r="AT92" t="s">
        <v>250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860005223</v>
      </c>
      <c r="BB92" t="s">
        <v>267</v>
      </c>
      <c r="BD92" t="s">
        <v>812</v>
      </c>
      <c r="BE92">
        <v>0</v>
      </c>
      <c r="BF92">
        <v>0</v>
      </c>
      <c r="BG92">
        <v>10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hidden="1" x14ac:dyDescent="0.25">
      <c r="A93">
        <v>201020306</v>
      </c>
      <c r="B93" t="s">
        <v>482</v>
      </c>
      <c r="C93">
        <v>0</v>
      </c>
      <c r="E93">
        <v>0</v>
      </c>
      <c r="F93" t="s">
        <v>241</v>
      </c>
      <c r="G93">
        <v>0</v>
      </c>
      <c r="H93">
        <v>1186.1215999999999</v>
      </c>
      <c r="I93">
        <v>39422802.7733</v>
      </c>
      <c r="J93">
        <v>0</v>
      </c>
      <c r="K93">
        <v>0</v>
      </c>
      <c r="L93">
        <v>0</v>
      </c>
      <c r="M93">
        <v>0</v>
      </c>
      <c r="N93" s="88">
        <v>1186.1215999999999</v>
      </c>
      <c r="O93">
        <f t="shared" si="1"/>
        <v>65236.687999999995</v>
      </c>
      <c r="P93">
        <v>39422802.7733</v>
      </c>
      <c r="Q93">
        <v>33229.929600000003</v>
      </c>
      <c r="R93">
        <v>39414737.265039302</v>
      </c>
      <c r="S93" t="s">
        <v>242</v>
      </c>
      <c r="T93" s="133">
        <v>41345</v>
      </c>
      <c r="V93">
        <v>0</v>
      </c>
      <c r="W93">
        <v>0</v>
      </c>
      <c r="X93">
        <v>0</v>
      </c>
      <c r="Y93">
        <v>0</v>
      </c>
      <c r="Z93">
        <v>0</v>
      </c>
      <c r="AA93">
        <v>13</v>
      </c>
      <c r="AB93" t="s">
        <v>254</v>
      </c>
      <c r="AC93" t="s">
        <v>483</v>
      </c>
      <c r="AD93" t="s">
        <v>326</v>
      </c>
      <c r="AE93">
        <v>2</v>
      </c>
      <c r="AF93" t="s">
        <v>484</v>
      </c>
      <c r="AG93">
        <v>2</v>
      </c>
      <c r="AH93" t="s">
        <v>485</v>
      </c>
      <c r="AI93">
        <v>2</v>
      </c>
      <c r="AJ93" t="s">
        <v>447</v>
      </c>
      <c r="AK93">
        <v>0</v>
      </c>
      <c r="AL93" t="s">
        <v>241</v>
      </c>
      <c r="AO93">
        <v>201020306</v>
      </c>
      <c r="AP93">
        <v>33077.750200000002</v>
      </c>
      <c r="AQ93">
        <v>33229.929600000003</v>
      </c>
      <c r="AR93">
        <v>9</v>
      </c>
      <c r="AS93">
        <v>16</v>
      </c>
      <c r="AT93" t="s">
        <v>250</v>
      </c>
      <c r="AV93">
        <v>832</v>
      </c>
      <c r="AW93">
        <v>0</v>
      </c>
      <c r="AX93">
        <v>0</v>
      </c>
      <c r="AY93">
        <v>0</v>
      </c>
      <c r="AZ93">
        <v>0</v>
      </c>
      <c r="BA93">
        <v>860048867</v>
      </c>
      <c r="BB93" t="s">
        <v>486</v>
      </c>
      <c r="BD93" t="s">
        <v>487</v>
      </c>
      <c r="BE93">
        <v>0</v>
      </c>
      <c r="BF93">
        <v>0</v>
      </c>
      <c r="BG93">
        <v>1239.1215999999999</v>
      </c>
      <c r="BH93">
        <v>0</v>
      </c>
      <c r="BI93">
        <v>55</v>
      </c>
      <c r="BJ93">
        <v>0</v>
      </c>
      <c r="BK93">
        <v>0</v>
      </c>
      <c r="BL93">
        <v>0</v>
      </c>
      <c r="BM93">
        <v>0</v>
      </c>
    </row>
    <row r="94" spans="1:65" hidden="1" x14ac:dyDescent="0.25">
      <c r="A94">
        <v>201020302</v>
      </c>
      <c r="B94" t="s">
        <v>813</v>
      </c>
      <c r="C94">
        <v>0</v>
      </c>
      <c r="E94">
        <v>0</v>
      </c>
      <c r="F94" t="s">
        <v>241</v>
      </c>
      <c r="G94">
        <v>0</v>
      </c>
      <c r="H94">
        <v>39.004600000000003</v>
      </c>
      <c r="I94">
        <v>2871244.2662999998</v>
      </c>
      <c r="J94">
        <v>0</v>
      </c>
      <c r="K94">
        <v>0</v>
      </c>
      <c r="L94">
        <v>0</v>
      </c>
      <c r="M94">
        <v>0</v>
      </c>
      <c r="N94" s="88">
        <v>39.004600000000003</v>
      </c>
      <c r="O94">
        <f t="shared" si="1"/>
        <v>2145.2530000000002</v>
      </c>
      <c r="P94">
        <v>2871244.2662999998</v>
      </c>
      <c r="Q94">
        <v>73612.965299999996</v>
      </c>
      <c r="R94">
        <v>2871244.2663403801</v>
      </c>
      <c r="S94" t="s">
        <v>242</v>
      </c>
      <c r="T94" s="133">
        <v>41240</v>
      </c>
      <c r="V94">
        <v>0</v>
      </c>
      <c r="W94">
        <v>0</v>
      </c>
      <c r="X94">
        <v>0</v>
      </c>
      <c r="Y94">
        <v>0</v>
      </c>
      <c r="Z94">
        <v>0</v>
      </c>
      <c r="AA94">
        <v>13</v>
      </c>
      <c r="AB94" t="s">
        <v>254</v>
      </c>
      <c r="AC94" t="s">
        <v>483</v>
      </c>
      <c r="AD94" t="s">
        <v>326</v>
      </c>
      <c r="AE94">
        <v>2</v>
      </c>
      <c r="AF94" t="s">
        <v>484</v>
      </c>
      <c r="AG94">
        <v>2</v>
      </c>
      <c r="AH94" t="s">
        <v>485</v>
      </c>
      <c r="AI94">
        <v>2</v>
      </c>
      <c r="AJ94" t="s">
        <v>447</v>
      </c>
      <c r="AK94">
        <v>0</v>
      </c>
      <c r="AL94" t="s">
        <v>241</v>
      </c>
      <c r="AO94">
        <v>201020302</v>
      </c>
      <c r="AP94">
        <v>73612.965299999996</v>
      </c>
      <c r="AQ94">
        <v>73612.965299999996</v>
      </c>
      <c r="AR94">
        <v>9</v>
      </c>
      <c r="AS94">
        <v>16</v>
      </c>
      <c r="AT94" t="s">
        <v>250</v>
      </c>
      <c r="AV94">
        <v>1842.72</v>
      </c>
      <c r="AW94">
        <v>0</v>
      </c>
      <c r="AX94">
        <v>0</v>
      </c>
      <c r="AY94">
        <v>0</v>
      </c>
      <c r="AZ94">
        <v>0</v>
      </c>
      <c r="BA94">
        <v>860048867</v>
      </c>
      <c r="BB94" t="s">
        <v>486</v>
      </c>
      <c r="BD94" t="s">
        <v>814</v>
      </c>
      <c r="BE94">
        <v>0</v>
      </c>
      <c r="BF94">
        <v>0</v>
      </c>
      <c r="BG94">
        <v>39.004600000000003</v>
      </c>
      <c r="BH94">
        <v>0</v>
      </c>
      <c r="BI94">
        <v>55</v>
      </c>
      <c r="BJ94">
        <v>0</v>
      </c>
      <c r="BK94">
        <v>0</v>
      </c>
      <c r="BL94">
        <v>0</v>
      </c>
      <c r="BM94">
        <v>0</v>
      </c>
    </row>
    <row r="95" spans="1:65" hidden="1" x14ac:dyDescent="0.25">
      <c r="A95">
        <v>201020305</v>
      </c>
      <c r="B95" t="s">
        <v>815</v>
      </c>
      <c r="C95">
        <v>0</v>
      </c>
      <c r="E95">
        <v>0</v>
      </c>
      <c r="F95" t="s">
        <v>241</v>
      </c>
      <c r="G95">
        <v>0</v>
      </c>
      <c r="H95">
        <v>1315.37</v>
      </c>
      <c r="I95">
        <v>44419565.973800004</v>
      </c>
      <c r="J95">
        <v>1219</v>
      </c>
      <c r="K95">
        <v>40968293.0383</v>
      </c>
      <c r="L95">
        <v>0</v>
      </c>
      <c r="M95">
        <v>0</v>
      </c>
      <c r="N95" s="88">
        <v>2534.37</v>
      </c>
      <c r="O95">
        <f t="shared" si="1"/>
        <v>139390.35</v>
      </c>
      <c r="P95">
        <v>85387859.012099996</v>
      </c>
      <c r="Q95">
        <v>33691.9467</v>
      </c>
      <c r="R95">
        <v>85387858.958078995</v>
      </c>
      <c r="S95" t="s">
        <v>242</v>
      </c>
      <c r="T95" s="133">
        <v>41345</v>
      </c>
      <c r="V95">
        <v>0</v>
      </c>
      <c r="W95">
        <v>0</v>
      </c>
      <c r="X95">
        <v>0</v>
      </c>
      <c r="Y95">
        <v>0</v>
      </c>
      <c r="Z95">
        <v>0</v>
      </c>
      <c r="AA95">
        <v>13</v>
      </c>
      <c r="AB95" t="s">
        <v>254</v>
      </c>
      <c r="AC95" t="s">
        <v>483</v>
      </c>
      <c r="AD95" t="s">
        <v>326</v>
      </c>
      <c r="AE95">
        <v>2</v>
      </c>
      <c r="AF95" t="s">
        <v>484</v>
      </c>
      <c r="AG95">
        <v>2</v>
      </c>
      <c r="AH95" t="s">
        <v>485</v>
      </c>
      <c r="AI95">
        <v>2</v>
      </c>
      <c r="AJ95" t="s">
        <v>447</v>
      </c>
      <c r="AK95">
        <v>0</v>
      </c>
      <c r="AL95" t="s">
        <v>241</v>
      </c>
      <c r="AO95">
        <v>201020305</v>
      </c>
      <c r="AP95">
        <v>33608.115700000002</v>
      </c>
      <c r="AQ95">
        <v>33691.9467</v>
      </c>
      <c r="AR95">
        <v>9</v>
      </c>
      <c r="AS95">
        <v>16</v>
      </c>
      <c r="AT95" t="s">
        <v>250</v>
      </c>
      <c r="AV95">
        <v>845.34</v>
      </c>
      <c r="AW95">
        <v>0</v>
      </c>
      <c r="AX95">
        <v>0</v>
      </c>
      <c r="AY95">
        <v>0</v>
      </c>
      <c r="AZ95">
        <v>0</v>
      </c>
      <c r="BA95">
        <v>860048867</v>
      </c>
      <c r="BB95" t="s">
        <v>486</v>
      </c>
      <c r="BD95" t="s">
        <v>816</v>
      </c>
      <c r="BE95">
        <v>0</v>
      </c>
      <c r="BF95">
        <v>0</v>
      </c>
      <c r="BG95">
        <v>2534.37</v>
      </c>
      <c r="BH95">
        <v>0</v>
      </c>
      <c r="BI95">
        <v>55</v>
      </c>
      <c r="BJ95">
        <v>0</v>
      </c>
      <c r="BK95">
        <v>0</v>
      </c>
      <c r="BL95">
        <v>0</v>
      </c>
      <c r="BM95">
        <v>0</v>
      </c>
    </row>
    <row r="96" spans="1:65" hidden="1" x14ac:dyDescent="0.25">
      <c r="A96">
        <v>201020301</v>
      </c>
      <c r="B96" t="s">
        <v>817</v>
      </c>
      <c r="C96">
        <v>0</v>
      </c>
      <c r="E96">
        <v>0</v>
      </c>
      <c r="F96" t="s">
        <v>241</v>
      </c>
      <c r="G96">
        <v>0</v>
      </c>
      <c r="H96">
        <v>1247.9036000000001</v>
      </c>
      <c r="I96">
        <v>45182138.832599998</v>
      </c>
      <c r="J96">
        <v>378</v>
      </c>
      <c r="K96">
        <v>13620571.524</v>
      </c>
      <c r="L96">
        <v>0</v>
      </c>
      <c r="M96">
        <v>0</v>
      </c>
      <c r="N96" s="88">
        <v>1625.9036000000001</v>
      </c>
      <c r="O96">
        <f t="shared" si="1"/>
        <v>89424.698000000004</v>
      </c>
      <c r="P96">
        <v>58802710.356600001</v>
      </c>
      <c r="Q96">
        <v>36166.172700000003</v>
      </c>
      <c r="R96">
        <v>58802710.391151696</v>
      </c>
      <c r="S96" t="s">
        <v>242</v>
      </c>
      <c r="T96" s="133">
        <v>41345</v>
      </c>
      <c r="V96">
        <v>0</v>
      </c>
      <c r="W96">
        <v>0</v>
      </c>
      <c r="X96">
        <v>0</v>
      </c>
      <c r="Y96">
        <v>0</v>
      </c>
      <c r="Z96">
        <v>0</v>
      </c>
      <c r="AA96">
        <v>13</v>
      </c>
      <c r="AB96" t="s">
        <v>254</v>
      </c>
      <c r="AC96" t="s">
        <v>483</v>
      </c>
      <c r="AD96" t="s">
        <v>326</v>
      </c>
      <c r="AE96">
        <v>2</v>
      </c>
      <c r="AF96" t="s">
        <v>484</v>
      </c>
      <c r="AG96">
        <v>2</v>
      </c>
      <c r="AH96" t="s">
        <v>485</v>
      </c>
      <c r="AI96">
        <v>2</v>
      </c>
      <c r="AJ96" t="s">
        <v>447</v>
      </c>
      <c r="AK96">
        <v>0</v>
      </c>
      <c r="AL96" t="s">
        <v>241</v>
      </c>
      <c r="AO96">
        <v>201020301</v>
      </c>
      <c r="AP96">
        <v>36033.258000000002</v>
      </c>
      <c r="AQ96">
        <v>36166.172700000003</v>
      </c>
      <c r="AR96">
        <v>9</v>
      </c>
      <c r="AS96">
        <v>16</v>
      </c>
      <c r="AT96" t="s">
        <v>250</v>
      </c>
      <c r="AV96">
        <v>923.44</v>
      </c>
      <c r="AW96">
        <v>0</v>
      </c>
      <c r="AX96">
        <v>0</v>
      </c>
      <c r="AY96">
        <v>0</v>
      </c>
      <c r="AZ96">
        <v>0</v>
      </c>
      <c r="BA96">
        <v>860048867</v>
      </c>
      <c r="BB96" t="s">
        <v>486</v>
      </c>
      <c r="BD96" t="s">
        <v>818</v>
      </c>
      <c r="BE96">
        <v>0</v>
      </c>
      <c r="BF96">
        <v>0</v>
      </c>
      <c r="BG96">
        <v>1625.9036000000001</v>
      </c>
      <c r="BH96">
        <v>0</v>
      </c>
      <c r="BI96">
        <v>55</v>
      </c>
      <c r="BJ96">
        <v>0</v>
      </c>
      <c r="BK96">
        <v>0</v>
      </c>
      <c r="BL96">
        <v>0</v>
      </c>
      <c r="BM96">
        <v>0</v>
      </c>
    </row>
    <row r="97" spans="1:65" hidden="1" x14ac:dyDescent="0.25">
      <c r="A97">
        <v>201020308</v>
      </c>
      <c r="B97" t="s">
        <v>819</v>
      </c>
      <c r="C97">
        <v>0</v>
      </c>
      <c r="E97">
        <v>0</v>
      </c>
      <c r="F97" t="s">
        <v>241</v>
      </c>
      <c r="G97">
        <v>0</v>
      </c>
      <c r="H97">
        <v>398.08</v>
      </c>
      <c r="I97">
        <v>12709935.1818</v>
      </c>
      <c r="J97">
        <v>162</v>
      </c>
      <c r="K97">
        <v>5148740.0357999997</v>
      </c>
      <c r="L97">
        <v>0</v>
      </c>
      <c r="M97">
        <v>0</v>
      </c>
      <c r="N97" s="88">
        <v>560.08000000000004</v>
      </c>
      <c r="O97">
        <f t="shared" si="1"/>
        <v>30804.400000000001</v>
      </c>
      <c r="P97">
        <v>17858675.217599999</v>
      </c>
      <c r="Q97">
        <v>31885.936300000001</v>
      </c>
      <c r="R97">
        <v>17858675.202904001</v>
      </c>
      <c r="S97" t="s">
        <v>242</v>
      </c>
      <c r="T97" s="133">
        <v>41345</v>
      </c>
      <c r="V97">
        <v>0</v>
      </c>
      <c r="W97">
        <v>0</v>
      </c>
      <c r="X97">
        <v>0</v>
      </c>
      <c r="Y97">
        <v>0</v>
      </c>
      <c r="Z97">
        <v>0</v>
      </c>
      <c r="AA97">
        <v>13</v>
      </c>
      <c r="AB97" t="s">
        <v>254</v>
      </c>
      <c r="AC97" t="s">
        <v>335</v>
      </c>
      <c r="AD97" t="s">
        <v>334</v>
      </c>
      <c r="AE97">
        <v>2</v>
      </c>
      <c r="AF97" t="s">
        <v>484</v>
      </c>
      <c r="AG97">
        <v>2</v>
      </c>
      <c r="AH97" t="s">
        <v>485</v>
      </c>
      <c r="AI97">
        <v>2</v>
      </c>
      <c r="AJ97" t="s">
        <v>447</v>
      </c>
      <c r="AK97">
        <v>0</v>
      </c>
      <c r="AL97" t="s">
        <v>241</v>
      </c>
      <c r="AO97">
        <v>201020308</v>
      </c>
      <c r="AP97">
        <v>31782.3459</v>
      </c>
      <c r="AQ97">
        <v>31885.936300000001</v>
      </c>
      <c r="AR97">
        <v>9</v>
      </c>
      <c r="AS97">
        <v>16</v>
      </c>
      <c r="AT97" t="s">
        <v>250</v>
      </c>
      <c r="AV97">
        <v>814.5</v>
      </c>
      <c r="AW97">
        <v>0</v>
      </c>
      <c r="AX97">
        <v>0</v>
      </c>
      <c r="AY97">
        <v>0</v>
      </c>
      <c r="AZ97">
        <v>0</v>
      </c>
      <c r="BA97">
        <v>860048867</v>
      </c>
      <c r="BB97" t="s">
        <v>486</v>
      </c>
      <c r="BD97" t="s">
        <v>820</v>
      </c>
      <c r="BE97">
        <v>0</v>
      </c>
      <c r="BF97">
        <v>0</v>
      </c>
      <c r="BG97">
        <v>560.08000000000004</v>
      </c>
      <c r="BH97">
        <v>0</v>
      </c>
      <c r="BI97">
        <v>55</v>
      </c>
      <c r="BJ97">
        <v>0</v>
      </c>
      <c r="BK97">
        <v>0</v>
      </c>
      <c r="BL97">
        <v>0</v>
      </c>
      <c r="BM97">
        <v>0</v>
      </c>
    </row>
    <row r="98" spans="1:65" hidden="1" x14ac:dyDescent="0.25">
      <c r="A98">
        <v>201020307</v>
      </c>
      <c r="B98" t="s">
        <v>821</v>
      </c>
      <c r="C98">
        <v>0</v>
      </c>
      <c r="E98">
        <v>0</v>
      </c>
      <c r="F98" t="s">
        <v>241</v>
      </c>
      <c r="G98">
        <v>0</v>
      </c>
      <c r="H98">
        <v>485.51549999999997</v>
      </c>
      <c r="I98">
        <v>22301726.2192</v>
      </c>
      <c r="J98">
        <v>162</v>
      </c>
      <c r="K98">
        <v>7407358.6320000002</v>
      </c>
      <c r="L98">
        <v>73.92</v>
      </c>
      <c r="M98">
        <v>3391572.1740999999</v>
      </c>
      <c r="N98" s="88">
        <v>573.59550000000002</v>
      </c>
      <c r="O98">
        <f t="shared" si="1"/>
        <v>31547.752500000002</v>
      </c>
      <c r="P98">
        <v>26317512.677099999</v>
      </c>
      <c r="Q98">
        <v>45881.658199999998</v>
      </c>
      <c r="R98">
        <v>26317512.676058099</v>
      </c>
      <c r="S98" t="s">
        <v>242</v>
      </c>
      <c r="T98" s="133">
        <v>41345</v>
      </c>
      <c r="V98">
        <v>0</v>
      </c>
      <c r="W98">
        <v>0</v>
      </c>
      <c r="X98">
        <v>0</v>
      </c>
      <c r="Y98">
        <v>0</v>
      </c>
      <c r="Z98">
        <v>0</v>
      </c>
      <c r="AA98">
        <v>13</v>
      </c>
      <c r="AB98" t="s">
        <v>254</v>
      </c>
      <c r="AC98" t="s">
        <v>483</v>
      </c>
      <c r="AD98" t="s">
        <v>326</v>
      </c>
      <c r="AE98">
        <v>2</v>
      </c>
      <c r="AF98" t="s">
        <v>484</v>
      </c>
      <c r="AG98">
        <v>2</v>
      </c>
      <c r="AH98" t="s">
        <v>485</v>
      </c>
      <c r="AI98">
        <v>2</v>
      </c>
      <c r="AJ98" t="s">
        <v>447</v>
      </c>
      <c r="AK98">
        <v>0</v>
      </c>
      <c r="AL98" t="s">
        <v>241</v>
      </c>
      <c r="AO98">
        <v>201020307</v>
      </c>
      <c r="AP98">
        <v>45724.436000000002</v>
      </c>
      <c r="AQ98">
        <v>45881.658199999998</v>
      </c>
      <c r="AR98">
        <v>9</v>
      </c>
      <c r="AS98">
        <v>16</v>
      </c>
      <c r="AT98" t="s">
        <v>250</v>
      </c>
      <c r="AV98">
        <v>1171.8</v>
      </c>
      <c r="AW98">
        <v>0</v>
      </c>
      <c r="AX98">
        <v>0</v>
      </c>
      <c r="AY98">
        <v>0</v>
      </c>
      <c r="AZ98">
        <v>0</v>
      </c>
      <c r="BA98">
        <v>860048867</v>
      </c>
      <c r="BB98" t="s">
        <v>486</v>
      </c>
      <c r="BD98" t="s">
        <v>822</v>
      </c>
      <c r="BE98">
        <v>0</v>
      </c>
      <c r="BF98">
        <v>0</v>
      </c>
      <c r="BG98">
        <v>573.59550000000002</v>
      </c>
      <c r="BH98">
        <v>0</v>
      </c>
      <c r="BI98">
        <v>55</v>
      </c>
      <c r="BJ98">
        <v>0</v>
      </c>
      <c r="BK98">
        <v>0</v>
      </c>
      <c r="BL98">
        <v>0</v>
      </c>
      <c r="BM98">
        <v>0</v>
      </c>
    </row>
    <row r="99" spans="1:65" hidden="1" x14ac:dyDescent="0.25">
      <c r="A99">
        <v>201020303</v>
      </c>
      <c r="B99" t="s">
        <v>488</v>
      </c>
      <c r="C99">
        <v>0</v>
      </c>
      <c r="E99">
        <v>0</v>
      </c>
      <c r="F99" t="s">
        <v>241</v>
      </c>
      <c r="G99">
        <v>0</v>
      </c>
      <c r="H99">
        <v>1068.3894</v>
      </c>
      <c r="I99">
        <v>29284725.7852</v>
      </c>
      <c r="J99">
        <v>0</v>
      </c>
      <c r="K99">
        <v>0</v>
      </c>
      <c r="L99">
        <v>0</v>
      </c>
      <c r="M99">
        <v>0</v>
      </c>
      <c r="N99" s="88">
        <v>1068.3894</v>
      </c>
      <c r="O99">
        <f t="shared" si="1"/>
        <v>58761.417000000001</v>
      </c>
      <c r="P99">
        <v>29284725.7852</v>
      </c>
      <c r="Q99">
        <v>27361.822499999998</v>
      </c>
      <c r="R99">
        <v>29233081.123681501</v>
      </c>
      <c r="S99" t="s">
        <v>242</v>
      </c>
      <c r="T99" s="133">
        <v>41345</v>
      </c>
      <c r="V99">
        <v>0</v>
      </c>
      <c r="W99">
        <v>0</v>
      </c>
      <c r="X99">
        <v>0</v>
      </c>
      <c r="Y99">
        <v>0</v>
      </c>
      <c r="Z99">
        <v>0</v>
      </c>
      <c r="AA99">
        <v>13</v>
      </c>
      <c r="AB99" t="s">
        <v>254</v>
      </c>
      <c r="AC99" t="s">
        <v>483</v>
      </c>
      <c r="AD99" t="s">
        <v>326</v>
      </c>
      <c r="AE99">
        <v>2</v>
      </c>
      <c r="AF99" t="s">
        <v>484</v>
      </c>
      <c r="AG99">
        <v>2</v>
      </c>
      <c r="AH99" t="s">
        <v>485</v>
      </c>
      <c r="AI99">
        <v>2</v>
      </c>
      <c r="AJ99" t="s">
        <v>447</v>
      </c>
      <c r="AK99">
        <v>0</v>
      </c>
      <c r="AL99" t="s">
        <v>241</v>
      </c>
      <c r="AO99">
        <v>201020303</v>
      </c>
      <c r="AP99">
        <v>27279.058499999999</v>
      </c>
      <c r="AQ99">
        <v>27361.822499999998</v>
      </c>
      <c r="AR99">
        <v>9</v>
      </c>
      <c r="AS99">
        <v>16</v>
      </c>
      <c r="AT99" t="s">
        <v>250</v>
      </c>
      <c r="AV99">
        <v>673.2</v>
      </c>
      <c r="AW99">
        <v>0</v>
      </c>
      <c r="AX99">
        <v>0</v>
      </c>
      <c r="AY99">
        <v>0</v>
      </c>
      <c r="AZ99">
        <v>0</v>
      </c>
      <c r="BA99">
        <v>860048867</v>
      </c>
      <c r="BB99" t="s">
        <v>486</v>
      </c>
      <c r="BD99" t="s">
        <v>489</v>
      </c>
      <c r="BE99">
        <v>0</v>
      </c>
      <c r="BF99">
        <v>0</v>
      </c>
      <c r="BG99">
        <v>1692.3894</v>
      </c>
      <c r="BH99">
        <v>0</v>
      </c>
      <c r="BI99">
        <v>55</v>
      </c>
      <c r="BJ99">
        <v>0</v>
      </c>
      <c r="BK99">
        <v>0</v>
      </c>
      <c r="BL99">
        <v>0</v>
      </c>
      <c r="BM99">
        <v>0</v>
      </c>
    </row>
    <row r="100" spans="1:65" hidden="1" x14ac:dyDescent="0.25">
      <c r="A100">
        <v>201020309</v>
      </c>
      <c r="B100" t="s">
        <v>823</v>
      </c>
      <c r="C100">
        <v>0</v>
      </c>
      <c r="E100">
        <v>0</v>
      </c>
      <c r="F100" t="s">
        <v>241</v>
      </c>
      <c r="G100">
        <v>0</v>
      </c>
      <c r="H100">
        <v>270</v>
      </c>
      <c r="I100">
        <v>10689962.984999999</v>
      </c>
      <c r="J100">
        <v>0</v>
      </c>
      <c r="K100">
        <v>0</v>
      </c>
      <c r="L100">
        <v>0</v>
      </c>
      <c r="M100">
        <v>0</v>
      </c>
      <c r="N100" s="88">
        <v>270</v>
      </c>
      <c r="O100">
        <f t="shared" si="1"/>
        <v>14850</v>
      </c>
      <c r="P100">
        <v>10689962.984999999</v>
      </c>
      <c r="Q100">
        <v>39592.455499999996</v>
      </c>
      <c r="R100">
        <v>10689962.984999999</v>
      </c>
      <c r="S100" t="s">
        <v>242</v>
      </c>
      <c r="T100" s="133">
        <v>41212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</v>
      </c>
      <c r="AB100" t="s">
        <v>254</v>
      </c>
      <c r="AC100" t="s">
        <v>483</v>
      </c>
      <c r="AD100" t="s">
        <v>326</v>
      </c>
      <c r="AE100">
        <v>2</v>
      </c>
      <c r="AF100" t="s">
        <v>484</v>
      </c>
      <c r="AG100">
        <v>2</v>
      </c>
      <c r="AH100" t="s">
        <v>485</v>
      </c>
      <c r="AI100">
        <v>2</v>
      </c>
      <c r="AJ100" t="s">
        <v>447</v>
      </c>
      <c r="AK100">
        <v>0</v>
      </c>
      <c r="AL100" t="s">
        <v>241</v>
      </c>
      <c r="AO100">
        <v>201020309</v>
      </c>
      <c r="AP100">
        <v>39592.455499999996</v>
      </c>
      <c r="AQ100">
        <v>39592.455499999996</v>
      </c>
      <c r="AR100">
        <v>9</v>
      </c>
      <c r="AS100">
        <v>16</v>
      </c>
      <c r="AT100" t="s">
        <v>250</v>
      </c>
      <c r="AV100">
        <v>1009.8</v>
      </c>
      <c r="AW100">
        <v>0</v>
      </c>
      <c r="AX100">
        <v>0</v>
      </c>
      <c r="AY100">
        <v>0</v>
      </c>
      <c r="AZ100">
        <v>0</v>
      </c>
      <c r="BA100">
        <v>860048867</v>
      </c>
      <c r="BB100" t="s">
        <v>486</v>
      </c>
      <c r="BD100" t="s">
        <v>824</v>
      </c>
      <c r="BE100">
        <v>0</v>
      </c>
      <c r="BF100">
        <v>0</v>
      </c>
      <c r="BG100">
        <v>270</v>
      </c>
      <c r="BH100">
        <v>0</v>
      </c>
      <c r="BI100">
        <v>55</v>
      </c>
      <c r="BJ100">
        <v>0</v>
      </c>
      <c r="BK100">
        <v>0</v>
      </c>
      <c r="BL100">
        <v>0</v>
      </c>
      <c r="BM100">
        <v>0</v>
      </c>
    </row>
    <row r="101" spans="1:65" hidden="1" x14ac:dyDescent="0.25">
      <c r="A101">
        <v>201020310</v>
      </c>
      <c r="B101" t="s">
        <v>490</v>
      </c>
      <c r="C101">
        <v>0</v>
      </c>
      <c r="E101">
        <v>0</v>
      </c>
      <c r="F101" t="s">
        <v>241</v>
      </c>
      <c r="G101">
        <v>0</v>
      </c>
      <c r="H101">
        <v>50.007899999999999</v>
      </c>
      <c r="I101">
        <v>2043314.7927000001</v>
      </c>
      <c r="J101">
        <v>0</v>
      </c>
      <c r="K101">
        <v>0</v>
      </c>
      <c r="L101">
        <v>0</v>
      </c>
      <c r="M101">
        <v>0</v>
      </c>
      <c r="N101" s="88">
        <v>50.007899999999999</v>
      </c>
      <c r="O101">
        <f t="shared" si="1"/>
        <v>2750.4344999999998</v>
      </c>
      <c r="P101">
        <v>2043314.7927000001</v>
      </c>
      <c r="Q101">
        <v>40733.108500000002</v>
      </c>
      <c r="R101">
        <v>2036977.21655715</v>
      </c>
      <c r="S101" t="s">
        <v>242</v>
      </c>
      <c r="T101" s="133">
        <v>41345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13</v>
      </c>
      <c r="AB101" t="s">
        <v>254</v>
      </c>
      <c r="AC101" t="s">
        <v>483</v>
      </c>
      <c r="AD101" t="s">
        <v>326</v>
      </c>
      <c r="AE101">
        <v>2</v>
      </c>
      <c r="AF101" t="s">
        <v>484</v>
      </c>
      <c r="AG101">
        <v>2</v>
      </c>
      <c r="AH101" t="s">
        <v>485</v>
      </c>
      <c r="AI101">
        <v>2</v>
      </c>
      <c r="AJ101" t="s">
        <v>447</v>
      </c>
      <c r="AK101">
        <v>0</v>
      </c>
      <c r="AL101" t="s">
        <v>241</v>
      </c>
      <c r="AO101">
        <v>201020310</v>
      </c>
      <c r="AP101">
        <v>40673.32</v>
      </c>
      <c r="AQ101">
        <v>40733.108500000002</v>
      </c>
      <c r="AR101">
        <v>9</v>
      </c>
      <c r="AS101">
        <v>16</v>
      </c>
      <c r="AT101" t="s">
        <v>250</v>
      </c>
      <c r="AV101">
        <v>1034.1099999999999</v>
      </c>
      <c r="AW101">
        <v>0</v>
      </c>
      <c r="AX101">
        <v>0</v>
      </c>
      <c r="AY101">
        <v>0</v>
      </c>
      <c r="AZ101">
        <v>0</v>
      </c>
      <c r="BA101">
        <v>860048867</v>
      </c>
      <c r="BB101" t="s">
        <v>486</v>
      </c>
      <c r="BD101" t="s">
        <v>491</v>
      </c>
      <c r="BE101">
        <v>0</v>
      </c>
      <c r="BF101">
        <v>0</v>
      </c>
      <c r="BG101">
        <v>156.00790000000001</v>
      </c>
      <c r="BH101">
        <v>0</v>
      </c>
      <c r="BI101">
        <v>55</v>
      </c>
      <c r="BJ101">
        <v>0</v>
      </c>
      <c r="BK101">
        <v>0</v>
      </c>
      <c r="BL101">
        <v>0</v>
      </c>
      <c r="BM101">
        <v>0</v>
      </c>
    </row>
    <row r="102" spans="1:65" hidden="1" x14ac:dyDescent="0.25">
      <c r="A102">
        <v>201020304</v>
      </c>
      <c r="B102" t="s">
        <v>825</v>
      </c>
      <c r="C102">
        <v>0</v>
      </c>
      <c r="E102">
        <v>0</v>
      </c>
      <c r="F102" t="s">
        <v>241</v>
      </c>
      <c r="G102">
        <v>0</v>
      </c>
      <c r="H102">
        <v>57.103099999999998</v>
      </c>
      <c r="I102">
        <v>3244531.0172000001</v>
      </c>
      <c r="J102">
        <v>53</v>
      </c>
      <c r="K102">
        <v>2996994.5616000001</v>
      </c>
      <c r="L102">
        <v>0</v>
      </c>
      <c r="M102">
        <v>0</v>
      </c>
      <c r="N102" s="88">
        <v>110.1031</v>
      </c>
      <c r="O102">
        <f t="shared" si="1"/>
        <v>6055.6705000000002</v>
      </c>
      <c r="P102">
        <v>6241525.5788000003</v>
      </c>
      <c r="Q102">
        <v>56688.0095</v>
      </c>
      <c r="R102">
        <v>6241525.5787794497</v>
      </c>
      <c r="S102" t="s">
        <v>242</v>
      </c>
      <c r="T102" s="133">
        <v>41345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13</v>
      </c>
      <c r="AB102" t="s">
        <v>254</v>
      </c>
      <c r="AC102" t="s">
        <v>483</v>
      </c>
      <c r="AD102" t="s">
        <v>326</v>
      </c>
      <c r="AE102">
        <v>2</v>
      </c>
      <c r="AF102" t="s">
        <v>484</v>
      </c>
      <c r="AG102">
        <v>2</v>
      </c>
      <c r="AH102" t="s">
        <v>485</v>
      </c>
      <c r="AI102">
        <v>2</v>
      </c>
      <c r="AJ102" t="s">
        <v>447</v>
      </c>
      <c r="AK102">
        <v>0</v>
      </c>
      <c r="AL102" t="s">
        <v>241</v>
      </c>
      <c r="AO102">
        <v>201020304</v>
      </c>
      <c r="AP102">
        <v>56547.067199999998</v>
      </c>
      <c r="AQ102">
        <v>56688.0095</v>
      </c>
      <c r="AR102">
        <v>9</v>
      </c>
      <c r="AS102">
        <v>16</v>
      </c>
      <c r="AT102" t="s">
        <v>250</v>
      </c>
      <c r="AV102">
        <v>1422.32</v>
      </c>
      <c r="AW102">
        <v>0</v>
      </c>
      <c r="AX102">
        <v>0</v>
      </c>
      <c r="AY102">
        <v>0</v>
      </c>
      <c r="AZ102">
        <v>0</v>
      </c>
      <c r="BA102">
        <v>860048867</v>
      </c>
      <c r="BB102" t="s">
        <v>486</v>
      </c>
      <c r="BD102" t="s">
        <v>826</v>
      </c>
      <c r="BE102">
        <v>0</v>
      </c>
      <c r="BF102">
        <v>0</v>
      </c>
      <c r="BG102">
        <v>110.1031</v>
      </c>
      <c r="BH102">
        <v>0</v>
      </c>
      <c r="BI102">
        <v>55</v>
      </c>
      <c r="BJ102">
        <v>0</v>
      </c>
      <c r="BK102">
        <v>0</v>
      </c>
      <c r="BL102">
        <v>0</v>
      </c>
      <c r="BM102">
        <v>0</v>
      </c>
    </row>
    <row r="103" spans="1:65" hidden="1" x14ac:dyDescent="0.25">
      <c r="A103">
        <v>201010105</v>
      </c>
      <c r="B103" t="s">
        <v>827</v>
      </c>
      <c r="C103">
        <v>0</v>
      </c>
      <c r="E103">
        <v>0</v>
      </c>
      <c r="F103" t="s">
        <v>241</v>
      </c>
      <c r="G103">
        <v>0</v>
      </c>
      <c r="H103">
        <v>0.4027</v>
      </c>
      <c r="I103">
        <v>2900.1158</v>
      </c>
      <c r="J103">
        <v>296</v>
      </c>
      <c r="K103">
        <v>2131792</v>
      </c>
      <c r="L103">
        <v>295.988</v>
      </c>
      <c r="M103">
        <v>2131705.4871999999</v>
      </c>
      <c r="N103" s="88">
        <v>0.41470000000000001</v>
      </c>
      <c r="O103">
        <f t="shared" si="1"/>
        <v>629.09990000000005</v>
      </c>
      <c r="P103">
        <v>2986.6286</v>
      </c>
      <c r="Q103">
        <v>7201.9997000000003</v>
      </c>
      <c r="R103">
        <v>2986.6692755899999</v>
      </c>
      <c r="S103" t="s">
        <v>242</v>
      </c>
      <c r="T103" s="133">
        <v>41348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 t="s">
        <v>334</v>
      </c>
      <c r="AC103" t="s">
        <v>244</v>
      </c>
      <c r="AD103" t="s">
        <v>245</v>
      </c>
      <c r="AE103">
        <v>2</v>
      </c>
      <c r="AF103" t="s">
        <v>484</v>
      </c>
      <c r="AG103">
        <v>2</v>
      </c>
      <c r="AH103" t="s">
        <v>485</v>
      </c>
      <c r="AI103">
        <v>2</v>
      </c>
      <c r="AJ103" t="s">
        <v>447</v>
      </c>
      <c r="AK103">
        <v>0</v>
      </c>
      <c r="AL103" t="s">
        <v>241</v>
      </c>
      <c r="AO103">
        <v>201010105</v>
      </c>
      <c r="AP103">
        <v>7202</v>
      </c>
      <c r="AQ103">
        <v>7201.9997000000003</v>
      </c>
      <c r="AR103">
        <v>9</v>
      </c>
      <c r="AS103">
        <v>16</v>
      </c>
      <c r="AT103" t="s">
        <v>250</v>
      </c>
      <c r="AV103">
        <v>2.73</v>
      </c>
      <c r="AW103">
        <v>0</v>
      </c>
      <c r="AX103">
        <v>0</v>
      </c>
      <c r="AY103">
        <v>0</v>
      </c>
      <c r="AZ103">
        <v>0</v>
      </c>
      <c r="BA103">
        <v>860005223</v>
      </c>
      <c r="BB103" t="s">
        <v>267</v>
      </c>
      <c r="BD103" t="s">
        <v>827</v>
      </c>
      <c r="BE103">
        <v>0</v>
      </c>
      <c r="BF103">
        <v>0</v>
      </c>
      <c r="BG103">
        <v>0.41439999999999999</v>
      </c>
      <c r="BH103">
        <v>0</v>
      </c>
      <c r="BI103">
        <v>1517</v>
      </c>
      <c r="BJ103">
        <v>0</v>
      </c>
      <c r="BK103">
        <v>0</v>
      </c>
      <c r="BL103">
        <v>0</v>
      </c>
      <c r="BM103">
        <v>0</v>
      </c>
    </row>
    <row r="104" spans="1:65" hidden="1" x14ac:dyDescent="0.25">
      <c r="A104">
        <v>201020109</v>
      </c>
      <c r="B104" t="s">
        <v>828</v>
      </c>
      <c r="C104">
        <v>0</v>
      </c>
      <c r="E104">
        <v>0</v>
      </c>
      <c r="F104" t="s">
        <v>241</v>
      </c>
      <c r="G104">
        <v>0</v>
      </c>
      <c r="H104">
        <v>382.02870000000001</v>
      </c>
      <c r="I104">
        <v>16491228.415200001</v>
      </c>
      <c r="J104">
        <v>0</v>
      </c>
      <c r="K104">
        <v>0</v>
      </c>
      <c r="L104">
        <v>176.4</v>
      </c>
      <c r="M104">
        <v>7614749.0815000003</v>
      </c>
      <c r="N104" s="88">
        <v>205.62870000000001</v>
      </c>
      <c r="O104">
        <f t="shared" si="1"/>
        <v>11309.5785</v>
      </c>
      <c r="P104">
        <v>8876479.3336999994</v>
      </c>
      <c r="Q104">
        <v>43167.5118</v>
      </c>
      <c r="R104">
        <v>8876479.3336686604</v>
      </c>
      <c r="S104" t="s">
        <v>242</v>
      </c>
      <c r="T104" s="133">
        <v>41213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</v>
      </c>
      <c r="AB104" t="s">
        <v>254</v>
      </c>
      <c r="AC104" t="s">
        <v>244</v>
      </c>
      <c r="AD104" t="s">
        <v>245</v>
      </c>
      <c r="AE104">
        <v>2</v>
      </c>
      <c r="AF104" t="s">
        <v>484</v>
      </c>
      <c r="AG104">
        <v>2</v>
      </c>
      <c r="AH104" t="s">
        <v>485</v>
      </c>
      <c r="AI104">
        <v>2</v>
      </c>
      <c r="AJ104" t="s">
        <v>447</v>
      </c>
      <c r="AK104">
        <v>0</v>
      </c>
      <c r="AL104" t="s">
        <v>241</v>
      </c>
      <c r="AO104">
        <v>201020109</v>
      </c>
      <c r="AP104">
        <v>43167.5118</v>
      </c>
      <c r="AQ104">
        <v>43167.5118</v>
      </c>
      <c r="AR104">
        <v>9</v>
      </c>
      <c r="AS104">
        <v>16</v>
      </c>
      <c r="AT104" t="s">
        <v>250</v>
      </c>
      <c r="AV104">
        <v>1115.02</v>
      </c>
      <c r="AW104">
        <v>0</v>
      </c>
      <c r="AX104">
        <v>0</v>
      </c>
      <c r="AY104">
        <v>0</v>
      </c>
      <c r="AZ104">
        <v>0</v>
      </c>
      <c r="BA104">
        <v>800072959</v>
      </c>
      <c r="BB104" t="s">
        <v>829</v>
      </c>
      <c r="BD104" t="s">
        <v>830</v>
      </c>
      <c r="BE104">
        <v>0</v>
      </c>
      <c r="BF104">
        <v>0</v>
      </c>
      <c r="BG104">
        <v>205.62870000000001</v>
      </c>
      <c r="BH104">
        <v>0</v>
      </c>
      <c r="BI104">
        <v>55</v>
      </c>
      <c r="BJ104">
        <v>0</v>
      </c>
      <c r="BK104">
        <v>0</v>
      </c>
      <c r="BL104">
        <v>0</v>
      </c>
      <c r="BM104">
        <v>0</v>
      </c>
    </row>
    <row r="105" spans="1:65" hidden="1" x14ac:dyDescent="0.25">
      <c r="A105">
        <v>201020103</v>
      </c>
      <c r="B105" t="s">
        <v>831</v>
      </c>
      <c r="C105">
        <v>0</v>
      </c>
      <c r="E105">
        <v>0</v>
      </c>
      <c r="F105" t="s">
        <v>241</v>
      </c>
      <c r="G105">
        <v>0</v>
      </c>
      <c r="H105">
        <v>1111.789</v>
      </c>
      <c r="I105">
        <v>40629907.748099998</v>
      </c>
      <c r="J105">
        <v>0</v>
      </c>
      <c r="K105">
        <v>0</v>
      </c>
      <c r="L105">
        <v>0</v>
      </c>
      <c r="M105">
        <v>0</v>
      </c>
      <c r="N105" s="88">
        <v>1111.789</v>
      </c>
      <c r="O105">
        <f t="shared" si="1"/>
        <v>61148.394999999997</v>
      </c>
      <c r="P105">
        <v>40629907.748099998</v>
      </c>
      <c r="Q105">
        <v>36544.621099999997</v>
      </c>
      <c r="R105">
        <v>40629907.748147897</v>
      </c>
      <c r="S105" t="s">
        <v>242</v>
      </c>
      <c r="T105" s="133">
        <v>41213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</v>
      </c>
      <c r="AB105" t="s">
        <v>254</v>
      </c>
      <c r="AC105" t="s">
        <v>483</v>
      </c>
      <c r="AD105" t="s">
        <v>326</v>
      </c>
      <c r="AE105">
        <v>2</v>
      </c>
      <c r="AF105" t="s">
        <v>484</v>
      </c>
      <c r="AG105">
        <v>2</v>
      </c>
      <c r="AH105" t="s">
        <v>485</v>
      </c>
      <c r="AI105">
        <v>2</v>
      </c>
      <c r="AJ105" t="s">
        <v>447</v>
      </c>
      <c r="AK105">
        <v>0</v>
      </c>
      <c r="AL105" t="s">
        <v>241</v>
      </c>
      <c r="AO105">
        <v>201020103</v>
      </c>
      <c r="AP105">
        <v>36544.621099999997</v>
      </c>
      <c r="AQ105">
        <v>36544.621099999997</v>
      </c>
      <c r="AR105">
        <v>9</v>
      </c>
      <c r="AS105">
        <v>16</v>
      </c>
      <c r="AT105" t="s">
        <v>250</v>
      </c>
      <c r="AV105">
        <v>943.95</v>
      </c>
      <c r="AW105">
        <v>0</v>
      </c>
      <c r="AX105">
        <v>0</v>
      </c>
      <c r="AY105">
        <v>0</v>
      </c>
      <c r="AZ105">
        <v>0</v>
      </c>
      <c r="BA105">
        <v>800072959</v>
      </c>
      <c r="BB105" t="s">
        <v>829</v>
      </c>
      <c r="BD105" t="s">
        <v>832</v>
      </c>
      <c r="BE105">
        <v>0</v>
      </c>
      <c r="BF105">
        <v>0</v>
      </c>
      <c r="BG105">
        <v>1111.789</v>
      </c>
      <c r="BH105">
        <v>0</v>
      </c>
      <c r="BI105">
        <v>55</v>
      </c>
      <c r="BJ105">
        <v>0</v>
      </c>
      <c r="BK105">
        <v>0</v>
      </c>
      <c r="BL105">
        <v>0</v>
      </c>
      <c r="BM105">
        <v>0</v>
      </c>
    </row>
    <row r="106" spans="1:65" hidden="1" x14ac:dyDescent="0.25">
      <c r="A106">
        <v>201020107</v>
      </c>
      <c r="B106" t="s">
        <v>833</v>
      </c>
      <c r="C106">
        <v>0</v>
      </c>
      <c r="E106">
        <v>0</v>
      </c>
      <c r="F106" t="s">
        <v>241</v>
      </c>
      <c r="G106">
        <v>0</v>
      </c>
      <c r="H106">
        <v>54.036299999999997</v>
      </c>
      <c r="I106">
        <v>2984917.3412000001</v>
      </c>
      <c r="J106">
        <v>0</v>
      </c>
      <c r="K106">
        <v>0</v>
      </c>
      <c r="L106">
        <v>0</v>
      </c>
      <c r="M106">
        <v>0</v>
      </c>
      <c r="N106" s="88">
        <v>54.036299999999997</v>
      </c>
      <c r="O106">
        <f t="shared" si="1"/>
        <v>2971.9964999999997</v>
      </c>
      <c r="P106">
        <v>2984917.3412000001</v>
      </c>
      <c r="Q106">
        <v>55239.114099999999</v>
      </c>
      <c r="R106">
        <v>2984917.34124183</v>
      </c>
      <c r="S106" t="s">
        <v>242</v>
      </c>
      <c r="T106" s="133">
        <v>41213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</v>
      </c>
      <c r="AB106" t="s">
        <v>254</v>
      </c>
      <c r="AC106" t="s">
        <v>483</v>
      </c>
      <c r="AD106" t="s">
        <v>326</v>
      </c>
      <c r="AE106">
        <v>2</v>
      </c>
      <c r="AF106" t="s">
        <v>484</v>
      </c>
      <c r="AG106">
        <v>2</v>
      </c>
      <c r="AH106" t="s">
        <v>485</v>
      </c>
      <c r="AI106">
        <v>2</v>
      </c>
      <c r="AJ106" t="s">
        <v>447</v>
      </c>
      <c r="AK106">
        <v>0</v>
      </c>
      <c r="AL106" t="s">
        <v>241</v>
      </c>
      <c r="AO106">
        <v>201020107</v>
      </c>
      <c r="AP106">
        <v>55239.114099999999</v>
      </c>
      <c r="AQ106">
        <v>55239.114099999999</v>
      </c>
      <c r="AR106">
        <v>9</v>
      </c>
      <c r="AS106">
        <v>16</v>
      </c>
      <c r="AT106" t="s">
        <v>250</v>
      </c>
      <c r="AV106">
        <v>1426.83</v>
      </c>
      <c r="AW106">
        <v>0</v>
      </c>
      <c r="AX106">
        <v>0</v>
      </c>
      <c r="AY106">
        <v>0</v>
      </c>
      <c r="AZ106">
        <v>0</v>
      </c>
      <c r="BA106">
        <v>800072959</v>
      </c>
      <c r="BB106" t="s">
        <v>829</v>
      </c>
      <c r="BD106" t="s">
        <v>834</v>
      </c>
      <c r="BE106">
        <v>0</v>
      </c>
      <c r="BF106">
        <v>0</v>
      </c>
      <c r="BG106">
        <v>54.036299999999997</v>
      </c>
      <c r="BH106">
        <v>0</v>
      </c>
      <c r="BI106">
        <v>55</v>
      </c>
      <c r="BJ106">
        <v>0</v>
      </c>
      <c r="BK106">
        <v>0</v>
      </c>
      <c r="BL106">
        <v>0</v>
      </c>
      <c r="BM106">
        <v>0</v>
      </c>
    </row>
    <row r="107" spans="1:65" hidden="1" x14ac:dyDescent="0.25">
      <c r="A107">
        <v>201020104</v>
      </c>
      <c r="B107" t="s">
        <v>835</v>
      </c>
      <c r="C107">
        <v>0</v>
      </c>
      <c r="E107">
        <v>0</v>
      </c>
      <c r="F107" t="s">
        <v>241</v>
      </c>
      <c r="G107">
        <v>0</v>
      </c>
      <c r="H107">
        <v>540</v>
      </c>
      <c r="I107">
        <v>19497239.405999999</v>
      </c>
      <c r="J107">
        <v>0</v>
      </c>
      <c r="K107">
        <v>0</v>
      </c>
      <c r="L107">
        <v>0</v>
      </c>
      <c r="M107">
        <v>0</v>
      </c>
      <c r="N107" s="88">
        <v>540</v>
      </c>
      <c r="O107">
        <f t="shared" si="1"/>
        <v>29700</v>
      </c>
      <c r="P107">
        <v>19497239.405999999</v>
      </c>
      <c r="Q107">
        <v>36105.998899999999</v>
      </c>
      <c r="R107">
        <v>19497239.405999999</v>
      </c>
      <c r="S107" t="s">
        <v>242</v>
      </c>
      <c r="T107" s="133">
        <v>41213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13</v>
      </c>
      <c r="AB107" t="s">
        <v>254</v>
      </c>
      <c r="AC107" t="s">
        <v>483</v>
      </c>
      <c r="AD107" t="s">
        <v>326</v>
      </c>
      <c r="AE107">
        <v>2</v>
      </c>
      <c r="AF107" t="s">
        <v>484</v>
      </c>
      <c r="AG107">
        <v>2</v>
      </c>
      <c r="AH107" t="s">
        <v>485</v>
      </c>
      <c r="AI107">
        <v>2</v>
      </c>
      <c r="AJ107" t="s">
        <v>447</v>
      </c>
      <c r="AK107">
        <v>0</v>
      </c>
      <c r="AL107" t="s">
        <v>241</v>
      </c>
      <c r="AO107">
        <v>201020104</v>
      </c>
      <c r="AP107">
        <v>36105.998899999999</v>
      </c>
      <c r="AQ107">
        <v>36105.998899999999</v>
      </c>
      <c r="AR107">
        <v>9</v>
      </c>
      <c r="AS107">
        <v>16</v>
      </c>
      <c r="AT107" t="s">
        <v>250</v>
      </c>
      <c r="AV107">
        <v>932.62</v>
      </c>
      <c r="AW107">
        <v>0</v>
      </c>
      <c r="AX107">
        <v>0</v>
      </c>
      <c r="AY107">
        <v>0</v>
      </c>
      <c r="AZ107">
        <v>0</v>
      </c>
      <c r="BA107">
        <v>800072959</v>
      </c>
      <c r="BB107" t="s">
        <v>829</v>
      </c>
      <c r="BD107" t="s">
        <v>836</v>
      </c>
      <c r="BE107">
        <v>0</v>
      </c>
      <c r="BF107">
        <v>0</v>
      </c>
      <c r="BG107">
        <v>540</v>
      </c>
      <c r="BH107">
        <v>0</v>
      </c>
      <c r="BI107">
        <v>55</v>
      </c>
      <c r="BJ107">
        <v>0</v>
      </c>
      <c r="BK107">
        <v>0</v>
      </c>
      <c r="BL107">
        <v>0</v>
      </c>
      <c r="BM107">
        <v>0</v>
      </c>
    </row>
    <row r="108" spans="1:65" hidden="1" x14ac:dyDescent="0.25">
      <c r="A108">
        <v>201020105</v>
      </c>
      <c r="B108" t="s">
        <v>837</v>
      </c>
      <c r="C108">
        <v>0</v>
      </c>
      <c r="E108">
        <v>0</v>
      </c>
      <c r="F108" t="s">
        <v>241</v>
      </c>
      <c r="G108">
        <v>0</v>
      </c>
      <c r="H108">
        <v>198.28100000000001</v>
      </c>
      <c r="I108">
        <v>7082825.5414000005</v>
      </c>
      <c r="J108">
        <v>0</v>
      </c>
      <c r="K108">
        <v>0</v>
      </c>
      <c r="L108">
        <v>0</v>
      </c>
      <c r="M108">
        <v>0</v>
      </c>
      <c r="N108" s="88">
        <v>198.28100000000001</v>
      </c>
      <c r="O108">
        <f t="shared" si="1"/>
        <v>10905.455</v>
      </c>
      <c r="P108">
        <v>7082825.5414000005</v>
      </c>
      <c r="Q108">
        <v>35721.150999999998</v>
      </c>
      <c r="R108">
        <v>7082825.5414310005</v>
      </c>
      <c r="S108" t="s">
        <v>242</v>
      </c>
      <c r="T108" s="133">
        <v>41213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13</v>
      </c>
      <c r="AB108" t="s">
        <v>254</v>
      </c>
      <c r="AC108" t="s">
        <v>483</v>
      </c>
      <c r="AD108" t="s">
        <v>326</v>
      </c>
      <c r="AE108">
        <v>2</v>
      </c>
      <c r="AF108" t="s">
        <v>484</v>
      </c>
      <c r="AG108">
        <v>2</v>
      </c>
      <c r="AH108" t="s">
        <v>485</v>
      </c>
      <c r="AI108">
        <v>2</v>
      </c>
      <c r="AJ108" t="s">
        <v>447</v>
      </c>
      <c r="AK108">
        <v>0</v>
      </c>
      <c r="AL108" t="s">
        <v>241</v>
      </c>
      <c r="AO108">
        <v>201020105</v>
      </c>
      <c r="AP108">
        <v>35721.150999999998</v>
      </c>
      <c r="AQ108">
        <v>35721.150999999998</v>
      </c>
      <c r="AR108">
        <v>9</v>
      </c>
      <c r="AS108">
        <v>16</v>
      </c>
      <c r="AT108" t="s">
        <v>250</v>
      </c>
      <c r="AV108">
        <v>922.68</v>
      </c>
      <c r="AW108">
        <v>0</v>
      </c>
      <c r="AX108">
        <v>0</v>
      </c>
      <c r="AY108">
        <v>0</v>
      </c>
      <c r="AZ108">
        <v>0</v>
      </c>
      <c r="BA108">
        <v>800072959</v>
      </c>
      <c r="BB108" t="s">
        <v>829</v>
      </c>
      <c r="BD108" t="s">
        <v>838</v>
      </c>
      <c r="BE108">
        <v>0</v>
      </c>
      <c r="BF108">
        <v>0</v>
      </c>
      <c r="BG108">
        <v>198.28100000000001</v>
      </c>
      <c r="BH108">
        <v>0</v>
      </c>
      <c r="BI108">
        <v>55</v>
      </c>
      <c r="BJ108">
        <v>0</v>
      </c>
      <c r="BK108">
        <v>0</v>
      </c>
      <c r="BL108">
        <v>0</v>
      </c>
      <c r="BM108">
        <v>0</v>
      </c>
    </row>
    <row r="109" spans="1:65" hidden="1" x14ac:dyDescent="0.25">
      <c r="A109">
        <v>201020110</v>
      </c>
      <c r="B109" t="s">
        <v>839</v>
      </c>
      <c r="C109">
        <v>0</v>
      </c>
      <c r="E109">
        <v>0</v>
      </c>
      <c r="F109" t="s">
        <v>241</v>
      </c>
      <c r="G109">
        <v>0</v>
      </c>
      <c r="H109">
        <v>142.2961</v>
      </c>
      <c r="I109">
        <v>7218908.2149</v>
      </c>
      <c r="J109">
        <v>0</v>
      </c>
      <c r="K109">
        <v>0</v>
      </c>
      <c r="L109">
        <v>8.3940000000000001</v>
      </c>
      <c r="M109">
        <v>425841.01429999998</v>
      </c>
      <c r="N109" s="88">
        <v>133.90209999999999</v>
      </c>
      <c r="O109">
        <f t="shared" si="1"/>
        <v>7364.6154999999999</v>
      </c>
      <c r="P109">
        <v>6793067.2006000001</v>
      </c>
      <c r="Q109">
        <v>50731.595699999998</v>
      </c>
      <c r="R109">
        <v>6793067.2005809704</v>
      </c>
      <c r="S109" t="s">
        <v>242</v>
      </c>
      <c r="T109" s="133">
        <v>41213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</v>
      </c>
      <c r="AB109" t="s">
        <v>254</v>
      </c>
      <c r="AC109" t="s">
        <v>483</v>
      </c>
      <c r="AD109" t="s">
        <v>326</v>
      </c>
      <c r="AE109">
        <v>2</v>
      </c>
      <c r="AF109" t="s">
        <v>484</v>
      </c>
      <c r="AG109">
        <v>2</v>
      </c>
      <c r="AH109" t="s">
        <v>485</v>
      </c>
      <c r="AI109">
        <v>2</v>
      </c>
      <c r="AJ109" t="s">
        <v>447</v>
      </c>
      <c r="AK109">
        <v>0</v>
      </c>
      <c r="AL109" t="s">
        <v>241</v>
      </c>
      <c r="AO109">
        <v>201020110</v>
      </c>
      <c r="AP109">
        <v>50731.595699999998</v>
      </c>
      <c r="AQ109">
        <v>50731.595699999998</v>
      </c>
      <c r="AR109">
        <v>9</v>
      </c>
      <c r="AS109">
        <v>16</v>
      </c>
      <c r="AT109" t="s">
        <v>250</v>
      </c>
      <c r="AV109">
        <v>1310.4000000000001</v>
      </c>
      <c r="AW109">
        <v>0</v>
      </c>
      <c r="AX109">
        <v>0</v>
      </c>
      <c r="AY109">
        <v>0</v>
      </c>
      <c r="AZ109">
        <v>0</v>
      </c>
      <c r="BA109">
        <v>800072959</v>
      </c>
      <c r="BB109" t="s">
        <v>829</v>
      </c>
      <c r="BD109" t="s">
        <v>840</v>
      </c>
      <c r="BE109">
        <v>0</v>
      </c>
      <c r="BF109">
        <v>0</v>
      </c>
      <c r="BG109">
        <v>133.90209999999999</v>
      </c>
      <c r="BH109">
        <v>0</v>
      </c>
      <c r="BI109">
        <v>55</v>
      </c>
      <c r="BJ109">
        <v>0</v>
      </c>
      <c r="BK109">
        <v>0</v>
      </c>
      <c r="BL109">
        <v>0</v>
      </c>
      <c r="BM109">
        <v>0</v>
      </c>
    </row>
    <row r="110" spans="1:65" hidden="1" x14ac:dyDescent="0.25">
      <c r="A110">
        <v>201020102</v>
      </c>
      <c r="B110" t="s">
        <v>841</v>
      </c>
      <c r="C110">
        <v>0</v>
      </c>
      <c r="E110">
        <v>0</v>
      </c>
      <c r="F110" t="s">
        <v>241</v>
      </c>
      <c r="G110">
        <v>0</v>
      </c>
      <c r="H110">
        <v>150.18639999999999</v>
      </c>
      <c r="I110">
        <v>8788585.1973000001</v>
      </c>
      <c r="J110">
        <v>0</v>
      </c>
      <c r="K110">
        <v>0</v>
      </c>
      <c r="L110">
        <v>63.9</v>
      </c>
      <c r="M110">
        <v>3739290.6022000001</v>
      </c>
      <c r="N110" s="88">
        <v>86.2864</v>
      </c>
      <c r="O110">
        <f t="shared" si="1"/>
        <v>4745.7520000000004</v>
      </c>
      <c r="P110">
        <v>5049294.5950999996</v>
      </c>
      <c r="Q110">
        <v>58517.849800000004</v>
      </c>
      <c r="R110">
        <v>5049294.59498272</v>
      </c>
      <c r="S110" t="s">
        <v>242</v>
      </c>
      <c r="T110" s="133">
        <v>41213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13</v>
      </c>
      <c r="AB110" t="s">
        <v>254</v>
      </c>
      <c r="AC110" t="s">
        <v>483</v>
      </c>
      <c r="AD110" t="s">
        <v>326</v>
      </c>
      <c r="AE110">
        <v>2</v>
      </c>
      <c r="AF110" t="s">
        <v>484</v>
      </c>
      <c r="AG110">
        <v>2</v>
      </c>
      <c r="AH110" t="s">
        <v>485</v>
      </c>
      <c r="AI110">
        <v>2</v>
      </c>
      <c r="AJ110" t="s">
        <v>447</v>
      </c>
      <c r="AK110">
        <v>0</v>
      </c>
      <c r="AL110" t="s">
        <v>241</v>
      </c>
      <c r="AO110">
        <v>201020102</v>
      </c>
      <c r="AP110">
        <v>58517.849800000004</v>
      </c>
      <c r="AQ110">
        <v>58517.849800000004</v>
      </c>
      <c r="AR110">
        <v>9</v>
      </c>
      <c r="AS110">
        <v>16</v>
      </c>
      <c r="AT110" t="s">
        <v>250</v>
      </c>
      <c r="AV110">
        <v>1511.52</v>
      </c>
      <c r="AW110">
        <v>0</v>
      </c>
      <c r="AX110">
        <v>0</v>
      </c>
      <c r="AY110">
        <v>0</v>
      </c>
      <c r="AZ110">
        <v>0</v>
      </c>
      <c r="BA110">
        <v>800072959</v>
      </c>
      <c r="BB110" t="s">
        <v>829</v>
      </c>
      <c r="BD110" t="s">
        <v>842</v>
      </c>
      <c r="BE110">
        <v>0</v>
      </c>
      <c r="BF110">
        <v>0</v>
      </c>
      <c r="BG110">
        <v>86.2864</v>
      </c>
      <c r="BH110">
        <v>0</v>
      </c>
      <c r="BI110">
        <v>55</v>
      </c>
      <c r="BJ110">
        <v>0</v>
      </c>
      <c r="BK110">
        <v>0</v>
      </c>
      <c r="BL110">
        <v>0</v>
      </c>
      <c r="BM110">
        <v>0</v>
      </c>
    </row>
    <row r="111" spans="1:65" hidden="1" x14ac:dyDescent="0.25">
      <c r="A111">
        <v>201010106</v>
      </c>
      <c r="B111" t="s">
        <v>843</v>
      </c>
      <c r="C111">
        <v>0</v>
      </c>
      <c r="E111">
        <v>0</v>
      </c>
      <c r="F111" t="s">
        <v>241</v>
      </c>
      <c r="G111">
        <v>0</v>
      </c>
      <c r="H111">
        <v>2.3893</v>
      </c>
      <c r="I111">
        <v>43236.772799999999</v>
      </c>
      <c r="J111">
        <v>0</v>
      </c>
      <c r="K111">
        <v>0</v>
      </c>
      <c r="L111">
        <v>0</v>
      </c>
      <c r="M111">
        <v>0</v>
      </c>
      <c r="N111" s="88">
        <v>2.3893</v>
      </c>
      <c r="O111">
        <f t="shared" si="1"/>
        <v>3624.5681</v>
      </c>
      <c r="P111">
        <v>43236.772799999999</v>
      </c>
      <c r="Q111">
        <v>18096</v>
      </c>
      <c r="R111">
        <v>43236.772799999999</v>
      </c>
      <c r="S111" t="s">
        <v>242</v>
      </c>
      <c r="T111" s="133">
        <v>41327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 t="s">
        <v>334</v>
      </c>
      <c r="AC111" t="s">
        <v>244</v>
      </c>
      <c r="AD111" t="s">
        <v>245</v>
      </c>
      <c r="AE111">
        <v>2</v>
      </c>
      <c r="AF111" t="s">
        <v>484</v>
      </c>
      <c r="AG111">
        <v>2</v>
      </c>
      <c r="AH111" t="s">
        <v>485</v>
      </c>
      <c r="AI111">
        <v>2</v>
      </c>
      <c r="AJ111" t="s">
        <v>447</v>
      </c>
      <c r="AK111">
        <v>0</v>
      </c>
      <c r="AL111" t="s">
        <v>241</v>
      </c>
      <c r="AO111">
        <v>201010106</v>
      </c>
      <c r="AP111">
        <v>18096</v>
      </c>
      <c r="AQ111">
        <v>18096</v>
      </c>
      <c r="AR111">
        <v>9</v>
      </c>
      <c r="AS111">
        <v>16</v>
      </c>
      <c r="AT111" t="s">
        <v>250</v>
      </c>
      <c r="AV111">
        <v>2.73</v>
      </c>
      <c r="AW111">
        <v>0</v>
      </c>
      <c r="AX111">
        <v>0</v>
      </c>
      <c r="AY111">
        <v>0</v>
      </c>
      <c r="AZ111">
        <v>0</v>
      </c>
      <c r="BA111">
        <v>800072959</v>
      </c>
      <c r="BB111" t="s">
        <v>829</v>
      </c>
      <c r="BD111" t="s">
        <v>844</v>
      </c>
      <c r="BE111">
        <v>0</v>
      </c>
      <c r="BF111">
        <v>0</v>
      </c>
      <c r="BG111">
        <v>2.3891</v>
      </c>
      <c r="BH111">
        <v>0</v>
      </c>
      <c r="BI111">
        <v>1517</v>
      </c>
      <c r="BJ111">
        <v>0</v>
      </c>
      <c r="BK111">
        <v>0</v>
      </c>
      <c r="BL111">
        <v>0</v>
      </c>
      <c r="BM111">
        <v>0</v>
      </c>
    </row>
    <row r="112" spans="1:65" hidden="1" x14ac:dyDescent="0.25">
      <c r="A112">
        <v>201020106</v>
      </c>
      <c r="B112" t="s">
        <v>845</v>
      </c>
      <c r="C112">
        <v>0</v>
      </c>
      <c r="E112">
        <v>0</v>
      </c>
      <c r="F112" t="s">
        <v>241</v>
      </c>
      <c r="G112">
        <v>0</v>
      </c>
      <c r="H112">
        <v>46.619</v>
      </c>
      <c r="I112">
        <v>7121696.3147999998</v>
      </c>
      <c r="J112">
        <v>0</v>
      </c>
      <c r="K112">
        <v>0</v>
      </c>
      <c r="L112">
        <v>0</v>
      </c>
      <c r="M112">
        <v>0</v>
      </c>
      <c r="N112" s="88">
        <v>46.619</v>
      </c>
      <c r="O112">
        <f t="shared" si="1"/>
        <v>2564.0450000000001</v>
      </c>
      <c r="P112">
        <v>7121696.3147999998</v>
      </c>
      <c r="Q112">
        <v>152763.8155</v>
      </c>
      <c r="R112">
        <v>7121696.3147945004</v>
      </c>
      <c r="S112" t="s">
        <v>242</v>
      </c>
      <c r="T112" s="133">
        <v>41213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13</v>
      </c>
      <c r="AB112" t="s">
        <v>254</v>
      </c>
      <c r="AC112" t="s">
        <v>483</v>
      </c>
      <c r="AD112" t="s">
        <v>326</v>
      </c>
      <c r="AE112">
        <v>2</v>
      </c>
      <c r="AF112" t="s">
        <v>484</v>
      </c>
      <c r="AG112">
        <v>2</v>
      </c>
      <c r="AH112" t="s">
        <v>485</v>
      </c>
      <c r="AI112">
        <v>2</v>
      </c>
      <c r="AJ112" t="s">
        <v>447</v>
      </c>
      <c r="AK112">
        <v>0</v>
      </c>
      <c r="AL112" t="s">
        <v>241</v>
      </c>
      <c r="AO112">
        <v>201020106</v>
      </c>
      <c r="AP112">
        <v>152763.8155</v>
      </c>
      <c r="AQ112">
        <v>152763.8155</v>
      </c>
      <c r="AR112">
        <v>9</v>
      </c>
      <c r="AS112">
        <v>16</v>
      </c>
      <c r="AT112" t="s">
        <v>250</v>
      </c>
      <c r="AV112">
        <v>3945.9</v>
      </c>
      <c r="AW112">
        <v>0</v>
      </c>
      <c r="AX112">
        <v>0</v>
      </c>
      <c r="AY112">
        <v>0</v>
      </c>
      <c r="AZ112">
        <v>0</v>
      </c>
      <c r="BA112">
        <v>800072959</v>
      </c>
      <c r="BB112" t="s">
        <v>829</v>
      </c>
      <c r="BD112" t="s">
        <v>846</v>
      </c>
      <c r="BE112">
        <v>0</v>
      </c>
      <c r="BF112">
        <v>0</v>
      </c>
      <c r="BG112">
        <v>46.619</v>
      </c>
      <c r="BH112">
        <v>0</v>
      </c>
      <c r="BI112">
        <v>55</v>
      </c>
      <c r="BJ112">
        <v>0</v>
      </c>
      <c r="BK112">
        <v>0</v>
      </c>
      <c r="BL112">
        <v>0</v>
      </c>
      <c r="BM112">
        <v>0</v>
      </c>
    </row>
    <row r="113" spans="1:65" hidden="1" x14ac:dyDescent="0.25">
      <c r="A113">
        <v>201020108</v>
      </c>
      <c r="B113" t="s">
        <v>847</v>
      </c>
      <c r="C113">
        <v>0</v>
      </c>
      <c r="E113">
        <v>0</v>
      </c>
      <c r="F113" t="s">
        <v>241</v>
      </c>
      <c r="G113">
        <v>0</v>
      </c>
      <c r="H113">
        <v>45.997199999999999</v>
      </c>
      <c r="I113">
        <v>3741469.3166999999</v>
      </c>
      <c r="J113">
        <v>0</v>
      </c>
      <c r="K113">
        <v>0</v>
      </c>
      <c r="L113">
        <v>0</v>
      </c>
      <c r="M113">
        <v>0</v>
      </c>
      <c r="N113" s="88">
        <v>45.997199999999999</v>
      </c>
      <c r="O113">
        <f t="shared" si="1"/>
        <v>2529.846</v>
      </c>
      <c r="P113">
        <v>3741469.3166999999</v>
      </c>
      <c r="Q113">
        <v>81341.240699999995</v>
      </c>
      <c r="R113">
        <v>3741469.3167260401</v>
      </c>
      <c r="S113" t="s">
        <v>242</v>
      </c>
      <c r="T113" s="133">
        <v>41213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</v>
      </c>
      <c r="AB113" t="s">
        <v>254</v>
      </c>
      <c r="AC113" t="s">
        <v>483</v>
      </c>
      <c r="AD113" t="s">
        <v>326</v>
      </c>
      <c r="AE113">
        <v>2</v>
      </c>
      <c r="AF113" t="s">
        <v>484</v>
      </c>
      <c r="AG113">
        <v>2</v>
      </c>
      <c r="AH113" t="s">
        <v>485</v>
      </c>
      <c r="AI113">
        <v>2</v>
      </c>
      <c r="AJ113" t="s">
        <v>447</v>
      </c>
      <c r="AK113">
        <v>0</v>
      </c>
      <c r="AL113" t="s">
        <v>241</v>
      </c>
      <c r="AO113">
        <v>201020108</v>
      </c>
      <c r="AP113">
        <v>81341.240699999995</v>
      </c>
      <c r="AQ113">
        <v>81341.240699999995</v>
      </c>
      <c r="AR113">
        <v>9</v>
      </c>
      <c r="AS113">
        <v>16</v>
      </c>
      <c r="AT113" t="s">
        <v>250</v>
      </c>
      <c r="AV113">
        <v>2101.0500000000002</v>
      </c>
      <c r="AW113">
        <v>0</v>
      </c>
      <c r="AX113">
        <v>0</v>
      </c>
      <c r="AY113">
        <v>0</v>
      </c>
      <c r="AZ113">
        <v>0</v>
      </c>
      <c r="BA113">
        <v>800072959</v>
      </c>
      <c r="BB113" t="s">
        <v>829</v>
      </c>
      <c r="BD113" t="s">
        <v>848</v>
      </c>
      <c r="BE113">
        <v>0</v>
      </c>
      <c r="BF113">
        <v>0</v>
      </c>
      <c r="BG113">
        <v>45.997199999999999</v>
      </c>
      <c r="BH113">
        <v>0</v>
      </c>
      <c r="BI113">
        <v>55</v>
      </c>
      <c r="BJ113">
        <v>0</v>
      </c>
      <c r="BK113">
        <v>0</v>
      </c>
      <c r="BL113">
        <v>0</v>
      </c>
      <c r="BM113">
        <v>0</v>
      </c>
    </row>
    <row r="114" spans="1:65" hidden="1" x14ac:dyDescent="0.25">
      <c r="A114">
        <v>201020111</v>
      </c>
      <c r="B114" t="s">
        <v>849</v>
      </c>
      <c r="C114">
        <v>0</v>
      </c>
      <c r="E114">
        <v>0</v>
      </c>
      <c r="F114" t="s">
        <v>241</v>
      </c>
      <c r="G114">
        <v>0</v>
      </c>
      <c r="H114">
        <v>47.55</v>
      </c>
      <c r="I114">
        <v>3157180.0794000002</v>
      </c>
      <c r="J114">
        <v>0</v>
      </c>
      <c r="K114">
        <v>0</v>
      </c>
      <c r="L114">
        <v>0</v>
      </c>
      <c r="M114">
        <v>0</v>
      </c>
      <c r="N114" s="88">
        <v>47.55</v>
      </c>
      <c r="O114">
        <f t="shared" si="1"/>
        <v>2615.25</v>
      </c>
      <c r="P114">
        <v>3157180.0794000002</v>
      </c>
      <c r="Q114">
        <v>66397.057400000005</v>
      </c>
      <c r="R114">
        <v>3157180.0793699999</v>
      </c>
      <c r="S114" t="s">
        <v>242</v>
      </c>
      <c r="T114" s="133">
        <v>41213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13</v>
      </c>
      <c r="AB114" t="s">
        <v>254</v>
      </c>
      <c r="AC114" t="s">
        <v>483</v>
      </c>
      <c r="AD114" t="s">
        <v>326</v>
      </c>
      <c r="AE114">
        <v>2</v>
      </c>
      <c r="AF114" t="s">
        <v>484</v>
      </c>
      <c r="AG114">
        <v>2</v>
      </c>
      <c r="AH114" t="s">
        <v>485</v>
      </c>
      <c r="AI114">
        <v>2</v>
      </c>
      <c r="AJ114" t="s">
        <v>447</v>
      </c>
      <c r="AK114">
        <v>0</v>
      </c>
      <c r="AL114" t="s">
        <v>241</v>
      </c>
      <c r="AO114">
        <v>201020111</v>
      </c>
      <c r="AP114">
        <v>66397.057400000005</v>
      </c>
      <c r="AQ114">
        <v>66397.057400000005</v>
      </c>
      <c r="AR114">
        <v>9</v>
      </c>
      <c r="AS114">
        <v>16</v>
      </c>
      <c r="AT114" t="s">
        <v>250</v>
      </c>
      <c r="AV114">
        <v>1715.04</v>
      </c>
      <c r="AW114">
        <v>0</v>
      </c>
      <c r="AX114">
        <v>0</v>
      </c>
      <c r="AY114">
        <v>0</v>
      </c>
      <c r="AZ114">
        <v>0</v>
      </c>
      <c r="BA114">
        <v>800072959</v>
      </c>
      <c r="BB114" t="s">
        <v>829</v>
      </c>
      <c r="BD114" t="s">
        <v>850</v>
      </c>
      <c r="BE114">
        <v>0</v>
      </c>
      <c r="BF114">
        <v>0</v>
      </c>
      <c r="BG114">
        <v>47.55</v>
      </c>
      <c r="BH114">
        <v>0</v>
      </c>
      <c r="BI114">
        <v>55</v>
      </c>
      <c r="BJ114">
        <v>0</v>
      </c>
      <c r="BK114">
        <v>0</v>
      </c>
      <c r="BL114">
        <v>0</v>
      </c>
      <c r="BM114">
        <v>0</v>
      </c>
    </row>
    <row r="115" spans="1:65" hidden="1" x14ac:dyDescent="0.25">
      <c r="A115">
        <v>201020101</v>
      </c>
      <c r="B115" t="s">
        <v>851</v>
      </c>
      <c r="C115">
        <v>0</v>
      </c>
      <c r="E115">
        <v>0</v>
      </c>
      <c r="F115" t="s">
        <v>241</v>
      </c>
      <c r="G115">
        <v>0</v>
      </c>
      <c r="H115">
        <v>187.11</v>
      </c>
      <c r="I115">
        <v>8197391.6737000002</v>
      </c>
      <c r="J115">
        <v>0</v>
      </c>
      <c r="K115">
        <v>0</v>
      </c>
      <c r="L115">
        <v>0</v>
      </c>
      <c r="M115">
        <v>0</v>
      </c>
      <c r="N115" s="88">
        <v>187.11</v>
      </c>
      <c r="O115">
        <f t="shared" si="1"/>
        <v>10291.050000000001</v>
      </c>
      <c r="P115">
        <v>8197391.6737000002</v>
      </c>
      <c r="Q115">
        <v>43810.548199999997</v>
      </c>
      <c r="R115">
        <v>8197391.6737019997</v>
      </c>
      <c r="S115" t="s">
        <v>242</v>
      </c>
      <c r="T115" s="133">
        <v>41213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13</v>
      </c>
      <c r="AB115" t="s">
        <v>254</v>
      </c>
      <c r="AC115" t="s">
        <v>483</v>
      </c>
      <c r="AD115" t="s">
        <v>326</v>
      </c>
      <c r="AE115">
        <v>2</v>
      </c>
      <c r="AF115" t="s">
        <v>484</v>
      </c>
      <c r="AG115">
        <v>2</v>
      </c>
      <c r="AH115" t="s">
        <v>485</v>
      </c>
      <c r="AI115">
        <v>2</v>
      </c>
      <c r="AJ115" t="s">
        <v>447</v>
      </c>
      <c r="AK115">
        <v>0</v>
      </c>
      <c r="AL115" t="s">
        <v>241</v>
      </c>
      <c r="AO115">
        <v>201020101</v>
      </c>
      <c r="AP115">
        <v>43810.548199999997</v>
      </c>
      <c r="AQ115">
        <v>43810.548199999997</v>
      </c>
      <c r="AR115">
        <v>9</v>
      </c>
      <c r="AS115">
        <v>16</v>
      </c>
      <c r="AT115" t="s">
        <v>250</v>
      </c>
      <c r="AV115">
        <v>1131.6300000000001</v>
      </c>
      <c r="AW115">
        <v>0</v>
      </c>
      <c r="AX115">
        <v>0</v>
      </c>
      <c r="AY115">
        <v>0</v>
      </c>
      <c r="AZ115">
        <v>0</v>
      </c>
      <c r="BA115">
        <v>800072959</v>
      </c>
      <c r="BB115" t="s">
        <v>829</v>
      </c>
      <c r="BD115" t="s">
        <v>852</v>
      </c>
      <c r="BE115">
        <v>0</v>
      </c>
      <c r="BF115">
        <v>0</v>
      </c>
      <c r="BG115">
        <v>187.11</v>
      </c>
      <c r="BH115">
        <v>0</v>
      </c>
      <c r="BI115">
        <v>55</v>
      </c>
      <c r="BJ115">
        <v>0</v>
      </c>
      <c r="BK115">
        <v>0</v>
      </c>
      <c r="BL115">
        <v>0</v>
      </c>
      <c r="BM115">
        <v>0</v>
      </c>
    </row>
    <row r="116" spans="1:65" hidden="1" x14ac:dyDescent="0.25">
      <c r="A116">
        <v>201020202</v>
      </c>
      <c r="B116" t="s">
        <v>853</v>
      </c>
      <c r="C116">
        <v>0</v>
      </c>
      <c r="E116">
        <v>0</v>
      </c>
      <c r="F116" t="s">
        <v>241</v>
      </c>
      <c r="G116">
        <v>0</v>
      </c>
      <c r="H116">
        <v>138</v>
      </c>
      <c r="I116">
        <v>5463174.0288000004</v>
      </c>
      <c r="J116">
        <v>0</v>
      </c>
      <c r="K116">
        <v>0</v>
      </c>
      <c r="L116">
        <v>0</v>
      </c>
      <c r="M116">
        <v>0</v>
      </c>
      <c r="N116" s="88">
        <v>138</v>
      </c>
      <c r="O116">
        <f t="shared" si="1"/>
        <v>7590</v>
      </c>
      <c r="P116">
        <v>5463174.0288000004</v>
      </c>
      <c r="Q116">
        <v>39588.217600000004</v>
      </c>
      <c r="R116">
        <v>5463174.0288000004</v>
      </c>
      <c r="S116" t="s">
        <v>242</v>
      </c>
      <c r="T116" s="133">
        <v>41240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13</v>
      </c>
      <c r="AB116" t="s">
        <v>254</v>
      </c>
      <c r="AC116" t="s">
        <v>483</v>
      </c>
      <c r="AD116" t="s">
        <v>326</v>
      </c>
      <c r="AE116">
        <v>2</v>
      </c>
      <c r="AF116" t="s">
        <v>484</v>
      </c>
      <c r="AG116">
        <v>2</v>
      </c>
      <c r="AH116" t="s">
        <v>485</v>
      </c>
      <c r="AI116">
        <v>2</v>
      </c>
      <c r="AJ116" t="s">
        <v>447</v>
      </c>
      <c r="AK116">
        <v>0</v>
      </c>
      <c r="AL116" t="s">
        <v>241</v>
      </c>
      <c r="AO116">
        <v>201020202</v>
      </c>
      <c r="AP116">
        <v>39588.217600000004</v>
      </c>
      <c r="AQ116">
        <v>39588.217600000004</v>
      </c>
      <c r="AR116">
        <v>9</v>
      </c>
      <c r="AS116">
        <v>16</v>
      </c>
      <c r="AT116" t="s">
        <v>250</v>
      </c>
      <c r="AV116">
        <v>941.4</v>
      </c>
      <c r="AW116">
        <v>0</v>
      </c>
      <c r="AX116">
        <v>0</v>
      </c>
      <c r="AY116">
        <v>0</v>
      </c>
      <c r="AZ116">
        <v>0</v>
      </c>
      <c r="BA116">
        <v>860002590</v>
      </c>
      <c r="BB116" t="s">
        <v>854</v>
      </c>
      <c r="BD116" t="s">
        <v>855</v>
      </c>
      <c r="BE116">
        <v>0</v>
      </c>
      <c r="BF116">
        <v>0</v>
      </c>
      <c r="BG116">
        <v>138</v>
      </c>
      <c r="BH116">
        <v>0</v>
      </c>
      <c r="BI116">
        <v>55</v>
      </c>
      <c r="BJ116">
        <v>0</v>
      </c>
      <c r="BK116">
        <v>0</v>
      </c>
      <c r="BL116">
        <v>0</v>
      </c>
      <c r="BM116">
        <v>0</v>
      </c>
    </row>
    <row r="117" spans="1:65" hidden="1" x14ac:dyDescent="0.25">
      <c r="A117">
        <v>201020203</v>
      </c>
      <c r="B117" t="s">
        <v>856</v>
      </c>
      <c r="C117">
        <v>0</v>
      </c>
      <c r="E117">
        <v>0</v>
      </c>
      <c r="F117" t="s">
        <v>241</v>
      </c>
      <c r="G117">
        <v>0</v>
      </c>
      <c r="H117">
        <v>49.4</v>
      </c>
      <c r="I117">
        <v>4035677.6719999998</v>
      </c>
      <c r="J117">
        <v>0</v>
      </c>
      <c r="K117">
        <v>0</v>
      </c>
      <c r="L117">
        <v>0</v>
      </c>
      <c r="M117">
        <v>0</v>
      </c>
      <c r="N117" s="88">
        <v>49.4</v>
      </c>
      <c r="O117">
        <f t="shared" si="1"/>
        <v>2717</v>
      </c>
      <c r="P117">
        <v>4035677.6719999998</v>
      </c>
      <c r="Q117">
        <v>81693.88</v>
      </c>
      <c r="R117">
        <v>4035677.6719999998</v>
      </c>
      <c r="S117" t="s">
        <v>242</v>
      </c>
      <c r="T117" s="133">
        <v>41240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13</v>
      </c>
      <c r="AB117" t="s">
        <v>254</v>
      </c>
      <c r="AC117" t="s">
        <v>483</v>
      </c>
      <c r="AD117" t="s">
        <v>326</v>
      </c>
      <c r="AE117">
        <v>2</v>
      </c>
      <c r="AF117" t="s">
        <v>484</v>
      </c>
      <c r="AG117">
        <v>2</v>
      </c>
      <c r="AH117" t="s">
        <v>485</v>
      </c>
      <c r="AI117">
        <v>2</v>
      </c>
      <c r="AJ117" t="s">
        <v>447</v>
      </c>
      <c r="AK117">
        <v>0</v>
      </c>
      <c r="AL117" t="s">
        <v>241</v>
      </c>
      <c r="AO117">
        <v>201020203</v>
      </c>
      <c r="AP117">
        <v>81693.88</v>
      </c>
      <c r="AQ117">
        <v>81693.88</v>
      </c>
      <c r="AR117">
        <v>9</v>
      </c>
      <c r="AS117">
        <v>16</v>
      </c>
      <c r="AT117" t="s">
        <v>250</v>
      </c>
      <c r="AV117">
        <v>2037</v>
      </c>
      <c r="AW117">
        <v>0</v>
      </c>
      <c r="AX117">
        <v>0</v>
      </c>
      <c r="AY117">
        <v>0</v>
      </c>
      <c r="AZ117">
        <v>0</v>
      </c>
      <c r="BA117">
        <v>860002590</v>
      </c>
      <c r="BB117" t="s">
        <v>854</v>
      </c>
      <c r="BD117" t="s">
        <v>857</v>
      </c>
      <c r="BE117">
        <v>0</v>
      </c>
      <c r="BF117">
        <v>0</v>
      </c>
      <c r="BG117">
        <v>49.4</v>
      </c>
      <c r="BH117">
        <v>0</v>
      </c>
      <c r="BI117">
        <v>55</v>
      </c>
      <c r="BJ117">
        <v>0</v>
      </c>
      <c r="BK117">
        <v>0</v>
      </c>
      <c r="BL117">
        <v>0</v>
      </c>
      <c r="BM117">
        <v>0</v>
      </c>
    </row>
    <row r="118" spans="1:65" hidden="1" x14ac:dyDescent="0.25">
      <c r="A118">
        <v>201020201</v>
      </c>
      <c r="B118" t="s">
        <v>858</v>
      </c>
      <c r="C118">
        <v>0</v>
      </c>
      <c r="E118">
        <v>0</v>
      </c>
      <c r="F118" t="s">
        <v>241</v>
      </c>
      <c r="G118">
        <v>0</v>
      </c>
      <c r="H118">
        <v>205.08</v>
      </c>
      <c r="I118">
        <v>14610478.961200001</v>
      </c>
      <c r="J118">
        <v>0</v>
      </c>
      <c r="K118">
        <v>0</v>
      </c>
      <c r="L118">
        <v>0</v>
      </c>
      <c r="M118">
        <v>0</v>
      </c>
      <c r="N118" s="88">
        <v>205.08</v>
      </c>
      <c r="O118">
        <f t="shared" si="1"/>
        <v>11279.400000000001</v>
      </c>
      <c r="P118">
        <v>14610478.961200001</v>
      </c>
      <c r="Q118">
        <v>71242.827000000005</v>
      </c>
      <c r="R118">
        <v>14610478.96116</v>
      </c>
      <c r="S118" t="s">
        <v>242</v>
      </c>
      <c r="T118" s="133">
        <v>41297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 t="s">
        <v>254</v>
      </c>
      <c r="AC118" t="s">
        <v>483</v>
      </c>
      <c r="AD118" t="s">
        <v>326</v>
      </c>
      <c r="AE118">
        <v>2</v>
      </c>
      <c r="AF118" t="s">
        <v>484</v>
      </c>
      <c r="AG118">
        <v>2</v>
      </c>
      <c r="AH118" t="s">
        <v>485</v>
      </c>
      <c r="AI118">
        <v>2</v>
      </c>
      <c r="AJ118" t="s">
        <v>447</v>
      </c>
      <c r="AK118">
        <v>0</v>
      </c>
      <c r="AL118" t="s">
        <v>241</v>
      </c>
      <c r="AO118">
        <v>201020201</v>
      </c>
      <c r="AP118">
        <v>71242.827000000005</v>
      </c>
      <c r="AQ118">
        <v>71242.827000000005</v>
      </c>
      <c r="AR118">
        <v>9</v>
      </c>
      <c r="AS118">
        <v>16</v>
      </c>
      <c r="AT118" t="s">
        <v>250</v>
      </c>
      <c r="AV118">
        <v>1813</v>
      </c>
      <c r="AW118">
        <v>0</v>
      </c>
      <c r="AX118">
        <v>0</v>
      </c>
      <c r="AY118">
        <v>0</v>
      </c>
      <c r="AZ118">
        <v>0</v>
      </c>
      <c r="BA118">
        <v>860002590</v>
      </c>
      <c r="BB118" t="s">
        <v>854</v>
      </c>
      <c r="BD118" t="s">
        <v>859</v>
      </c>
      <c r="BE118">
        <v>0</v>
      </c>
      <c r="BF118">
        <v>0</v>
      </c>
      <c r="BG118">
        <v>205.08</v>
      </c>
      <c r="BH118">
        <v>0</v>
      </c>
      <c r="BI118">
        <v>55</v>
      </c>
      <c r="BJ118">
        <v>0</v>
      </c>
      <c r="BK118">
        <v>0</v>
      </c>
      <c r="BL118">
        <v>0</v>
      </c>
      <c r="BM118">
        <v>0</v>
      </c>
    </row>
    <row r="119" spans="1:65" hidden="1" x14ac:dyDescent="0.25">
      <c r="A119">
        <v>201020205</v>
      </c>
      <c r="B119" t="s">
        <v>860</v>
      </c>
      <c r="C119">
        <v>0</v>
      </c>
      <c r="E119">
        <v>0</v>
      </c>
      <c r="F119" t="s">
        <v>241</v>
      </c>
      <c r="G119">
        <v>0</v>
      </c>
      <c r="H119">
        <v>153</v>
      </c>
      <c r="I119">
        <v>4525794.5138999997</v>
      </c>
      <c r="J119">
        <v>0</v>
      </c>
      <c r="K119">
        <v>0</v>
      </c>
      <c r="L119">
        <v>0</v>
      </c>
      <c r="M119">
        <v>0</v>
      </c>
      <c r="N119" s="88">
        <v>153</v>
      </c>
      <c r="O119">
        <f t="shared" si="1"/>
        <v>8415</v>
      </c>
      <c r="P119">
        <v>4525794.5138999997</v>
      </c>
      <c r="Q119">
        <v>29580.356299999999</v>
      </c>
      <c r="R119">
        <v>4525794.5138999997</v>
      </c>
      <c r="S119" t="s">
        <v>242</v>
      </c>
      <c r="T119" s="133">
        <v>41212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13</v>
      </c>
      <c r="AB119" t="s">
        <v>254</v>
      </c>
      <c r="AC119" t="s">
        <v>483</v>
      </c>
      <c r="AD119" t="s">
        <v>326</v>
      </c>
      <c r="AE119">
        <v>2</v>
      </c>
      <c r="AF119" t="s">
        <v>484</v>
      </c>
      <c r="AG119">
        <v>2</v>
      </c>
      <c r="AH119" t="s">
        <v>485</v>
      </c>
      <c r="AI119">
        <v>2</v>
      </c>
      <c r="AJ119" t="s">
        <v>447</v>
      </c>
      <c r="AK119">
        <v>0</v>
      </c>
      <c r="AL119" t="s">
        <v>241</v>
      </c>
      <c r="AO119">
        <v>201020205</v>
      </c>
      <c r="AP119">
        <v>29580.356299999999</v>
      </c>
      <c r="AQ119">
        <v>29580.356299999999</v>
      </c>
      <c r="AR119">
        <v>9</v>
      </c>
      <c r="AS119">
        <v>16</v>
      </c>
      <c r="AT119" t="s">
        <v>250</v>
      </c>
      <c r="AV119">
        <v>724.36</v>
      </c>
      <c r="AW119">
        <v>0</v>
      </c>
      <c r="AX119">
        <v>0</v>
      </c>
      <c r="AY119">
        <v>0</v>
      </c>
      <c r="AZ119">
        <v>0</v>
      </c>
      <c r="BA119">
        <v>860002590</v>
      </c>
      <c r="BB119" t="s">
        <v>854</v>
      </c>
      <c r="BD119" t="s">
        <v>861</v>
      </c>
      <c r="BE119">
        <v>0</v>
      </c>
      <c r="BF119">
        <v>0</v>
      </c>
      <c r="BG119">
        <v>153</v>
      </c>
      <c r="BH119">
        <v>0</v>
      </c>
      <c r="BI119">
        <v>55</v>
      </c>
      <c r="BJ119">
        <v>0</v>
      </c>
      <c r="BK119">
        <v>0</v>
      </c>
      <c r="BL119">
        <v>0</v>
      </c>
      <c r="BM119">
        <v>0</v>
      </c>
    </row>
    <row r="120" spans="1:65" hidden="1" x14ac:dyDescent="0.25">
      <c r="A120">
        <v>201020204</v>
      </c>
      <c r="B120" t="s">
        <v>862</v>
      </c>
      <c r="C120">
        <v>0</v>
      </c>
      <c r="E120">
        <v>0</v>
      </c>
      <c r="F120" t="s">
        <v>241</v>
      </c>
      <c r="G120">
        <v>0</v>
      </c>
      <c r="H120">
        <v>255</v>
      </c>
      <c r="I120">
        <v>10096754.835000001</v>
      </c>
      <c r="J120">
        <v>0</v>
      </c>
      <c r="K120">
        <v>0</v>
      </c>
      <c r="L120">
        <v>0</v>
      </c>
      <c r="M120">
        <v>0</v>
      </c>
      <c r="N120" s="88">
        <v>255</v>
      </c>
      <c r="O120">
        <f t="shared" si="1"/>
        <v>14025</v>
      </c>
      <c r="P120">
        <v>10096754.835000001</v>
      </c>
      <c r="Q120">
        <v>39595.116999999998</v>
      </c>
      <c r="R120">
        <v>10096754.835000001</v>
      </c>
      <c r="S120" t="s">
        <v>242</v>
      </c>
      <c r="T120" s="133">
        <v>41212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13</v>
      </c>
      <c r="AB120" t="s">
        <v>254</v>
      </c>
      <c r="AC120" t="s">
        <v>483</v>
      </c>
      <c r="AD120" t="s">
        <v>326</v>
      </c>
      <c r="AE120">
        <v>2</v>
      </c>
      <c r="AF120" t="s">
        <v>484</v>
      </c>
      <c r="AG120">
        <v>2</v>
      </c>
      <c r="AH120" t="s">
        <v>485</v>
      </c>
      <c r="AI120">
        <v>2</v>
      </c>
      <c r="AJ120" t="s">
        <v>447</v>
      </c>
      <c r="AK120">
        <v>0</v>
      </c>
      <c r="AL120" t="s">
        <v>241</v>
      </c>
      <c r="AO120">
        <v>201020204</v>
      </c>
      <c r="AP120">
        <v>39595.116999999998</v>
      </c>
      <c r="AQ120">
        <v>39595.116999999998</v>
      </c>
      <c r="AR120">
        <v>9</v>
      </c>
      <c r="AS120">
        <v>16</v>
      </c>
      <c r="AT120" t="s">
        <v>250</v>
      </c>
      <c r="AV120">
        <v>974.4</v>
      </c>
      <c r="AW120">
        <v>0</v>
      </c>
      <c r="AX120">
        <v>0</v>
      </c>
      <c r="AY120">
        <v>0</v>
      </c>
      <c r="AZ120">
        <v>0</v>
      </c>
      <c r="BA120">
        <v>860002590</v>
      </c>
      <c r="BB120" t="s">
        <v>854</v>
      </c>
      <c r="BD120" t="s">
        <v>863</v>
      </c>
      <c r="BE120">
        <v>0</v>
      </c>
      <c r="BF120">
        <v>0</v>
      </c>
      <c r="BG120">
        <v>255</v>
      </c>
      <c r="BH120">
        <v>0</v>
      </c>
      <c r="BI120">
        <v>55</v>
      </c>
      <c r="BJ120">
        <v>0</v>
      </c>
      <c r="BK120">
        <v>0</v>
      </c>
      <c r="BL120">
        <v>0</v>
      </c>
      <c r="BM120">
        <v>0</v>
      </c>
    </row>
    <row r="121" spans="1:65" hidden="1" x14ac:dyDescent="0.25">
      <c r="A121">
        <v>204050100</v>
      </c>
      <c r="B121" t="s">
        <v>864</v>
      </c>
      <c r="C121">
        <v>0</v>
      </c>
      <c r="E121">
        <v>0</v>
      </c>
      <c r="F121" t="s">
        <v>241</v>
      </c>
      <c r="G121">
        <v>0</v>
      </c>
      <c r="H121">
        <v>26</v>
      </c>
      <c r="I121">
        <v>411679.20819999999</v>
      </c>
      <c r="J121">
        <v>0</v>
      </c>
      <c r="K121">
        <v>0</v>
      </c>
      <c r="L121">
        <v>0</v>
      </c>
      <c r="M121">
        <v>0</v>
      </c>
      <c r="N121" s="88">
        <v>26</v>
      </c>
      <c r="O121">
        <f t="shared" si="1"/>
        <v>0</v>
      </c>
      <c r="P121">
        <v>411679.20819999999</v>
      </c>
      <c r="Q121">
        <v>15833.815699999999</v>
      </c>
      <c r="R121">
        <v>411679.20819999999</v>
      </c>
      <c r="S121" t="s">
        <v>242</v>
      </c>
      <c r="T121" s="133">
        <v>41317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13</v>
      </c>
      <c r="AB121" t="s">
        <v>254</v>
      </c>
      <c r="AC121" t="s">
        <v>244</v>
      </c>
      <c r="AD121" t="s">
        <v>245</v>
      </c>
      <c r="AE121">
        <v>268</v>
      </c>
      <c r="AF121" t="s">
        <v>682</v>
      </c>
      <c r="AG121">
        <v>205</v>
      </c>
      <c r="AH121" t="s">
        <v>266</v>
      </c>
      <c r="AI121">
        <v>200</v>
      </c>
      <c r="AJ121" t="s">
        <v>248</v>
      </c>
      <c r="AK121">
        <v>0</v>
      </c>
      <c r="AL121" t="s">
        <v>241</v>
      </c>
      <c r="AO121">
        <v>204050100</v>
      </c>
      <c r="AP121">
        <v>15833.815699999999</v>
      </c>
      <c r="AQ121">
        <v>15833.815699999999</v>
      </c>
      <c r="AR121">
        <v>9</v>
      </c>
      <c r="AS121">
        <v>16</v>
      </c>
      <c r="AT121" t="s">
        <v>250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860005223</v>
      </c>
      <c r="BB121" t="s">
        <v>267</v>
      </c>
      <c r="BD121" t="s">
        <v>865</v>
      </c>
      <c r="BE121">
        <v>0</v>
      </c>
      <c r="BF121">
        <v>0</v>
      </c>
      <c r="BG121">
        <v>26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hidden="1" x14ac:dyDescent="0.25">
      <c r="A122">
        <v>201020206</v>
      </c>
      <c r="B122" t="s">
        <v>866</v>
      </c>
      <c r="C122">
        <v>0</v>
      </c>
      <c r="E122">
        <v>0</v>
      </c>
      <c r="F122" t="s">
        <v>241</v>
      </c>
      <c r="G122">
        <v>0</v>
      </c>
      <c r="H122">
        <v>720.87</v>
      </c>
      <c r="I122">
        <v>16852499.725000001</v>
      </c>
      <c r="J122">
        <v>0</v>
      </c>
      <c r="K122">
        <v>0</v>
      </c>
      <c r="L122">
        <v>0</v>
      </c>
      <c r="M122">
        <v>0</v>
      </c>
      <c r="N122" s="88">
        <v>720.87</v>
      </c>
      <c r="O122">
        <f t="shared" si="1"/>
        <v>221307.09</v>
      </c>
      <c r="P122">
        <v>16852499.725000001</v>
      </c>
      <c r="Q122">
        <v>23378.001199999999</v>
      </c>
      <c r="R122">
        <v>16852499.725044001</v>
      </c>
      <c r="S122" t="s">
        <v>242</v>
      </c>
      <c r="T122" s="133">
        <v>41240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 t="s">
        <v>334</v>
      </c>
      <c r="AC122" t="s">
        <v>244</v>
      </c>
      <c r="AD122" t="s">
        <v>245</v>
      </c>
      <c r="AE122">
        <v>2</v>
      </c>
      <c r="AF122" t="s">
        <v>484</v>
      </c>
      <c r="AG122">
        <v>2</v>
      </c>
      <c r="AH122" t="s">
        <v>485</v>
      </c>
      <c r="AI122">
        <v>2</v>
      </c>
      <c r="AJ122" t="s">
        <v>447</v>
      </c>
      <c r="AK122">
        <v>0</v>
      </c>
      <c r="AL122" t="s">
        <v>241</v>
      </c>
      <c r="AO122">
        <v>201020206</v>
      </c>
      <c r="AP122">
        <v>23378.001199999999</v>
      </c>
      <c r="AQ122">
        <v>23378.001199999999</v>
      </c>
      <c r="AR122">
        <v>9</v>
      </c>
      <c r="AS122">
        <v>16</v>
      </c>
      <c r="AT122" t="s">
        <v>250</v>
      </c>
      <c r="AV122">
        <v>3420</v>
      </c>
      <c r="AW122">
        <v>0</v>
      </c>
      <c r="AX122">
        <v>0</v>
      </c>
      <c r="AY122">
        <v>0</v>
      </c>
      <c r="AZ122">
        <v>0</v>
      </c>
      <c r="BA122">
        <v>860002590</v>
      </c>
      <c r="BB122" t="s">
        <v>854</v>
      </c>
      <c r="BD122" t="s">
        <v>867</v>
      </c>
      <c r="BE122">
        <v>0</v>
      </c>
      <c r="BF122">
        <v>0</v>
      </c>
      <c r="BG122">
        <v>720.87</v>
      </c>
      <c r="BH122">
        <v>0</v>
      </c>
      <c r="BI122">
        <v>307</v>
      </c>
      <c r="BJ122">
        <v>0</v>
      </c>
      <c r="BK122">
        <v>0</v>
      </c>
      <c r="BL122">
        <v>0</v>
      </c>
      <c r="BM122">
        <v>0</v>
      </c>
    </row>
    <row r="123" spans="1:65" hidden="1" x14ac:dyDescent="0.25">
      <c r="A123">
        <v>202010633</v>
      </c>
      <c r="B123" t="s">
        <v>868</v>
      </c>
      <c r="C123">
        <v>0</v>
      </c>
      <c r="E123">
        <v>0</v>
      </c>
      <c r="F123" t="s">
        <v>241</v>
      </c>
      <c r="G123">
        <v>0</v>
      </c>
      <c r="H123">
        <v>95</v>
      </c>
      <c r="I123">
        <v>28595</v>
      </c>
      <c r="J123">
        <v>0</v>
      </c>
      <c r="K123">
        <v>0</v>
      </c>
      <c r="L123">
        <v>0</v>
      </c>
      <c r="M123">
        <v>0</v>
      </c>
      <c r="N123" s="88">
        <v>95</v>
      </c>
      <c r="O123">
        <f t="shared" si="1"/>
        <v>0</v>
      </c>
      <c r="P123">
        <v>28595</v>
      </c>
      <c r="Q123">
        <v>301</v>
      </c>
      <c r="R123">
        <v>28595</v>
      </c>
      <c r="S123" t="s">
        <v>242</v>
      </c>
      <c r="T123" s="133">
        <v>41296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 t="s">
        <v>334</v>
      </c>
      <c r="AC123" t="s">
        <v>335</v>
      </c>
      <c r="AD123" t="s">
        <v>334</v>
      </c>
      <c r="AE123">
        <v>6</v>
      </c>
      <c r="AF123" t="s">
        <v>445</v>
      </c>
      <c r="AG123">
        <v>4</v>
      </c>
      <c r="AH123" t="s">
        <v>446</v>
      </c>
      <c r="AI123">
        <v>2</v>
      </c>
      <c r="AJ123" t="s">
        <v>447</v>
      </c>
      <c r="AK123">
        <v>0</v>
      </c>
      <c r="AL123" t="s">
        <v>241</v>
      </c>
      <c r="AO123">
        <v>202010633</v>
      </c>
      <c r="AP123">
        <v>301</v>
      </c>
      <c r="AQ123">
        <v>301</v>
      </c>
      <c r="AR123">
        <v>9</v>
      </c>
      <c r="AS123">
        <v>16</v>
      </c>
      <c r="AT123" t="s">
        <v>250</v>
      </c>
      <c r="AV123">
        <v>409</v>
      </c>
      <c r="AW123">
        <v>0</v>
      </c>
      <c r="AX123">
        <v>0</v>
      </c>
      <c r="AY123">
        <v>0</v>
      </c>
      <c r="AZ123">
        <v>0</v>
      </c>
      <c r="BA123">
        <v>830010717</v>
      </c>
      <c r="BB123" t="s">
        <v>448</v>
      </c>
      <c r="BD123" t="s">
        <v>869</v>
      </c>
      <c r="BE123">
        <v>0</v>
      </c>
      <c r="BF123">
        <v>0</v>
      </c>
      <c r="BG123">
        <v>95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hidden="1" x14ac:dyDescent="0.25">
      <c r="A124">
        <v>202010623</v>
      </c>
      <c r="B124" t="s">
        <v>870</v>
      </c>
      <c r="C124">
        <v>0</v>
      </c>
      <c r="E124">
        <v>0</v>
      </c>
      <c r="F124" t="s">
        <v>241</v>
      </c>
      <c r="G124">
        <v>0</v>
      </c>
      <c r="H124">
        <v>15061</v>
      </c>
      <c r="I124">
        <v>4542397.5999999996</v>
      </c>
      <c r="J124">
        <v>13000</v>
      </c>
      <c r="K124">
        <v>3920800</v>
      </c>
      <c r="L124">
        <v>14705</v>
      </c>
      <c r="M124">
        <v>4435028</v>
      </c>
      <c r="N124" s="88">
        <v>13356</v>
      </c>
      <c r="O124">
        <f t="shared" si="1"/>
        <v>0</v>
      </c>
      <c r="P124">
        <v>4028169.6</v>
      </c>
      <c r="Q124">
        <v>301.60000000000002</v>
      </c>
      <c r="R124">
        <v>4028169.6</v>
      </c>
      <c r="S124" t="s">
        <v>242</v>
      </c>
      <c r="T124" s="133">
        <v>41345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 t="s">
        <v>334</v>
      </c>
      <c r="AC124" t="s">
        <v>335</v>
      </c>
      <c r="AD124" t="s">
        <v>334</v>
      </c>
      <c r="AE124">
        <v>6</v>
      </c>
      <c r="AF124" t="s">
        <v>445</v>
      </c>
      <c r="AG124">
        <v>4</v>
      </c>
      <c r="AH124" t="s">
        <v>446</v>
      </c>
      <c r="AI124">
        <v>2</v>
      </c>
      <c r="AJ124" t="s">
        <v>447</v>
      </c>
      <c r="AK124">
        <v>0</v>
      </c>
      <c r="AL124" t="s">
        <v>241</v>
      </c>
      <c r="AO124">
        <v>202010623</v>
      </c>
      <c r="AP124">
        <v>301.60000000000002</v>
      </c>
      <c r="AQ124">
        <v>301.60000000000002</v>
      </c>
      <c r="AR124">
        <v>9</v>
      </c>
      <c r="AS124">
        <v>16</v>
      </c>
      <c r="AT124" t="s">
        <v>250</v>
      </c>
      <c r="AV124">
        <v>409</v>
      </c>
      <c r="AW124">
        <v>0</v>
      </c>
      <c r="AX124">
        <v>0</v>
      </c>
      <c r="AY124">
        <v>0</v>
      </c>
      <c r="AZ124">
        <v>0</v>
      </c>
      <c r="BA124">
        <v>830010717</v>
      </c>
      <c r="BB124" t="s">
        <v>448</v>
      </c>
      <c r="BD124" t="s">
        <v>871</v>
      </c>
      <c r="BE124">
        <v>0</v>
      </c>
      <c r="BF124">
        <v>0</v>
      </c>
      <c r="BG124">
        <v>13356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hidden="1" x14ac:dyDescent="0.25">
      <c r="A125">
        <v>202010613</v>
      </c>
      <c r="B125" t="s">
        <v>872</v>
      </c>
      <c r="C125">
        <v>0</v>
      </c>
      <c r="E125">
        <v>0</v>
      </c>
      <c r="F125" t="s">
        <v>241</v>
      </c>
      <c r="G125">
        <v>0</v>
      </c>
      <c r="H125">
        <v>22</v>
      </c>
      <c r="I125">
        <v>6635.2</v>
      </c>
      <c r="J125">
        <v>3845</v>
      </c>
      <c r="K125">
        <v>1159652</v>
      </c>
      <c r="L125">
        <v>0</v>
      </c>
      <c r="M125">
        <v>0</v>
      </c>
      <c r="N125" s="88">
        <v>3867</v>
      </c>
      <c r="O125">
        <f t="shared" si="1"/>
        <v>0</v>
      </c>
      <c r="P125">
        <v>1166287.2</v>
      </c>
      <c r="Q125">
        <v>301.60000000000002</v>
      </c>
      <c r="R125">
        <v>1166287.2</v>
      </c>
      <c r="S125" t="s">
        <v>242</v>
      </c>
      <c r="T125" s="133">
        <v>41345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 t="s">
        <v>334</v>
      </c>
      <c r="AC125" t="s">
        <v>335</v>
      </c>
      <c r="AD125" t="s">
        <v>334</v>
      </c>
      <c r="AE125">
        <v>6</v>
      </c>
      <c r="AF125" t="s">
        <v>445</v>
      </c>
      <c r="AG125">
        <v>4</v>
      </c>
      <c r="AH125" t="s">
        <v>446</v>
      </c>
      <c r="AI125">
        <v>2</v>
      </c>
      <c r="AJ125" t="s">
        <v>447</v>
      </c>
      <c r="AK125">
        <v>0</v>
      </c>
      <c r="AL125" t="s">
        <v>241</v>
      </c>
      <c r="AO125">
        <v>202010613</v>
      </c>
      <c r="AP125">
        <v>301.60000000000002</v>
      </c>
      <c r="AQ125">
        <v>301.60000000000002</v>
      </c>
      <c r="AR125">
        <v>9</v>
      </c>
      <c r="AS125">
        <v>16</v>
      </c>
      <c r="AT125" t="s">
        <v>250</v>
      </c>
      <c r="AV125">
        <v>260</v>
      </c>
      <c r="AW125">
        <v>0</v>
      </c>
      <c r="AX125">
        <v>0</v>
      </c>
      <c r="AY125">
        <v>0</v>
      </c>
      <c r="AZ125">
        <v>0</v>
      </c>
      <c r="BA125">
        <v>830010717</v>
      </c>
      <c r="BB125" t="s">
        <v>448</v>
      </c>
      <c r="BD125" t="s">
        <v>873</v>
      </c>
      <c r="BE125">
        <v>0</v>
      </c>
      <c r="BF125">
        <v>0</v>
      </c>
      <c r="BG125">
        <v>3867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hidden="1" x14ac:dyDescent="0.25">
      <c r="A126">
        <v>204080300</v>
      </c>
      <c r="B126" t="s">
        <v>874</v>
      </c>
      <c r="C126">
        <v>0</v>
      </c>
      <c r="E126">
        <v>0</v>
      </c>
      <c r="F126" t="s">
        <v>241</v>
      </c>
      <c r="G126">
        <v>0</v>
      </c>
      <c r="H126">
        <v>56</v>
      </c>
      <c r="I126">
        <v>646100.17559999996</v>
      </c>
      <c r="J126">
        <v>1399</v>
      </c>
      <c r="K126">
        <v>14504053.3166</v>
      </c>
      <c r="L126">
        <v>258</v>
      </c>
      <c r="M126">
        <v>2686418.9369999999</v>
      </c>
      <c r="N126" s="88">
        <v>1197</v>
      </c>
      <c r="O126">
        <f t="shared" si="1"/>
        <v>0</v>
      </c>
      <c r="P126">
        <v>12463734.555199999</v>
      </c>
      <c r="Q126">
        <v>10412.476500000001</v>
      </c>
      <c r="R126">
        <v>12463734.3705</v>
      </c>
      <c r="S126" t="s">
        <v>242</v>
      </c>
      <c r="T126" s="133">
        <v>41348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13</v>
      </c>
      <c r="AB126" t="s">
        <v>254</v>
      </c>
      <c r="AC126" t="s">
        <v>244</v>
      </c>
      <c r="AD126" t="s">
        <v>245</v>
      </c>
      <c r="AE126">
        <v>255</v>
      </c>
      <c r="AF126" t="s">
        <v>739</v>
      </c>
      <c r="AG126">
        <v>301</v>
      </c>
      <c r="AH126" t="s">
        <v>377</v>
      </c>
      <c r="AI126">
        <v>300</v>
      </c>
      <c r="AJ126" t="s">
        <v>348</v>
      </c>
      <c r="AK126">
        <v>0</v>
      </c>
      <c r="AL126" t="s">
        <v>241</v>
      </c>
      <c r="AO126">
        <v>204080300</v>
      </c>
      <c r="AP126">
        <v>10367.4434</v>
      </c>
      <c r="AQ126">
        <v>10412.476500000001</v>
      </c>
      <c r="AR126">
        <v>9</v>
      </c>
      <c r="AS126">
        <v>16</v>
      </c>
      <c r="AT126" t="s">
        <v>250</v>
      </c>
      <c r="AV126">
        <v>11496</v>
      </c>
      <c r="AW126">
        <v>0</v>
      </c>
      <c r="AX126">
        <v>0</v>
      </c>
      <c r="AY126">
        <v>0</v>
      </c>
      <c r="AZ126">
        <v>0</v>
      </c>
      <c r="BA126">
        <v>860005223</v>
      </c>
      <c r="BB126" t="s">
        <v>267</v>
      </c>
      <c r="BD126" t="s">
        <v>875</v>
      </c>
      <c r="BE126">
        <v>0</v>
      </c>
      <c r="BF126">
        <v>0</v>
      </c>
      <c r="BG126">
        <v>1197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hidden="1" x14ac:dyDescent="0.25">
      <c r="A127">
        <v>203080304</v>
      </c>
      <c r="B127" t="s">
        <v>532</v>
      </c>
      <c r="C127">
        <v>0</v>
      </c>
      <c r="E127">
        <v>0</v>
      </c>
      <c r="F127" t="s">
        <v>241</v>
      </c>
      <c r="G127">
        <v>0</v>
      </c>
      <c r="H127">
        <v>1036</v>
      </c>
      <c r="I127">
        <v>79103143.550300002</v>
      </c>
      <c r="J127">
        <v>0</v>
      </c>
      <c r="K127">
        <v>0</v>
      </c>
      <c r="L127">
        <v>200</v>
      </c>
      <c r="M127">
        <v>15267972.199999999</v>
      </c>
      <c r="N127" s="88">
        <v>836</v>
      </c>
      <c r="O127">
        <f t="shared" si="1"/>
        <v>4180</v>
      </c>
      <c r="P127">
        <v>63835171.350299999</v>
      </c>
      <c r="Q127">
        <v>76339.861000000004</v>
      </c>
      <c r="R127">
        <v>63820123.795999996</v>
      </c>
      <c r="S127" t="s">
        <v>242</v>
      </c>
      <c r="T127" s="133">
        <v>41325</v>
      </c>
      <c r="U127" s="133">
        <v>41354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11</v>
      </c>
      <c r="AB127" t="s">
        <v>259</v>
      </c>
      <c r="AC127" t="s">
        <v>244</v>
      </c>
      <c r="AD127" t="s">
        <v>245</v>
      </c>
      <c r="AE127">
        <v>258</v>
      </c>
      <c r="AF127" t="s">
        <v>376</v>
      </c>
      <c r="AG127">
        <v>301</v>
      </c>
      <c r="AH127" t="s">
        <v>377</v>
      </c>
      <c r="AI127">
        <v>300</v>
      </c>
      <c r="AJ127" t="s">
        <v>348</v>
      </c>
      <c r="AK127">
        <v>0</v>
      </c>
      <c r="AL127" t="s">
        <v>241</v>
      </c>
      <c r="AO127">
        <v>203080304</v>
      </c>
      <c r="AP127">
        <v>76392.498000000007</v>
      </c>
      <c r="AQ127">
        <v>76339.861000000004</v>
      </c>
      <c r="AR127">
        <v>105</v>
      </c>
      <c r="AS127">
        <v>0</v>
      </c>
      <c r="AT127" t="s">
        <v>250</v>
      </c>
      <c r="AV127">
        <v>102589</v>
      </c>
      <c r="AW127">
        <v>115413</v>
      </c>
      <c r="AX127">
        <v>120222</v>
      </c>
      <c r="AY127">
        <v>160296</v>
      </c>
      <c r="AZ127">
        <v>0</v>
      </c>
      <c r="BA127">
        <v>860005223</v>
      </c>
      <c r="BB127" t="s">
        <v>267</v>
      </c>
      <c r="BD127" t="s">
        <v>532</v>
      </c>
      <c r="BE127">
        <v>0</v>
      </c>
      <c r="BF127">
        <v>0</v>
      </c>
      <c r="BG127">
        <v>1429</v>
      </c>
      <c r="BH127">
        <v>0</v>
      </c>
      <c r="BI127">
        <v>5</v>
      </c>
      <c r="BJ127">
        <v>0</v>
      </c>
      <c r="BK127">
        <v>0</v>
      </c>
      <c r="BL127">
        <v>0</v>
      </c>
      <c r="BM127">
        <v>0</v>
      </c>
    </row>
    <row r="128" spans="1:65" hidden="1" x14ac:dyDescent="0.25">
      <c r="A128">
        <v>203080305</v>
      </c>
      <c r="B128" t="s">
        <v>533</v>
      </c>
      <c r="C128">
        <v>0</v>
      </c>
      <c r="E128">
        <v>0</v>
      </c>
      <c r="F128" t="s">
        <v>241</v>
      </c>
      <c r="G128">
        <v>0</v>
      </c>
      <c r="H128">
        <v>6</v>
      </c>
      <c r="I128">
        <v>4680681.4079999998</v>
      </c>
      <c r="J128">
        <v>0</v>
      </c>
      <c r="K128">
        <v>0</v>
      </c>
      <c r="L128">
        <v>0</v>
      </c>
      <c r="M128">
        <v>0</v>
      </c>
      <c r="N128" s="88">
        <v>6</v>
      </c>
      <c r="O128">
        <f t="shared" si="1"/>
        <v>330</v>
      </c>
      <c r="P128">
        <v>4680681.4079999998</v>
      </c>
      <c r="Q128">
        <v>780113.56799999997</v>
      </c>
      <c r="R128">
        <v>4680681.4079999998</v>
      </c>
      <c r="S128" t="s">
        <v>242</v>
      </c>
      <c r="T128" s="133">
        <v>41270</v>
      </c>
      <c r="U128" s="133">
        <v>41354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</v>
      </c>
      <c r="AB128" t="s">
        <v>254</v>
      </c>
      <c r="AC128" t="s">
        <v>244</v>
      </c>
      <c r="AD128" t="s">
        <v>245</v>
      </c>
      <c r="AE128">
        <v>315</v>
      </c>
      <c r="AF128" t="s">
        <v>401</v>
      </c>
      <c r="AG128">
        <v>301</v>
      </c>
      <c r="AH128" t="s">
        <v>377</v>
      </c>
      <c r="AI128">
        <v>300</v>
      </c>
      <c r="AJ128" t="s">
        <v>348</v>
      </c>
      <c r="AK128">
        <v>0</v>
      </c>
      <c r="AL128" t="s">
        <v>241</v>
      </c>
      <c r="AO128">
        <v>203080305</v>
      </c>
      <c r="AP128">
        <v>780113.56799999997</v>
      </c>
      <c r="AQ128">
        <v>780113.56799999997</v>
      </c>
      <c r="AR128">
        <v>105</v>
      </c>
      <c r="AS128">
        <v>0</v>
      </c>
      <c r="AT128" t="s">
        <v>250</v>
      </c>
      <c r="AV128">
        <v>1131166</v>
      </c>
      <c r="AW128">
        <v>1272562</v>
      </c>
      <c r="AX128">
        <v>1325585</v>
      </c>
      <c r="AY128">
        <v>1767447</v>
      </c>
      <c r="AZ128">
        <v>0</v>
      </c>
      <c r="BA128">
        <v>860005223</v>
      </c>
      <c r="BB128" t="s">
        <v>267</v>
      </c>
      <c r="BD128" t="s">
        <v>533</v>
      </c>
      <c r="BE128">
        <v>0</v>
      </c>
      <c r="BF128">
        <v>0</v>
      </c>
      <c r="BG128">
        <v>14</v>
      </c>
      <c r="BH128">
        <v>0</v>
      </c>
      <c r="BI128">
        <v>55</v>
      </c>
      <c r="BJ128">
        <v>0</v>
      </c>
      <c r="BK128">
        <v>0</v>
      </c>
      <c r="BL128">
        <v>0</v>
      </c>
      <c r="BM128">
        <v>0</v>
      </c>
    </row>
    <row r="129" spans="1:65" hidden="1" x14ac:dyDescent="0.25">
      <c r="A129">
        <v>203080302</v>
      </c>
      <c r="B129" t="s">
        <v>534</v>
      </c>
      <c r="C129">
        <v>0</v>
      </c>
      <c r="E129">
        <v>0</v>
      </c>
      <c r="F129" t="s">
        <v>241</v>
      </c>
      <c r="G129">
        <v>0</v>
      </c>
      <c r="H129">
        <v>107</v>
      </c>
      <c r="I129">
        <v>10734483.703199999</v>
      </c>
      <c r="J129">
        <v>0</v>
      </c>
      <c r="K129">
        <v>0</v>
      </c>
      <c r="L129">
        <v>106</v>
      </c>
      <c r="M129">
        <v>10630412.555400001</v>
      </c>
      <c r="N129" s="88">
        <v>1</v>
      </c>
      <c r="O129">
        <f t="shared" si="1"/>
        <v>6</v>
      </c>
      <c r="P129">
        <v>104071.14780000001</v>
      </c>
      <c r="Q129">
        <v>100286.9109</v>
      </c>
      <c r="R129">
        <v>100286.9109</v>
      </c>
      <c r="S129" t="s">
        <v>242</v>
      </c>
      <c r="T129" s="133">
        <v>41325</v>
      </c>
      <c r="U129" s="133">
        <v>41354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9</v>
      </c>
      <c r="AB129" t="s">
        <v>415</v>
      </c>
      <c r="AC129" t="s">
        <v>244</v>
      </c>
      <c r="AD129" t="s">
        <v>245</v>
      </c>
      <c r="AE129">
        <v>267</v>
      </c>
      <c r="AF129" t="s">
        <v>535</v>
      </c>
      <c r="AG129">
        <v>301</v>
      </c>
      <c r="AH129" t="s">
        <v>377</v>
      </c>
      <c r="AI129">
        <v>300</v>
      </c>
      <c r="AJ129" t="s">
        <v>348</v>
      </c>
      <c r="AK129">
        <v>0</v>
      </c>
      <c r="AL129" t="s">
        <v>241</v>
      </c>
      <c r="AO129">
        <v>203080302</v>
      </c>
      <c r="AP129">
        <v>100322.2776</v>
      </c>
      <c r="AQ129">
        <v>100286.9109</v>
      </c>
      <c r="AR129">
        <v>105</v>
      </c>
      <c r="AS129">
        <v>0</v>
      </c>
      <c r="AT129" t="s">
        <v>250</v>
      </c>
      <c r="AV129">
        <v>138189</v>
      </c>
      <c r="AW129">
        <v>155463</v>
      </c>
      <c r="AX129">
        <v>161941</v>
      </c>
      <c r="AY129">
        <v>215921</v>
      </c>
      <c r="AZ129">
        <v>0</v>
      </c>
      <c r="BA129">
        <v>860005223</v>
      </c>
      <c r="BB129" t="s">
        <v>267</v>
      </c>
      <c r="BD129" t="s">
        <v>534</v>
      </c>
      <c r="BE129">
        <v>0</v>
      </c>
      <c r="BF129">
        <v>0</v>
      </c>
      <c r="BG129">
        <v>64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0</v>
      </c>
    </row>
    <row r="130" spans="1:65" hidden="1" x14ac:dyDescent="0.25">
      <c r="A130">
        <v>9999999992</v>
      </c>
      <c r="B130" t="s">
        <v>876</v>
      </c>
      <c r="C130">
        <v>0</v>
      </c>
      <c r="E130">
        <v>0</v>
      </c>
      <c r="F130" t="s">
        <v>241</v>
      </c>
      <c r="G130">
        <v>0</v>
      </c>
      <c r="H130">
        <v>0</v>
      </c>
      <c r="I130">
        <v>0</v>
      </c>
      <c r="J130">
        <v>1525</v>
      </c>
      <c r="K130">
        <v>2517814.7999999998</v>
      </c>
      <c r="L130">
        <v>1010</v>
      </c>
      <c r="M130">
        <v>1661143.2</v>
      </c>
      <c r="N130" s="88">
        <v>515</v>
      </c>
      <c r="O130">
        <f t="shared" si="1"/>
        <v>0</v>
      </c>
      <c r="P130">
        <v>856671.6</v>
      </c>
      <c r="Q130">
        <v>1663.44</v>
      </c>
      <c r="R130">
        <v>856671.6</v>
      </c>
      <c r="S130" t="s">
        <v>242</v>
      </c>
      <c r="T130" s="133">
        <v>41351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14</v>
      </c>
      <c r="AB130" t="s">
        <v>877</v>
      </c>
      <c r="AC130" t="s">
        <v>244</v>
      </c>
      <c r="AD130" t="s">
        <v>245</v>
      </c>
      <c r="AE130">
        <v>251</v>
      </c>
      <c r="AF130" t="s">
        <v>878</v>
      </c>
      <c r="AG130">
        <v>202</v>
      </c>
      <c r="AH130" t="s">
        <v>247</v>
      </c>
      <c r="AI130">
        <v>200</v>
      </c>
      <c r="AJ130" t="s">
        <v>248</v>
      </c>
      <c r="AK130">
        <v>0</v>
      </c>
      <c r="AL130" t="s">
        <v>241</v>
      </c>
      <c r="AO130">
        <v>9999999992</v>
      </c>
      <c r="AP130">
        <v>1663.44</v>
      </c>
      <c r="AQ130">
        <v>1663.44</v>
      </c>
      <c r="AR130">
        <v>9</v>
      </c>
      <c r="AS130">
        <v>16</v>
      </c>
      <c r="AT130" t="s">
        <v>250</v>
      </c>
      <c r="AV130">
        <v>1624</v>
      </c>
      <c r="AW130">
        <v>0</v>
      </c>
      <c r="AX130">
        <v>0</v>
      </c>
      <c r="AY130">
        <v>0</v>
      </c>
      <c r="AZ130">
        <v>0</v>
      </c>
      <c r="BA130">
        <v>860005223</v>
      </c>
      <c r="BB130" t="s">
        <v>267</v>
      </c>
      <c r="BD130" t="s">
        <v>876</v>
      </c>
      <c r="BE130">
        <v>0</v>
      </c>
      <c r="BF130">
        <v>0</v>
      </c>
      <c r="BG130">
        <v>515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hidden="1" x14ac:dyDescent="0.25">
      <c r="A131">
        <v>203020104</v>
      </c>
      <c r="B131" t="s">
        <v>594</v>
      </c>
      <c r="C131">
        <v>0</v>
      </c>
      <c r="E131">
        <v>0</v>
      </c>
      <c r="F131" t="s">
        <v>241</v>
      </c>
      <c r="G131">
        <v>0</v>
      </c>
      <c r="H131">
        <v>83</v>
      </c>
      <c r="I131">
        <v>8311313.6469999999</v>
      </c>
      <c r="J131">
        <v>0</v>
      </c>
      <c r="K131">
        <v>0</v>
      </c>
      <c r="L131">
        <v>0</v>
      </c>
      <c r="M131">
        <v>0</v>
      </c>
      <c r="N131" s="88">
        <v>83</v>
      </c>
      <c r="O131">
        <f t="shared" si="1"/>
        <v>415</v>
      </c>
      <c r="P131">
        <v>8311313.6469999999</v>
      </c>
      <c r="Q131">
        <v>100136.30899999999</v>
      </c>
      <c r="R131">
        <v>8311313.6469999999</v>
      </c>
      <c r="S131" t="s">
        <v>242</v>
      </c>
      <c r="T131" s="133">
        <v>41243</v>
      </c>
      <c r="U131" s="133">
        <v>41354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</v>
      </c>
      <c r="AB131" t="s">
        <v>259</v>
      </c>
      <c r="AC131" t="s">
        <v>244</v>
      </c>
      <c r="AD131" t="s">
        <v>245</v>
      </c>
      <c r="AE131">
        <v>238</v>
      </c>
      <c r="AF131" t="s">
        <v>595</v>
      </c>
      <c r="AG131">
        <v>202</v>
      </c>
      <c r="AH131" t="s">
        <v>247</v>
      </c>
      <c r="AI131">
        <v>200</v>
      </c>
      <c r="AJ131" t="s">
        <v>248</v>
      </c>
      <c r="AK131">
        <v>0</v>
      </c>
      <c r="AL131" t="s">
        <v>241</v>
      </c>
      <c r="AO131">
        <v>203020104</v>
      </c>
      <c r="AP131">
        <v>100136.30899999999</v>
      </c>
      <c r="AQ131">
        <v>100136.30899999999</v>
      </c>
      <c r="AR131">
        <v>105</v>
      </c>
      <c r="AS131">
        <v>0</v>
      </c>
      <c r="AT131" t="s">
        <v>250</v>
      </c>
      <c r="AV131">
        <v>100136</v>
      </c>
      <c r="AW131">
        <v>0</v>
      </c>
      <c r="AX131">
        <v>0</v>
      </c>
      <c r="AY131">
        <v>0</v>
      </c>
      <c r="AZ131">
        <v>0</v>
      </c>
      <c r="BA131">
        <v>860005223</v>
      </c>
      <c r="BB131" t="s">
        <v>267</v>
      </c>
      <c r="BD131" t="s">
        <v>594</v>
      </c>
      <c r="BE131">
        <v>0</v>
      </c>
      <c r="BF131">
        <v>0</v>
      </c>
      <c r="BG131">
        <v>208</v>
      </c>
      <c r="BH131">
        <v>0</v>
      </c>
      <c r="BI131">
        <v>5</v>
      </c>
      <c r="BJ131">
        <v>0</v>
      </c>
      <c r="BK131">
        <v>0</v>
      </c>
      <c r="BL131">
        <v>0</v>
      </c>
      <c r="BM131">
        <v>0</v>
      </c>
    </row>
    <row r="132" spans="1:65" hidden="1" x14ac:dyDescent="0.25">
      <c r="A132">
        <v>204020100</v>
      </c>
      <c r="B132" t="s">
        <v>879</v>
      </c>
      <c r="C132">
        <v>0</v>
      </c>
      <c r="E132">
        <v>0</v>
      </c>
      <c r="F132" t="s">
        <v>241</v>
      </c>
      <c r="G132">
        <v>0</v>
      </c>
      <c r="H132">
        <v>76</v>
      </c>
      <c r="I132">
        <v>1237755.8968</v>
      </c>
      <c r="J132">
        <v>0</v>
      </c>
      <c r="K132">
        <v>0</v>
      </c>
      <c r="L132">
        <v>0</v>
      </c>
      <c r="M132">
        <v>0</v>
      </c>
      <c r="N132" s="88">
        <v>76</v>
      </c>
      <c r="O132">
        <f t="shared" si="1"/>
        <v>0</v>
      </c>
      <c r="P132">
        <v>1237755.8968</v>
      </c>
      <c r="Q132">
        <v>16286.2618</v>
      </c>
      <c r="R132">
        <v>1237755.8968</v>
      </c>
      <c r="S132" t="s">
        <v>242</v>
      </c>
      <c r="T132" s="133">
        <v>41243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</v>
      </c>
      <c r="AB132" t="s">
        <v>254</v>
      </c>
      <c r="AC132" t="s">
        <v>244</v>
      </c>
      <c r="AD132" t="s">
        <v>245</v>
      </c>
      <c r="AE132">
        <v>228</v>
      </c>
      <c r="AF132" t="s">
        <v>880</v>
      </c>
      <c r="AG132">
        <v>202</v>
      </c>
      <c r="AH132" t="s">
        <v>247</v>
      </c>
      <c r="AI132">
        <v>200</v>
      </c>
      <c r="AJ132" t="s">
        <v>248</v>
      </c>
      <c r="AK132">
        <v>0</v>
      </c>
      <c r="AL132" t="s">
        <v>241</v>
      </c>
      <c r="AO132">
        <v>204020100</v>
      </c>
      <c r="AP132">
        <v>16286.2618</v>
      </c>
      <c r="AQ132">
        <v>16286.2618</v>
      </c>
      <c r="AR132">
        <v>9</v>
      </c>
      <c r="AS132">
        <v>16</v>
      </c>
      <c r="AT132" t="s">
        <v>250</v>
      </c>
      <c r="AV132">
        <v>17460</v>
      </c>
      <c r="AW132">
        <v>0</v>
      </c>
      <c r="AX132">
        <v>0</v>
      </c>
      <c r="AY132">
        <v>0</v>
      </c>
      <c r="AZ132">
        <v>0</v>
      </c>
      <c r="BA132">
        <v>860005223</v>
      </c>
      <c r="BB132" t="s">
        <v>267</v>
      </c>
      <c r="BD132" t="s">
        <v>879</v>
      </c>
      <c r="BE132">
        <v>0</v>
      </c>
      <c r="BF132">
        <v>0</v>
      </c>
      <c r="BG132">
        <v>76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hidden="1" x14ac:dyDescent="0.25">
      <c r="A133">
        <v>203020304</v>
      </c>
      <c r="B133" t="s">
        <v>600</v>
      </c>
      <c r="C133">
        <v>0</v>
      </c>
      <c r="E133">
        <v>0</v>
      </c>
      <c r="F133" t="s">
        <v>241</v>
      </c>
      <c r="G133">
        <v>0</v>
      </c>
      <c r="H133">
        <v>163</v>
      </c>
      <c r="I133">
        <v>15386744.8015</v>
      </c>
      <c r="J133">
        <v>0</v>
      </c>
      <c r="K133">
        <v>0</v>
      </c>
      <c r="L133">
        <v>0</v>
      </c>
      <c r="M133">
        <v>0</v>
      </c>
      <c r="N133" s="88">
        <v>163</v>
      </c>
      <c r="O133">
        <f t="shared" si="1"/>
        <v>815</v>
      </c>
      <c r="P133">
        <v>15386744.8015</v>
      </c>
      <c r="Q133">
        <v>94397.207500000004</v>
      </c>
      <c r="R133">
        <v>15386744.8225</v>
      </c>
      <c r="S133" t="s">
        <v>242</v>
      </c>
      <c r="T133" s="133">
        <v>41269</v>
      </c>
      <c r="U133" s="133">
        <v>41354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</v>
      </c>
      <c r="AB133" t="s">
        <v>259</v>
      </c>
      <c r="AC133" t="s">
        <v>244</v>
      </c>
      <c r="AD133" t="s">
        <v>245</v>
      </c>
      <c r="AE133">
        <v>238</v>
      </c>
      <c r="AF133" t="s">
        <v>595</v>
      </c>
      <c r="AG133">
        <v>202</v>
      </c>
      <c r="AH133" t="s">
        <v>247</v>
      </c>
      <c r="AI133">
        <v>200</v>
      </c>
      <c r="AJ133" t="s">
        <v>248</v>
      </c>
      <c r="AK133">
        <v>0</v>
      </c>
      <c r="AL133" t="s">
        <v>241</v>
      </c>
      <c r="AO133">
        <v>203020304</v>
      </c>
      <c r="AP133">
        <v>94397.200500000006</v>
      </c>
      <c r="AQ133">
        <v>94397.207500000004</v>
      </c>
      <c r="AR133">
        <v>105</v>
      </c>
      <c r="AS133">
        <v>0</v>
      </c>
      <c r="AT133" t="s">
        <v>250</v>
      </c>
      <c r="AV133">
        <v>223659</v>
      </c>
      <c r="AW133">
        <v>143142</v>
      </c>
      <c r="AX133">
        <v>161034</v>
      </c>
      <c r="AY133">
        <v>178927</v>
      </c>
      <c r="AZ133">
        <v>0</v>
      </c>
      <c r="BA133">
        <v>860005223</v>
      </c>
      <c r="BB133" t="s">
        <v>267</v>
      </c>
      <c r="BD133" t="s">
        <v>600</v>
      </c>
      <c r="BE133">
        <v>0</v>
      </c>
      <c r="BF133">
        <v>0</v>
      </c>
      <c r="BG133">
        <v>317</v>
      </c>
      <c r="BH133">
        <v>0</v>
      </c>
      <c r="BI133">
        <v>5</v>
      </c>
      <c r="BJ133">
        <v>0</v>
      </c>
      <c r="BK133">
        <v>0</v>
      </c>
      <c r="BL133">
        <v>0</v>
      </c>
      <c r="BM133">
        <v>0</v>
      </c>
    </row>
    <row r="134" spans="1:65" hidden="1" x14ac:dyDescent="0.25">
      <c r="A134">
        <v>204020300</v>
      </c>
      <c r="B134" t="s">
        <v>881</v>
      </c>
      <c r="C134">
        <v>0</v>
      </c>
      <c r="E134">
        <v>0</v>
      </c>
      <c r="F134" t="s">
        <v>241</v>
      </c>
      <c r="G134">
        <v>0</v>
      </c>
      <c r="H134">
        <v>43</v>
      </c>
      <c r="I134">
        <v>650953.13</v>
      </c>
      <c r="J134">
        <v>0</v>
      </c>
      <c r="K134">
        <v>0</v>
      </c>
      <c r="L134">
        <v>0</v>
      </c>
      <c r="M134">
        <v>0</v>
      </c>
      <c r="N134" s="88">
        <v>43</v>
      </c>
      <c r="O134">
        <f t="shared" ref="O134:O158" si="2">+N134*BI134</f>
        <v>0</v>
      </c>
      <c r="P134">
        <v>650953.13</v>
      </c>
      <c r="Q134">
        <v>15138.4395</v>
      </c>
      <c r="R134">
        <v>650952.89850000001</v>
      </c>
      <c r="S134" t="s">
        <v>242</v>
      </c>
      <c r="T134" s="133">
        <v>41320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13</v>
      </c>
      <c r="AB134" t="s">
        <v>254</v>
      </c>
      <c r="AC134" t="s">
        <v>244</v>
      </c>
      <c r="AD134" t="s">
        <v>245</v>
      </c>
      <c r="AE134">
        <v>228</v>
      </c>
      <c r="AF134" t="s">
        <v>880</v>
      </c>
      <c r="AG134">
        <v>202</v>
      </c>
      <c r="AH134" t="s">
        <v>247</v>
      </c>
      <c r="AI134">
        <v>200</v>
      </c>
      <c r="AJ134" t="s">
        <v>248</v>
      </c>
      <c r="AK134">
        <v>0</v>
      </c>
      <c r="AL134" t="s">
        <v>241</v>
      </c>
      <c r="AO134">
        <v>204020300</v>
      </c>
      <c r="AP134">
        <v>15138.4395</v>
      </c>
      <c r="AQ134">
        <v>15138.4395</v>
      </c>
      <c r="AR134">
        <v>9</v>
      </c>
      <c r="AS134">
        <v>16</v>
      </c>
      <c r="AT134" t="s">
        <v>250</v>
      </c>
      <c r="AV134">
        <v>2.73</v>
      </c>
      <c r="AW134">
        <v>0</v>
      </c>
      <c r="AX134">
        <v>0</v>
      </c>
      <c r="AY134">
        <v>0</v>
      </c>
      <c r="AZ134">
        <v>0</v>
      </c>
      <c r="BA134">
        <v>860005223</v>
      </c>
      <c r="BB134" t="s">
        <v>267</v>
      </c>
      <c r="BD134" t="s">
        <v>881</v>
      </c>
      <c r="BE134">
        <v>0</v>
      </c>
      <c r="BF134">
        <v>0</v>
      </c>
      <c r="BG134">
        <v>43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hidden="1" x14ac:dyDescent="0.25">
      <c r="A135">
        <v>204020200</v>
      </c>
      <c r="B135" t="s">
        <v>882</v>
      </c>
      <c r="C135">
        <v>0</v>
      </c>
      <c r="E135">
        <v>0</v>
      </c>
      <c r="F135" t="s">
        <v>241</v>
      </c>
      <c r="G135">
        <v>0</v>
      </c>
      <c r="H135">
        <v>84</v>
      </c>
      <c r="I135">
        <v>1335518.352</v>
      </c>
      <c r="J135">
        <v>0</v>
      </c>
      <c r="K135">
        <v>0</v>
      </c>
      <c r="L135">
        <v>0</v>
      </c>
      <c r="M135">
        <v>0</v>
      </c>
      <c r="N135" s="88">
        <v>84</v>
      </c>
      <c r="O135">
        <f t="shared" si="2"/>
        <v>0</v>
      </c>
      <c r="P135">
        <v>1335518.352</v>
      </c>
      <c r="Q135">
        <v>15899.028</v>
      </c>
      <c r="R135">
        <v>1335518.352</v>
      </c>
      <c r="S135" t="s">
        <v>242</v>
      </c>
      <c r="T135" s="133">
        <v>41239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13</v>
      </c>
      <c r="AB135" t="s">
        <v>254</v>
      </c>
      <c r="AC135" t="s">
        <v>244</v>
      </c>
      <c r="AD135" t="s">
        <v>245</v>
      </c>
      <c r="AE135">
        <v>228</v>
      </c>
      <c r="AF135" t="s">
        <v>880</v>
      </c>
      <c r="AG135">
        <v>202</v>
      </c>
      <c r="AH135" t="s">
        <v>247</v>
      </c>
      <c r="AI135">
        <v>200</v>
      </c>
      <c r="AJ135" t="s">
        <v>248</v>
      </c>
      <c r="AK135">
        <v>0</v>
      </c>
      <c r="AL135" t="s">
        <v>241</v>
      </c>
      <c r="AO135">
        <v>204020200</v>
      </c>
      <c r="AP135">
        <v>15899.028</v>
      </c>
      <c r="AQ135">
        <v>15899.028</v>
      </c>
      <c r="AR135">
        <v>9</v>
      </c>
      <c r="AS135">
        <v>16</v>
      </c>
      <c r="AT135" t="s">
        <v>250</v>
      </c>
      <c r="AV135">
        <v>17032.48</v>
      </c>
      <c r="AW135">
        <v>0</v>
      </c>
      <c r="AX135">
        <v>0</v>
      </c>
      <c r="AY135">
        <v>0</v>
      </c>
      <c r="AZ135">
        <v>0</v>
      </c>
      <c r="BA135">
        <v>860005223</v>
      </c>
      <c r="BB135" t="s">
        <v>267</v>
      </c>
      <c r="BD135" t="s">
        <v>882</v>
      </c>
      <c r="BE135">
        <v>0</v>
      </c>
      <c r="BF135">
        <v>0</v>
      </c>
      <c r="BG135">
        <v>84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hidden="1" x14ac:dyDescent="0.25">
      <c r="A136">
        <v>203010201</v>
      </c>
      <c r="B136" t="s">
        <v>629</v>
      </c>
      <c r="C136">
        <v>0</v>
      </c>
      <c r="E136">
        <v>0</v>
      </c>
      <c r="F136" t="s">
        <v>241</v>
      </c>
      <c r="G136">
        <v>0</v>
      </c>
      <c r="H136">
        <v>38</v>
      </c>
      <c r="I136">
        <v>2405935.0432000002</v>
      </c>
      <c r="J136">
        <v>0</v>
      </c>
      <c r="K136">
        <v>0</v>
      </c>
      <c r="L136">
        <v>32</v>
      </c>
      <c r="M136">
        <v>1874284.432</v>
      </c>
      <c r="N136" s="88">
        <v>6</v>
      </c>
      <c r="O136">
        <f t="shared" si="2"/>
        <v>18</v>
      </c>
      <c r="P136">
        <v>531650.61120000004</v>
      </c>
      <c r="Q136">
        <v>58571.388500000001</v>
      </c>
      <c r="R136">
        <v>351428.33100000001</v>
      </c>
      <c r="S136" t="s">
        <v>242</v>
      </c>
      <c r="T136" s="133">
        <v>41325</v>
      </c>
      <c r="U136" s="133">
        <v>41354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</v>
      </c>
      <c r="AB136" t="s">
        <v>275</v>
      </c>
      <c r="AC136" t="s">
        <v>244</v>
      </c>
      <c r="AD136" t="s">
        <v>245</v>
      </c>
      <c r="AE136">
        <v>249</v>
      </c>
      <c r="AF136" t="s">
        <v>630</v>
      </c>
      <c r="AG136">
        <v>201</v>
      </c>
      <c r="AH136" t="s">
        <v>337</v>
      </c>
      <c r="AI136">
        <v>200</v>
      </c>
      <c r="AJ136" t="s">
        <v>248</v>
      </c>
      <c r="AK136">
        <v>0</v>
      </c>
      <c r="AL136" t="s">
        <v>241</v>
      </c>
      <c r="AO136">
        <v>203010201</v>
      </c>
      <c r="AP136">
        <v>58602.713199999998</v>
      </c>
      <c r="AQ136">
        <v>58571.388500000001</v>
      </c>
      <c r="AR136">
        <v>105</v>
      </c>
      <c r="AS136">
        <v>0</v>
      </c>
      <c r="AT136" t="s">
        <v>250</v>
      </c>
      <c r="AV136">
        <v>53791</v>
      </c>
      <c r="AW136">
        <v>0</v>
      </c>
      <c r="AX136">
        <v>0</v>
      </c>
      <c r="AY136">
        <v>0</v>
      </c>
      <c r="AZ136">
        <v>0</v>
      </c>
      <c r="BA136">
        <v>860005223</v>
      </c>
      <c r="BB136" t="s">
        <v>267</v>
      </c>
      <c r="BD136" t="s">
        <v>631</v>
      </c>
      <c r="BE136">
        <v>0</v>
      </c>
      <c r="BF136">
        <v>0</v>
      </c>
      <c r="BG136">
        <v>562</v>
      </c>
      <c r="BH136">
        <v>0</v>
      </c>
      <c r="BI136">
        <v>3</v>
      </c>
      <c r="BJ136">
        <v>0</v>
      </c>
      <c r="BK136">
        <v>0</v>
      </c>
      <c r="BL136">
        <v>0</v>
      </c>
      <c r="BM136">
        <v>0</v>
      </c>
    </row>
    <row r="137" spans="1:65" hidden="1" x14ac:dyDescent="0.25">
      <c r="A137">
        <v>204010200</v>
      </c>
      <c r="B137" t="s">
        <v>883</v>
      </c>
      <c r="C137">
        <v>0</v>
      </c>
      <c r="E137">
        <v>0</v>
      </c>
      <c r="F137" t="s">
        <v>241</v>
      </c>
      <c r="G137">
        <v>0</v>
      </c>
      <c r="H137">
        <v>136</v>
      </c>
      <c r="I137">
        <v>1849766.6788999999</v>
      </c>
      <c r="J137">
        <v>0</v>
      </c>
      <c r="K137">
        <v>0</v>
      </c>
      <c r="L137">
        <v>0</v>
      </c>
      <c r="M137">
        <v>0</v>
      </c>
      <c r="N137" s="88">
        <v>136</v>
      </c>
      <c r="O137">
        <f t="shared" si="2"/>
        <v>0</v>
      </c>
      <c r="P137">
        <v>1849766.6788999999</v>
      </c>
      <c r="Q137">
        <v>13601.224399999999</v>
      </c>
      <c r="R137">
        <v>1849766.5183999999</v>
      </c>
      <c r="S137" t="s">
        <v>242</v>
      </c>
      <c r="T137" s="133">
        <v>41324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13</v>
      </c>
      <c r="AB137" t="s">
        <v>254</v>
      </c>
      <c r="AC137" t="s">
        <v>244</v>
      </c>
      <c r="AD137" t="s">
        <v>245</v>
      </c>
      <c r="AE137">
        <v>240</v>
      </c>
      <c r="AF137" t="s">
        <v>884</v>
      </c>
      <c r="AG137">
        <v>201</v>
      </c>
      <c r="AH137" t="s">
        <v>337</v>
      </c>
      <c r="AI137">
        <v>200</v>
      </c>
      <c r="AJ137" t="s">
        <v>248</v>
      </c>
      <c r="AK137">
        <v>0</v>
      </c>
      <c r="AL137" t="s">
        <v>241</v>
      </c>
      <c r="AO137">
        <v>204010200</v>
      </c>
      <c r="AP137">
        <v>13602.5443</v>
      </c>
      <c r="AQ137">
        <v>13601.224399999999</v>
      </c>
      <c r="AR137">
        <v>105</v>
      </c>
      <c r="AS137">
        <v>0</v>
      </c>
      <c r="AT137" t="s">
        <v>250</v>
      </c>
      <c r="AV137">
        <v>14088</v>
      </c>
      <c r="AW137">
        <v>0</v>
      </c>
      <c r="AX137">
        <v>0</v>
      </c>
      <c r="AY137">
        <v>0</v>
      </c>
      <c r="AZ137">
        <v>0</v>
      </c>
      <c r="BA137">
        <v>860005223</v>
      </c>
      <c r="BB137" t="s">
        <v>267</v>
      </c>
      <c r="BD137" t="s">
        <v>885</v>
      </c>
      <c r="BE137">
        <v>0</v>
      </c>
      <c r="BF137">
        <v>0</v>
      </c>
      <c r="BG137">
        <v>136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hidden="1" x14ac:dyDescent="0.25">
      <c r="A138">
        <v>204010400</v>
      </c>
      <c r="B138" t="s">
        <v>886</v>
      </c>
      <c r="C138">
        <v>0</v>
      </c>
      <c r="E138">
        <v>0</v>
      </c>
      <c r="F138" t="s">
        <v>241</v>
      </c>
      <c r="G138">
        <v>0</v>
      </c>
      <c r="H138">
        <v>13</v>
      </c>
      <c r="I138">
        <v>202754.42850000001</v>
      </c>
      <c r="J138">
        <v>0</v>
      </c>
      <c r="K138">
        <v>0</v>
      </c>
      <c r="L138">
        <v>0</v>
      </c>
      <c r="M138">
        <v>0</v>
      </c>
      <c r="N138" s="88">
        <v>13</v>
      </c>
      <c r="O138">
        <f t="shared" si="2"/>
        <v>0</v>
      </c>
      <c r="P138">
        <v>202754.42850000001</v>
      </c>
      <c r="Q138">
        <v>15596.494500000001</v>
      </c>
      <c r="R138">
        <v>202754.42850000001</v>
      </c>
      <c r="S138" t="s">
        <v>242</v>
      </c>
      <c r="T138" s="133">
        <v>41319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</v>
      </c>
      <c r="AB138" t="s">
        <v>254</v>
      </c>
      <c r="AC138" t="s">
        <v>244</v>
      </c>
      <c r="AD138" t="s">
        <v>245</v>
      </c>
      <c r="AE138">
        <v>240</v>
      </c>
      <c r="AF138" t="s">
        <v>884</v>
      </c>
      <c r="AG138">
        <v>201</v>
      </c>
      <c r="AH138" t="s">
        <v>337</v>
      </c>
      <c r="AI138">
        <v>200</v>
      </c>
      <c r="AJ138" t="s">
        <v>248</v>
      </c>
      <c r="AK138">
        <v>0</v>
      </c>
      <c r="AL138" t="s">
        <v>241</v>
      </c>
      <c r="AO138">
        <v>204010400</v>
      </c>
      <c r="AP138">
        <v>15596.494500000001</v>
      </c>
      <c r="AQ138">
        <v>15596.494500000001</v>
      </c>
      <c r="AR138">
        <v>9</v>
      </c>
      <c r="AS138">
        <v>16</v>
      </c>
      <c r="AT138" t="s">
        <v>250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860005223</v>
      </c>
      <c r="BB138" t="s">
        <v>267</v>
      </c>
      <c r="BD138" t="s">
        <v>887</v>
      </c>
      <c r="BE138">
        <v>0</v>
      </c>
      <c r="BF138">
        <v>0</v>
      </c>
      <c r="BG138">
        <v>13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hidden="1" x14ac:dyDescent="0.25">
      <c r="A139">
        <v>203010402</v>
      </c>
      <c r="B139" t="s">
        <v>637</v>
      </c>
      <c r="C139">
        <v>0</v>
      </c>
      <c r="E139">
        <v>0</v>
      </c>
      <c r="F139" t="s">
        <v>241</v>
      </c>
      <c r="G139">
        <v>0</v>
      </c>
      <c r="H139">
        <v>50</v>
      </c>
      <c r="I139">
        <v>6233812.3499999996</v>
      </c>
      <c r="J139">
        <v>0</v>
      </c>
      <c r="K139">
        <v>0</v>
      </c>
      <c r="L139">
        <v>0</v>
      </c>
      <c r="M139">
        <v>0</v>
      </c>
      <c r="N139" s="88">
        <v>50</v>
      </c>
      <c r="O139">
        <f t="shared" si="2"/>
        <v>300</v>
      </c>
      <c r="P139">
        <v>6233812.3499999996</v>
      </c>
      <c r="Q139">
        <v>124676.247</v>
      </c>
      <c r="R139">
        <v>6233812.3499999996</v>
      </c>
      <c r="S139" t="s">
        <v>242</v>
      </c>
      <c r="T139" s="133">
        <v>41325</v>
      </c>
      <c r="U139" s="133">
        <v>41354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</v>
      </c>
      <c r="AB139" t="s">
        <v>415</v>
      </c>
      <c r="AC139" t="s">
        <v>244</v>
      </c>
      <c r="AD139" t="s">
        <v>245</v>
      </c>
      <c r="AE139">
        <v>250</v>
      </c>
      <c r="AF139" t="s">
        <v>635</v>
      </c>
      <c r="AG139">
        <v>201</v>
      </c>
      <c r="AH139" t="s">
        <v>337</v>
      </c>
      <c r="AI139">
        <v>200</v>
      </c>
      <c r="AJ139" t="s">
        <v>248</v>
      </c>
      <c r="AK139">
        <v>0</v>
      </c>
      <c r="AL139" t="s">
        <v>241</v>
      </c>
      <c r="AO139">
        <v>203010402</v>
      </c>
      <c r="AP139">
        <v>124676.247</v>
      </c>
      <c r="AQ139">
        <v>124676.247</v>
      </c>
      <c r="AR139">
        <v>105</v>
      </c>
      <c r="AS139">
        <v>0</v>
      </c>
      <c r="AT139" t="s">
        <v>250</v>
      </c>
      <c r="AV139">
        <v>170096</v>
      </c>
      <c r="AW139">
        <v>191358</v>
      </c>
      <c r="AX139">
        <v>199331</v>
      </c>
      <c r="AY139">
        <v>265775</v>
      </c>
      <c r="AZ139">
        <v>0</v>
      </c>
      <c r="BA139">
        <v>860005223</v>
      </c>
      <c r="BB139" t="s">
        <v>267</v>
      </c>
      <c r="BD139" t="s">
        <v>637</v>
      </c>
      <c r="BE139">
        <v>0</v>
      </c>
      <c r="BF139">
        <v>0</v>
      </c>
      <c r="BG139">
        <v>96</v>
      </c>
      <c r="BH139">
        <v>0</v>
      </c>
      <c r="BI139">
        <v>6</v>
      </c>
      <c r="BJ139">
        <v>0</v>
      </c>
      <c r="BK139">
        <v>0</v>
      </c>
      <c r="BL139">
        <v>0</v>
      </c>
      <c r="BM139">
        <v>0</v>
      </c>
    </row>
    <row r="140" spans="1:65" hidden="1" x14ac:dyDescent="0.25">
      <c r="A140">
        <v>204010300</v>
      </c>
      <c r="B140" t="s">
        <v>888</v>
      </c>
      <c r="C140">
        <v>0</v>
      </c>
      <c r="E140">
        <v>0</v>
      </c>
      <c r="F140" t="s">
        <v>241</v>
      </c>
      <c r="G140">
        <v>0</v>
      </c>
      <c r="H140">
        <v>45</v>
      </c>
      <c r="I140">
        <v>627627.66299999994</v>
      </c>
      <c r="J140">
        <v>0</v>
      </c>
      <c r="K140">
        <v>0</v>
      </c>
      <c r="L140">
        <v>0</v>
      </c>
      <c r="M140">
        <v>0</v>
      </c>
      <c r="N140" s="88">
        <v>45</v>
      </c>
      <c r="O140">
        <f t="shared" si="2"/>
        <v>0</v>
      </c>
      <c r="P140">
        <v>627627.66299999994</v>
      </c>
      <c r="Q140">
        <v>13947.2814</v>
      </c>
      <c r="R140">
        <v>627627.66299999994</v>
      </c>
      <c r="S140" t="s">
        <v>242</v>
      </c>
      <c r="T140" s="133">
        <v>41243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</v>
      </c>
      <c r="AB140" t="s">
        <v>254</v>
      </c>
      <c r="AC140" t="s">
        <v>244</v>
      </c>
      <c r="AD140" t="s">
        <v>245</v>
      </c>
      <c r="AE140">
        <v>240</v>
      </c>
      <c r="AF140" t="s">
        <v>884</v>
      </c>
      <c r="AG140">
        <v>201</v>
      </c>
      <c r="AH140" t="s">
        <v>337</v>
      </c>
      <c r="AI140">
        <v>200</v>
      </c>
      <c r="AJ140" t="s">
        <v>248</v>
      </c>
      <c r="AK140">
        <v>0</v>
      </c>
      <c r="AL140" t="s">
        <v>241</v>
      </c>
      <c r="AO140">
        <v>204010300</v>
      </c>
      <c r="AP140">
        <v>13947.2814</v>
      </c>
      <c r="AQ140">
        <v>13947.2814</v>
      </c>
      <c r="AR140">
        <v>9</v>
      </c>
      <c r="AS140">
        <v>16</v>
      </c>
      <c r="AT140" t="s">
        <v>250</v>
      </c>
      <c r="AV140">
        <v>13953</v>
      </c>
      <c r="AW140">
        <v>0</v>
      </c>
      <c r="AX140">
        <v>0</v>
      </c>
      <c r="AY140">
        <v>0</v>
      </c>
      <c r="AZ140">
        <v>0</v>
      </c>
      <c r="BA140">
        <v>860005223</v>
      </c>
      <c r="BB140" t="s">
        <v>267</v>
      </c>
      <c r="BD140" t="s">
        <v>889</v>
      </c>
      <c r="BE140">
        <v>0</v>
      </c>
      <c r="BF140">
        <v>0</v>
      </c>
      <c r="BG140">
        <v>45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hidden="1" x14ac:dyDescent="0.25">
      <c r="A141">
        <v>203010301</v>
      </c>
      <c r="B141" t="s">
        <v>638</v>
      </c>
      <c r="C141">
        <v>0</v>
      </c>
      <c r="E141">
        <v>0</v>
      </c>
      <c r="F141" t="s">
        <v>241</v>
      </c>
      <c r="G141">
        <v>0</v>
      </c>
      <c r="H141">
        <v>98</v>
      </c>
      <c r="I141">
        <v>5789558.1716</v>
      </c>
      <c r="J141">
        <v>0</v>
      </c>
      <c r="K141">
        <v>0</v>
      </c>
      <c r="L141">
        <v>0</v>
      </c>
      <c r="M141">
        <v>0</v>
      </c>
      <c r="N141" s="88">
        <v>98</v>
      </c>
      <c r="O141">
        <f t="shared" si="2"/>
        <v>294</v>
      </c>
      <c r="P141">
        <v>5789558.1716</v>
      </c>
      <c r="Q141">
        <v>59077.124199999998</v>
      </c>
      <c r="R141">
        <v>5789558.1716</v>
      </c>
      <c r="S141" t="s">
        <v>242</v>
      </c>
      <c r="T141" s="133">
        <v>41243</v>
      </c>
      <c r="U141" s="133">
        <v>41354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 t="s">
        <v>269</v>
      </c>
      <c r="AC141" t="s">
        <v>244</v>
      </c>
      <c r="AD141" t="s">
        <v>245</v>
      </c>
      <c r="AE141">
        <v>249</v>
      </c>
      <c r="AF141" t="s">
        <v>630</v>
      </c>
      <c r="AG141">
        <v>201</v>
      </c>
      <c r="AH141" t="s">
        <v>337</v>
      </c>
      <c r="AI141">
        <v>200</v>
      </c>
      <c r="AJ141" t="s">
        <v>248</v>
      </c>
      <c r="AK141">
        <v>0</v>
      </c>
      <c r="AL141" t="s">
        <v>241</v>
      </c>
      <c r="AO141">
        <v>203010301</v>
      </c>
      <c r="AP141">
        <v>59077.124199999998</v>
      </c>
      <c r="AQ141">
        <v>59077.124199999998</v>
      </c>
      <c r="AR141">
        <v>105</v>
      </c>
      <c r="AS141">
        <v>0</v>
      </c>
      <c r="AT141" t="s">
        <v>250</v>
      </c>
      <c r="AV141">
        <v>59658</v>
      </c>
      <c r="AW141">
        <v>0</v>
      </c>
      <c r="AX141">
        <v>0</v>
      </c>
      <c r="AY141">
        <v>0</v>
      </c>
      <c r="AZ141">
        <v>0</v>
      </c>
      <c r="BA141">
        <v>860005223</v>
      </c>
      <c r="BB141" t="s">
        <v>267</v>
      </c>
      <c r="BD141" t="s">
        <v>638</v>
      </c>
      <c r="BE141">
        <v>0</v>
      </c>
      <c r="BF141">
        <v>0</v>
      </c>
      <c r="BG141">
        <v>144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0</v>
      </c>
    </row>
    <row r="142" spans="1:65" hidden="1" x14ac:dyDescent="0.25">
      <c r="A142">
        <v>203010102</v>
      </c>
      <c r="B142" t="s">
        <v>640</v>
      </c>
      <c r="C142">
        <v>0</v>
      </c>
      <c r="E142">
        <v>0</v>
      </c>
      <c r="F142" t="s">
        <v>241</v>
      </c>
      <c r="G142">
        <v>0</v>
      </c>
      <c r="H142">
        <v>205</v>
      </c>
      <c r="I142">
        <v>23382452.888999999</v>
      </c>
      <c r="J142">
        <v>2</v>
      </c>
      <c r="K142">
        <v>228121.49160000001</v>
      </c>
      <c r="L142">
        <v>0</v>
      </c>
      <c r="M142">
        <v>0</v>
      </c>
      <c r="N142" s="88">
        <v>207</v>
      </c>
      <c r="O142">
        <f t="shared" si="2"/>
        <v>1242</v>
      </c>
      <c r="P142">
        <v>23610574.380600002</v>
      </c>
      <c r="Q142">
        <v>114060.7458</v>
      </c>
      <c r="R142">
        <v>23610574.380600002</v>
      </c>
      <c r="S142" t="s">
        <v>242</v>
      </c>
      <c r="T142" s="133">
        <v>41261</v>
      </c>
      <c r="U142" s="133">
        <v>41354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</v>
      </c>
      <c r="AB142" t="s">
        <v>415</v>
      </c>
      <c r="AC142" t="s">
        <v>244</v>
      </c>
      <c r="AD142" t="s">
        <v>245</v>
      </c>
      <c r="AE142">
        <v>250</v>
      </c>
      <c r="AF142" t="s">
        <v>635</v>
      </c>
      <c r="AG142">
        <v>201</v>
      </c>
      <c r="AH142" t="s">
        <v>337</v>
      </c>
      <c r="AI142">
        <v>200</v>
      </c>
      <c r="AJ142" t="s">
        <v>248</v>
      </c>
      <c r="AK142">
        <v>0</v>
      </c>
      <c r="AL142" t="s">
        <v>241</v>
      </c>
      <c r="AO142">
        <v>203010102</v>
      </c>
      <c r="AP142">
        <v>114060.7458</v>
      </c>
      <c r="AQ142">
        <v>114060.7458</v>
      </c>
      <c r="AR142">
        <v>105</v>
      </c>
      <c r="AS142">
        <v>0</v>
      </c>
      <c r="AT142" t="s">
        <v>250</v>
      </c>
      <c r="AV142">
        <v>214173</v>
      </c>
      <c r="AW142">
        <v>240944</v>
      </c>
      <c r="AX142">
        <v>250983</v>
      </c>
      <c r="AY142">
        <v>334645</v>
      </c>
      <c r="AZ142">
        <v>0</v>
      </c>
      <c r="BA142">
        <v>860005223</v>
      </c>
      <c r="BB142" t="s">
        <v>267</v>
      </c>
      <c r="BD142" t="s">
        <v>641</v>
      </c>
      <c r="BE142">
        <v>0</v>
      </c>
      <c r="BF142">
        <v>0</v>
      </c>
      <c r="BG142">
        <v>332</v>
      </c>
      <c r="BH142">
        <v>0</v>
      </c>
      <c r="BI142">
        <v>6</v>
      </c>
      <c r="BJ142">
        <v>0</v>
      </c>
      <c r="BK142">
        <v>0</v>
      </c>
      <c r="BL142">
        <v>0</v>
      </c>
      <c r="BM142">
        <v>0</v>
      </c>
    </row>
    <row r="143" spans="1:65" hidden="1" x14ac:dyDescent="0.25">
      <c r="A143">
        <v>204010100</v>
      </c>
      <c r="B143" t="s">
        <v>890</v>
      </c>
      <c r="C143">
        <v>0</v>
      </c>
      <c r="E143">
        <v>0</v>
      </c>
      <c r="F143" t="s">
        <v>241</v>
      </c>
      <c r="G143">
        <v>0</v>
      </c>
      <c r="H143">
        <v>50</v>
      </c>
      <c r="I143">
        <v>718941.21499999997</v>
      </c>
      <c r="J143">
        <v>0</v>
      </c>
      <c r="K143">
        <v>0</v>
      </c>
      <c r="L143">
        <v>0</v>
      </c>
      <c r="M143">
        <v>0</v>
      </c>
      <c r="N143" s="88">
        <v>50</v>
      </c>
      <c r="O143">
        <f t="shared" si="2"/>
        <v>0</v>
      </c>
      <c r="P143">
        <v>718941.21499999997</v>
      </c>
      <c r="Q143">
        <v>14378.8243</v>
      </c>
      <c r="R143">
        <v>718941.21499999997</v>
      </c>
      <c r="S143" t="s">
        <v>242</v>
      </c>
      <c r="T143" s="133">
        <v>41261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13</v>
      </c>
      <c r="AB143" t="s">
        <v>254</v>
      </c>
      <c r="AC143" t="s">
        <v>244</v>
      </c>
      <c r="AD143" t="s">
        <v>245</v>
      </c>
      <c r="AE143">
        <v>240</v>
      </c>
      <c r="AF143" t="s">
        <v>884</v>
      </c>
      <c r="AG143">
        <v>201</v>
      </c>
      <c r="AH143" t="s">
        <v>337</v>
      </c>
      <c r="AI143">
        <v>200</v>
      </c>
      <c r="AJ143" t="s">
        <v>248</v>
      </c>
      <c r="AK143">
        <v>0</v>
      </c>
      <c r="AL143" t="s">
        <v>241</v>
      </c>
      <c r="AO143">
        <v>204010100</v>
      </c>
      <c r="AP143">
        <v>14378.8243</v>
      </c>
      <c r="AQ143">
        <v>14378.8243</v>
      </c>
      <c r="AR143">
        <v>106</v>
      </c>
      <c r="AS143">
        <v>1.6</v>
      </c>
      <c r="AT143" t="s">
        <v>250</v>
      </c>
      <c r="AV143">
        <v>14385</v>
      </c>
      <c r="AW143">
        <v>0</v>
      </c>
      <c r="AX143">
        <v>0</v>
      </c>
      <c r="AY143">
        <v>0</v>
      </c>
      <c r="AZ143">
        <v>0</v>
      </c>
      <c r="BA143">
        <v>860005223</v>
      </c>
      <c r="BB143" t="s">
        <v>267</v>
      </c>
      <c r="BD143" t="s">
        <v>891</v>
      </c>
      <c r="BE143">
        <v>0</v>
      </c>
      <c r="BF143">
        <v>0</v>
      </c>
      <c r="BG143">
        <v>50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hidden="1" x14ac:dyDescent="0.25">
      <c r="A144">
        <v>203010101</v>
      </c>
      <c r="B144" t="s">
        <v>642</v>
      </c>
      <c r="C144">
        <v>0</v>
      </c>
      <c r="E144">
        <v>0</v>
      </c>
      <c r="F144" t="s">
        <v>241</v>
      </c>
      <c r="G144">
        <v>0</v>
      </c>
      <c r="H144">
        <v>386</v>
      </c>
      <c r="I144">
        <v>23303496.619399998</v>
      </c>
      <c r="J144">
        <v>0</v>
      </c>
      <c r="K144">
        <v>0</v>
      </c>
      <c r="L144">
        <v>0</v>
      </c>
      <c r="M144">
        <v>0</v>
      </c>
      <c r="N144" s="88">
        <v>386</v>
      </c>
      <c r="O144">
        <f t="shared" si="2"/>
        <v>1158</v>
      </c>
      <c r="P144">
        <v>23303496.619399998</v>
      </c>
      <c r="Q144">
        <v>60371.752899999999</v>
      </c>
      <c r="R144">
        <v>23303496.619399998</v>
      </c>
      <c r="S144" t="s">
        <v>242</v>
      </c>
      <c r="T144" s="133">
        <v>41261</v>
      </c>
      <c r="U144" s="133">
        <v>41354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</v>
      </c>
      <c r="AB144" t="s">
        <v>275</v>
      </c>
      <c r="AC144" t="s">
        <v>244</v>
      </c>
      <c r="AD144" t="s">
        <v>245</v>
      </c>
      <c r="AE144">
        <v>249</v>
      </c>
      <c r="AF144" t="s">
        <v>630</v>
      </c>
      <c r="AG144">
        <v>201</v>
      </c>
      <c r="AH144" t="s">
        <v>337</v>
      </c>
      <c r="AI144">
        <v>200</v>
      </c>
      <c r="AJ144" t="s">
        <v>248</v>
      </c>
      <c r="AK144">
        <v>0</v>
      </c>
      <c r="AL144" t="s">
        <v>241</v>
      </c>
      <c r="AO144">
        <v>203010101</v>
      </c>
      <c r="AP144">
        <v>60371.752899999999</v>
      </c>
      <c r="AQ144">
        <v>60371.752899999999</v>
      </c>
      <c r="AR144">
        <v>105</v>
      </c>
      <c r="AS144">
        <v>0</v>
      </c>
      <c r="AT144" t="s">
        <v>250</v>
      </c>
      <c r="AV144">
        <v>112734</v>
      </c>
      <c r="AW144">
        <v>126826</v>
      </c>
      <c r="AX144">
        <v>132111</v>
      </c>
      <c r="AY144">
        <v>176148</v>
      </c>
      <c r="AZ144">
        <v>0</v>
      </c>
      <c r="BA144">
        <v>860005223</v>
      </c>
      <c r="BB144" t="s">
        <v>267</v>
      </c>
      <c r="BD144" t="s">
        <v>642</v>
      </c>
      <c r="BE144">
        <v>0</v>
      </c>
      <c r="BF144">
        <v>0</v>
      </c>
      <c r="BG144">
        <v>568</v>
      </c>
      <c r="BH144">
        <v>0</v>
      </c>
      <c r="BI144">
        <v>3</v>
      </c>
      <c r="BJ144">
        <v>0</v>
      </c>
      <c r="BK144">
        <v>0</v>
      </c>
      <c r="BL144">
        <v>0</v>
      </c>
      <c r="BM144">
        <v>0</v>
      </c>
    </row>
    <row r="145" spans="1:65" s="239" customFormat="1" x14ac:dyDescent="0.25">
      <c r="A145" s="239">
        <v>202020101</v>
      </c>
      <c r="B145" s="239" t="s">
        <v>892</v>
      </c>
      <c r="C145" s="239">
        <v>0</v>
      </c>
      <c r="E145" s="239">
        <v>0</v>
      </c>
      <c r="F145" s="239" t="s">
        <v>241</v>
      </c>
      <c r="G145" s="239">
        <v>0</v>
      </c>
      <c r="H145" s="239">
        <v>122</v>
      </c>
      <c r="I145" s="239">
        <v>7670384</v>
      </c>
      <c r="J145" s="239">
        <v>110</v>
      </c>
      <c r="K145" s="239">
        <v>6915920</v>
      </c>
      <c r="L145" s="239">
        <v>75</v>
      </c>
      <c r="M145" s="239">
        <v>4715400</v>
      </c>
      <c r="N145" s="239">
        <v>157</v>
      </c>
      <c r="O145" s="239">
        <f t="shared" si="2"/>
        <v>0</v>
      </c>
      <c r="P145" s="239">
        <v>9870904</v>
      </c>
      <c r="Q145" s="239">
        <v>62872</v>
      </c>
      <c r="R145" s="239">
        <v>9870904</v>
      </c>
      <c r="S145" s="239" t="s">
        <v>242</v>
      </c>
      <c r="T145" s="240">
        <v>41353</v>
      </c>
      <c r="V145" s="239">
        <v>0</v>
      </c>
      <c r="W145" s="239">
        <v>0</v>
      </c>
      <c r="X145" s="239">
        <v>0</v>
      </c>
      <c r="Y145" s="239">
        <v>0</v>
      </c>
      <c r="Z145" s="239">
        <v>0</v>
      </c>
      <c r="AA145" s="239">
        <v>1</v>
      </c>
      <c r="AB145" s="239" t="s">
        <v>334</v>
      </c>
      <c r="AC145" s="239" t="s">
        <v>335</v>
      </c>
      <c r="AD145" s="239" t="s">
        <v>334</v>
      </c>
      <c r="AE145" s="239">
        <v>6</v>
      </c>
      <c r="AF145" s="239" t="s">
        <v>445</v>
      </c>
      <c r="AG145" s="239">
        <v>4</v>
      </c>
      <c r="AH145" s="239" t="s">
        <v>446</v>
      </c>
      <c r="AI145" s="239">
        <v>2</v>
      </c>
      <c r="AJ145" s="239" t="s">
        <v>447</v>
      </c>
      <c r="AK145" s="239">
        <v>0</v>
      </c>
      <c r="AL145" s="239" t="s">
        <v>241</v>
      </c>
      <c r="AO145" s="239">
        <v>202020101</v>
      </c>
      <c r="AP145" s="239">
        <v>62872</v>
      </c>
      <c r="AQ145" s="239">
        <v>62872</v>
      </c>
      <c r="AR145" s="239">
        <v>9</v>
      </c>
      <c r="AS145" s="239">
        <v>16</v>
      </c>
      <c r="AT145" s="239" t="s">
        <v>250</v>
      </c>
      <c r="AV145" s="239">
        <v>54200</v>
      </c>
      <c r="AW145" s="239">
        <v>0</v>
      </c>
      <c r="AX145" s="239">
        <v>0</v>
      </c>
      <c r="AY145" s="239">
        <v>0</v>
      </c>
      <c r="AZ145" s="239">
        <v>0</v>
      </c>
      <c r="BA145" s="239">
        <v>860023525</v>
      </c>
      <c r="BB145" s="239" t="s">
        <v>893</v>
      </c>
      <c r="BD145" s="239" t="s">
        <v>892</v>
      </c>
      <c r="BE145" s="239">
        <v>0</v>
      </c>
      <c r="BF145" s="239">
        <v>0</v>
      </c>
      <c r="BG145" s="239">
        <v>157</v>
      </c>
      <c r="BH145" s="239">
        <v>0</v>
      </c>
      <c r="BI145" s="239">
        <v>0</v>
      </c>
      <c r="BJ145" s="239">
        <v>0</v>
      </c>
      <c r="BK145" s="239">
        <v>0</v>
      </c>
      <c r="BL145" s="239">
        <v>0</v>
      </c>
      <c r="BM145" s="239">
        <v>0</v>
      </c>
    </row>
    <row r="146" spans="1:65" hidden="1" x14ac:dyDescent="0.25">
      <c r="A146">
        <v>202011104</v>
      </c>
      <c r="B146" t="s">
        <v>894</v>
      </c>
      <c r="C146">
        <v>0</v>
      </c>
      <c r="E146">
        <v>0</v>
      </c>
      <c r="F146" t="s">
        <v>241</v>
      </c>
      <c r="G146">
        <v>0</v>
      </c>
      <c r="H146">
        <v>2465</v>
      </c>
      <c r="I146">
        <v>257346</v>
      </c>
      <c r="J146">
        <v>2360</v>
      </c>
      <c r="K146">
        <v>246384</v>
      </c>
      <c r="L146">
        <v>1956</v>
      </c>
      <c r="M146">
        <v>204206.4</v>
      </c>
      <c r="N146" s="88">
        <v>2869</v>
      </c>
      <c r="O146">
        <f t="shared" si="2"/>
        <v>0</v>
      </c>
      <c r="P146">
        <v>299523.59999999998</v>
      </c>
      <c r="Q146">
        <v>104.4</v>
      </c>
      <c r="R146">
        <v>299523.59999999998</v>
      </c>
      <c r="S146" t="s">
        <v>242</v>
      </c>
      <c r="T146" s="133">
        <v>41353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 t="s">
        <v>334</v>
      </c>
      <c r="AC146" t="s">
        <v>335</v>
      </c>
      <c r="AD146" t="s">
        <v>334</v>
      </c>
      <c r="AE146">
        <v>6</v>
      </c>
      <c r="AF146" t="s">
        <v>445</v>
      </c>
      <c r="AG146">
        <v>4</v>
      </c>
      <c r="AH146" t="s">
        <v>446</v>
      </c>
      <c r="AI146">
        <v>2</v>
      </c>
      <c r="AJ146" t="s">
        <v>447</v>
      </c>
      <c r="AK146">
        <v>0</v>
      </c>
      <c r="AL146" t="s">
        <v>241</v>
      </c>
      <c r="AO146">
        <v>202011104</v>
      </c>
      <c r="AP146">
        <v>104.4</v>
      </c>
      <c r="AQ146">
        <v>104.4</v>
      </c>
      <c r="AR146">
        <v>9</v>
      </c>
      <c r="AS146">
        <v>16</v>
      </c>
      <c r="AT146" t="s">
        <v>250</v>
      </c>
      <c r="AV146">
        <v>90</v>
      </c>
      <c r="AW146">
        <v>0</v>
      </c>
      <c r="AX146">
        <v>0</v>
      </c>
      <c r="AY146">
        <v>0</v>
      </c>
      <c r="AZ146">
        <v>0</v>
      </c>
      <c r="BA146">
        <v>830010717</v>
      </c>
      <c r="BB146" t="s">
        <v>448</v>
      </c>
      <c r="BD146" t="s">
        <v>895</v>
      </c>
      <c r="BE146">
        <v>0</v>
      </c>
      <c r="BF146">
        <v>0</v>
      </c>
      <c r="BG146">
        <v>2869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hidden="1" x14ac:dyDescent="0.25">
      <c r="A147">
        <v>202011101</v>
      </c>
      <c r="B147" t="s">
        <v>896</v>
      </c>
      <c r="C147">
        <v>0</v>
      </c>
      <c r="E147">
        <v>0</v>
      </c>
      <c r="F147" t="s">
        <v>241</v>
      </c>
      <c r="G147">
        <v>0</v>
      </c>
      <c r="H147">
        <v>22440</v>
      </c>
      <c r="I147">
        <v>2342736</v>
      </c>
      <c r="J147">
        <v>37225</v>
      </c>
      <c r="K147">
        <v>3886290</v>
      </c>
      <c r="L147">
        <v>30250</v>
      </c>
      <c r="M147">
        <v>3158100</v>
      </c>
      <c r="N147" s="88">
        <v>29415</v>
      </c>
      <c r="O147">
        <f t="shared" si="2"/>
        <v>0</v>
      </c>
      <c r="P147">
        <v>3070926</v>
      </c>
      <c r="Q147">
        <v>104.4</v>
      </c>
      <c r="R147">
        <v>3070926</v>
      </c>
      <c r="S147" t="s">
        <v>242</v>
      </c>
      <c r="T147" s="133">
        <v>41345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 t="s">
        <v>334</v>
      </c>
      <c r="AC147" t="s">
        <v>335</v>
      </c>
      <c r="AD147" t="s">
        <v>334</v>
      </c>
      <c r="AE147">
        <v>6</v>
      </c>
      <c r="AF147" t="s">
        <v>445</v>
      </c>
      <c r="AG147">
        <v>4</v>
      </c>
      <c r="AH147" t="s">
        <v>446</v>
      </c>
      <c r="AI147">
        <v>2</v>
      </c>
      <c r="AJ147" t="s">
        <v>447</v>
      </c>
      <c r="AK147">
        <v>0</v>
      </c>
      <c r="AL147" t="s">
        <v>241</v>
      </c>
      <c r="AO147">
        <v>202011101</v>
      </c>
      <c r="AP147">
        <v>104.4</v>
      </c>
      <c r="AQ147">
        <v>104.4</v>
      </c>
      <c r="AR147">
        <v>9</v>
      </c>
      <c r="AS147">
        <v>16</v>
      </c>
      <c r="AT147" t="s">
        <v>250</v>
      </c>
      <c r="AV147">
        <v>90</v>
      </c>
      <c r="AW147">
        <v>0</v>
      </c>
      <c r="AX147">
        <v>0</v>
      </c>
      <c r="AY147">
        <v>0</v>
      </c>
      <c r="AZ147">
        <v>0</v>
      </c>
      <c r="BA147">
        <v>830010717</v>
      </c>
      <c r="BB147" t="s">
        <v>448</v>
      </c>
      <c r="BD147" t="s">
        <v>897</v>
      </c>
      <c r="BE147">
        <v>0</v>
      </c>
      <c r="BF147">
        <v>0</v>
      </c>
      <c r="BG147">
        <v>29415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hidden="1" x14ac:dyDescent="0.25">
      <c r="A148">
        <v>202011106</v>
      </c>
      <c r="B148" t="s">
        <v>898</v>
      </c>
      <c r="C148">
        <v>0</v>
      </c>
      <c r="E148">
        <v>0</v>
      </c>
      <c r="F148" t="s">
        <v>241</v>
      </c>
      <c r="G148">
        <v>0</v>
      </c>
      <c r="H148">
        <v>456</v>
      </c>
      <c r="I148">
        <v>47424</v>
      </c>
      <c r="J148">
        <v>0</v>
      </c>
      <c r="K148">
        <v>0</v>
      </c>
      <c r="L148">
        <v>0</v>
      </c>
      <c r="M148">
        <v>0</v>
      </c>
      <c r="N148" s="88">
        <v>456</v>
      </c>
      <c r="O148">
        <f t="shared" si="2"/>
        <v>0</v>
      </c>
      <c r="P148">
        <v>47424</v>
      </c>
      <c r="Q148">
        <v>104</v>
      </c>
      <c r="R148">
        <v>47424</v>
      </c>
      <c r="S148" t="s">
        <v>242</v>
      </c>
      <c r="T148" s="133">
        <v>41297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 t="s">
        <v>334</v>
      </c>
      <c r="AC148" t="s">
        <v>335</v>
      </c>
      <c r="AD148" t="s">
        <v>334</v>
      </c>
      <c r="AE148">
        <v>6</v>
      </c>
      <c r="AF148" t="s">
        <v>445</v>
      </c>
      <c r="AG148">
        <v>4</v>
      </c>
      <c r="AH148" t="s">
        <v>446</v>
      </c>
      <c r="AI148">
        <v>2</v>
      </c>
      <c r="AJ148" t="s">
        <v>447</v>
      </c>
      <c r="AK148">
        <v>0</v>
      </c>
      <c r="AL148" t="s">
        <v>241</v>
      </c>
      <c r="AO148">
        <v>202011106</v>
      </c>
      <c r="AP148">
        <v>104</v>
      </c>
      <c r="AQ148">
        <v>104</v>
      </c>
      <c r="AR148">
        <v>9</v>
      </c>
      <c r="AS148">
        <v>16</v>
      </c>
      <c r="AT148" t="s">
        <v>250</v>
      </c>
      <c r="AV148">
        <v>104.4</v>
      </c>
      <c r="AW148">
        <v>0</v>
      </c>
      <c r="AX148">
        <v>0</v>
      </c>
      <c r="AY148">
        <v>0</v>
      </c>
      <c r="AZ148">
        <v>0</v>
      </c>
      <c r="BA148">
        <v>830010717</v>
      </c>
      <c r="BB148" t="s">
        <v>448</v>
      </c>
      <c r="BD148" t="s">
        <v>898</v>
      </c>
      <c r="BE148">
        <v>0</v>
      </c>
      <c r="BF148">
        <v>0</v>
      </c>
      <c r="BG148">
        <v>456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hidden="1" x14ac:dyDescent="0.25">
      <c r="A149">
        <v>202011102</v>
      </c>
      <c r="B149" t="s">
        <v>899</v>
      </c>
      <c r="C149">
        <v>0</v>
      </c>
      <c r="E149">
        <v>0</v>
      </c>
      <c r="F149" t="s">
        <v>241</v>
      </c>
      <c r="G149">
        <v>0</v>
      </c>
      <c r="H149">
        <v>994</v>
      </c>
      <c r="I149">
        <v>103773.6</v>
      </c>
      <c r="J149">
        <v>1845</v>
      </c>
      <c r="K149">
        <v>192618</v>
      </c>
      <c r="L149">
        <v>1032</v>
      </c>
      <c r="M149">
        <v>107740.8</v>
      </c>
      <c r="N149" s="88">
        <v>1807</v>
      </c>
      <c r="O149">
        <f t="shared" si="2"/>
        <v>0</v>
      </c>
      <c r="P149">
        <v>188650.8</v>
      </c>
      <c r="Q149">
        <v>104.4</v>
      </c>
      <c r="R149">
        <v>188650.8</v>
      </c>
      <c r="S149" t="s">
        <v>242</v>
      </c>
      <c r="T149" s="133">
        <v>41345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 t="s">
        <v>334</v>
      </c>
      <c r="AC149" t="s">
        <v>335</v>
      </c>
      <c r="AD149" t="s">
        <v>334</v>
      </c>
      <c r="AE149">
        <v>6</v>
      </c>
      <c r="AF149" t="s">
        <v>445</v>
      </c>
      <c r="AG149">
        <v>4</v>
      </c>
      <c r="AH149" t="s">
        <v>446</v>
      </c>
      <c r="AI149">
        <v>2</v>
      </c>
      <c r="AJ149" t="s">
        <v>447</v>
      </c>
      <c r="AK149">
        <v>0</v>
      </c>
      <c r="AL149" t="s">
        <v>241</v>
      </c>
      <c r="AO149">
        <v>0</v>
      </c>
      <c r="AP149">
        <v>104.4</v>
      </c>
      <c r="AQ149">
        <v>104.4</v>
      </c>
      <c r="AR149">
        <v>9</v>
      </c>
      <c r="AS149">
        <v>16</v>
      </c>
      <c r="AT149" t="s">
        <v>250</v>
      </c>
      <c r="AV149">
        <v>90</v>
      </c>
      <c r="AW149">
        <v>0</v>
      </c>
      <c r="AX149">
        <v>0</v>
      </c>
      <c r="AY149">
        <v>0</v>
      </c>
      <c r="AZ149">
        <v>0</v>
      </c>
      <c r="BA149">
        <v>830010717</v>
      </c>
      <c r="BB149" t="s">
        <v>448</v>
      </c>
      <c r="BD149" t="s">
        <v>900</v>
      </c>
      <c r="BE149">
        <v>0</v>
      </c>
      <c r="BF149">
        <v>0</v>
      </c>
      <c r="BG149">
        <v>1807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hidden="1" x14ac:dyDescent="0.25">
      <c r="A150">
        <v>202011103</v>
      </c>
      <c r="B150" t="s">
        <v>663</v>
      </c>
      <c r="C150">
        <v>0</v>
      </c>
      <c r="E150">
        <v>0</v>
      </c>
      <c r="F150" t="s">
        <v>241</v>
      </c>
      <c r="G150">
        <v>0</v>
      </c>
      <c r="H150">
        <v>14732</v>
      </c>
      <c r="I150">
        <v>1538020.8</v>
      </c>
      <c r="J150">
        <v>4660</v>
      </c>
      <c r="K150">
        <v>486504</v>
      </c>
      <c r="L150">
        <v>9249</v>
      </c>
      <c r="M150">
        <v>965595.6</v>
      </c>
      <c r="N150" s="88">
        <v>10143</v>
      </c>
      <c r="O150">
        <f t="shared" si="2"/>
        <v>0</v>
      </c>
      <c r="P150">
        <v>1058929.2</v>
      </c>
      <c r="Q150">
        <v>104.4</v>
      </c>
      <c r="R150">
        <v>1058929.2</v>
      </c>
      <c r="S150" t="s">
        <v>242</v>
      </c>
      <c r="T150" s="133">
        <v>41353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 t="s">
        <v>334</v>
      </c>
      <c r="AC150" t="s">
        <v>335</v>
      </c>
      <c r="AD150" t="s">
        <v>334</v>
      </c>
      <c r="AE150">
        <v>6</v>
      </c>
      <c r="AF150" t="s">
        <v>445</v>
      </c>
      <c r="AG150">
        <v>4</v>
      </c>
      <c r="AH150" t="s">
        <v>446</v>
      </c>
      <c r="AI150">
        <v>2</v>
      </c>
      <c r="AJ150" t="s">
        <v>447</v>
      </c>
      <c r="AK150">
        <v>0</v>
      </c>
      <c r="AL150" t="s">
        <v>241</v>
      </c>
      <c r="AO150">
        <v>0</v>
      </c>
      <c r="AP150">
        <v>104.4</v>
      </c>
      <c r="AQ150">
        <v>104.4</v>
      </c>
      <c r="AR150">
        <v>9</v>
      </c>
      <c r="AS150">
        <v>16</v>
      </c>
      <c r="AT150" t="s">
        <v>250</v>
      </c>
      <c r="AV150">
        <v>90</v>
      </c>
      <c r="AW150">
        <v>0</v>
      </c>
      <c r="AX150">
        <v>0</v>
      </c>
      <c r="AY150">
        <v>0</v>
      </c>
      <c r="AZ150">
        <v>0</v>
      </c>
      <c r="BA150">
        <v>830010717</v>
      </c>
      <c r="BB150" t="s">
        <v>448</v>
      </c>
      <c r="BD150" t="s">
        <v>664</v>
      </c>
      <c r="BE150">
        <v>0</v>
      </c>
      <c r="BF150">
        <v>0</v>
      </c>
      <c r="BG150">
        <v>13643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hidden="1" x14ac:dyDescent="0.25">
      <c r="A151">
        <v>203020502</v>
      </c>
      <c r="B151" t="s">
        <v>901</v>
      </c>
      <c r="C151">
        <v>0</v>
      </c>
      <c r="E151">
        <v>0</v>
      </c>
      <c r="F151" t="s">
        <v>241</v>
      </c>
      <c r="G151">
        <v>0</v>
      </c>
      <c r="H151">
        <v>0</v>
      </c>
      <c r="I151">
        <v>0</v>
      </c>
      <c r="J151">
        <v>108</v>
      </c>
      <c r="K151">
        <v>11902324.161599999</v>
      </c>
      <c r="L151">
        <v>35</v>
      </c>
      <c r="M151">
        <v>3857234.682</v>
      </c>
      <c r="N151" s="88">
        <v>73</v>
      </c>
      <c r="O151">
        <f t="shared" si="2"/>
        <v>438</v>
      </c>
      <c r="P151">
        <v>8045089.4796000002</v>
      </c>
      <c r="Q151">
        <v>110206.7052</v>
      </c>
      <c r="R151">
        <v>8045089.4796000002</v>
      </c>
      <c r="S151" t="s">
        <v>242</v>
      </c>
      <c r="T151" s="133">
        <v>41338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9</v>
      </c>
      <c r="AB151" t="s">
        <v>415</v>
      </c>
      <c r="AC151" t="s">
        <v>244</v>
      </c>
      <c r="AD151" t="s">
        <v>245</v>
      </c>
      <c r="AE151">
        <v>230</v>
      </c>
      <c r="AF151" t="s">
        <v>599</v>
      </c>
      <c r="AG151">
        <v>202</v>
      </c>
      <c r="AH151" t="s">
        <v>247</v>
      </c>
      <c r="AI151">
        <v>200</v>
      </c>
      <c r="AJ151" t="s">
        <v>248</v>
      </c>
      <c r="AK151">
        <v>0</v>
      </c>
      <c r="AL151" t="s">
        <v>241</v>
      </c>
      <c r="AO151">
        <v>203020502</v>
      </c>
      <c r="AP151">
        <v>110206.7052</v>
      </c>
      <c r="AQ151">
        <v>110206.7052</v>
      </c>
      <c r="AR151">
        <v>105</v>
      </c>
      <c r="AS151">
        <v>0</v>
      </c>
      <c r="AT151" t="s">
        <v>250</v>
      </c>
      <c r="AV151">
        <v>153107</v>
      </c>
      <c r="AW151">
        <v>172245</v>
      </c>
      <c r="AX151">
        <v>179422</v>
      </c>
      <c r="AY151">
        <v>239229</v>
      </c>
      <c r="AZ151">
        <v>0</v>
      </c>
      <c r="BA151">
        <v>860005223</v>
      </c>
      <c r="BB151" t="s">
        <v>267</v>
      </c>
      <c r="BD151" t="s">
        <v>901</v>
      </c>
      <c r="BE151">
        <v>0</v>
      </c>
      <c r="BF151">
        <v>0</v>
      </c>
      <c r="BG151">
        <v>108</v>
      </c>
      <c r="BH151">
        <v>0</v>
      </c>
      <c r="BI151">
        <v>6</v>
      </c>
      <c r="BJ151">
        <v>0</v>
      </c>
      <c r="BK151">
        <v>0</v>
      </c>
      <c r="BL151">
        <v>0</v>
      </c>
      <c r="BM151">
        <v>0</v>
      </c>
    </row>
    <row r="152" spans="1:65" hidden="1" x14ac:dyDescent="0.25">
      <c r="A152">
        <v>204020500</v>
      </c>
      <c r="B152" t="s">
        <v>902</v>
      </c>
      <c r="C152">
        <v>0</v>
      </c>
      <c r="E152">
        <v>0</v>
      </c>
      <c r="F152" t="s">
        <v>241</v>
      </c>
      <c r="G152">
        <v>0</v>
      </c>
      <c r="H152">
        <v>1504</v>
      </c>
      <c r="I152">
        <v>19830095.9168</v>
      </c>
      <c r="J152">
        <v>0</v>
      </c>
      <c r="K152">
        <v>0</v>
      </c>
      <c r="L152">
        <v>1460</v>
      </c>
      <c r="M152">
        <v>19249960.131999999</v>
      </c>
      <c r="N152" s="88">
        <v>44</v>
      </c>
      <c r="O152">
        <f t="shared" si="2"/>
        <v>0</v>
      </c>
      <c r="P152">
        <v>580135.78480000002</v>
      </c>
      <c r="Q152">
        <v>13184.904200000001</v>
      </c>
      <c r="R152">
        <v>580135.78480000002</v>
      </c>
      <c r="S152" t="s">
        <v>242</v>
      </c>
      <c r="T152" s="133">
        <v>41333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13</v>
      </c>
      <c r="AB152" t="s">
        <v>254</v>
      </c>
      <c r="AC152" t="s">
        <v>244</v>
      </c>
      <c r="AD152" t="s">
        <v>245</v>
      </c>
      <c r="AE152">
        <v>228</v>
      </c>
      <c r="AF152" t="s">
        <v>880</v>
      </c>
      <c r="AG152">
        <v>202</v>
      </c>
      <c r="AH152" t="s">
        <v>247</v>
      </c>
      <c r="AI152">
        <v>200</v>
      </c>
      <c r="AJ152" t="s">
        <v>248</v>
      </c>
      <c r="AK152">
        <v>0</v>
      </c>
      <c r="AL152" t="s">
        <v>241</v>
      </c>
      <c r="AO152">
        <v>204020500</v>
      </c>
      <c r="AP152">
        <v>13184.904200000001</v>
      </c>
      <c r="AQ152">
        <v>13184.904200000001</v>
      </c>
      <c r="AR152">
        <v>9</v>
      </c>
      <c r="AS152">
        <v>16</v>
      </c>
      <c r="AT152" t="s">
        <v>250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860005223</v>
      </c>
      <c r="BB152" t="s">
        <v>267</v>
      </c>
      <c r="BD152" t="s">
        <v>903</v>
      </c>
      <c r="BE152">
        <v>0</v>
      </c>
      <c r="BF152">
        <v>0</v>
      </c>
      <c r="BG152">
        <v>44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25">
      <c r="A153" t="s">
        <v>680</v>
      </c>
      <c r="O153">
        <f t="shared" si="2"/>
        <v>0</v>
      </c>
    </row>
    <row r="154" spans="1:65" x14ac:dyDescent="0.25">
      <c r="O154">
        <f t="shared" si="2"/>
        <v>0</v>
      </c>
    </row>
    <row r="155" spans="1:65" x14ac:dyDescent="0.25">
      <c r="O155">
        <f t="shared" si="2"/>
        <v>0</v>
      </c>
    </row>
    <row r="156" spans="1:65" x14ac:dyDescent="0.25">
      <c r="O156">
        <f t="shared" si="2"/>
        <v>0</v>
      </c>
    </row>
    <row r="157" spans="1:65" x14ac:dyDescent="0.25">
      <c r="O157">
        <f t="shared" si="2"/>
        <v>0</v>
      </c>
    </row>
    <row r="158" spans="1:65" x14ac:dyDescent="0.25">
      <c r="O158">
        <f t="shared" si="2"/>
        <v>0</v>
      </c>
    </row>
  </sheetData>
  <autoFilter ref="A4:BM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"/>
  <sheetViews>
    <sheetView workbookViewId="0">
      <selection activeCell="F20" sqref="F20"/>
    </sheetView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607"/>
  <sheetViews>
    <sheetView topLeftCell="K532" zoomScaleNormal="100" workbookViewId="0">
      <selection activeCell="X547" sqref="X547"/>
    </sheetView>
  </sheetViews>
  <sheetFormatPr baseColWidth="10" defaultRowHeight="15" x14ac:dyDescent="0.25"/>
  <cols>
    <col min="1" max="1" width="7.28515625" style="243" bestFit="1" customWidth="1"/>
    <col min="2" max="2" width="15.85546875" style="244" bestFit="1" customWidth="1"/>
    <col min="3" max="3" width="37" style="243" bestFit="1" customWidth="1"/>
    <col min="4" max="4" width="13" style="243" bestFit="1" customWidth="1"/>
    <col min="5" max="5" width="5.85546875" style="243" bestFit="1" customWidth="1"/>
    <col min="6" max="6" width="4.42578125" style="243" bestFit="1" customWidth="1"/>
    <col min="7" max="7" width="13.140625" style="243" bestFit="1" customWidth="1"/>
    <col min="8" max="8" width="10.7109375" style="243" bestFit="1" customWidth="1"/>
    <col min="9" max="9" width="14.7109375" style="243" bestFit="1" customWidth="1"/>
    <col min="10" max="12" width="11.42578125" style="243"/>
    <col min="13" max="13" width="23.5703125" style="243" customWidth="1"/>
    <col min="14" max="16384" width="11.42578125" style="243"/>
  </cols>
  <sheetData>
    <row r="1" spans="1:9" x14ac:dyDescent="0.25">
      <c r="A1" s="243" t="s">
        <v>979</v>
      </c>
      <c r="B1" s="244" t="s">
        <v>980</v>
      </c>
      <c r="C1" s="243" t="s">
        <v>981</v>
      </c>
      <c r="D1" s="243" t="s">
        <v>982</v>
      </c>
      <c r="E1" s="243" t="s">
        <v>983</v>
      </c>
      <c r="F1" s="243" t="s">
        <v>984</v>
      </c>
      <c r="G1" s="243" t="s">
        <v>985</v>
      </c>
      <c r="H1" s="243" t="s">
        <v>986</v>
      </c>
      <c r="I1" s="243" t="s">
        <v>987</v>
      </c>
    </row>
    <row r="2" spans="1:9" hidden="1" x14ac:dyDescent="0.25">
      <c r="A2" s="243" t="s">
        <v>988</v>
      </c>
      <c r="B2" s="244" t="s">
        <v>562</v>
      </c>
      <c r="C2" s="243" t="s">
        <v>989</v>
      </c>
      <c r="D2" s="243">
        <v>2</v>
      </c>
      <c r="E2" s="243" t="s">
        <v>990</v>
      </c>
      <c r="F2" s="243">
        <v>40</v>
      </c>
      <c r="G2" s="243">
        <v>61996</v>
      </c>
      <c r="H2" s="245">
        <v>41349</v>
      </c>
      <c r="I2" s="243" t="s">
        <v>991</v>
      </c>
    </row>
    <row r="3" spans="1:9" hidden="1" x14ac:dyDescent="0.25">
      <c r="A3" s="243" t="s">
        <v>992</v>
      </c>
      <c r="B3" s="244" t="s">
        <v>562</v>
      </c>
      <c r="C3" s="243" t="s">
        <v>989</v>
      </c>
      <c r="D3" s="243">
        <v>21</v>
      </c>
      <c r="E3" s="243" t="s">
        <v>990</v>
      </c>
      <c r="F3" s="243">
        <v>40</v>
      </c>
      <c r="G3" s="243">
        <v>61996</v>
      </c>
      <c r="H3" s="245">
        <v>41349</v>
      </c>
      <c r="I3" s="243" t="s">
        <v>993</v>
      </c>
    </row>
    <row r="4" spans="1:9" hidden="1" x14ac:dyDescent="0.25">
      <c r="A4" s="243" t="s">
        <v>994</v>
      </c>
      <c r="B4" s="244" t="s">
        <v>562</v>
      </c>
      <c r="C4" s="243" t="s">
        <v>989</v>
      </c>
      <c r="D4" s="243">
        <v>21</v>
      </c>
      <c r="E4" s="243" t="s">
        <v>990</v>
      </c>
      <c r="F4" s="243">
        <v>40</v>
      </c>
      <c r="G4" s="243">
        <v>61996</v>
      </c>
      <c r="H4" s="245">
        <v>41349</v>
      </c>
      <c r="I4" s="243" t="s">
        <v>993</v>
      </c>
    </row>
    <row r="5" spans="1:9" hidden="1" x14ac:dyDescent="0.25">
      <c r="A5" s="243" t="s">
        <v>995</v>
      </c>
      <c r="B5" s="244" t="s">
        <v>562</v>
      </c>
      <c r="C5" s="243" t="s">
        <v>989</v>
      </c>
      <c r="D5" s="243">
        <v>21</v>
      </c>
      <c r="E5" s="243" t="s">
        <v>990</v>
      </c>
      <c r="F5" s="243">
        <v>40</v>
      </c>
      <c r="G5" s="243">
        <v>61996</v>
      </c>
      <c r="H5" s="245">
        <v>41349</v>
      </c>
      <c r="I5" s="243" t="s">
        <v>993</v>
      </c>
    </row>
    <row r="6" spans="1:9" hidden="1" x14ac:dyDescent="0.25">
      <c r="A6" s="243" t="s">
        <v>996</v>
      </c>
      <c r="B6" s="244" t="s">
        <v>562</v>
      </c>
      <c r="C6" s="243" t="s">
        <v>989</v>
      </c>
      <c r="D6" s="243">
        <v>21</v>
      </c>
      <c r="E6" s="243" t="s">
        <v>990</v>
      </c>
      <c r="F6" s="243">
        <v>40</v>
      </c>
      <c r="G6" s="243">
        <v>61996</v>
      </c>
      <c r="H6" s="245">
        <v>41349</v>
      </c>
      <c r="I6" s="243" t="s">
        <v>993</v>
      </c>
    </row>
    <row r="7" spans="1:9" hidden="1" x14ac:dyDescent="0.25">
      <c r="A7" s="243" t="s">
        <v>997</v>
      </c>
      <c r="B7" s="244" t="s">
        <v>562</v>
      </c>
      <c r="C7" s="243" t="s">
        <v>989</v>
      </c>
      <c r="D7" s="243">
        <v>21</v>
      </c>
      <c r="E7" s="243" t="s">
        <v>990</v>
      </c>
      <c r="F7" s="243">
        <v>40</v>
      </c>
      <c r="G7" s="243">
        <v>61996</v>
      </c>
      <c r="H7" s="245">
        <v>41349</v>
      </c>
      <c r="I7" s="243" t="s">
        <v>993</v>
      </c>
    </row>
    <row r="8" spans="1:9" hidden="1" x14ac:dyDescent="0.25">
      <c r="A8" s="243" t="s">
        <v>998</v>
      </c>
      <c r="B8" s="244" t="s">
        <v>562</v>
      </c>
      <c r="C8" s="243" t="s">
        <v>989</v>
      </c>
      <c r="D8" s="243">
        <v>21</v>
      </c>
      <c r="E8" s="243" t="s">
        <v>990</v>
      </c>
      <c r="F8" s="243">
        <v>40</v>
      </c>
      <c r="G8" s="243">
        <v>61996</v>
      </c>
      <c r="H8" s="245">
        <v>41349</v>
      </c>
      <c r="I8" s="243" t="s">
        <v>993</v>
      </c>
    </row>
    <row r="9" spans="1:9" hidden="1" x14ac:dyDescent="0.25">
      <c r="A9" s="243" t="s">
        <v>999</v>
      </c>
      <c r="B9" s="244" t="s">
        <v>562</v>
      </c>
      <c r="C9" s="243" t="s">
        <v>989</v>
      </c>
      <c r="D9" s="243">
        <v>21</v>
      </c>
      <c r="E9" s="243" t="s">
        <v>990</v>
      </c>
      <c r="F9" s="243">
        <v>40</v>
      </c>
      <c r="G9" s="243">
        <v>61996</v>
      </c>
      <c r="H9" s="245">
        <v>41349</v>
      </c>
      <c r="I9" s="243" t="s">
        <v>993</v>
      </c>
    </row>
    <row r="10" spans="1:9" hidden="1" x14ac:dyDescent="0.25">
      <c r="A10" s="243" t="s">
        <v>1000</v>
      </c>
      <c r="B10" s="244" t="s">
        <v>562</v>
      </c>
      <c r="C10" s="243" t="s">
        <v>989</v>
      </c>
      <c r="D10" s="243">
        <v>21</v>
      </c>
      <c r="E10" s="243" t="s">
        <v>990</v>
      </c>
      <c r="F10" s="243">
        <v>40</v>
      </c>
      <c r="G10" s="243">
        <v>61996</v>
      </c>
      <c r="H10" s="245">
        <v>41349</v>
      </c>
      <c r="I10" s="243" t="s">
        <v>993</v>
      </c>
    </row>
    <row r="11" spans="1:9" hidden="1" x14ac:dyDescent="0.25">
      <c r="A11" s="243" t="s">
        <v>1001</v>
      </c>
      <c r="B11" s="244" t="s">
        <v>55</v>
      </c>
      <c r="C11" s="243" t="s">
        <v>1002</v>
      </c>
      <c r="D11" s="243">
        <v>1</v>
      </c>
      <c r="E11" s="243" t="s">
        <v>990</v>
      </c>
      <c r="F11" s="243">
        <v>4</v>
      </c>
      <c r="G11" s="245">
        <v>41347</v>
      </c>
      <c r="H11" s="245">
        <v>41347</v>
      </c>
      <c r="I11" s="243" t="s">
        <v>993</v>
      </c>
    </row>
    <row r="12" spans="1:9" hidden="1" x14ac:dyDescent="0.25">
      <c r="A12" s="243" t="s">
        <v>1001</v>
      </c>
      <c r="B12" s="244" t="s">
        <v>55</v>
      </c>
      <c r="C12" s="243" t="s">
        <v>1002</v>
      </c>
      <c r="D12" s="243">
        <v>1</v>
      </c>
      <c r="E12" s="243" t="s">
        <v>990</v>
      </c>
      <c r="F12" s="243">
        <v>4</v>
      </c>
      <c r="G12" s="245">
        <v>41269</v>
      </c>
      <c r="H12" s="245">
        <v>41269</v>
      </c>
      <c r="I12" s="243" t="s">
        <v>993</v>
      </c>
    </row>
    <row r="13" spans="1:9" hidden="1" x14ac:dyDescent="0.25">
      <c r="A13" s="243" t="s">
        <v>1003</v>
      </c>
      <c r="B13" s="244" t="s">
        <v>55</v>
      </c>
      <c r="C13" s="243" t="s">
        <v>1002</v>
      </c>
      <c r="D13" s="243">
        <v>4</v>
      </c>
      <c r="E13" s="243" t="s">
        <v>990</v>
      </c>
      <c r="F13" s="243">
        <v>4</v>
      </c>
      <c r="G13" s="243" t="s">
        <v>1004</v>
      </c>
      <c r="H13" s="245">
        <v>41041</v>
      </c>
      <c r="I13" s="243" t="s">
        <v>993</v>
      </c>
    </row>
    <row r="14" spans="1:9" hidden="1" x14ac:dyDescent="0.25">
      <c r="A14" s="243" t="s">
        <v>1005</v>
      </c>
      <c r="B14" s="244" t="s">
        <v>55</v>
      </c>
      <c r="C14" s="243" t="s">
        <v>1002</v>
      </c>
      <c r="D14" s="243">
        <v>4</v>
      </c>
      <c r="E14" s="243" t="s">
        <v>990</v>
      </c>
      <c r="F14" s="243">
        <v>4</v>
      </c>
      <c r="G14" s="243" t="s">
        <v>1004</v>
      </c>
      <c r="H14" s="245">
        <v>41041</v>
      </c>
      <c r="I14" s="243" t="s">
        <v>993</v>
      </c>
    </row>
    <row r="15" spans="1:9" hidden="1" x14ac:dyDescent="0.25">
      <c r="A15" s="243" t="s">
        <v>1006</v>
      </c>
      <c r="B15" s="244" t="s">
        <v>55</v>
      </c>
      <c r="C15" s="243" t="s">
        <v>1002</v>
      </c>
      <c r="D15" s="243">
        <v>4</v>
      </c>
      <c r="E15" s="243" t="s">
        <v>990</v>
      </c>
      <c r="F15" s="243">
        <v>4</v>
      </c>
      <c r="G15" s="243" t="s">
        <v>1004</v>
      </c>
      <c r="H15" s="245">
        <v>41041</v>
      </c>
      <c r="I15" s="243" t="s">
        <v>993</v>
      </c>
    </row>
    <row r="16" spans="1:9" hidden="1" x14ac:dyDescent="0.25">
      <c r="A16" s="243" t="s">
        <v>1007</v>
      </c>
      <c r="B16" s="244" t="s">
        <v>573</v>
      </c>
      <c r="C16" s="243" t="s">
        <v>1008</v>
      </c>
      <c r="D16" s="243">
        <v>3</v>
      </c>
      <c r="E16" s="243" t="s">
        <v>990</v>
      </c>
      <c r="F16" s="243">
        <v>40</v>
      </c>
      <c r="G16" s="243" t="s">
        <v>1009</v>
      </c>
      <c r="H16" s="245">
        <v>41325</v>
      </c>
      <c r="I16" s="243" t="s">
        <v>993</v>
      </c>
    </row>
    <row r="17" spans="1:9" hidden="1" x14ac:dyDescent="0.25">
      <c r="A17" s="243" t="s">
        <v>1007</v>
      </c>
      <c r="B17" s="244">
        <v>161104</v>
      </c>
      <c r="C17" s="243" t="s">
        <v>263</v>
      </c>
      <c r="D17" s="243">
        <v>5</v>
      </c>
      <c r="E17" s="243" t="s">
        <v>990</v>
      </c>
      <c r="F17" s="243">
        <v>32</v>
      </c>
      <c r="G17" s="245">
        <v>41220</v>
      </c>
      <c r="H17" s="245">
        <v>41220</v>
      </c>
      <c r="I17" s="243" t="s">
        <v>993</v>
      </c>
    </row>
    <row r="18" spans="1:9" hidden="1" x14ac:dyDescent="0.25">
      <c r="A18" s="243" t="s">
        <v>1010</v>
      </c>
      <c r="B18" s="244" t="s">
        <v>1011</v>
      </c>
      <c r="C18" s="243" t="s">
        <v>1012</v>
      </c>
      <c r="D18" s="243">
        <v>13</v>
      </c>
      <c r="E18" s="243" t="s">
        <v>990</v>
      </c>
      <c r="F18" s="243">
        <v>32</v>
      </c>
      <c r="G18" s="243" t="s">
        <v>1013</v>
      </c>
      <c r="H18" s="245">
        <v>41255</v>
      </c>
      <c r="I18" s="243" t="s">
        <v>993</v>
      </c>
    </row>
    <row r="19" spans="1:9" hidden="1" x14ac:dyDescent="0.25">
      <c r="A19" s="243" t="s">
        <v>1010</v>
      </c>
      <c r="B19" s="244" t="s">
        <v>1011</v>
      </c>
      <c r="C19" s="243" t="s">
        <v>1012</v>
      </c>
      <c r="D19" s="243">
        <v>11</v>
      </c>
      <c r="E19" s="243" t="s">
        <v>990</v>
      </c>
      <c r="F19" s="243">
        <v>32</v>
      </c>
      <c r="G19" s="243" t="s">
        <v>1014</v>
      </c>
      <c r="H19" s="245">
        <v>41614</v>
      </c>
      <c r="I19" s="243" t="s">
        <v>993</v>
      </c>
    </row>
    <row r="20" spans="1:9" hidden="1" x14ac:dyDescent="0.25">
      <c r="A20" s="243" t="s">
        <v>1015</v>
      </c>
      <c r="B20" s="244" t="s">
        <v>26</v>
      </c>
      <c r="C20" s="243" t="s">
        <v>1016</v>
      </c>
      <c r="D20" s="243">
        <v>4</v>
      </c>
      <c r="E20" s="243" t="s">
        <v>990</v>
      </c>
      <c r="F20" s="243">
        <v>40</v>
      </c>
      <c r="G20" s="245">
        <v>41339</v>
      </c>
      <c r="H20" s="245">
        <v>41339</v>
      </c>
      <c r="I20" s="243" t="s">
        <v>993</v>
      </c>
    </row>
    <row r="21" spans="1:9" hidden="1" x14ac:dyDescent="0.25">
      <c r="A21" s="243" t="s">
        <v>1015</v>
      </c>
      <c r="B21" s="244">
        <v>161600</v>
      </c>
      <c r="C21" s="243" t="s">
        <v>1017</v>
      </c>
      <c r="D21" s="243">
        <v>1</v>
      </c>
      <c r="E21" s="243" t="s">
        <v>990</v>
      </c>
      <c r="F21" s="243">
        <v>9</v>
      </c>
      <c r="G21" s="245">
        <v>40667</v>
      </c>
      <c r="H21" s="245">
        <v>40667</v>
      </c>
      <c r="I21" s="243" t="s">
        <v>993</v>
      </c>
    </row>
    <row r="22" spans="1:9" hidden="1" x14ac:dyDescent="0.25">
      <c r="A22" s="243" t="s">
        <v>1015</v>
      </c>
      <c r="B22" s="244">
        <v>161604</v>
      </c>
      <c r="C22" s="243" t="s">
        <v>1018</v>
      </c>
      <c r="D22" s="243">
        <v>1</v>
      </c>
      <c r="E22" s="243" t="s">
        <v>990</v>
      </c>
      <c r="F22" s="243">
        <v>9</v>
      </c>
      <c r="G22" s="245">
        <v>41022</v>
      </c>
      <c r="H22" s="245">
        <v>41022</v>
      </c>
      <c r="I22" s="243" t="s">
        <v>993</v>
      </c>
    </row>
    <row r="23" spans="1:9" hidden="1" x14ac:dyDescent="0.25">
      <c r="A23" s="243" t="s">
        <v>1019</v>
      </c>
      <c r="B23" s="244" t="s">
        <v>613</v>
      </c>
      <c r="C23" s="243" t="s">
        <v>1020</v>
      </c>
      <c r="D23" s="243">
        <v>8</v>
      </c>
      <c r="E23" s="243" t="s">
        <v>990</v>
      </c>
      <c r="F23" s="243">
        <v>32</v>
      </c>
      <c r="G23" s="243">
        <v>13305615</v>
      </c>
      <c r="H23" s="245">
        <v>41181</v>
      </c>
      <c r="I23" s="243" t="s">
        <v>993</v>
      </c>
    </row>
    <row r="24" spans="1:9" hidden="1" x14ac:dyDescent="0.25">
      <c r="A24" s="243" t="s">
        <v>1019</v>
      </c>
      <c r="B24" s="244">
        <v>161300</v>
      </c>
      <c r="C24" s="243" t="s">
        <v>1021</v>
      </c>
      <c r="D24" s="243">
        <v>3</v>
      </c>
      <c r="E24" s="243" t="s">
        <v>990</v>
      </c>
      <c r="F24" s="243">
        <v>9</v>
      </c>
      <c r="G24" s="243" t="s">
        <v>1022</v>
      </c>
      <c r="H24" s="245">
        <v>40715</v>
      </c>
      <c r="I24" s="243" t="s">
        <v>993</v>
      </c>
    </row>
    <row r="25" spans="1:9" hidden="1" x14ac:dyDescent="0.25">
      <c r="A25" s="243" t="s">
        <v>1023</v>
      </c>
      <c r="B25" s="244" t="s">
        <v>562</v>
      </c>
      <c r="C25" s="243" t="s">
        <v>989</v>
      </c>
      <c r="D25" s="243">
        <v>21</v>
      </c>
      <c r="E25" s="243" t="s">
        <v>990</v>
      </c>
      <c r="F25" s="243">
        <v>40</v>
      </c>
      <c r="G25" s="243">
        <v>61996</v>
      </c>
      <c r="H25" s="245">
        <v>41348</v>
      </c>
      <c r="I25" s="243" t="s">
        <v>993</v>
      </c>
    </row>
    <row r="26" spans="1:9" hidden="1" x14ac:dyDescent="0.25">
      <c r="A26" s="243" t="s">
        <v>1024</v>
      </c>
      <c r="B26" s="244" t="s">
        <v>562</v>
      </c>
      <c r="C26" s="243" t="s">
        <v>989</v>
      </c>
      <c r="D26" s="243">
        <v>21</v>
      </c>
      <c r="E26" s="243" t="s">
        <v>990</v>
      </c>
      <c r="F26" s="243">
        <v>40</v>
      </c>
      <c r="G26" s="243">
        <v>61996</v>
      </c>
      <c r="H26" s="245">
        <v>41348</v>
      </c>
      <c r="I26" s="243" t="s">
        <v>993</v>
      </c>
    </row>
    <row r="27" spans="1:9" hidden="1" x14ac:dyDescent="0.25">
      <c r="A27" s="243" t="s">
        <v>1025</v>
      </c>
      <c r="B27" s="244" t="s">
        <v>562</v>
      </c>
      <c r="C27" s="243" t="s">
        <v>989</v>
      </c>
      <c r="D27" s="243">
        <v>21</v>
      </c>
      <c r="E27" s="243" t="s">
        <v>990</v>
      </c>
      <c r="F27" s="243">
        <v>40</v>
      </c>
      <c r="G27" s="243">
        <v>61996</v>
      </c>
      <c r="H27" s="245">
        <v>41348</v>
      </c>
      <c r="I27" s="243" t="s">
        <v>993</v>
      </c>
    </row>
    <row r="28" spans="1:9" hidden="1" x14ac:dyDescent="0.25">
      <c r="A28" s="243" t="s">
        <v>1026</v>
      </c>
      <c r="B28" s="244" t="s">
        <v>562</v>
      </c>
      <c r="C28" s="243" t="s">
        <v>989</v>
      </c>
      <c r="D28" s="243">
        <v>21</v>
      </c>
      <c r="E28" s="243" t="s">
        <v>990</v>
      </c>
      <c r="F28" s="243">
        <v>40</v>
      </c>
      <c r="G28" s="243">
        <v>61996</v>
      </c>
      <c r="H28" s="245">
        <v>41348</v>
      </c>
      <c r="I28" s="243" t="s">
        <v>993</v>
      </c>
    </row>
    <row r="29" spans="1:9" hidden="1" x14ac:dyDescent="0.25">
      <c r="A29" s="243" t="s">
        <v>1027</v>
      </c>
      <c r="B29" s="244" t="s">
        <v>59</v>
      </c>
      <c r="C29" s="243" t="s">
        <v>1028</v>
      </c>
      <c r="D29" s="243">
        <v>40</v>
      </c>
      <c r="E29" s="243" t="s">
        <v>990</v>
      </c>
      <c r="F29" s="243">
        <v>104</v>
      </c>
      <c r="G29" s="243" t="s">
        <v>1029</v>
      </c>
      <c r="H29" s="245">
        <v>41115</v>
      </c>
      <c r="I29" s="243" t="s">
        <v>993</v>
      </c>
    </row>
    <row r="30" spans="1:9" hidden="1" x14ac:dyDescent="0.25">
      <c r="A30" s="243" t="s">
        <v>1030</v>
      </c>
      <c r="B30" s="244" t="s">
        <v>59</v>
      </c>
      <c r="C30" s="243" t="s">
        <v>1028</v>
      </c>
      <c r="D30" s="243">
        <v>50</v>
      </c>
      <c r="E30" s="243" t="s">
        <v>990</v>
      </c>
      <c r="F30" s="243">
        <v>104</v>
      </c>
      <c r="G30" s="243" t="s">
        <v>1031</v>
      </c>
      <c r="H30" s="245">
        <v>41115</v>
      </c>
      <c r="I30" s="243" t="s">
        <v>993</v>
      </c>
    </row>
    <row r="31" spans="1:9" hidden="1" x14ac:dyDescent="0.25">
      <c r="A31" s="243" t="s">
        <v>1032</v>
      </c>
      <c r="B31" s="244" t="s">
        <v>562</v>
      </c>
      <c r="C31" s="243" t="s">
        <v>989</v>
      </c>
      <c r="D31" s="243">
        <v>4</v>
      </c>
      <c r="E31" s="243" t="s">
        <v>990</v>
      </c>
      <c r="F31" s="243">
        <v>40</v>
      </c>
      <c r="G31" s="243">
        <v>61996</v>
      </c>
      <c r="H31" s="245">
        <v>41348</v>
      </c>
      <c r="I31" s="243" t="s">
        <v>993</v>
      </c>
    </row>
    <row r="32" spans="1:9" hidden="1" x14ac:dyDescent="0.25">
      <c r="A32" s="243" t="s">
        <v>1033</v>
      </c>
      <c r="B32" s="244" t="s">
        <v>562</v>
      </c>
      <c r="C32" s="243" t="s">
        <v>989</v>
      </c>
      <c r="D32" s="243">
        <v>21</v>
      </c>
      <c r="E32" s="243" t="s">
        <v>990</v>
      </c>
      <c r="F32" s="243">
        <v>40</v>
      </c>
      <c r="G32" s="243">
        <v>61996</v>
      </c>
      <c r="H32" s="245">
        <v>41348</v>
      </c>
      <c r="I32" s="243" t="s">
        <v>993</v>
      </c>
    </row>
    <row r="33" spans="1:9" hidden="1" x14ac:dyDescent="0.25">
      <c r="A33" s="243" t="s">
        <v>1034</v>
      </c>
      <c r="B33" s="244">
        <v>156005</v>
      </c>
      <c r="C33" s="243" t="s">
        <v>1035</v>
      </c>
      <c r="D33" s="243">
        <v>2</v>
      </c>
      <c r="E33" s="243" t="s">
        <v>990</v>
      </c>
      <c r="F33" s="243">
        <v>4</v>
      </c>
      <c r="G33" s="243" t="s">
        <v>1036</v>
      </c>
      <c r="H33" s="245">
        <v>41352</v>
      </c>
      <c r="I33" s="243" t="s">
        <v>993</v>
      </c>
    </row>
    <row r="34" spans="1:9" hidden="1" x14ac:dyDescent="0.25">
      <c r="A34" s="243" t="s">
        <v>1037</v>
      </c>
      <c r="B34" s="244" t="s">
        <v>538</v>
      </c>
      <c r="C34" s="243" t="s">
        <v>1038</v>
      </c>
      <c r="D34" s="243">
        <v>3</v>
      </c>
      <c r="E34" s="243" t="s">
        <v>990</v>
      </c>
      <c r="F34" s="243">
        <v>4</v>
      </c>
      <c r="G34" s="243" t="s">
        <v>1039</v>
      </c>
      <c r="H34" s="245">
        <v>41339</v>
      </c>
      <c r="I34" s="243" t="s">
        <v>993</v>
      </c>
    </row>
    <row r="35" spans="1:9" hidden="1" x14ac:dyDescent="0.25">
      <c r="A35" s="243" t="s">
        <v>1040</v>
      </c>
      <c r="B35" s="244" t="s">
        <v>1041</v>
      </c>
      <c r="C35" s="243" t="s">
        <v>1042</v>
      </c>
      <c r="D35" s="243">
        <v>4</v>
      </c>
      <c r="E35" s="243" t="s">
        <v>990</v>
      </c>
      <c r="F35" s="243">
        <v>4</v>
      </c>
      <c r="G35" s="245">
        <v>40627</v>
      </c>
      <c r="H35" s="245">
        <v>40627</v>
      </c>
      <c r="I35" s="243" t="s">
        <v>993</v>
      </c>
    </row>
    <row r="36" spans="1:9" hidden="1" x14ac:dyDescent="0.25">
      <c r="A36" s="243" t="s">
        <v>1043</v>
      </c>
      <c r="B36" s="244">
        <v>203090304</v>
      </c>
      <c r="C36" s="243" t="s">
        <v>1044</v>
      </c>
      <c r="D36" s="243">
        <v>5</v>
      </c>
      <c r="E36" s="243" t="s">
        <v>990</v>
      </c>
      <c r="F36" s="243">
        <v>24</v>
      </c>
      <c r="G36" s="245">
        <v>41332</v>
      </c>
      <c r="H36" s="245">
        <v>41332</v>
      </c>
      <c r="I36" s="243" t="s">
        <v>993</v>
      </c>
    </row>
    <row r="37" spans="1:9" hidden="1" x14ac:dyDescent="0.25">
      <c r="A37" s="243" t="s">
        <v>1045</v>
      </c>
      <c r="B37" s="244">
        <v>161170</v>
      </c>
      <c r="C37" s="243" t="s">
        <v>1046</v>
      </c>
      <c r="D37" s="243">
        <v>2</v>
      </c>
      <c r="E37" s="243" t="s">
        <v>990</v>
      </c>
      <c r="F37" s="243">
        <v>9</v>
      </c>
      <c r="G37" s="245">
        <v>40672</v>
      </c>
      <c r="H37" s="245">
        <v>40672</v>
      </c>
      <c r="I37" s="243" t="s">
        <v>993</v>
      </c>
    </row>
    <row r="38" spans="1:9" hidden="1" x14ac:dyDescent="0.25">
      <c r="A38" s="243" t="s">
        <v>1045</v>
      </c>
      <c r="B38" s="244">
        <v>191344</v>
      </c>
      <c r="C38" s="243" t="s">
        <v>353</v>
      </c>
      <c r="D38" s="243">
        <v>2</v>
      </c>
      <c r="E38" s="243" t="s">
        <v>990</v>
      </c>
      <c r="F38" s="243">
        <v>32</v>
      </c>
      <c r="G38" s="245">
        <v>40795</v>
      </c>
      <c r="H38" s="245">
        <v>40795</v>
      </c>
      <c r="I38" s="243" t="s">
        <v>993</v>
      </c>
    </row>
    <row r="39" spans="1:9" hidden="1" x14ac:dyDescent="0.25">
      <c r="A39" s="243" t="s">
        <v>1045</v>
      </c>
      <c r="B39" s="244">
        <v>500402</v>
      </c>
      <c r="C39" s="243" t="s">
        <v>1047</v>
      </c>
      <c r="D39" s="243">
        <v>1</v>
      </c>
      <c r="E39" s="243" t="s">
        <v>990</v>
      </c>
      <c r="F39" s="243">
        <v>60</v>
      </c>
      <c r="G39" s="245">
        <v>41115</v>
      </c>
      <c r="H39" s="245">
        <v>41115</v>
      </c>
      <c r="I39" s="243" t="s">
        <v>993</v>
      </c>
    </row>
    <row r="40" spans="1:9" hidden="1" x14ac:dyDescent="0.25">
      <c r="A40" s="243" t="s">
        <v>1045</v>
      </c>
      <c r="B40" s="244">
        <v>500505</v>
      </c>
      <c r="C40" s="243" t="s">
        <v>1048</v>
      </c>
      <c r="D40" s="243">
        <v>1</v>
      </c>
      <c r="E40" s="243" t="s">
        <v>990</v>
      </c>
      <c r="F40" s="243">
        <v>60</v>
      </c>
      <c r="G40" s="245">
        <v>40905</v>
      </c>
      <c r="H40" s="245">
        <v>40905</v>
      </c>
      <c r="I40" s="243" t="s">
        <v>993</v>
      </c>
    </row>
    <row r="41" spans="1:9" hidden="1" x14ac:dyDescent="0.25">
      <c r="A41" s="243" t="s">
        <v>1049</v>
      </c>
      <c r="B41" s="244">
        <v>203010401</v>
      </c>
      <c r="C41" s="243" t="s">
        <v>1050</v>
      </c>
      <c r="D41" s="243">
        <v>42</v>
      </c>
      <c r="E41" s="243" t="s">
        <v>990</v>
      </c>
      <c r="F41" s="243">
        <v>50</v>
      </c>
      <c r="G41" s="245">
        <v>41325</v>
      </c>
      <c r="H41" s="245">
        <v>41325</v>
      </c>
      <c r="I41" s="243" t="s">
        <v>993</v>
      </c>
    </row>
    <row r="42" spans="1:9" hidden="1" x14ac:dyDescent="0.25">
      <c r="A42" s="243" t="s">
        <v>1051</v>
      </c>
      <c r="B42" s="244">
        <v>203010401</v>
      </c>
      <c r="C42" s="243" t="s">
        <v>1050</v>
      </c>
      <c r="D42" s="243">
        <v>39</v>
      </c>
      <c r="E42" s="243" t="s">
        <v>990</v>
      </c>
      <c r="F42" s="243">
        <v>50</v>
      </c>
      <c r="G42" s="245">
        <v>41324</v>
      </c>
      <c r="H42" s="245">
        <v>41325</v>
      </c>
      <c r="I42" s="243" t="s">
        <v>993</v>
      </c>
    </row>
    <row r="43" spans="1:9" hidden="1" x14ac:dyDescent="0.25">
      <c r="A43" s="243" t="s">
        <v>1052</v>
      </c>
      <c r="B43" s="244" t="s">
        <v>556</v>
      </c>
      <c r="C43" s="243" t="s">
        <v>1053</v>
      </c>
      <c r="D43" s="243">
        <v>15</v>
      </c>
      <c r="E43" s="243" t="s">
        <v>990</v>
      </c>
      <c r="F43" s="243">
        <v>104</v>
      </c>
      <c r="G43" s="245">
        <v>41324</v>
      </c>
      <c r="H43" s="245">
        <v>41324</v>
      </c>
      <c r="I43" s="243" t="s">
        <v>993</v>
      </c>
    </row>
    <row r="44" spans="1:9" hidden="1" x14ac:dyDescent="0.25">
      <c r="A44" s="243" t="s">
        <v>1054</v>
      </c>
      <c r="B44" s="244" t="s">
        <v>556</v>
      </c>
      <c r="C44" s="243" t="s">
        <v>1053</v>
      </c>
      <c r="D44" s="243">
        <v>50</v>
      </c>
      <c r="E44" s="243" t="s">
        <v>990</v>
      </c>
      <c r="F44" s="243">
        <v>104</v>
      </c>
      <c r="G44" s="245">
        <v>41324</v>
      </c>
      <c r="H44" s="245">
        <v>41324</v>
      </c>
      <c r="I44" s="243" t="s">
        <v>993</v>
      </c>
    </row>
    <row r="45" spans="1:9" hidden="1" x14ac:dyDescent="0.25">
      <c r="A45" s="243" t="s">
        <v>1055</v>
      </c>
      <c r="B45" s="244" t="s">
        <v>419</v>
      </c>
      <c r="C45" s="243" t="s">
        <v>1056</v>
      </c>
      <c r="D45" s="243">
        <v>9</v>
      </c>
      <c r="E45" s="243" t="s">
        <v>990</v>
      </c>
      <c r="F45" s="243">
        <v>36</v>
      </c>
      <c r="G45" s="243" t="s">
        <v>1057</v>
      </c>
      <c r="H45" s="245">
        <v>41352</v>
      </c>
      <c r="I45" s="243" t="s">
        <v>993</v>
      </c>
    </row>
    <row r="46" spans="1:9" hidden="1" x14ac:dyDescent="0.25">
      <c r="A46" s="243" t="s">
        <v>1058</v>
      </c>
      <c r="B46" s="244" t="s">
        <v>584</v>
      </c>
      <c r="C46" s="243" t="s">
        <v>1059</v>
      </c>
      <c r="D46" s="243">
        <v>10</v>
      </c>
      <c r="E46" s="243" t="s">
        <v>990</v>
      </c>
      <c r="F46" s="243">
        <v>40</v>
      </c>
      <c r="G46" s="243" t="s">
        <v>1060</v>
      </c>
      <c r="H46" s="245">
        <v>41352</v>
      </c>
      <c r="I46" s="243" t="s">
        <v>993</v>
      </c>
    </row>
    <row r="47" spans="1:9" hidden="1" x14ac:dyDescent="0.25">
      <c r="A47" s="243" t="s">
        <v>1061</v>
      </c>
      <c r="B47" s="244" t="s">
        <v>26</v>
      </c>
      <c r="C47" s="243" t="s">
        <v>1016</v>
      </c>
      <c r="D47" s="243">
        <v>21</v>
      </c>
      <c r="E47" s="243" t="s">
        <v>990</v>
      </c>
      <c r="F47" s="243">
        <v>40</v>
      </c>
      <c r="G47" s="243" t="s">
        <v>1062</v>
      </c>
      <c r="H47" s="245">
        <v>41272</v>
      </c>
      <c r="I47" s="243" t="s">
        <v>993</v>
      </c>
    </row>
    <row r="48" spans="1:9" hidden="1" x14ac:dyDescent="0.25">
      <c r="A48" s="243" t="s">
        <v>1063</v>
      </c>
      <c r="B48" s="244" t="s">
        <v>579</v>
      </c>
      <c r="C48" s="243" t="s">
        <v>1064</v>
      </c>
      <c r="D48" s="243">
        <v>3</v>
      </c>
      <c r="E48" s="243" t="s">
        <v>990</v>
      </c>
      <c r="F48" s="243">
        <v>4</v>
      </c>
      <c r="G48" s="243" t="s">
        <v>1065</v>
      </c>
      <c r="H48" s="245">
        <v>40718</v>
      </c>
      <c r="I48" s="243" t="s">
        <v>993</v>
      </c>
    </row>
    <row r="49" spans="1:9" hidden="1" x14ac:dyDescent="0.25">
      <c r="A49" s="243" t="s">
        <v>1066</v>
      </c>
      <c r="B49" s="244">
        <v>161049</v>
      </c>
      <c r="C49" s="243" t="s">
        <v>1067</v>
      </c>
      <c r="D49" s="243">
        <v>1</v>
      </c>
      <c r="E49" s="243" t="s">
        <v>990</v>
      </c>
      <c r="F49" s="243">
        <v>4</v>
      </c>
      <c r="G49" s="243" t="s">
        <v>1068</v>
      </c>
      <c r="I49" s="243" t="s">
        <v>993</v>
      </c>
    </row>
    <row r="50" spans="1:9" hidden="1" x14ac:dyDescent="0.25">
      <c r="A50" s="243" t="s">
        <v>1069</v>
      </c>
      <c r="B50" s="244">
        <v>203080905</v>
      </c>
      <c r="C50" s="243" t="s">
        <v>1070</v>
      </c>
      <c r="D50" s="243">
        <v>4</v>
      </c>
      <c r="E50" s="243" t="s">
        <v>990</v>
      </c>
      <c r="F50" s="243">
        <v>4</v>
      </c>
      <c r="G50" s="245">
        <v>41333</v>
      </c>
      <c r="H50" s="245">
        <v>41333</v>
      </c>
      <c r="I50" s="243" t="s">
        <v>993</v>
      </c>
    </row>
    <row r="51" spans="1:9" hidden="1" x14ac:dyDescent="0.25">
      <c r="A51" s="243" t="s">
        <v>1071</v>
      </c>
      <c r="B51" s="244" t="s">
        <v>55</v>
      </c>
      <c r="C51" s="243" t="s">
        <v>1002</v>
      </c>
      <c r="D51" s="243">
        <v>3</v>
      </c>
      <c r="E51" s="243" t="s">
        <v>990</v>
      </c>
      <c r="F51" s="243">
        <v>4</v>
      </c>
      <c r="G51" s="245">
        <v>41102</v>
      </c>
      <c r="H51" s="245">
        <v>41102</v>
      </c>
      <c r="I51" s="243" t="s">
        <v>993</v>
      </c>
    </row>
    <row r="52" spans="1:9" x14ac:dyDescent="0.25">
      <c r="A52" s="243" t="s">
        <v>1072</v>
      </c>
      <c r="B52" s="244">
        <v>203020502</v>
      </c>
      <c r="C52" s="243" t="s">
        <v>1073</v>
      </c>
      <c r="D52" s="243">
        <v>14</v>
      </c>
      <c r="E52" s="243" t="s">
        <v>990</v>
      </c>
      <c r="F52" s="243">
        <v>21</v>
      </c>
      <c r="G52" s="245">
        <v>41339</v>
      </c>
      <c r="H52" s="245">
        <v>41339</v>
      </c>
      <c r="I52" s="243" t="s">
        <v>993</v>
      </c>
    </row>
    <row r="53" spans="1:9" x14ac:dyDescent="0.25">
      <c r="A53" s="243" t="s">
        <v>1074</v>
      </c>
      <c r="B53" s="244">
        <v>203020502</v>
      </c>
      <c r="C53" s="243" t="s">
        <v>1073</v>
      </c>
      <c r="D53" s="243">
        <v>21</v>
      </c>
      <c r="E53" s="243" t="s">
        <v>990</v>
      </c>
      <c r="F53" s="243">
        <v>21</v>
      </c>
      <c r="G53" s="245">
        <v>41339</v>
      </c>
      <c r="H53" s="245">
        <v>41339</v>
      </c>
      <c r="I53" s="243" t="s">
        <v>993</v>
      </c>
    </row>
    <row r="54" spans="1:9" hidden="1" x14ac:dyDescent="0.25">
      <c r="A54" s="243" t="s">
        <v>1075</v>
      </c>
      <c r="B54" s="244" t="s">
        <v>589</v>
      </c>
      <c r="C54" s="243" t="s">
        <v>1076</v>
      </c>
      <c r="D54" s="243">
        <v>6</v>
      </c>
      <c r="E54" s="243" t="s">
        <v>990</v>
      </c>
      <c r="F54" s="243">
        <v>50</v>
      </c>
      <c r="G54" s="243" t="s">
        <v>1077</v>
      </c>
      <c r="H54" s="245">
        <v>41339</v>
      </c>
      <c r="I54" s="243" t="s">
        <v>993</v>
      </c>
    </row>
    <row r="55" spans="1:9" hidden="1" x14ac:dyDescent="0.25">
      <c r="A55" s="243" t="s">
        <v>1078</v>
      </c>
      <c r="B55" s="244" t="s">
        <v>38</v>
      </c>
      <c r="C55" s="243" t="s">
        <v>1079</v>
      </c>
      <c r="D55" s="243">
        <v>12</v>
      </c>
      <c r="E55" s="243" t="s">
        <v>990</v>
      </c>
      <c r="F55" s="243">
        <v>104</v>
      </c>
      <c r="G55" s="243" t="s">
        <v>1080</v>
      </c>
      <c r="H55" s="245">
        <v>41272</v>
      </c>
      <c r="I55" s="243" t="s">
        <v>993</v>
      </c>
    </row>
    <row r="56" spans="1:9" hidden="1" x14ac:dyDescent="0.25">
      <c r="A56" s="243" t="s">
        <v>1081</v>
      </c>
      <c r="B56" s="244" t="s">
        <v>38</v>
      </c>
      <c r="C56" s="243" t="s">
        <v>1079</v>
      </c>
      <c r="D56" s="243">
        <v>32</v>
      </c>
      <c r="E56" s="243" t="s">
        <v>990</v>
      </c>
      <c r="F56" s="243">
        <v>104</v>
      </c>
      <c r="G56" s="243" t="s">
        <v>1080</v>
      </c>
      <c r="H56" s="245">
        <v>41272</v>
      </c>
      <c r="I56" s="243" t="s">
        <v>993</v>
      </c>
    </row>
    <row r="57" spans="1:9" hidden="1" x14ac:dyDescent="0.25">
      <c r="A57" s="243" t="s">
        <v>1082</v>
      </c>
      <c r="B57" s="244" t="s">
        <v>24</v>
      </c>
      <c r="C57" s="243" t="s">
        <v>1083</v>
      </c>
      <c r="D57" s="243">
        <v>24</v>
      </c>
      <c r="E57" s="243" t="s">
        <v>990</v>
      </c>
      <c r="F57" s="243">
        <v>104</v>
      </c>
      <c r="G57" s="243" t="s">
        <v>1062</v>
      </c>
      <c r="H57" s="245">
        <v>41216</v>
      </c>
      <c r="I57" s="243" t="s">
        <v>993</v>
      </c>
    </row>
    <row r="58" spans="1:9" hidden="1" x14ac:dyDescent="0.25">
      <c r="A58" s="243" t="s">
        <v>1084</v>
      </c>
      <c r="B58" s="244" t="s">
        <v>24</v>
      </c>
      <c r="C58" s="243" t="s">
        <v>1083</v>
      </c>
      <c r="D58" s="243">
        <v>50</v>
      </c>
      <c r="E58" s="243" t="s">
        <v>990</v>
      </c>
      <c r="F58" s="243">
        <v>104</v>
      </c>
      <c r="G58" s="243" t="s">
        <v>1085</v>
      </c>
      <c r="H58" s="245">
        <v>41263</v>
      </c>
      <c r="I58" s="243" t="s">
        <v>993</v>
      </c>
    </row>
    <row r="59" spans="1:9" hidden="1" x14ac:dyDescent="0.25">
      <c r="A59" s="243" t="s">
        <v>1086</v>
      </c>
      <c r="B59" s="244" t="s">
        <v>24</v>
      </c>
      <c r="C59" s="243" t="s">
        <v>1083</v>
      </c>
      <c r="D59" s="243">
        <v>50</v>
      </c>
      <c r="E59" s="243" t="s">
        <v>990</v>
      </c>
      <c r="F59" s="243">
        <v>104</v>
      </c>
      <c r="G59" s="243" t="s">
        <v>1062</v>
      </c>
      <c r="H59" s="245">
        <v>41216</v>
      </c>
      <c r="I59" s="243" t="s">
        <v>993</v>
      </c>
    </row>
    <row r="60" spans="1:9" hidden="1" x14ac:dyDescent="0.25">
      <c r="A60" s="243" t="s">
        <v>1087</v>
      </c>
      <c r="B60" s="244" t="s">
        <v>30</v>
      </c>
      <c r="C60" s="243" t="s">
        <v>1088</v>
      </c>
      <c r="D60" s="243">
        <v>3</v>
      </c>
      <c r="E60" s="243" t="s">
        <v>990</v>
      </c>
      <c r="F60" s="243">
        <v>4</v>
      </c>
      <c r="G60" s="245">
        <v>41339</v>
      </c>
      <c r="H60" s="245">
        <v>41339</v>
      </c>
      <c r="I60" s="243" t="s">
        <v>993</v>
      </c>
    </row>
    <row r="61" spans="1:9" hidden="1" x14ac:dyDescent="0.25">
      <c r="A61" s="243" t="s">
        <v>1089</v>
      </c>
      <c r="B61" s="244" t="s">
        <v>30</v>
      </c>
      <c r="C61" s="243" t="s">
        <v>1088</v>
      </c>
      <c r="D61" s="243">
        <v>4</v>
      </c>
      <c r="E61" s="243" t="s">
        <v>990</v>
      </c>
      <c r="F61" s="243">
        <v>4</v>
      </c>
      <c r="G61" s="245">
        <v>41339</v>
      </c>
      <c r="H61" s="245">
        <v>41339</v>
      </c>
      <c r="I61" s="243" t="s">
        <v>993</v>
      </c>
    </row>
    <row r="62" spans="1:9" hidden="1" x14ac:dyDescent="0.25">
      <c r="A62" s="243" t="s">
        <v>1090</v>
      </c>
      <c r="B62" s="244" t="s">
        <v>291</v>
      </c>
      <c r="C62" s="243" t="s">
        <v>1091</v>
      </c>
      <c r="D62" s="243">
        <v>3</v>
      </c>
      <c r="E62" s="243" t="s">
        <v>990</v>
      </c>
      <c r="F62" s="243">
        <v>4</v>
      </c>
      <c r="G62" s="243" t="s">
        <v>1031</v>
      </c>
      <c r="H62" s="245">
        <v>41044</v>
      </c>
      <c r="I62" s="243" t="s">
        <v>993</v>
      </c>
    </row>
    <row r="63" spans="1:9" hidden="1" x14ac:dyDescent="0.25">
      <c r="A63" s="243" t="s">
        <v>1092</v>
      </c>
      <c r="B63" s="244" t="s">
        <v>291</v>
      </c>
      <c r="C63" s="243" t="s">
        <v>1091</v>
      </c>
      <c r="D63" s="243">
        <v>4</v>
      </c>
      <c r="E63" s="243" t="s">
        <v>990</v>
      </c>
      <c r="F63" s="243">
        <v>4</v>
      </c>
      <c r="G63" s="245">
        <v>41003</v>
      </c>
      <c r="H63" s="245">
        <v>41003</v>
      </c>
      <c r="I63" s="243" t="s">
        <v>993</v>
      </c>
    </row>
    <row r="64" spans="1:9" hidden="1" x14ac:dyDescent="0.25">
      <c r="A64" s="243" t="s">
        <v>1093</v>
      </c>
      <c r="B64" s="244">
        <v>203080304</v>
      </c>
      <c r="C64" s="243" t="s">
        <v>1094</v>
      </c>
      <c r="D64" s="243">
        <v>3</v>
      </c>
      <c r="E64" s="243" t="s">
        <v>990</v>
      </c>
      <c r="F64" s="243">
        <v>24</v>
      </c>
      <c r="G64" s="245">
        <v>41318</v>
      </c>
      <c r="H64" s="245">
        <v>41319</v>
      </c>
      <c r="I64" s="243" t="s">
        <v>993</v>
      </c>
    </row>
    <row r="65" spans="1:9" hidden="1" x14ac:dyDescent="0.25">
      <c r="A65" s="243" t="s">
        <v>1095</v>
      </c>
      <c r="B65" s="244" t="s">
        <v>547</v>
      </c>
      <c r="C65" s="243" t="s">
        <v>1096</v>
      </c>
      <c r="D65" s="243">
        <v>3</v>
      </c>
      <c r="E65" s="243" t="s">
        <v>990</v>
      </c>
      <c r="F65" s="243">
        <v>50</v>
      </c>
      <c r="G65" s="243" t="s">
        <v>1039</v>
      </c>
      <c r="H65" s="245">
        <v>41339</v>
      </c>
      <c r="I65" s="243" t="s">
        <v>993</v>
      </c>
    </row>
    <row r="66" spans="1:9" hidden="1" x14ac:dyDescent="0.25">
      <c r="A66" s="243" t="s">
        <v>1095</v>
      </c>
      <c r="B66" s="244" t="s">
        <v>547</v>
      </c>
      <c r="C66" s="243" t="s">
        <v>1096</v>
      </c>
      <c r="D66" s="243">
        <v>1</v>
      </c>
      <c r="E66" s="243" t="s">
        <v>990</v>
      </c>
      <c r="F66" s="243">
        <v>50</v>
      </c>
      <c r="G66" s="243" t="s">
        <v>1097</v>
      </c>
      <c r="H66" s="245">
        <v>41342</v>
      </c>
      <c r="I66" s="243" t="s">
        <v>993</v>
      </c>
    </row>
    <row r="67" spans="1:9" hidden="1" x14ac:dyDescent="0.25">
      <c r="A67" s="243" t="s">
        <v>1098</v>
      </c>
      <c r="B67" s="244">
        <v>203010201</v>
      </c>
      <c r="C67" s="243" t="s">
        <v>631</v>
      </c>
      <c r="D67" s="243">
        <v>41</v>
      </c>
      <c r="E67" s="243" t="s">
        <v>990</v>
      </c>
      <c r="F67" s="243">
        <v>55</v>
      </c>
      <c r="G67" s="245">
        <v>41325</v>
      </c>
      <c r="H67" s="245">
        <v>41325</v>
      </c>
      <c r="I67" s="243" t="s">
        <v>993</v>
      </c>
    </row>
    <row r="68" spans="1:9" hidden="1" x14ac:dyDescent="0.25">
      <c r="A68" s="243" t="s">
        <v>1099</v>
      </c>
      <c r="B68" s="244">
        <v>203010201</v>
      </c>
      <c r="C68" s="243" t="s">
        <v>631</v>
      </c>
      <c r="D68" s="243">
        <v>36</v>
      </c>
      <c r="E68" s="243" t="s">
        <v>990</v>
      </c>
      <c r="F68" s="243">
        <v>55</v>
      </c>
      <c r="G68" s="245">
        <v>41325</v>
      </c>
      <c r="H68" s="245">
        <v>41326</v>
      </c>
      <c r="I68" s="243" t="s">
        <v>993</v>
      </c>
    </row>
    <row r="69" spans="1:9" hidden="1" x14ac:dyDescent="0.25">
      <c r="A69" s="243" t="s">
        <v>1100</v>
      </c>
      <c r="B69" s="244">
        <v>203010201</v>
      </c>
      <c r="C69" s="243" t="s">
        <v>631</v>
      </c>
      <c r="D69" s="243">
        <v>55</v>
      </c>
      <c r="E69" s="243" t="s">
        <v>990</v>
      </c>
      <c r="F69" s="243">
        <v>55</v>
      </c>
      <c r="G69" s="245">
        <v>41325</v>
      </c>
      <c r="H69" s="245">
        <v>41325</v>
      </c>
      <c r="I69" s="243" t="s">
        <v>993</v>
      </c>
    </row>
    <row r="70" spans="1:9" hidden="1" x14ac:dyDescent="0.25">
      <c r="A70" s="243" t="s">
        <v>1101</v>
      </c>
      <c r="B70" s="244">
        <v>203010201</v>
      </c>
      <c r="C70" s="243" t="s">
        <v>631</v>
      </c>
      <c r="D70" s="243">
        <v>55</v>
      </c>
      <c r="E70" s="243" t="s">
        <v>990</v>
      </c>
      <c r="F70" s="243">
        <v>55</v>
      </c>
      <c r="G70" s="245">
        <v>41325</v>
      </c>
      <c r="H70" s="245">
        <v>41325</v>
      </c>
      <c r="I70" s="243" t="s">
        <v>993</v>
      </c>
    </row>
    <row r="71" spans="1:9" hidden="1" x14ac:dyDescent="0.25">
      <c r="A71" s="243" t="s">
        <v>1102</v>
      </c>
      <c r="B71" s="244">
        <v>203010201</v>
      </c>
      <c r="C71" s="243" t="s">
        <v>631</v>
      </c>
      <c r="D71" s="243">
        <v>55</v>
      </c>
      <c r="E71" s="243" t="s">
        <v>990</v>
      </c>
      <c r="F71" s="243">
        <v>55</v>
      </c>
      <c r="G71" s="245">
        <v>41325</v>
      </c>
      <c r="H71" s="245">
        <v>41325</v>
      </c>
      <c r="I71" s="243" t="s">
        <v>993</v>
      </c>
    </row>
    <row r="72" spans="1:9" hidden="1" x14ac:dyDescent="0.25">
      <c r="A72" s="243" t="s">
        <v>1103</v>
      </c>
      <c r="B72" s="244">
        <v>203010201</v>
      </c>
      <c r="C72" s="243" t="s">
        <v>631</v>
      </c>
      <c r="D72" s="243">
        <v>55</v>
      </c>
      <c r="E72" s="243" t="s">
        <v>990</v>
      </c>
      <c r="F72" s="243">
        <v>55</v>
      </c>
      <c r="G72" s="245">
        <v>41325</v>
      </c>
      <c r="H72" s="245">
        <v>41325</v>
      </c>
      <c r="I72" s="243" t="s">
        <v>993</v>
      </c>
    </row>
    <row r="73" spans="1:9" hidden="1" x14ac:dyDescent="0.25">
      <c r="A73" s="243" t="s">
        <v>1104</v>
      </c>
      <c r="B73" s="244" t="s">
        <v>562</v>
      </c>
      <c r="C73" s="243" t="s">
        <v>989</v>
      </c>
      <c r="D73" s="243">
        <v>2</v>
      </c>
      <c r="E73" s="243" t="s">
        <v>990</v>
      </c>
      <c r="F73" s="243">
        <v>40</v>
      </c>
      <c r="G73" s="243">
        <v>61726</v>
      </c>
      <c r="H73" s="245">
        <v>41347</v>
      </c>
      <c r="I73" s="243" t="s">
        <v>993</v>
      </c>
    </row>
    <row r="74" spans="1:9" hidden="1" x14ac:dyDescent="0.25">
      <c r="A74" s="243" t="s">
        <v>1105</v>
      </c>
      <c r="B74" s="244" t="s">
        <v>1106</v>
      </c>
      <c r="C74" s="243" t="s">
        <v>1107</v>
      </c>
      <c r="D74" s="243">
        <v>28</v>
      </c>
      <c r="E74" s="243" t="s">
        <v>990</v>
      </c>
      <c r="F74" s="243">
        <v>100</v>
      </c>
      <c r="G74" s="243" t="s">
        <v>1068</v>
      </c>
      <c r="I74" s="243" t="s">
        <v>993</v>
      </c>
    </row>
    <row r="75" spans="1:9" hidden="1" x14ac:dyDescent="0.25">
      <c r="A75" s="243" t="s">
        <v>1108</v>
      </c>
      <c r="B75" s="244" t="s">
        <v>1106</v>
      </c>
      <c r="C75" s="243" t="s">
        <v>1107</v>
      </c>
      <c r="D75" s="243">
        <v>28</v>
      </c>
      <c r="E75" s="243" t="s">
        <v>990</v>
      </c>
      <c r="F75" s="243">
        <v>100</v>
      </c>
      <c r="G75" s="243" t="s">
        <v>1068</v>
      </c>
      <c r="I75" s="243" t="s">
        <v>993</v>
      </c>
    </row>
    <row r="76" spans="1:9" hidden="1" x14ac:dyDescent="0.25">
      <c r="A76" s="243" t="s">
        <v>1109</v>
      </c>
      <c r="B76" s="244">
        <v>203020305</v>
      </c>
      <c r="C76" s="243" t="s">
        <v>1110</v>
      </c>
      <c r="D76" s="243">
        <v>8</v>
      </c>
      <c r="E76" s="243" t="s">
        <v>990</v>
      </c>
      <c r="F76" s="243">
        <v>4</v>
      </c>
      <c r="G76" s="245">
        <v>41353</v>
      </c>
      <c r="H76" s="245">
        <v>41353</v>
      </c>
      <c r="I76" s="243" t="s">
        <v>993</v>
      </c>
    </row>
    <row r="77" spans="1:9" hidden="1" x14ac:dyDescent="0.25">
      <c r="A77" s="243" t="s">
        <v>1111</v>
      </c>
      <c r="B77" s="244">
        <v>203020305</v>
      </c>
      <c r="C77" s="243" t="s">
        <v>1110</v>
      </c>
      <c r="D77" s="243">
        <v>4</v>
      </c>
      <c r="E77" s="243" t="s">
        <v>990</v>
      </c>
      <c r="F77" s="243">
        <v>4</v>
      </c>
      <c r="G77" s="245">
        <v>41353</v>
      </c>
      <c r="H77" s="245">
        <v>41353</v>
      </c>
      <c r="I77" s="243" t="s">
        <v>993</v>
      </c>
    </row>
    <row r="78" spans="1:9" hidden="1" x14ac:dyDescent="0.25">
      <c r="A78" s="243" t="s">
        <v>1112</v>
      </c>
      <c r="B78" s="244">
        <v>203020305</v>
      </c>
      <c r="C78" s="243" t="s">
        <v>1110</v>
      </c>
      <c r="D78" s="243">
        <v>8</v>
      </c>
      <c r="E78" s="243" t="s">
        <v>990</v>
      </c>
      <c r="F78" s="243">
        <v>4</v>
      </c>
      <c r="G78" s="245">
        <v>41353</v>
      </c>
      <c r="H78" s="245">
        <v>41353</v>
      </c>
      <c r="I78" s="243" t="s">
        <v>993</v>
      </c>
    </row>
    <row r="79" spans="1:9" hidden="1" x14ac:dyDescent="0.25">
      <c r="A79" s="243" t="s">
        <v>1113</v>
      </c>
      <c r="B79" s="244" t="s">
        <v>100</v>
      </c>
      <c r="C79" s="243" t="s">
        <v>1114</v>
      </c>
      <c r="D79" s="243">
        <v>1</v>
      </c>
      <c r="E79" s="243" t="s">
        <v>990</v>
      </c>
      <c r="F79" s="243">
        <v>4</v>
      </c>
      <c r="G79" s="245">
        <v>41199</v>
      </c>
      <c r="H79" s="245">
        <v>41199</v>
      </c>
      <c r="I79" s="243" t="s">
        <v>993</v>
      </c>
    </row>
    <row r="80" spans="1:9" hidden="1" x14ac:dyDescent="0.25">
      <c r="A80" s="243" t="s">
        <v>1113</v>
      </c>
      <c r="B80" s="244" t="s">
        <v>100</v>
      </c>
      <c r="C80" s="243" t="s">
        <v>1114</v>
      </c>
      <c r="D80" s="243">
        <v>3</v>
      </c>
      <c r="E80" s="243" t="s">
        <v>990</v>
      </c>
      <c r="F80" s="243">
        <v>4</v>
      </c>
      <c r="G80" s="243" t="s">
        <v>1115</v>
      </c>
      <c r="H80" s="245">
        <v>41044</v>
      </c>
      <c r="I80" s="243" t="s">
        <v>993</v>
      </c>
    </row>
    <row r="81" spans="1:9" hidden="1" x14ac:dyDescent="0.25">
      <c r="A81" s="243" t="s">
        <v>1116</v>
      </c>
      <c r="B81" s="244" t="s">
        <v>556</v>
      </c>
      <c r="C81" s="243" t="s">
        <v>1053</v>
      </c>
      <c r="D81" s="243">
        <v>50</v>
      </c>
      <c r="E81" s="243" t="s">
        <v>990</v>
      </c>
      <c r="F81" s="243">
        <v>104</v>
      </c>
      <c r="G81" s="243">
        <v>1971</v>
      </c>
      <c r="H81" s="245">
        <v>41347</v>
      </c>
      <c r="I81" s="243" t="s">
        <v>993</v>
      </c>
    </row>
    <row r="82" spans="1:9" hidden="1" x14ac:dyDescent="0.25">
      <c r="A82" s="243" t="s">
        <v>1117</v>
      </c>
      <c r="B82" s="244" t="s">
        <v>556</v>
      </c>
      <c r="C82" s="243" t="s">
        <v>1053</v>
      </c>
      <c r="D82" s="243">
        <v>50</v>
      </c>
      <c r="E82" s="243" t="s">
        <v>990</v>
      </c>
      <c r="F82" s="243">
        <v>104</v>
      </c>
      <c r="G82" s="243">
        <v>1971</v>
      </c>
      <c r="H82" s="245">
        <v>41347</v>
      </c>
      <c r="I82" s="243" t="s">
        <v>993</v>
      </c>
    </row>
    <row r="83" spans="1:9" hidden="1" x14ac:dyDescent="0.25">
      <c r="A83" s="243" t="s">
        <v>1118</v>
      </c>
      <c r="B83" s="244" t="s">
        <v>556</v>
      </c>
      <c r="C83" s="243" t="s">
        <v>1053</v>
      </c>
      <c r="D83" s="243">
        <v>50</v>
      </c>
      <c r="E83" s="243" t="s">
        <v>990</v>
      </c>
      <c r="F83" s="243">
        <v>104</v>
      </c>
      <c r="G83" s="243">
        <v>1971</v>
      </c>
      <c r="H83" s="245">
        <v>41347</v>
      </c>
      <c r="I83" s="243" t="s">
        <v>993</v>
      </c>
    </row>
    <row r="84" spans="1:9" hidden="1" x14ac:dyDescent="0.25">
      <c r="A84" s="243" t="s">
        <v>1119</v>
      </c>
      <c r="B84" s="244" t="s">
        <v>51</v>
      </c>
      <c r="C84" s="243" t="s">
        <v>1120</v>
      </c>
      <c r="D84" s="243">
        <v>7</v>
      </c>
      <c r="E84" s="243" t="s">
        <v>990</v>
      </c>
      <c r="F84" s="243">
        <v>40</v>
      </c>
      <c r="G84" s="245">
        <v>41051</v>
      </c>
      <c r="H84" s="245">
        <v>41261</v>
      </c>
      <c r="I84" s="243" t="s">
        <v>993</v>
      </c>
    </row>
    <row r="85" spans="1:9" hidden="1" x14ac:dyDescent="0.25">
      <c r="A85" s="243" t="s">
        <v>1121</v>
      </c>
      <c r="B85" s="244" t="s">
        <v>51</v>
      </c>
      <c r="C85" s="243" t="s">
        <v>1120</v>
      </c>
      <c r="D85" s="243">
        <v>21</v>
      </c>
      <c r="E85" s="243" t="s">
        <v>990</v>
      </c>
      <c r="F85" s="243">
        <v>40</v>
      </c>
      <c r="G85" s="245">
        <v>41051</v>
      </c>
      <c r="H85" s="245">
        <v>41261</v>
      </c>
      <c r="I85" s="243" t="s">
        <v>993</v>
      </c>
    </row>
    <row r="86" spans="1:9" hidden="1" x14ac:dyDescent="0.25">
      <c r="A86" s="243" t="s">
        <v>1122</v>
      </c>
      <c r="B86" s="244">
        <v>203040201</v>
      </c>
      <c r="C86" s="243" t="s">
        <v>341</v>
      </c>
      <c r="D86" s="243">
        <v>40</v>
      </c>
      <c r="E86" s="243" t="s">
        <v>990</v>
      </c>
      <c r="F86" s="243">
        <v>55</v>
      </c>
      <c r="G86" s="245">
        <v>41344</v>
      </c>
      <c r="H86" s="245">
        <v>41344</v>
      </c>
      <c r="I86" s="243" t="s">
        <v>993</v>
      </c>
    </row>
    <row r="87" spans="1:9" hidden="1" x14ac:dyDescent="0.25">
      <c r="A87" s="243" t="s">
        <v>1123</v>
      </c>
      <c r="B87" s="244">
        <v>203040201</v>
      </c>
      <c r="C87" s="243" t="s">
        <v>341</v>
      </c>
      <c r="D87" s="243">
        <v>40</v>
      </c>
      <c r="E87" s="243" t="s">
        <v>990</v>
      </c>
      <c r="F87" s="243">
        <v>55</v>
      </c>
      <c r="G87" s="245">
        <v>41344</v>
      </c>
      <c r="H87" s="245">
        <v>41344</v>
      </c>
      <c r="I87" s="243" t="s">
        <v>993</v>
      </c>
    </row>
    <row r="88" spans="1:9" hidden="1" x14ac:dyDescent="0.25">
      <c r="A88" s="243" t="s">
        <v>1124</v>
      </c>
      <c r="B88" s="244">
        <v>203040201</v>
      </c>
      <c r="C88" s="243" t="s">
        <v>341</v>
      </c>
      <c r="D88" s="243">
        <v>40</v>
      </c>
      <c r="E88" s="243" t="s">
        <v>990</v>
      </c>
      <c r="F88" s="243">
        <v>55</v>
      </c>
      <c r="G88" s="245">
        <v>41344</v>
      </c>
      <c r="H88" s="245">
        <v>41344</v>
      </c>
      <c r="I88" s="243" t="s">
        <v>993</v>
      </c>
    </row>
    <row r="89" spans="1:9" hidden="1" x14ac:dyDescent="0.25">
      <c r="A89" s="243" t="s">
        <v>1125</v>
      </c>
      <c r="B89" s="244">
        <v>203040201</v>
      </c>
      <c r="C89" s="243" t="s">
        <v>341</v>
      </c>
      <c r="D89" s="243">
        <v>40</v>
      </c>
      <c r="E89" s="243" t="s">
        <v>990</v>
      </c>
      <c r="F89" s="243">
        <v>55</v>
      </c>
      <c r="G89" s="245">
        <v>41344</v>
      </c>
      <c r="H89" s="245">
        <v>41344</v>
      </c>
      <c r="I89" s="243" t="s">
        <v>993</v>
      </c>
    </row>
    <row r="90" spans="1:9" hidden="1" x14ac:dyDescent="0.25">
      <c r="A90" s="243" t="s">
        <v>1126</v>
      </c>
      <c r="B90" s="244" t="s">
        <v>1127</v>
      </c>
      <c r="C90" s="243" t="s">
        <v>1128</v>
      </c>
      <c r="D90" s="243">
        <v>2</v>
      </c>
      <c r="E90" s="243" t="s">
        <v>990</v>
      </c>
      <c r="F90" s="243">
        <v>3</v>
      </c>
      <c r="G90" s="243" t="s">
        <v>1068</v>
      </c>
      <c r="I90" s="243" t="s">
        <v>993</v>
      </c>
    </row>
    <row r="91" spans="1:9" hidden="1" x14ac:dyDescent="0.25">
      <c r="A91" s="243" t="s">
        <v>1129</v>
      </c>
      <c r="B91" s="244" t="s">
        <v>1106</v>
      </c>
      <c r="C91" s="243" t="s">
        <v>1107</v>
      </c>
      <c r="D91" s="243">
        <v>10</v>
      </c>
      <c r="E91" s="243" t="s">
        <v>990</v>
      </c>
      <c r="F91" s="243">
        <v>100</v>
      </c>
      <c r="G91" s="243" t="s">
        <v>1068</v>
      </c>
      <c r="I91" s="243" t="s">
        <v>993</v>
      </c>
    </row>
    <row r="92" spans="1:9" hidden="1" x14ac:dyDescent="0.25">
      <c r="A92" s="243" t="s">
        <v>1130</v>
      </c>
      <c r="B92" s="244" t="s">
        <v>430</v>
      </c>
      <c r="C92" s="243" t="s">
        <v>1131</v>
      </c>
      <c r="D92" s="243">
        <v>21</v>
      </c>
      <c r="E92" s="243" t="s">
        <v>990</v>
      </c>
      <c r="F92" s="243">
        <v>40</v>
      </c>
      <c r="G92" s="243" t="s">
        <v>1057</v>
      </c>
      <c r="H92" s="245">
        <v>41352</v>
      </c>
      <c r="I92" s="243" t="s">
        <v>993</v>
      </c>
    </row>
    <row r="93" spans="1:9" hidden="1" x14ac:dyDescent="0.25">
      <c r="A93" s="243" t="s">
        <v>1132</v>
      </c>
      <c r="B93" s="244" t="s">
        <v>1127</v>
      </c>
      <c r="C93" s="243" t="s">
        <v>1128</v>
      </c>
      <c r="D93" s="243">
        <v>3</v>
      </c>
      <c r="E93" s="243" t="s">
        <v>990</v>
      </c>
      <c r="F93" s="243">
        <v>3</v>
      </c>
      <c r="G93" s="243" t="s">
        <v>1068</v>
      </c>
      <c r="I93" s="243" t="s">
        <v>993</v>
      </c>
    </row>
    <row r="94" spans="1:9" hidden="1" x14ac:dyDescent="0.25">
      <c r="A94" s="243" t="s">
        <v>1133</v>
      </c>
      <c r="B94" s="244" t="s">
        <v>579</v>
      </c>
      <c r="C94" s="243" t="s">
        <v>1064</v>
      </c>
      <c r="D94" s="243">
        <v>2</v>
      </c>
      <c r="E94" s="243" t="s">
        <v>990</v>
      </c>
      <c r="F94" s="243">
        <v>4</v>
      </c>
      <c r="G94" s="243" t="s">
        <v>1134</v>
      </c>
      <c r="H94" s="245">
        <v>41052</v>
      </c>
      <c r="I94" s="243" t="s">
        <v>993</v>
      </c>
    </row>
    <row r="95" spans="1:9" hidden="1" x14ac:dyDescent="0.25">
      <c r="A95" s="243" t="s">
        <v>1135</v>
      </c>
      <c r="B95" s="244">
        <v>203080304</v>
      </c>
      <c r="C95" s="243" t="s">
        <v>1094</v>
      </c>
      <c r="D95" s="243">
        <v>24</v>
      </c>
      <c r="E95" s="243" t="s">
        <v>990</v>
      </c>
      <c r="F95" s="243">
        <v>24</v>
      </c>
      <c r="G95" s="243">
        <v>23</v>
      </c>
      <c r="H95" s="245">
        <v>41337</v>
      </c>
      <c r="I95" s="243" t="s">
        <v>993</v>
      </c>
    </row>
    <row r="96" spans="1:9" hidden="1" x14ac:dyDescent="0.25">
      <c r="A96" s="243" t="s">
        <v>1136</v>
      </c>
      <c r="B96" s="244" t="s">
        <v>13</v>
      </c>
      <c r="C96" s="243" t="s">
        <v>1137</v>
      </c>
      <c r="D96" s="243">
        <v>12</v>
      </c>
      <c r="E96" s="243" t="s">
        <v>990</v>
      </c>
      <c r="F96" s="243">
        <v>40</v>
      </c>
      <c r="G96" s="243" t="s">
        <v>1138</v>
      </c>
      <c r="H96" s="245">
        <v>41117</v>
      </c>
      <c r="I96" s="243" t="s">
        <v>993</v>
      </c>
    </row>
    <row r="97" spans="1:9" hidden="1" x14ac:dyDescent="0.25">
      <c r="A97" s="243" t="s">
        <v>1139</v>
      </c>
      <c r="B97" s="244" t="s">
        <v>13</v>
      </c>
      <c r="C97" s="243" t="s">
        <v>1137</v>
      </c>
      <c r="D97" s="243">
        <v>21</v>
      </c>
      <c r="E97" s="243" t="s">
        <v>990</v>
      </c>
      <c r="F97" s="243">
        <v>40</v>
      </c>
      <c r="G97" s="243" t="s">
        <v>1138</v>
      </c>
      <c r="H97" s="245">
        <v>41117</v>
      </c>
      <c r="I97" s="243" t="s">
        <v>993</v>
      </c>
    </row>
    <row r="98" spans="1:9" hidden="1" x14ac:dyDescent="0.25">
      <c r="A98" s="243" t="s">
        <v>1140</v>
      </c>
      <c r="B98" s="244" t="s">
        <v>542</v>
      </c>
      <c r="C98" s="243" t="s">
        <v>1141</v>
      </c>
      <c r="D98" s="243">
        <v>12</v>
      </c>
      <c r="E98" s="243" t="s">
        <v>990</v>
      </c>
      <c r="F98" s="243">
        <v>40</v>
      </c>
      <c r="G98" s="243" t="s">
        <v>1142</v>
      </c>
      <c r="H98" s="245">
        <v>41325</v>
      </c>
      <c r="I98" s="243" t="s">
        <v>993</v>
      </c>
    </row>
    <row r="99" spans="1:9" hidden="1" x14ac:dyDescent="0.25">
      <c r="A99" s="243" t="s">
        <v>1143</v>
      </c>
      <c r="B99" s="244" t="s">
        <v>1011</v>
      </c>
      <c r="C99" s="243" t="s">
        <v>1012</v>
      </c>
      <c r="D99" s="243">
        <v>32</v>
      </c>
      <c r="E99" s="243" t="s">
        <v>990</v>
      </c>
      <c r="F99" s="243">
        <v>32</v>
      </c>
      <c r="G99" s="243" t="s">
        <v>1144</v>
      </c>
      <c r="H99" s="245">
        <v>41255</v>
      </c>
      <c r="I99" s="243" t="s">
        <v>993</v>
      </c>
    </row>
    <row r="100" spans="1:9" hidden="1" x14ac:dyDescent="0.25">
      <c r="A100" s="243" t="s">
        <v>1145</v>
      </c>
      <c r="B100" s="244">
        <v>161170</v>
      </c>
      <c r="C100" s="243" t="s">
        <v>1046</v>
      </c>
      <c r="D100" s="243">
        <v>9</v>
      </c>
      <c r="E100" s="243" t="s">
        <v>990</v>
      </c>
      <c r="F100" s="243">
        <v>9</v>
      </c>
      <c r="G100" s="245">
        <v>40672</v>
      </c>
      <c r="H100" s="245">
        <v>40672</v>
      </c>
      <c r="I100" s="243" t="s">
        <v>993</v>
      </c>
    </row>
    <row r="101" spans="1:9" hidden="1" x14ac:dyDescent="0.25">
      <c r="A101" s="243" t="s">
        <v>1146</v>
      </c>
      <c r="B101" s="244" t="s">
        <v>94</v>
      </c>
      <c r="C101" s="243" t="s">
        <v>1147</v>
      </c>
      <c r="D101" s="243">
        <v>43</v>
      </c>
      <c r="E101" s="243" t="s">
        <v>990</v>
      </c>
      <c r="F101" s="243">
        <v>104</v>
      </c>
      <c r="G101" s="245">
        <v>41051</v>
      </c>
      <c r="H101" s="245">
        <v>41181</v>
      </c>
      <c r="I101" s="243" t="s">
        <v>993</v>
      </c>
    </row>
    <row r="102" spans="1:9" hidden="1" x14ac:dyDescent="0.25">
      <c r="A102" s="243" t="s">
        <v>1148</v>
      </c>
      <c r="B102" s="244" t="s">
        <v>59</v>
      </c>
      <c r="C102" s="243" t="s">
        <v>1028</v>
      </c>
      <c r="D102" s="243">
        <v>50</v>
      </c>
      <c r="E102" s="243" t="s">
        <v>990</v>
      </c>
      <c r="F102" s="243">
        <v>104</v>
      </c>
      <c r="G102" s="243" t="s">
        <v>1149</v>
      </c>
      <c r="H102" s="245">
        <v>41115</v>
      </c>
      <c r="I102" s="243" t="s">
        <v>993</v>
      </c>
    </row>
    <row r="103" spans="1:9" hidden="1" x14ac:dyDescent="0.25">
      <c r="A103" s="243" t="s">
        <v>1148</v>
      </c>
      <c r="B103" s="244" t="s">
        <v>94</v>
      </c>
      <c r="C103" s="243" t="s">
        <v>1147</v>
      </c>
      <c r="D103" s="243">
        <v>50</v>
      </c>
      <c r="E103" s="243" t="s">
        <v>990</v>
      </c>
      <c r="F103" s="243">
        <v>104</v>
      </c>
      <c r="G103" s="243" t="s">
        <v>1150</v>
      </c>
      <c r="H103" s="245">
        <v>41027</v>
      </c>
      <c r="I103" s="243" t="s">
        <v>993</v>
      </c>
    </row>
    <row r="104" spans="1:9" hidden="1" x14ac:dyDescent="0.25">
      <c r="A104" s="243" t="s">
        <v>1151</v>
      </c>
      <c r="B104" s="244" t="s">
        <v>1127</v>
      </c>
      <c r="C104" s="243" t="s">
        <v>1128</v>
      </c>
      <c r="D104" s="243">
        <v>3</v>
      </c>
      <c r="E104" s="243" t="s">
        <v>990</v>
      </c>
      <c r="F104" s="243">
        <v>3</v>
      </c>
      <c r="G104" s="243" t="s">
        <v>1068</v>
      </c>
      <c r="I104" s="243" t="s">
        <v>993</v>
      </c>
    </row>
    <row r="105" spans="1:9" hidden="1" x14ac:dyDescent="0.25">
      <c r="A105" s="243" t="s">
        <v>1152</v>
      </c>
      <c r="B105" s="244" t="s">
        <v>1127</v>
      </c>
      <c r="C105" s="243" t="s">
        <v>1128</v>
      </c>
      <c r="D105" s="243">
        <v>3</v>
      </c>
      <c r="E105" s="243" t="s">
        <v>990</v>
      </c>
      <c r="F105" s="243">
        <v>3</v>
      </c>
      <c r="G105" s="243" t="s">
        <v>1068</v>
      </c>
      <c r="I105" s="243" t="s">
        <v>993</v>
      </c>
    </row>
    <row r="106" spans="1:9" hidden="1" x14ac:dyDescent="0.25">
      <c r="A106" s="243" t="s">
        <v>1153</v>
      </c>
      <c r="B106" s="244" t="s">
        <v>556</v>
      </c>
      <c r="C106" s="243" t="s">
        <v>1053</v>
      </c>
      <c r="D106" s="243">
        <v>60</v>
      </c>
      <c r="E106" s="243" t="s">
        <v>990</v>
      </c>
      <c r="F106" s="243">
        <v>104</v>
      </c>
      <c r="G106" s="243">
        <v>1971</v>
      </c>
      <c r="H106" s="245">
        <v>41347</v>
      </c>
      <c r="I106" s="243" t="s">
        <v>993</v>
      </c>
    </row>
    <row r="107" spans="1:9" hidden="1" x14ac:dyDescent="0.25">
      <c r="A107" s="243" t="s">
        <v>1154</v>
      </c>
      <c r="B107" s="244" t="s">
        <v>1127</v>
      </c>
      <c r="C107" s="243" t="s">
        <v>1128</v>
      </c>
      <c r="D107" s="243">
        <v>3</v>
      </c>
      <c r="E107" s="243" t="s">
        <v>990</v>
      </c>
      <c r="F107" s="243">
        <v>3</v>
      </c>
      <c r="G107" s="243" t="s">
        <v>1068</v>
      </c>
      <c r="I107" s="243" t="s">
        <v>993</v>
      </c>
    </row>
    <row r="108" spans="1:9" hidden="1" x14ac:dyDescent="0.25">
      <c r="A108" s="243" t="s">
        <v>1155</v>
      </c>
      <c r="B108" s="244" t="s">
        <v>1041</v>
      </c>
      <c r="C108" s="243" t="s">
        <v>1042</v>
      </c>
      <c r="D108" s="243">
        <v>4</v>
      </c>
      <c r="E108" s="243" t="s">
        <v>990</v>
      </c>
      <c r="F108" s="243">
        <v>4</v>
      </c>
      <c r="G108" s="245">
        <v>40627</v>
      </c>
      <c r="H108" s="245">
        <v>40627</v>
      </c>
      <c r="I108" s="243" t="s">
        <v>993</v>
      </c>
    </row>
    <row r="109" spans="1:9" hidden="1" x14ac:dyDescent="0.25">
      <c r="A109" s="243" t="s">
        <v>1156</v>
      </c>
      <c r="B109" s="244" t="s">
        <v>1041</v>
      </c>
      <c r="C109" s="243" t="s">
        <v>1042</v>
      </c>
      <c r="D109" s="243">
        <v>4</v>
      </c>
      <c r="E109" s="243" t="s">
        <v>990</v>
      </c>
      <c r="F109" s="243">
        <v>4</v>
      </c>
      <c r="G109" s="243" t="s">
        <v>1144</v>
      </c>
      <c r="H109" s="245">
        <v>40602</v>
      </c>
      <c r="I109" s="243" t="s">
        <v>993</v>
      </c>
    </row>
    <row r="110" spans="1:9" hidden="1" x14ac:dyDescent="0.25">
      <c r="A110" s="243" t="s">
        <v>1157</v>
      </c>
      <c r="B110" s="244">
        <v>203010205</v>
      </c>
      <c r="C110" s="243" t="s">
        <v>1158</v>
      </c>
      <c r="D110" s="243">
        <v>2</v>
      </c>
      <c r="E110" s="243" t="s">
        <v>990</v>
      </c>
      <c r="F110" s="243">
        <v>4</v>
      </c>
      <c r="G110" s="245">
        <v>41304</v>
      </c>
      <c r="H110" s="245">
        <v>41304</v>
      </c>
      <c r="I110" s="243" t="s">
        <v>993</v>
      </c>
    </row>
    <row r="111" spans="1:9" hidden="1" x14ac:dyDescent="0.25">
      <c r="A111" s="243" t="s">
        <v>1159</v>
      </c>
      <c r="B111" s="244" t="s">
        <v>24</v>
      </c>
      <c r="C111" s="243" t="s">
        <v>1083</v>
      </c>
      <c r="D111" s="243">
        <v>15</v>
      </c>
      <c r="E111" s="243" t="s">
        <v>990</v>
      </c>
      <c r="F111" s="243">
        <v>104</v>
      </c>
      <c r="G111" s="245">
        <v>41451</v>
      </c>
      <c r="H111" s="245">
        <v>41451</v>
      </c>
      <c r="I111" s="243" t="s">
        <v>993</v>
      </c>
    </row>
    <row r="112" spans="1:9" hidden="1" x14ac:dyDescent="0.25">
      <c r="A112" s="243" t="s">
        <v>1160</v>
      </c>
      <c r="B112" s="244" t="s">
        <v>59</v>
      </c>
      <c r="C112" s="243" t="s">
        <v>1028</v>
      </c>
      <c r="D112" s="243">
        <v>50</v>
      </c>
      <c r="E112" s="243" t="s">
        <v>990</v>
      </c>
      <c r="F112" s="243">
        <v>104</v>
      </c>
      <c r="G112" s="243" t="s">
        <v>1149</v>
      </c>
      <c r="H112" s="245">
        <v>41115</v>
      </c>
      <c r="I112" s="243" t="s">
        <v>993</v>
      </c>
    </row>
    <row r="113" spans="1:9" hidden="1" x14ac:dyDescent="0.25">
      <c r="A113" s="243" t="s">
        <v>1161</v>
      </c>
      <c r="B113" s="244" t="s">
        <v>59</v>
      </c>
      <c r="C113" s="243" t="s">
        <v>1028</v>
      </c>
      <c r="D113" s="243">
        <v>50</v>
      </c>
      <c r="E113" s="243" t="s">
        <v>990</v>
      </c>
      <c r="F113" s="243">
        <v>104</v>
      </c>
      <c r="G113" s="245">
        <v>41115</v>
      </c>
      <c r="H113" s="245">
        <v>41115</v>
      </c>
      <c r="I113" s="243" t="s">
        <v>993</v>
      </c>
    </row>
    <row r="114" spans="1:9" hidden="1" x14ac:dyDescent="0.25">
      <c r="A114" s="243" t="s">
        <v>1162</v>
      </c>
      <c r="B114" s="244" t="s">
        <v>38</v>
      </c>
      <c r="C114" s="243" t="s">
        <v>1079</v>
      </c>
      <c r="D114" s="243">
        <v>32</v>
      </c>
      <c r="E114" s="243" t="s">
        <v>990</v>
      </c>
      <c r="F114" s="243">
        <v>104</v>
      </c>
      <c r="G114" s="243" t="s">
        <v>1163</v>
      </c>
      <c r="H114" s="245">
        <v>41199</v>
      </c>
      <c r="I114" s="243" t="s">
        <v>993</v>
      </c>
    </row>
    <row r="115" spans="1:9" hidden="1" x14ac:dyDescent="0.25">
      <c r="A115" s="243" t="s">
        <v>1164</v>
      </c>
      <c r="B115" s="244">
        <v>161305</v>
      </c>
      <c r="C115" s="243" t="s">
        <v>1165</v>
      </c>
      <c r="D115" s="243">
        <v>3</v>
      </c>
      <c r="E115" s="243" t="s">
        <v>990</v>
      </c>
      <c r="F115" s="243">
        <v>4</v>
      </c>
      <c r="G115" s="243">
        <v>110015</v>
      </c>
      <c r="H115" s="245">
        <v>41052</v>
      </c>
      <c r="I115" s="243" t="s">
        <v>993</v>
      </c>
    </row>
    <row r="116" spans="1:9" hidden="1" x14ac:dyDescent="0.25">
      <c r="A116" s="243" t="s">
        <v>1166</v>
      </c>
      <c r="B116" s="244" t="s">
        <v>291</v>
      </c>
      <c r="C116" s="243" t="s">
        <v>1091</v>
      </c>
      <c r="D116" s="243">
        <v>1</v>
      </c>
      <c r="E116" s="243" t="s">
        <v>990</v>
      </c>
      <c r="F116" s="243">
        <v>4</v>
      </c>
      <c r="G116" s="243" t="s">
        <v>1167</v>
      </c>
      <c r="H116" s="245">
        <v>41052</v>
      </c>
      <c r="I116" s="243" t="s">
        <v>993</v>
      </c>
    </row>
    <row r="117" spans="1:9" hidden="1" x14ac:dyDescent="0.25">
      <c r="A117" s="243" t="s">
        <v>1168</v>
      </c>
      <c r="B117" s="244">
        <v>161585</v>
      </c>
      <c r="C117" s="243" t="s">
        <v>1169</v>
      </c>
      <c r="D117" s="243">
        <v>2</v>
      </c>
      <c r="E117" s="243" t="s">
        <v>990</v>
      </c>
      <c r="F117" s="243">
        <v>4</v>
      </c>
      <c r="G117" s="243" t="s">
        <v>1170</v>
      </c>
      <c r="H117" s="245">
        <v>41052</v>
      </c>
      <c r="I117" s="243" t="s">
        <v>993</v>
      </c>
    </row>
    <row r="118" spans="1:9" hidden="1" x14ac:dyDescent="0.25">
      <c r="A118" s="243" t="s">
        <v>1171</v>
      </c>
      <c r="B118" s="244">
        <v>203060304</v>
      </c>
      <c r="C118" s="243" t="s">
        <v>1172</v>
      </c>
      <c r="D118" s="243">
        <v>24</v>
      </c>
      <c r="E118" s="243" t="s">
        <v>990</v>
      </c>
      <c r="F118" s="243">
        <v>24</v>
      </c>
      <c r="G118" s="245">
        <v>41243</v>
      </c>
      <c r="H118" s="245">
        <v>41243</v>
      </c>
      <c r="I118" s="243" t="s">
        <v>993</v>
      </c>
    </row>
    <row r="119" spans="1:9" hidden="1" x14ac:dyDescent="0.25">
      <c r="A119" s="243" t="s">
        <v>1173</v>
      </c>
      <c r="B119" s="244">
        <v>203060304</v>
      </c>
      <c r="C119" s="243" t="s">
        <v>1172</v>
      </c>
      <c r="D119" s="243">
        <v>6</v>
      </c>
      <c r="E119" s="243" t="s">
        <v>990</v>
      </c>
      <c r="F119" s="243">
        <v>24</v>
      </c>
      <c r="G119" s="245">
        <v>41243</v>
      </c>
      <c r="H119" s="245">
        <v>41243</v>
      </c>
      <c r="I119" s="243" t="s">
        <v>993</v>
      </c>
    </row>
    <row r="120" spans="1:9" hidden="1" x14ac:dyDescent="0.25">
      <c r="A120" s="243" t="s">
        <v>1174</v>
      </c>
      <c r="B120" s="244">
        <v>203060304</v>
      </c>
      <c r="C120" s="243" t="s">
        <v>1172</v>
      </c>
      <c r="D120" s="243">
        <v>24</v>
      </c>
      <c r="E120" s="243" t="s">
        <v>990</v>
      </c>
      <c r="F120" s="243">
        <v>24</v>
      </c>
      <c r="G120" s="245">
        <v>41243</v>
      </c>
      <c r="H120" s="245">
        <v>41243</v>
      </c>
      <c r="I120" s="243" t="s">
        <v>993</v>
      </c>
    </row>
    <row r="121" spans="1:9" hidden="1" x14ac:dyDescent="0.25">
      <c r="A121" s="243" t="s">
        <v>1175</v>
      </c>
      <c r="B121" s="244">
        <v>203080302</v>
      </c>
      <c r="C121" s="243" t="s">
        <v>1176</v>
      </c>
      <c r="D121" s="243">
        <v>7</v>
      </c>
      <c r="E121" s="243" t="s">
        <v>990</v>
      </c>
      <c r="F121" s="243">
        <v>24</v>
      </c>
      <c r="G121" s="243">
        <v>85</v>
      </c>
      <c r="H121" s="245">
        <v>41337</v>
      </c>
      <c r="I121" s="243" t="s">
        <v>993</v>
      </c>
    </row>
    <row r="122" spans="1:9" hidden="1" x14ac:dyDescent="0.25">
      <c r="A122" s="243" t="s">
        <v>1177</v>
      </c>
      <c r="B122" s="244">
        <v>203080302</v>
      </c>
      <c r="C122" s="243" t="s">
        <v>1176</v>
      </c>
      <c r="D122" s="243">
        <v>24</v>
      </c>
      <c r="E122" s="243" t="s">
        <v>990</v>
      </c>
      <c r="F122" s="243">
        <v>24</v>
      </c>
      <c r="G122" s="243">
        <v>85</v>
      </c>
      <c r="H122" s="245">
        <v>41337</v>
      </c>
      <c r="I122" s="243" t="s">
        <v>993</v>
      </c>
    </row>
    <row r="123" spans="1:9" hidden="1" x14ac:dyDescent="0.25">
      <c r="A123" s="243" t="s">
        <v>1178</v>
      </c>
      <c r="B123" s="244">
        <v>203080302</v>
      </c>
      <c r="C123" s="243" t="s">
        <v>1176</v>
      </c>
      <c r="D123" s="243">
        <v>24</v>
      </c>
      <c r="E123" s="243" t="s">
        <v>990</v>
      </c>
      <c r="F123" s="243">
        <v>24</v>
      </c>
      <c r="G123" s="243">
        <v>85</v>
      </c>
      <c r="H123" s="245">
        <v>41337</v>
      </c>
      <c r="I123" s="243" t="s">
        <v>993</v>
      </c>
    </row>
    <row r="124" spans="1:9" hidden="1" x14ac:dyDescent="0.25">
      <c r="A124" s="243" t="s">
        <v>1179</v>
      </c>
      <c r="B124" s="244">
        <v>203080302</v>
      </c>
      <c r="C124" s="243" t="s">
        <v>1176</v>
      </c>
      <c r="D124" s="243">
        <v>24</v>
      </c>
      <c r="E124" s="243" t="s">
        <v>990</v>
      </c>
      <c r="F124" s="243">
        <v>24</v>
      </c>
      <c r="G124" s="243">
        <v>85</v>
      </c>
      <c r="H124" s="245">
        <v>41337</v>
      </c>
      <c r="I124" s="243" t="s">
        <v>993</v>
      </c>
    </row>
    <row r="125" spans="1:9" hidden="1" x14ac:dyDescent="0.25">
      <c r="A125" s="243" t="s">
        <v>1180</v>
      </c>
      <c r="B125" s="244">
        <v>121103</v>
      </c>
      <c r="C125" s="243" t="s">
        <v>1181</v>
      </c>
      <c r="D125" s="243">
        <v>21</v>
      </c>
      <c r="E125" s="243" t="s">
        <v>990</v>
      </c>
      <c r="F125" s="243">
        <v>40</v>
      </c>
      <c r="G125" s="245">
        <v>40687</v>
      </c>
      <c r="H125" s="245">
        <v>41233</v>
      </c>
      <c r="I125" s="243" t="s">
        <v>993</v>
      </c>
    </row>
    <row r="126" spans="1:9" hidden="1" x14ac:dyDescent="0.25">
      <c r="A126" s="243" t="s">
        <v>1182</v>
      </c>
      <c r="B126" s="244">
        <v>121103</v>
      </c>
      <c r="C126" s="243" t="s">
        <v>1181</v>
      </c>
      <c r="D126" s="243">
        <v>21</v>
      </c>
      <c r="E126" s="243" t="s">
        <v>990</v>
      </c>
      <c r="F126" s="243">
        <v>40</v>
      </c>
      <c r="G126" s="245">
        <v>40952</v>
      </c>
      <c r="H126" s="245">
        <v>40952</v>
      </c>
      <c r="I126" s="243" t="s">
        <v>993</v>
      </c>
    </row>
    <row r="127" spans="1:9" hidden="1" x14ac:dyDescent="0.25">
      <c r="A127" s="243" t="s">
        <v>1183</v>
      </c>
      <c r="B127" s="244">
        <v>121102</v>
      </c>
      <c r="C127" s="243" t="s">
        <v>1184</v>
      </c>
      <c r="D127" s="243">
        <v>33</v>
      </c>
      <c r="E127" s="243" t="s">
        <v>990</v>
      </c>
      <c r="F127" s="243">
        <v>104</v>
      </c>
      <c r="G127" s="245">
        <v>40952</v>
      </c>
      <c r="H127" s="245">
        <v>40952</v>
      </c>
      <c r="I127" s="243" t="s">
        <v>993</v>
      </c>
    </row>
    <row r="128" spans="1:9" hidden="1" x14ac:dyDescent="0.25">
      <c r="A128" s="243" t="s">
        <v>1185</v>
      </c>
      <c r="B128" s="244">
        <v>203020305</v>
      </c>
      <c r="C128" s="243" t="s">
        <v>1110</v>
      </c>
      <c r="D128" s="243">
        <v>8</v>
      </c>
      <c r="E128" s="243" t="s">
        <v>990</v>
      </c>
      <c r="F128" s="243">
        <v>4</v>
      </c>
      <c r="G128" s="245">
        <v>41353</v>
      </c>
      <c r="H128" s="245">
        <v>41353</v>
      </c>
      <c r="I128" s="243" t="s">
        <v>993</v>
      </c>
    </row>
    <row r="129" spans="1:9" hidden="1" x14ac:dyDescent="0.25">
      <c r="A129" s="243" t="s">
        <v>1186</v>
      </c>
      <c r="B129" s="244">
        <v>203020305</v>
      </c>
      <c r="C129" s="243" t="s">
        <v>1110</v>
      </c>
      <c r="D129" s="243">
        <v>8</v>
      </c>
      <c r="E129" s="243" t="s">
        <v>990</v>
      </c>
      <c r="F129" s="243">
        <v>4</v>
      </c>
      <c r="G129" s="245">
        <v>41353</v>
      </c>
      <c r="H129" s="245">
        <v>41353</v>
      </c>
      <c r="I129" s="243" t="s">
        <v>993</v>
      </c>
    </row>
    <row r="130" spans="1:9" hidden="1" x14ac:dyDescent="0.25">
      <c r="A130" s="243" t="s">
        <v>1187</v>
      </c>
      <c r="B130" s="244" t="s">
        <v>579</v>
      </c>
      <c r="C130" s="243" t="s">
        <v>1064</v>
      </c>
      <c r="D130" s="243">
        <v>2</v>
      </c>
      <c r="E130" s="243" t="s">
        <v>990</v>
      </c>
      <c r="F130" s="243">
        <v>4</v>
      </c>
      <c r="G130" s="243" t="s">
        <v>1188</v>
      </c>
      <c r="H130" s="245">
        <v>40845</v>
      </c>
      <c r="I130" s="243" t="s">
        <v>993</v>
      </c>
    </row>
    <row r="131" spans="1:9" hidden="1" x14ac:dyDescent="0.25">
      <c r="A131" s="243" t="s">
        <v>1189</v>
      </c>
      <c r="B131" s="244">
        <v>203080304</v>
      </c>
      <c r="C131" s="243" t="s">
        <v>1094</v>
      </c>
      <c r="D131" s="243">
        <v>24</v>
      </c>
      <c r="E131" s="243" t="s">
        <v>990</v>
      </c>
      <c r="F131" s="243">
        <v>24</v>
      </c>
      <c r="G131" s="245">
        <v>41451</v>
      </c>
      <c r="H131" s="245">
        <v>41451</v>
      </c>
      <c r="I131" s="243" t="s">
        <v>993</v>
      </c>
    </row>
    <row r="132" spans="1:9" hidden="1" x14ac:dyDescent="0.25">
      <c r="A132" s="243" t="s">
        <v>1190</v>
      </c>
      <c r="B132" s="244">
        <v>203080304</v>
      </c>
      <c r="C132" s="243" t="s">
        <v>1094</v>
      </c>
      <c r="D132" s="243">
        <v>24</v>
      </c>
      <c r="E132" s="243" t="s">
        <v>990</v>
      </c>
      <c r="F132" s="243">
        <v>24</v>
      </c>
      <c r="G132" s="245">
        <v>41451</v>
      </c>
      <c r="H132" s="245">
        <v>41451</v>
      </c>
      <c r="I132" s="243" t="s">
        <v>993</v>
      </c>
    </row>
    <row r="133" spans="1:9" hidden="1" x14ac:dyDescent="0.25">
      <c r="A133" s="243" t="s">
        <v>1191</v>
      </c>
      <c r="B133" s="244">
        <v>203080304</v>
      </c>
      <c r="C133" s="243" t="s">
        <v>1094</v>
      </c>
      <c r="D133" s="243">
        <v>24</v>
      </c>
      <c r="E133" s="243" t="s">
        <v>990</v>
      </c>
      <c r="F133" s="243">
        <v>24</v>
      </c>
      <c r="G133" s="245">
        <v>41451</v>
      </c>
      <c r="H133" s="245">
        <v>41451</v>
      </c>
      <c r="I133" s="243" t="s">
        <v>993</v>
      </c>
    </row>
    <row r="134" spans="1:9" hidden="1" x14ac:dyDescent="0.25">
      <c r="A134" s="243" t="s">
        <v>1192</v>
      </c>
      <c r="B134" s="244">
        <v>203080304</v>
      </c>
      <c r="C134" s="243" t="s">
        <v>1094</v>
      </c>
      <c r="D134" s="243">
        <v>24</v>
      </c>
      <c r="E134" s="243" t="s">
        <v>990</v>
      </c>
      <c r="F134" s="243">
        <v>24</v>
      </c>
      <c r="G134" s="245">
        <v>41451</v>
      </c>
      <c r="H134" s="245">
        <v>41451</v>
      </c>
      <c r="I134" s="243" t="s">
        <v>993</v>
      </c>
    </row>
    <row r="135" spans="1:9" hidden="1" x14ac:dyDescent="0.25">
      <c r="A135" s="243" t="s">
        <v>1193</v>
      </c>
      <c r="B135" s="244" t="s">
        <v>59</v>
      </c>
      <c r="C135" s="243" t="s">
        <v>1028</v>
      </c>
      <c r="D135" s="243">
        <v>50</v>
      </c>
      <c r="E135" s="243" t="s">
        <v>990</v>
      </c>
      <c r="F135" s="243">
        <v>104</v>
      </c>
      <c r="G135" s="243" t="s">
        <v>1029</v>
      </c>
      <c r="H135" s="245">
        <v>41100</v>
      </c>
      <c r="I135" s="243" t="s">
        <v>993</v>
      </c>
    </row>
    <row r="136" spans="1:9" hidden="1" x14ac:dyDescent="0.25">
      <c r="A136" s="243" t="s">
        <v>1194</v>
      </c>
      <c r="B136" s="244" t="s">
        <v>59</v>
      </c>
      <c r="C136" s="243" t="s">
        <v>1028</v>
      </c>
      <c r="D136" s="243">
        <v>50</v>
      </c>
      <c r="E136" s="243" t="s">
        <v>990</v>
      </c>
      <c r="F136" s="243">
        <v>104</v>
      </c>
      <c r="G136" s="243" t="s">
        <v>1149</v>
      </c>
      <c r="H136" s="245">
        <v>41115</v>
      </c>
      <c r="I136" s="243" t="s">
        <v>993</v>
      </c>
    </row>
    <row r="137" spans="1:9" hidden="1" x14ac:dyDescent="0.25">
      <c r="A137" s="243" t="s">
        <v>1195</v>
      </c>
      <c r="B137" s="244" t="s">
        <v>59</v>
      </c>
      <c r="C137" s="243" t="s">
        <v>1028</v>
      </c>
      <c r="D137" s="243">
        <v>50</v>
      </c>
      <c r="E137" s="243" t="s">
        <v>990</v>
      </c>
      <c r="F137" s="243">
        <v>104</v>
      </c>
      <c r="G137" s="243" t="s">
        <v>1031</v>
      </c>
      <c r="H137" s="245">
        <v>41100</v>
      </c>
      <c r="I137" s="243" t="s">
        <v>993</v>
      </c>
    </row>
    <row r="138" spans="1:9" hidden="1" x14ac:dyDescent="0.25">
      <c r="A138" s="243" t="s">
        <v>1196</v>
      </c>
      <c r="B138" s="244" t="s">
        <v>622</v>
      </c>
      <c r="C138" s="243" t="s">
        <v>1197</v>
      </c>
      <c r="D138" s="243">
        <v>21</v>
      </c>
      <c r="E138" s="243" t="s">
        <v>990</v>
      </c>
      <c r="F138" s="243">
        <v>40</v>
      </c>
      <c r="G138" s="245">
        <v>40631</v>
      </c>
      <c r="H138" s="245">
        <v>40631</v>
      </c>
      <c r="I138" s="243" t="s">
        <v>993</v>
      </c>
    </row>
    <row r="139" spans="1:9" hidden="1" x14ac:dyDescent="0.25">
      <c r="A139" s="243" t="s">
        <v>1198</v>
      </c>
      <c r="B139" s="244" t="s">
        <v>622</v>
      </c>
      <c r="C139" s="243" t="s">
        <v>1197</v>
      </c>
      <c r="D139" s="243">
        <v>21</v>
      </c>
      <c r="E139" s="243" t="s">
        <v>990</v>
      </c>
      <c r="F139" s="243">
        <v>40</v>
      </c>
      <c r="G139" s="245">
        <v>40631</v>
      </c>
      <c r="H139" s="245">
        <v>40631</v>
      </c>
      <c r="I139" s="243" t="s">
        <v>993</v>
      </c>
    </row>
    <row r="140" spans="1:9" hidden="1" x14ac:dyDescent="0.25">
      <c r="A140" s="243" t="s">
        <v>1199</v>
      </c>
      <c r="B140" s="244">
        <v>203040103</v>
      </c>
      <c r="C140" s="243" t="s">
        <v>286</v>
      </c>
      <c r="D140" s="243">
        <v>46</v>
      </c>
      <c r="E140" s="243" t="s">
        <v>990</v>
      </c>
      <c r="F140" s="243">
        <v>50</v>
      </c>
      <c r="G140" s="245">
        <v>41271</v>
      </c>
      <c r="H140" s="245">
        <v>41271</v>
      </c>
      <c r="I140" s="243" t="s">
        <v>993</v>
      </c>
    </row>
    <row r="141" spans="1:9" hidden="1" x14ac:dyDescent="0.25">
      <c r="A141" s="243" t="s">
        <v>1200</v>
      </c>
      <c r="B141" s="244" t="s">
        <v>622</v>
      </c>
      <c r="C141" s="243" t="s">
        <v>1197</v>
      </c>
      <c r="D141" s="243">
        <v>21</v>
      </c>
      <c r="E141" s="243" t="s">
        <v>990</v>
      </c>
      <c r="F141" s="243">
        <v>40</v>
      </c>
      <c r="G141" s="245">
        <v>40631</v>
      </c>
      <c r="H141" s="245">
        <v>41181</v>
      </c>
      <c r="I141" s="243" t="s">
        <v>993</v>
      </c>
    </row>
    <row r="142" spans="1:9" hidden="1" x14ac:dyDescent="0.25">
      <c r="A142" s="243" t="s">
        <v>1201</v>
      </c>
      <c r="B142" s="244" t="s">
        <v>622</v>
      </c>
      <c r="C142" s="243" t="s">
        <v>1197</v>
      </c>
      <c r="D142" s="243">
        <v>21</v>
      </c>
      <c r="E142" s="243" t="s">
        <v>990</v>
      </c>
      <c r="F142" s="243">
        <v>40</v>
      </c>
      <c r="G142" s="245">
        <v>40631</v>
      </c>
      <c r="H142" s="245">
        <v>40631</v>
      </c>
      <c r="I142" s="243" t="s">
        <v>993</v>
      </c>
    </row>
    <row r="143" spans="1:9" hidden="1" x14ac:dyDescent="0.25">
      <c r="A143" s="243" t="s">
        <v>1202</v>
      </c>
      <c r="B143" s="244">
        <v>203060305</v>
      </c>
      <c r="C143" s="243" t="s">
        <v>1203</v>
      </c>
      <c r="D143" s="243">
        <v>4</v>
      </c>
      <c r="E143" s="243" t="s">
        <v>990</v>
      </c>
      <c r="F143" s="243">
        <v>4</v>
      </c>
      <c r="G143" s="245">
        <v>41351</v>
      </c>
      <c r="H143" s="245">
        <v>41351</v>
      </c>
      <c r="I143" s="243" t="s">
        <v>993</v>
      </c>
    </row>
    <row r="144" spans="1:9" hidden="1" x14ac:dyDescent="0.25">
      <c r="A144" s="243" t="s">
        <v>1204</v>
      </c>
      <c r="B144" s="244">
        <v>203060305</v>
      </c>
      <c r="C144" s="243" t="s">
        <v>1203</v>
      </c>
      <c r="D144" s="243">
        <v>3</v>
      </c>
      <c r="E144" s="243" t="s">
        <v>990</v>
      </c>
      <c r="F144" s="243">
        <v>4</v>
      </c>
      <c r="G144" s="245">
        <v>41351</v>
      </c>
      <c r="H144" s="245">
        <v>41351</v>
      </c>
      <c r="I144" s="243" t="s">
        <v>993</v>
      </c>
    </row>
    <row r="145" spans="1:9" hidden="1" x14ac:dyDescent="0.25">
      <c r="A145" s="243" t="s">
        <v>1205</v>
      </c>
      <c r="B145" s="244">
        <v>161254</v>
      </c>
      <c r="C145" s="243" t="s">
        <v>1206</v>
      </c>
      <c r="D145" s="243">
        <v>32</v>
      </c>
      <c r="E145" s="243" t="s">
        <v>990</v>
      </c>
      <c r="F145" s="243">
        <v>32</v>
      </c>
      <c r="G145" s="243" t="s">
        <v>1207</v>
      </c>
      <c r="H145" s="245">
        <v>40933</v>
      </c>
      <c r="I145" s="243" t="s">
        <v>993</v>
      </c>
    </row>
    <row r="146" spans="1:9" hidden="1" x14ac:dyDescent="0.25">
      <c r="A146" s="243" t="s">
        <v>1208</v>
      </c>
      <c r="B146" s="244">
        <v>161254</v>
      </c>
      <c r="C146" s="243" t="s">
        <v>1206</v>
      </c>
      <c r="D146" s="243">
        <v>32</v>
      </c>
      <c r="E146" s="243" t="s">
        <v>990</v>
      </c>
      <c r="F146" s="243">
        <v>32</v>
      </c>
      <c r="G146" s="243" t="s">
        <v>1207</v>
      </c>
      <c r="H146" s="245">
        <v>40933</v>
      </c>
      <c r="I146" s="243" t="s">
        <v>993</v>
      </c>
    </row>
    <row r="147" spans="1:9" hidden="1" x14ac:dyDescent="0.25">
      <c r="A147" s="243" t="s">
        <v>1209</v>
      </c>
      <c r="B147" s="244">
        <v>161254</v>
      </c>
      <c r="C147" s="243" t="s">
        <v>1206</v>
      </c>
      <c r="D147" s="243">
        <v>32</v>
      </c>
      <c r="E147" s="243" t="s">
        <v>990</v>
      </c>
      <c r="F147" s="243">
        <v>32</v>
      </c>
      <c r="G147" s="243" t="s">
        <v>1207</v>
      </c>
      <c r="H147" s="245">
        <v>40933</v>
      </c>
      <c r="I147" s="243" t="s">
        <v>993</v>
      </c>
    </row>
    <row r="148" spans="1:9" hidden="1" x14ac:dyDescent="0.25">
      <c r="A148" s="243" t="s">
        <v>1210</v>
      </c>
      <c r="B148" s="244">
        <v>161254</v>
      </c>
      <c r="C148" s="243" t="s">
        <v>1206</v>
      </c>
      <c r="D148" s="243">
        <v>32</v>
      </c>
      <c r="E148" s="243" t="s">
        <v>990</v>
      </c>
      <c r="F148" s="243">
        <v>32</v>
      </c>
      <c r="G148" s="243" t="s">
        <v>1207</v>
      </c>
      <c r="H148" s="245">
        <v>40933</v>
      </c>
      <c r="I148" s="243" t="s">
        <v>993</v>
      </c>
    </row>
    <row r="149" spans="1:9" hidden="1" x14ac:dyDescent="0.25">
      <c r="A149" s="243" t="s">
        <v>1211</v>
      </c>
      <c r="B149" s="244" t="s">
        <v>26</v>
      </c>
      <c r="C149" s="243" t="s">
        <v>1016</v>
      </c>
      <c r="D149" s="243">
        <v>10</v>
      </c>
      <c r="E149" s="243" t="s">
        <v>990</v>
      </c>
      <c r="F149" s="243">
        <v>40</v>
      </c>
      <c r="G149" s="245">
        <v>41272</v>
      </c>
      <c r="H149" s="245">
        <v>41272</v>
      </c>
      <c r="I149" s="243" t="s">
        <v>993</v>
      </c>
    </row>
    <row r="150" spans="1:9" hidden="1" x14ac:dyDescent="0.25">
      <c r="A150" s="243" t="s">
        <v>1212</v>
      </c>
      <c r="B150" s="244">
        <v>203010302</v>
      </c>
      <c r="C150" s="243" t="s">
        <v>639</v>
      </c>
      <c r="D150" s="243">
        <v>24</v>
      </c>
      <c r="E150" s="243" t="s">
        <v>990</v>
      </c>
      <c r="F150" s="243">
        <v>24</v>
      </c>
      <c r="G150" s="245">
        <v>41261</v>
      </c>
      <c r="H150" s="245">
        <v>41261</v>
      </c>
      <c r="I150" s="243" t="s">
        <v>993</v>
      </c>
    </row>
    <row r="151" spans="1:9" hidden="1" x14ac:dyDescent="0.25">
      <c r="A151" s="243" t="s">
        <v>1213</v>
      </c>
      <c r="B151" s="244">
        <v>203010302</v>
      </c>
      <c r="C151" s="243" t="s">
        <v>639</v>
      </c>
      <c r="D151" s="243">
        <v>14</v>
      </c>
      <c r="E151" s="243" t="s">
        <v>990</v>
      </c>
      <c r="F151" s="243">
        <v>24</v>
      </c>
      <c r="G151" s="245">
        <v>41261</v>
      </c>
      <c r="H151" s="245">
        <v>41261</v>
      </c>
      <c r="I151" s="243" t="s">
        <v>993</v>
      </c>
    </row>
    <row r="152" spans="1:9" hidden="1" x14ac:dyDescent="0.25">
      <c r="A152" s="243" t="s">
        <v>1214</v>
      </c>
      <c r="B152" s="244">
        <v>203010302</v>
      </c>
      <c r="C152" s="243" t="s">
        <v>639</v>
      </c>
      <c r="D152" s="243">
        <v>24</v>
      </c>
      <c r="E152" s="243" t="s">
        <v>990</v>
      </c>
      <c r="F152" s="243">
        <v>24</v>
      </c>
      <c r="G152" s="245">
        <v>41261</v>
      </c>
      <c r="H152" s="245">
        <v>41261</v>
      </c>
      <c r="I152" s="243" t="s">
        <v>993</v>
      </c>
    </row>
    <row r="153" spans="1:9" hidden="1" x14ac:dyDescent="0.25">
      <c r="A153" s="243" t="s">
        <v>1215</v>
      </c>
      <c r="B153" s="244">
        <v>203010201</v>
      </c>
      <c r="C153" s="243" t="s">
        <v>631</v>
      </c>
      <c r="D153" s="243">
        <v>55</v>
      </c>
      <c r="E153" s="243" t="s">
        <v>990</v>
      </c>
      <c r="F153" s="243">
        <v>55</v>
      </c>
      <c r="G153" s="245">
        <v>41326</v>
      </c>
      <c r="H153" s="245">
        <v>41326</v>
      </c>
      <c r="I153" s="243" t="s">
        <v>993</v>
      </c>
    </row>
    <row r="154" spans="1:9" hidden="1" x14ac:dyDescent="0.25">
      <c r="A154" s="243" t="s">
        <v>1216</v>
      </c>
      <c r="B154" s="244">
        <v>203010201</v>
      </c>
      <c r="C154" s="243" t="s">
        <v>631</v>
      </c>
      <c r="D154" s="243">
        <v>55</v>
      </c>
      <c r="E154" s="243" t="s">
        <v>990</v>
      </c>
      <c r="F154" s="243">
        <v>55</v>
      </c>
      <c r="G154" s="245">
        <v>41326</v>
      </c>
      <c r="H154" s="245">
        <v>41326</v>
      </c>
      <c r="I154" s="243" t="s">
        <v>993</v>
      </c>
    </row>
    <row r="155" spans="1:9" hidden="1" x14ac:dyDescent="0.25">
      <c r="A155" s="243" t="s">
        <v>1217</v>
      </c>
      <c r="B155" s="244">
        <v>203010201</v>
      </c>
      <c r="C155" s="243" t="s">
        <v>631</v>
      </c>
      <c r="D155" s="243">
        <v>55</v>
      </c>
      <c r="E155" s="243" t="s">
        <v>990</v>
      </c>
      <c r="F155" s="243">
        <v>55</v>
      </c>
      <c r="G155" s="245">
        <v>41326</v>
      </c>
      <c r="H155" s="245">
        <v>41326</v>
      </c>
      <c r="I155" s="243" t="s">
        <v>993</v>
      </c>
    </row>
    <row r="156" spans="1:9" hidden="1" x14ac:dyDescent="0.25">
      <c r="A156" s="243" t="s">
        <v>1218</v>
      </c>
      <c r="B156" s="244">
        <v>203010201</v>
      </c>
      <c r="C156" s="243" t="s">
        <v>631</v>
      </c>
      <c r="D156" s="243">
        <v>55</v>
      </c>
      <c r="E156" s="243" t="s">
        <v>990</v>
      </c>
      <c r="F156" s="243">
        <v>55</v>
      </c>
      <c r="G156" s="245">
        <v>41326</v>
      </c>
      <c r="H156" s="245">
        <v>41326</v>
      </c>
      <c r="I156" s="243" t="s">
        <v>993</v>
      </c>
    </row>
    <row r="157" spans="1:9" hidden="1" x14ac:dyDescent="0.25">
      <c r="A157" s="243" t="s">
        <v>1219</v>
      </c>
      <c r="B157" s="244">
        <v>203050201</v>
      </c>
      <c r="C157" s="243" t="s">
        <v>1220</v>
      </c>
      <c r="D157" s="243">
        <v>16</v>
      </c>
      <c r="E157" s="243" t="s">
        <v>990</v>
      </c>
      <c r="F157" s="243">
        <v>50</v>
      </c>
      <c r="G157" s="245">
        <v>41296</v>
      </c>
      <c r="H157" s="245">
        <v>41296</v>
      </c>
      <c r="I157" s="243" t="s">
        <v>993</v>
      </c>
    </row>
    <row r="158" spans="1:9" hidden="1" x14ac:dyDescent="0.25">
      <c r="A158" s="243" t="s">
        <v>1221</v>
      </c>
      <c r="B158" s="244">
        <v>203050201</v>
      </c>
      <c r="C158" s="243" t="s">
        <v>1220</v>
      </c>
      <c r="D158" s="243">
        <v>50</v>
      </c>
      <c r="E158" s="243" t="s">
        <v>990</v>
      </c>
      <c r="F158" s="243">
        <v>50</v>
      </c>
      <c r="G158" s="245">
        <v>41296</v>
      </c>
      <c r="H158" s="245">
        <v>41296</v>
      </c>
      <c r="I158" s="243" t="s">
        <v>993</v>
      </c>
    </row>
    <row r="159" spans="1:9" hidden="1" x14ac:dyDescent="0.25">
      <c r="A159" s="243" t="s">
        <v>1222</v>
      </c>
      <c r="B159" s="244">
        <v>203020305</v>
      </c>
      <c r="C159" s="243" t="s">
        <v>1110</v>
      </c>
      <c r="D159" s="243">
        <v>2</v>
      </c>
      <c r="E159" s="243" t="s">
        <v>990</v>
      </c>
      <c r="F159" s="243">
        <v>4</v>
      </c>
      <c r="G159" s="245">
        <v>41320</v>
      </c>
      <c r="H159" s="245">
        <v>41320</v>
      </c>
      <c r="I159" s="243" t="s">
        <v>993</v>
      </c>
    </row>
    <row r="160" spans="1:9" hidden="1" x14ac:dyDescent="0.25">
      <c r="A160" s="243" t="s">
        <v>1223</v>
      </c>
      <c r="B160" s="244" t="s">
        <v>419</v>
      </c>
      <c r="C160" s="243" t="s">
        <v>1056</v>
      </c>
      <c r="D160" s="243">
        <v>24</v>
      </c>
      <c r="E160" s="243" t="s">
        <v>990</v>
      </c>
      <c r="F160" s="243">
        <v>36</v>
      </c>
      <c r="G160" s="243" t="s">
        <v>1224</v>
      </c>
      <c r="H160" s="245">
        <v>41325</v>
      </c>
      <c r="I160" s="243" t="s">
        <v>993</v>
      </c>
    </row>
    <row r="161" spans="1:9" hidden="1" x14ac:dyDescent="0.25">
      <c r="A161" s="243" t="s">
        <v>1225</v>
      </c>
      <c r="B161" s="244" t="s">
        <v>419</v>
      </c>
      <c r="C161" s="243" t="s">
        <v>1056</v>
      </c>
      <c r="D161" s="243">
        <v>24</v>
      </c>
      <c r="E161" s="243" t="s">
        <v>990</v>
      </c>
      <c r="F161" s="243">
        <v>36</v>
      </c>
      <c r="G161" s="243" t="s">
        <v>1226</v>
      </c>
      <c r="H161" s="245">
        <v>41325</v>
      </c>
      <c r="I161" s="243" t="s">
        <v>993</v>
      </c>
    </row>
    <row r="162" spans="1:9" hidden="1" x14ac:dyDescent="0.25">
      <c r="A162" s="243" t="s">
        <v>1227</v>
      </c>
      <c r="B162" s="244" t="s">
        <v>419</v>
      </c>
      <c r="C162" s="243" t="s">
        <v>1056</v>
      </c>
      <c r="D162" s="243">
        <v>5</v>
      </c>
      <c r="E162" s="243" t="s">
        <v>990</v>
      </c>
      <c r="F162" s="243">
        <v>36</v>
      </c>
      <c r="G162" s="243" t="s">
        <v>1226</v>
      </c>
      <c r="H162" s="245">
        <v>41301</v>
      </c>
      <c r="I162" s="243" t="s">
        <v>993</v>
      </c>
    </row>
    <row r="163" spans="1:9" hidden="1" x14ac:dyDescent="0.25">
      <c r="A163" s="243" t="s">
        <v>1228</v>
      </c>
      <c r="B163" s="244" t="s">
        <v>419</v>
      </c>
      <c r="C163" s="243" t="s">
        <v>1056</v>
      </c>
      <c r="D163" s="243">
        <v>24</v>
      </c>
      <c r="E163" s="243" t="s">
        <v>990</v>
      </c>
      <c r="F163" s="243">
        <v>36</v>
      </c>
      <c r="G163" s="243" t="s">
        <v>1229</v>
      </c>
      <c r="H163" s="245">
        <v>41301</v>
      </c>
      <c r="I163" s="243" t="s">
        <v>993</v>
      </c>
    </row>
    <row r="164" spans="1:9" hidden="1" x14ac:dyDescent="0.25">
      <c r="A164" s="243" t="s">
        <v>1230</v>
      </c>
      <c r="B164" s="244">
        <v>203010302</v>
      </c>
      <c r="C164" s="243" t="s">
        <v>639</v>
      </c>
      <c r="D164" s="243">
        <v>24</v>
      </c>
      <c r="E164" s="243" t="s">
        <v>990</v>
      </c>
      <c r="F164" s="243">
        <v>24</v>
      </c>
      <c r="G164" s="245">
        <v>41261</v>
      </c>
      <c r="H164" s="245">
        <v>41261</v>
      </c>
      <c r="I164" s="243" t="s">
        <v>993</v>
      </c>
    </row>
    <row r="165" spans="1:9" hidden="1" x14ac:dyDescent="0.25">
      <c r="A165" s="243" t="s">
        <v>1231</v>
      </c>
      <c r="B165" s="244">
        <v>203010302</v>
      </c>
      <c r="C165" s="243" t="s">
        <v>639</v>
      </c>
      <c r="D165" s="243">
        <v>24</v>
      </c>
      <c r="E165" s="243" t="s">
        <v>990</v>
      </c>
      <c r="F165" s="243">
        <v>24</v>
      </c>
      <c r="G165" s="245">
        <v>41261</v>
      </c>
      <c r="H165" s="245">
        <v>41261</v>
      </c>
      <c r="I165" s="243" t="s">
        <v>993</v>
      </c>
    </row>
    <row r="166" spans="1:9" hidden="1" x14ac:dyDescent="0.25">
      <c r="A166" s="243" t="s">
        <v>1232</v>
      </c>
      <c r="B166" s="244" t="s">
        <v>94</v>
      </c>
      <c r="C166" s="243" t="s">
        <v>1147</v>
      </c>
      <c r="D166" s="243">
        <v>50</v>
      </c>
      <c r="E166" s="243" t="s">
        <v>990</v>
      </c>
      <c r="F166" s="243">
        <v>104</v>
      </c>
      <c r="G166" s="245">
        <v>41051</v>
      </c>
      <c r="H166" s="245">
        <v>41051</v>
      </c>
      <c r="I166" s="243" t="s">
        <v>993</v>
      </c>
    </row>
    <row r="167" spans="1:9" hidden="1" x14ac:dyDescent="0.25">
      <c r="A167" s="243" t="s">
        <v>1233</v>
      </c>
      <c r="B167" s="244" t="s">
        <v>88</v>
      </c>
      <c r="C167" s="243" t="s">
        <v>1234</v>
      </c>
      <c r="D167" s="243">
        <v>14</v>
      </c>
      <c r="E167" s="243" t="s">
        <v>990</v>
      </c>
      <c r="F167" s="243">
        <v>40</v>
      </c>
      <c r="G167" s="245">
        <v>40637</v>
      </c>
      <c r="H167" s="245">
        <v>40896</v>
      </c>
      <c r="I167" s="243" t="s">
        <v>993</v>
      </c>
    </row>
    <row r="168" spans="1:9" hidden="1" x14ac:dyDescent="0.25">
      <c r="A168" s="243" t="s">
        <v>1235</v>
      </c>
      <c r="B168" s="244">
        <v>203010401</v>
      </c>
      <c r="C168" s="243" t="s">
        <v>1050</v>
      </c>
      <c r="D168" s="243">
        <v>55</v>
      </c>
      <c r="E168" s="243" t="s">
        <v>990</v>
      </c>
      <c r="F168" s="243">
        <v>50</v>
      </c>
      <c r="G168" s="245">
        <v>41325</v>
      </c>
      <c r="H168" s="245">
        <v>41325</v>
      </c>
      <c r="I168" s="243" t="s">
        <v>993</v>
      </c>
    </row>
    <row r="169" spans="1:9" hidden="1" x14ac:dyDescent="0.25">
      <c r="A169" s="243" t="s">
        <v>1236</v>
      </c>
      <c r="B169" s="244">
        <v>203010401</v>
      </c>
      <c r="C169" s="243" t="s">
        <v>1050</v>
      </c>
      <c r="D169" s="243">
        <v>55</v>
      </c>
      <c r="E169" s="243" t="s">
        <v>990</v>
      </c>
      <c r="F169" s="243">
        <v>50</v>
      </c>
      <c r="G169" s="245">
        <v>41325</v>
      </c>
      <c r="H169" s="245">
        <v>41325</v>
      </c>
      <c r="I169" s="243" t="s">
        <v>993</v>
      </c>
    </row>
    <row r="170" spans="1:9" hidden="1" x14ac:dyDescent="0.25">
      <c r="A170" s="243" t="s">
        <v>1237</v>
      </c>
      <c r="B170" s="244">
        <v>203060305</v>
      </c>
      <c r="C170" s="243" t="s">
        <v>1203</v>
      </c>
      <c r="D170" s="243">
        <v>2</v>
      </c>
      <c r="E170" s="243" t="s">
        <v>990</v>
      </c>
      <c r="F170" s="243">
        <v>4</v>
      </c>
      <c r="G170" s="245">
        <v>41351</v>
      </c>
      <c r="H170" s="245">
        <v>41351</v>
      </c>
      <c r="I170" s="243" t="s">
        <v>993</v>
      </c>
    </row>
    <row r="171" spans="1:9" hidden="1" x14ac:dyDescent="0.25">
      <c r="A171" s="243" t="s">
        <v>1237</v>
      </c>
      <c r="B171" s="244">
        <v>203060405</v>
      </c>
      <c r="C171" s="243" t="s">
        <v>481</v>
      </c>
      <c r="D171" s="243">
        <v>4</v>
      </c>
      <c r="E171" s="243" t="s">
        <v>990</v>
      </c>
      <c r="F171" s="243">
        <v>4</v>
      </c>
      <c r="G171" s="245">
        <v>41351</v>
      </c>
      <c r="H171" s="245">
        <v>41351</v>
      </c>
      <c r="I171" s="243" t="s">
        <v>993</v>
      </c>
    </row>
    <row r="172" spans="1:9" hidden="1" x14ac:dyDescent="0.25">
      <c r="A172" s="243" t="s">
        <v>1238</v>
      </c>
      <c r="B172" s="244">
        <v>203060405</v>
      </c>
      <c r="C172" s="243" t="s">
        <v>481</v>
      </c>
      <c r="D172" s="243">
        <v>4</v>
      </c>
      <c r="E172" s="243" t="s">
        <v>990</v>
      </c>
      <c r="F172" s="243">
        <v>4</v>
      </c>
      <c r="G172" s="245">
        <v>41351</v>
      </c>
      <c r="H172" s="245">
        <v>41351</v>
      </c>
      <c r="I172" s="243" t="s">
        <v>993</v>
      </c>
    </row>
    <row r="173" spans="1:9" hidden="1" x14ac:dyDescent="0.25">
      <c r="A173" s="243" t="s">
        <v>1239</v>
      </c>
      <c r="B173" s="244">
        <v>203060405</v>
      </c>
      <c r="C173" s="243" t="s">
        <v>481</v>
      </c>
      <c r="D173" s="243">
        <v>2</v>
      </c>
      <c r="E173" s="243" t="s">
        <v>990</v>
      </c>
      <c r="F173" s="243">
        <v>4</v>
      </c>
      <c r="G173" s="245">
        <v>41351</v>
      </c>
      <c r="H173" s="245">
        <v>41351</v>
      </c>
      <c r="I173" s="243" t="s">
        <v>993</v>
      </c>
    </row>
    <row r="174" spans="1:9" hidden="1" x14ac:dyDescent="0.25">
      <c r="A174" s="243" t="s">
        <v>1240</v>
      </c>
      <c r="B174" s="244">
        <v>203060204</v>
      </c>
      <c r="C174" s="243" t="s">
        <v>1241</v>
      </c>
      <c r="D174" s="243">
        <v>19</v>
      </c>
      <c r="E174" s="243" t="s">
        <v>990</v>
      </c>
      <c r="F174" s="243">
        <v>24</v>
      </c>
      <c r="G174" s="245">
        <v>41326</v>
      </c>
      <c r="H174" s="245">
        <v>41326</v>
      </c>
      <c r="I174" s="243" t="s">
        <v>993</v>
      </c>
    </row>
    <row r="175" spans="1:9" hidden="1" x14ac:dyDescent="0.25">
      <c r="A175" s="243" t="s">
        <v>1242</v>
      </c>
      <c r="B175" s="244">
        <v>161520</v>
      </c>
      <c r="C175" s="243" t="s">
        <v>1243</v>
      </c>
      <c r="D175" s="243">
        <v>6</v>
      </c>
      <c r="E175" s="243" t="s">
        <v>990</v>
      </c>
      <c r="F175" s="243">
        <v>9</v>
      </c>
      <c r="G175" s="243" t="s">
        <v>1244</v>
      </c>
      <c r="H175" s="245">
        <v>40746</v>
      </c>
      <c r="I175" s="243" t="s">
        <v>993</v>
      </c>
    </row>
    <row r="176" spans="1:9" hidden="1" x14ac:dyDescent="0.25">
      <c r="A176" s="243" t="s">
        <v>1245</v>
      </c>
      <c r="B176" s="244" t="s">
        <v>622</v>
      </c>
      <c r="C176" s="243" t="s">
        <v>1197</v>
      </c>
      <c r="D176" s="243">
        <v>6</v>
      </c>
      <c r="E176" s="243" t="s">
        <v>990</v>
      </c>
      <c r="F176" s="243">
        <v>40</v>
      </c>
      <c r="G176" s="243">
        <v>814840</v>
      </c>
      <c r="H176" s="245">
        <v>41303</v>
      </c>
      <c r="I176" s="243" t="s">
        <v>993</v>
      </c>
    </row>
    <row r="177" spans="1:9" hidden="1" x14ac:dyDescent="0.25">
      <c r="A177" s="243" t="s">
        <v>1246</v>
      </c>
      <c r="B177" s="244" t="s">
        <v>622</v>
      </c>
      <c r="C177" s="243" t="s">
        <v>1197</v>
      </c>
      <c r="D177" s="243">
        <v>15</v>
      </c>
      <c r="E177" s="243" t="s">
        <v>990</v>
      </c>
      <c r="F177" s="243">
        <v>40</v>
      </c>
      <c r="G177" s="245">
        <v>40631</v>
      </c>
      <c r="H177" s="245">
        <v>41181</v>
      </c>
      <c r="I177" s="243" t="s">
        <v>993</v>
      </c>
    </row>
    <row r="178" spans="1:9" hidden="1" x14ac:dyDescent="0.25">
      <c r="A178" s="243" t="s">
        <v>1247</v>
      </c>
      <c r="B178" s="244">
        <v>203020104</v>
      </c>
      <c r="C178" s="243" t="s">
        <v>1248</v>
      </c>
      <c r="D178" s="243">
        <v>24</v>
      </c>
      <c r="E178" s="243" t="s">
        <v>990</v>
      </c>
      <c r="F178" s="243">
        <v>24</v>
      </c>
      <c r="G178" s="243">
        <v>1</v>
      </c>
      <c r="H178" s="245">
        <v>41313</v>
      </c>
      <c r="I178" s="243" t="s">
        <v>993</v>
      </c>
    </row>
    <row r="179" spans="1:9" hidden="1" x14ac:dyDescent="0.25">
      <c r="A179" s="243" t="s">
        <v>1249</v>
      </c>
      <c r="B179" s="244">
        <v>203020104</v>
      </c>
      <c r="C179" s="243" t="s">
        <v>1248</v>
      </c>
      <c r="D179" s="243">
        <v>24</v>
      </c>
      <c r="E179" s="243" t="s">
        <v>990</v>
      </c>
      <c r="F179" s="243">
        <v>24</v>
      </c>
      <c r="G179" s="243">
        <v>1</v>
      </c>
      <c r="H179" s="245">
        <v>41313</v>
      </c>
      <c r="I179" s="243" t="s">
        <v>993</v>
      </c>
    </row>
    <row r="180" spans="1:9" hidden="1" x14ac:dyDescent="0.25">
      <c r="A180" s="243" t="s">
        <v>1250</v>
      </c>
      <c r="B180" s="244">
        <v>203010301</v>
      </c>
      <c r="C180" s="243" t="s">
        <v>638</v>
      </c>
      <c r="D180" s="243">
        <v>52</v>
      </c>
      <c r="E180" s="243" t="s">
        <v>990</v>
      </c>
      <c r="F180" s="243">
        <v>55</v>
      </c>
      <c r="G180" s="245">
        <v>41261</v>
      </c>
      <c r="H180" s="245">
        <v>41261</v>
      </c>
      <c r="I180" s="243" t="s">
        <v>993</v>
      </c>
    </row>
    <row r="181" spans="1:9" hidden="1" x14ac:dyDescent="0.25">
      <c r="A181" s="243" t="s">
        <v>1251</v>
      </c>
      <c r="B181" s="244" t="s">
        <v>24</v>
      </c>
      <c r="C181" s="243" t="s">
        <v>1083</v>
      </c>
      <c r="D181" s="243">
        <v>44</v>
      </c>
      <c r="E181" s="243" t="s">
        <v>990</v>
      </c>
      <c r="F181" s="243">
        <v>104</v>
      </c>
      <c r="G181" s="243" t="s">
        <v>1080</v>
      </c>
      <c r="H181" s="245">
        <v>41216</v>
      </c>
      <c r="I181" s="243" t="s">
        <v>993</v>
      </c>
    </row>
    <row r="182" spans="1:9" hidden="1" x14ac:dyDescent="0.25">
      <c r="A182" s="243" t="s">
        <v>1252</v>
      </c>
      <c r="B182" s="244" t="s">
        <v>24</v>
      </c>
      <c r="C182" s="243" t="s">
        <v>1083</v>
      </c>
      <c r="D182" s="243">
        <v>50</v>
      </c>
      <c r="E182" s="243" t="s">
        <v>990</v>
      </c>
      <c r="F182" s="243">
        <v>104</v>
      </c>
      <c r="G182" s="243" t="s">
        <v>1080</v>
      </c>
      <c r="H182" s="245">
        <v>41269</v>
      </c>
      <c r="I182" s="243" t="s">
        <v>993</v>
      </c>
    </row>
    <row r="183" spans="1:9" hidden="1" x14ac:dyDescent="0.25">
      <c r="A183" s="243" t="s">
        <v>1253</v>
      </c>
      <c r="B183" s="244" t="s">
        <v>425</v>
      </c>
      <c r="C183" s="243" t="s">
        <v>1254</v>
      </c>
      <c r="D183" s="243">
        <v>4</v>
      </c>
      <c r="E183" s="243" t="s">
        <v>990</v>
      </c>
      <c r="F183" s="243">
        <v>4</v>
      </c>
      <c r="G183" s="243" t="s">
        <v>1224</v>
      </c>
      <c r="H183" s="245">
        <v>41345</v>
      </c>
      <c r="I183" s="243" t="s">
        <v>993</v>
      </c>
    </row>
    <row r="184" spans="1:9" hidden="1" x14ac:dyDescent="0.25">
      <c r="A184" s="243" t="s">
        <v>1255</v>
      </c>
      <c r="B184" s="244" t="s">
        <v>538</v>
      </c>
      <c r="C184" s="243" t="s">
        <v>1038</v>
      </c>
      <c r="D184" s="243">
        <v>2</v>
      </c>
      <c r="E184" s="243" t="s">
        <v>990</v>
      </c>
      <c r="F184" s="243">
        <v>4</v>
      </c>
      <c r="G184" s="243" t="s">
        <v>1039</v>
      </c>
      <c r="H184" s="245">
        <v>41345</v>
      </c>
      <c r="I184" s="243" t="s">
        <v>993</v>
      </c>
    </row>
    <row r="185" spans="1:9" hidden="1" x14ac:dyDescent="0.25">
      <c r="A185" s="243" t="s">
        <v>1256</v>
      </c>
      <c r="B185" s="244" t="s">
        <v>425</v>
      </c>
      <c r="C185" s="243" t="s">
        <v>1254</v>
      </c>
      <c r="D185" s="243">
        <v>4</v>
      </c>
      <c r="E185" s="243" t="s">
        <v>990</v>
      </c>
      <c r="F185" s="243">
        <v>4</v>
      </c>
      <c r="G185" s="243" t="s">
        <v>1224</v>
      </c>
      <c r="H185" s="245">
        <v>41345</v>
      </c>
      <c r="I185" s="243" t="s">
        <v>993</v>
      </c>
    </row>
    <row r="186" spans="1:9" hidden="1" x14ac:dyDescent="0.25">
      <c r="A186" s="243" t="s">
        <v>1257</v>
      </c>
      <c r="B186" s="244" t="s">
        <v>1011</v>
      </c>
      <c r="C186" s="243" t="s">
        <v>1012</v>
      </c>
      <c r="D186" s="243">
        <v>40</v>
      </c>
      <c r="E186" s="243" t="s">
        <v>990</v>
      </c>
      <c r="F186" s="243">
        <v>32</v>
      </c>
      <c r="G186" s="245">
        <v>41451</v>
      </c>
      <c r="H186" s="245">
        <v>41451</v>
      </c>
      <c r="I186" s="243" t="s">
        <v>993</v>
      </c>
    </row>
    <row r="187" spans="1:9" hidden="1" x14ac:dyDescent="0.25">
      <c r="A187" s="243" t="s">
        <v>1258</v>
      </c>
      <c r="B187" s="244" t="s">
        <v>1011</v>
      </c>
      <c r="C187" s="243" t="s">
        <v>1012</v>
      </c>
      <c r="D187" s="243">
        <v>32</v>
      </c>
      <c r="E187" s="243" t="s">
        <v>990</v>
      </c>
      <c r="F187" s="243">
        <v>32</v>
      </c>
      <c r="G187" s="243" t="s">
        <v>1014</v>
      </c>
      <c r="H187" s="245">
        <v>41614</v>
      </c>
      <c r="I187" s="243" t="s">
        <v>993</v>
      </c>
    </row>
    <row r="188" spans="1:9" hidden="1" x14ac:dyDescent="0.25">
      <c r="A188" s="243" t="s">
        <v>1259</v>
      </c>
      <c r="B188" s="244">
        <v>161254</v>
      </c>
      <c r="C188" s="243" t="s">
        <v>1206</v>
      </c>
      <c r="D188" s="243">
        <v>32</v>
      </c>
      <c r="E188" s="243" t="s">
        <v>990</v>
      </c>
      <c r="F188" s="243">
        <v>32</v>
      </c>
      <c r="G188" s="243" t="s">
        <v>1260</v>
      </c>
      <c r="H188" s="245">
        <v>40957</v>
      </c>
      <c r="I188" s="243" t="s">
        <v>993</v>
      </c>
    </row>
    <row r="189" spans="1:9" hidden="1" x14ac:dyDescent="0.25">
      <c r="A189" s="243" t="s">
        <v>1261</v>
      </c>
      <c r="B189" s="244">
        <v>161254</v>
      </c>
      <c r="C189" s="243" t="s">
        <v>1206</v>
      </c>
      <c r="D189" s="243">
        <v>32</v>
      </c>
      <c r="E189" s="243" t="s">
        <v>990</v>
      </c>
      <c r="F189" s="243">
        <v>32</v>
      </c>
      <c r="G189" s="243" t="s">
        <v>1260</v>
      </c>
      <c r="H189" s="245">
        <v>40957</v>
      </c>
      <c r="I189" s="243" t="s">
        <v>993</v>
      </c>
    </row>
    <row r="190" spans="1:9" hidden="1" x14ac:dyDescent="0.25">
      <c r="A190" s="243" t="s">
        <v>1262</v>
      </c>
      <c r="B190" s="244">
        <v>203020104</v>
      </c>
      <c r="C190" s="243" t="s">
        <v>1248</v>
      </c>
      <c r="D190" s="243">
        <v>7</v>
      </c>
      <c r="E190" s="243" t="s">
        <v>990</v>
      </c>
      <c r="F190" s="243">
        <v>24</v>
      </c>
      <c r="G190" s="243">
        <v>1</v>
      </c>
      <c r="H190" s="245">
        <v>41313</v>
      </c>
      <c r="I190" s="243" t="s">
        <v>993</v>
      </c>
    </row>
    <row r="191" spans="1:9" hidden="1" x14ac:dyDescent="0.25">
      <c r="A191" s="243" t="s">
        <v>1263</v>
      </c>
      <c r="B191" s="244">
        <v>203020104</v>
      </c>
      <c r="C191" s="243" t="s">
        <v>1248</v>
      </c>
      <c r="D191" s="243">
        <v>24</v>
      </c>
      <c r="E191" s="243" t="s">
        <v>990</v>
      </c>
      <c r="F191" s="243">
        <v>24</v>
      </c>
      <c r="G191" s="243">
        <v>1</v>
      </c>
      <c r="H191" s="245">
        <v>41313</v>
      </c>
      <c r="I191" s="243" t="s">
        <v>993</v>
      </c>
    </row>
    <row r="192" spans="1:9" hidden="1" x14ac:dyDescent="0.25">
      <c r="A192" s="243" t="s">
        <v>1264</v>
      </c>
      <c r="B192" s="244">
        <v>203020104</v>
      </c>
      <c r="C192" s="243" t="s">
        <v>1248</v>
      </c>
      <c r="D192" s="243">
        <v>24</v>
      </c>
      <c r="E192" s="243" t="s">
        <v>990</v>
      </c>
      <c r="F192" s="243">
        <v>24</v>
      </c>
      <c r="G192" s="243">
        <v>1</v>
      </c>
      <c r="H192" s="245">
        <v>41313</v>
      </c>
      <c r="I192" s="243" t="s">
        <v>993</v>
      </c>
    </row>
    <row r="193" spans="1:9" hidden="1" x14ac:dyDescent="0.25">
      <c r="A193" s="243" t="s">
        <v>1265</v>
      </c>
      <c r="B193" s="244">
        <v>203020104</v>
      </c>
      <c r="C193" s="243" t="s">
        <v>1248</v>
      </c>
      <c r="D193" s="243">
        <v>24</v>
      </c>
      <c r="E193" s="243" t="s">
        <v>990</v>
      </c>
      <c r="F193" s="243">
        <v>24</v>
      </c>
      <c r="G193" s="243">
        <v>1</v>
      </c>
      <c r="H193" s="245">
        <v>41313</v>
      </c>
      <c r="I193" s="243" t="s">
        <v>993</v>
      </c>
    </row>
    <row r="194" spans="1:9" hidden="1" x14ac:dyDescent="0.25">
      <c r="A194" s="243" t="s">
        <v>1266</v>
      </c>
      <c r="B194" s="244" t="s">
        <v>547</v>
      </c>
      <c r="C194" s="243" t="s">
        <v>1096</v>
      </c>
      <c r="D194" s="243">
        <v>10</v>
      </c>
      <c r="E194" s="243" t="s">
        <v>990</v>
      </c>
      <c r="F194" s="243">
        <v>50</v>
      </c>
      <c r="G194" s="243" t="s">
        <v>1039</v>
      </c>
      <c r="H194" s="245">
        <v>41345</v>
      </c>
      <c r="I194" s="243" t="s">
        <v>993</v>
      </c>
    </row>
    <row r="195" spans="1:9" hidden="1" x14ac:dyDescent="0.25">
      <c r="A195" s="243" t="s">
        <v>1267</v>
      </c>
      <c r="B195" s="244" t="s">
        <v>438</v>
      </c>
      <c r="C195" s="243" t="s">
        <v>1268</v>
      </c>
      <c r="D195" s="243">
        <v>20</v>
      </c>
      <c r="E195" s="243" t="s">
        <v>990</v>
      </c>
      <c r="F195" s="243">
        <v>50</v>
      </c>
      <c r="G195" s="243" t="s">
        <v>1224</v>
      </c>
      <c r="H195" s="245">
        <v>41345</v>
      </c>
      <c r="I195" s="243" t="s">
        <v>993</v>
      </c>
    </row>
    <row r="196" spans="1:9" hidden="1" x14ac:dyDescent="0.25">
      <c r="A196" s="243" t="s">
        <v>1269</v>
      </c>
      <c r="B196" s="244" t="s">
        <v>589</v>
      </c>
      <c r="C196" s="243" t="s">
        <v>1076</v>
      </c>
      <c r="D196" s="243">
        <v>10</v>
      </c>
      <c r="E196" s="243" t="s">
        <v>990</v>
      </c>
      <c r="F196" s="243">
        <v>50</v>
      </c>
      <c r="G196" s="243" t="s">
        <v>1077</v>
      </c>
      <c r="H196" s="245">
        <v>41345</v>
      </c>
      <c r="I196" s="243" t="s">
        <v>993</v>
      </c>
    </row>
    <row r="197" spans="1:9" hidden="1" x14ac:dyDescent="0.25">
      <c r="A197" s="243" t="s">
        <v>1270</v>
      </c>
      <c r="B197" s="244">
        <v>203020105</v>
      </c>
      <c r="C197" s="243" t="s">
        <v>1271</v>
      </c>
      <c r="D197" s="243">
        <v>4</v>
      </c>
      <c r="E197" s="243" t="s">
        <v>990</v>
      </c>
      <c r="F197" s="243">
        <v>4</v>
      </c>
      <c r="G197" s="245">
        <v>41228</v>
      </c>
      <c r="H197" s="245">
        <v>41228</v>
      </c>
      <c r="I197" s="243" t="s">
        <v>993</v>
      </c>
    </row>
    <row r="198" spans="1:9" hidden="1" x14ac:dyDescent="0.25">
      <c r="A198" s="243" t="s">
        <v>1272</v>
      </c>
      <c r="B198" s="244">
        <v>191335</v>
      </c>
      <c r="C198" s="243" t="s">
        <v>363</v>
      </c>
      <c r="D198" s="243">
        <v>2</v>
      </c>
      <c r="E198" s="243" t="s">
        <v>990</v>
      </c>
      <c r="F198" s="243">
        <v>4</v>
      </c>
      <c r="G198" s="243">
        <v>358</v>
      </c>
      <c r="H198" s="245">
        <v>40596</v>
      </c>
      <c r="I198" s="243" t="s">
        <v>993</v>
      </c>
    </row>
    <row r="199" spans="1:9" hidden="1" x14ac:dyDescent="0.25">
      <c r="A199" s="243" t="s">
        <v>1273</v>
      </c>
      <c r="B199" s="244">
        <v>203020105</v>
      </c>
      <c r="C199" s="243" t="s">
        <v>1271</v>
      </c>
      <c r="D199" s="243">
        <v>4</v>
      </c>
      <c r="E199" s="243" t="s">
        <v>990</v>
      </c>
      <c r="F199" s="243">
        <v>4</v>
      </c>
      <c r="G199" s="245">
        <v>41228</v>
      </c>
      <c r="H199" s="245">
        <v>41228</v>
      </c>
      <c r="I199" s="243" t="s">
        <v>993</v>
      </c>
    </row>
    <row r="200" spans="1:9" hidden="1" x14ac:dyDescent="0.25">
      <c r="A200" s="243" t="s">
        <v>1274</v>
      </c>
      <c r="B200" s="244">
        <v>203020105</v>
      </c>
      <c r="C200" s="243" t="s">
        <v>1271</v>
      </c>
      <c r="D200" s="243">
        <v>4</v>
      </c>
      <c r="E200" s="243" t="s">
        <v>990</v>
      </c>
      <c r="F200" s="243">
        <v>4</v>
      </c>
      <c r="G200" s="245">
        <v>41228</v>
      </c>
      <c r="H200" s="245">
        <v>41228</v>
      </c>
      <c r="I200" s="243" t="s">
        <v>993</v>
      </c>
    </row>
    <row r="201" spans="1:9" hidden="1" x14ac:dyDescent="0.25">
      <c r="A201" s="243" t="s">
        <v>1275</v>
      </c>
      <c r="B201" s="244" t="s">
        <v>506</v>
      </c>
      <c r="C201" s="243" t="s">
        <v>1276</v>
      </c>
      <c r="D201" s="243">
        <v>16</v>
      </c>
      <c r="E201" s="243" t="s">
        <v>990</v>
      </c>
      <c r="F201" s="243">
        <v>120</v>
      </c>
      <c r="G201" s="245">
        <v>41355</v>
      </c>
      <c r="H201" s="245">
        <v>41355</v>
      </c>
      <c r="I201" s="243" t="s">
        <v>993</v>
      </c>
    </row>
    <row r="202" spans="1:9" hidden="1" x14ac:dyDescent="0.25">
      <c r="A202" s="243" t="s">
        <v>1277</v>
      </c>
      <c r="B202" s="244">
        <v>121102</v>
      </c>
      <c r="C202" s="243" t="s">
        <v>1184</v>
      </c>
      <c r="D202" s="243">
        <v>50</v>
      </c>
      <c r="E202" s="243" t="s">
        <v>990</v>
      </c>
      <c r="F202" s="243">
        <v>104</v>
      </c>
      <c r="G202" s="245">
        <v>40952</v>
      </c>
      <c r="H202" s="245">
        <v>40952</v>
      </c>
      <c r="I202" s="243" t="s">
        <v>993</v>
      </c>
    </row>
    <row r="203" spans="1:9" hidden="1" x14ac:dyDescent="0.25">
      <c r="A203" s="243" t="s">
        <v>1278</v>
      </c>
      <c r="B203" s="244">
        <v>203030101</v>
      </c>
      <c r="C203" s="243" t="s">
        <v>1279</v>
      </c>
      <c r="D203" s="243">
        <v>34</v>
      </c>
      <c r="E203" s="243" t="s">
        <v>990</v>
      </c>
      <c r="F203" s="243">
        <v>50</v>
      </c>
      <c r="G203" s="245">
        <v>41271</v>
      </c>
      <c r="H203" s="245">
        <v>41271</v>
      </c>
      <c r="I203" s="243" t="s">
        <v>993</v>
      </c>
    </row>
    <row r="204" spans="1:9" hidden="1" x14ac:dyDescent="0.25">
      <c r="A204" s="243" t="s">
        <v>1280</v>
      </c>
      <c r="B204" s="244">
        <v>203030101</v>
      </c>
      <c r="C204" s="243" t="s">
        <v>1279</v>
      </c>
      <c r="D204" s="243">
        <v>50</v>
      </c>
      <c r="E204" s="243" t="s">
        <v>990</v>
      </c>
      <c r="F204" s="243">
        <v>50</v>
      </c>
      <c r="G204" s="245">
        <v>41271</v>
      </c>
      <c r="H204" s="245">
        <v>41271</v>
      </c>
      <c r="I204" s="243" t="s">
        <v>993</v>
      </c>
    </row>
    <row r="205" spans="1:9" hidden="1" x14ac:dyDescent="0.25">
      <c r="A205" s="243" t="s">
        <v>1281</v>
      </c>
      <c r="B205" s="244">
        <v>191304</v>
      </c>
      <c r="C205" s="243" t="s">
        <v>1282</v>
      </c>
      <c r="D205" s="243">
        <v>3</v>
      </c>
      <c r="E205" s="243" t="s">
        <v>990</v>
      </c>
      <c r="F205" s="243">
        <v>4</v>
      </c>
      <c r="G205" s="243" t="s">
        <v>1283</v>
      </c>
      <c r="H205" s="245">
        <v>41193</v>
      </c>
      <c r="I205" s="243" t="s">
        <v>993</v>
      </c>
    </row>
    <row r="206" spans="1:9" hidden="1" x14ac:dyDescent="0.25">
      <c r="A206" s="243" t="s">
        <v>1284</v>
      </c>
      <c r="B206" s="244">
        <v>203020304</v>
      </c>
      <c r="C206" s="243" t="s">
        <v>600</v>
      </c>
      <c r="D206" s="243">
        <v>11</v>
      </c>
      <c r="E206" s="243" t="s">
        <v>990</v>
      </c>
      <c r="F206" s="243">
        <v>24</v>
      </c>
      <c r="G206" s="245">
        <v>41330</v>
      </c>
      <c r="H206" s="245">
        <v>41330</v>
      </c>
      <c r="I206" s="243" t="s">
        <v>993</v>
      </c>
    </row>
    <row r="207" spans="1:9" hidden="1" x14ac:dyDescent="0.25">
      <c r="A207" s="243" t="s">
        <v>1285</v>
      </c>
      <c r="B207" s="244">
        <v>203020304</v>
      </c>
      <c r="C207" s="243" t="s">
        <v>600</v>
      </c>
      <c r="D207" s="243">
        <v>24</v>
      </c>
      <c r="E207" s="243" t="s">
        <v>990</v>
      </c>
      <c r="F207" s="243">
        <v>24</v>
      </c>
      <c r="G207" s="245">
        <v>41330</v>
      </c>
      <c r="H207" s="245">
        <v>41330</v>
      </c>
      <c r="I207" s="243" t="s">
        <v>993</v>
      </c>
    </row>
    <row r="208" spans="1:9" hidden="1" x14ac:dyDescent="0.25">
      <c r="A208" s="243" t="s">
        <v>1286</v>
      </c>
      <c r="B208" s="244">
        <v>203020304</v>
      </c>
      <c r="C208" s="243" t="s">
        <v>600</v>
      </c>
      <c r="D208" s="243">
        <v>24</v>
      </c>
      <c r="E208" s="243" t="s">
        <v>990</v>
      </c>
      <c r="F208" s="243">
        <v>24</v>
      </c>
      <c r="G208" s="245">
        <v>41330</v>
      </c>
      <c r="H208" s="245">
        <v>41330</v>
      </c>
      <c r="I208" s="243" t="s">
        <v>993</v>
      </c>
    </row>
    <row r="209" spans="1:9" hidden="1" x14ac:dyDescent="0.25">
      <c r="A209" s="243" t="s">
        <v>1287</v>
      </c>
      <c r="B209" s="244">
        <v>203020304</v>
      </c>
      <c r="C209" s="243" t="s">
        <v>600</v>
      </c>
      <c r="D209" s="243">
        <v>24</v>
      </c>
      <c r="E209" s="243" t="s">
        <v>990</v>
      </c>
      <c r="F209" s="243">
        <v>24</v>
      </c>
      <c r="G209" s="245">
        <v>41330</v>
      </c>
      <c r="H209" s="245">
        <v>41330</v>
      </c>
      <c r="I209" s="243" t="s">
        <v>993</v>
      </c>
    </row>
    <row r="210" spans="1:9" hidden="1" x14ac:dyDescent="0.25">
      <c r="A210" s="243" t="s">
        <v>1288</v>
      </c>
      <c r="B210" s="244">
        <v>203010202</v>
      </c>
      <c r="C210" s="243" t="s">
        <v>1289</v>
      </c>
      <c r="D210" s="243">
        <v>5</v>
      </c>
      <c r="E210" s="243" t="s">
        <v>990</v>
      </c>
      <c r="F210" s="243">
        <v>40</v>
      </c>
      <c r="G210" s="245">
        <v>41324</v>
      </c>
      <c r="H210" s="245">
        <v>41324</v>
      </c>
      <c r="I210" s="243" t="s">
        <v>993</v>
      </c>
    </row>
    <row r="211" spans="1:9" hidden="1" x14ac:dyDescent="0.25">
      <c r="A211" s="243" t="s">
        <v>1290</v>
      </c>
      <c r="B211" s="244">
        <v>203010202</v>
      </c>
      <c r="C211" s="243" t="s">
        <v>1289</v>
      </c>
      <c r="D211" s="243">
        <v>24</v>
      </c>
      <c r="E211" s="243" t="s">
        <v>990</v>
      </c>
      <c r="F211" s="243">
        <v>40</v>
      </c>
      <c r="G211" s="245">
        <v>41324</v>
      </c>
      <c r="H211" s="245">
        <v>41324</v>
      </c>
      <c r="I211" s="243" t="s">
        <v>993</v>
      </c>
    </row>
    <row r="212" spans="1:9" hidden="1" x14ac:dyDescent="0.25">
      <c r="A212" s="243" t="s">
        <v>1291</v>
      </c>
      <c r="B212" s="244" t="s">
        <v>86</v>
      </c>
      <c r="C212" s="243" t="s">
        <v>1292</v>
      </c>
      <c r="D212" s="243">
        <v>38</v>
      </c>
      <c r="E212" s="243" t="s">
        <v>990</v>
      </c>
      <c r="F212" s="243">
        <v>104</v>
      </c>
      <c r="G212" s="243" t="s">
        <v>1293</v>
      </c>
      <c r="H212" s="245">
        <v>41205</v>
      </c>
      <c r="I212" s="243" t="s">
        <v>993</v>
      </c>
    </row>
    <row r="213" spans="1:9" hidden="1" x14ac:dyDescent="0.25">
      <c r="A213" s="243" t="s">
        <v>1294</v>
      </c>
      <c r="B213" s="244" t="s">
        <v>86</v>
      </c>
      <c r="C213" s="243" t="s">
        <v>1292</v>
      </c>
      <c r="D213" s="243">
        <v>50</v>
      </c>
      <c r="E213" s="243" t="s">
        <v>990</v>
      </c>
      <c r="F213" s="243">
        <v>104</v>
      </c>
      <c r="G213" s="243" t="s">
        <v>1293</v>
      </c>
      <c r="H213" s="245">
        <v>41205</v>
      </c>
      <c r="I213" s="243" t="s">
        <v>993</v>
      </c>
    </row>
    <row r="214" spans="1:9" hidden="1" x14ac:dyDescent="0.25">
      <c r="A214" s="243" t="s">
        <v>1295</v>
      </c>
      <c r="B214" s="244">
        <v>203010201</v>
      </c>
      <c r="C214" s="243" t="s">
        <v>631</v>
      </c>
      <c r="D214" s="243">
        <v>54</v>
      </c>
      <c r="E214" s="243" t="s">
        <v>990</v>
      </c>
      <c r="F214" s="243">
        <v>55</v>
      </c>
      <c r="G214" s="245">
        <v>41324</v>
      </c>
      <c r="H214" s="245">
        <v>41326</v>
      </c>
      <c r="I214" s="243" t="s">
        <v>993</v>
      </c>
    </row>
    <row r="215" spans="1:9" hidden="1" x14ac:dyDescent="0.25">
      <c r="A215" s="243" t="s">
        <v>1296</v>
      </c>
      <c r="B215" s="244">
        <v>203010201</v>
      </c>
      <c r="C215" s="243" t="s">
        <v>631</v>
      </c>
      <c r="D215" s="243">
        <v>3</v>
      </c>
      <c r="E215" s="243" t="s">
        <v>990</v>
      </c>
      <c r="F215" s="243">
        <v>55</v>
      </c>
      <c r="G215" s="245">
        <v>41324</v>
      </c>
      <c r="H215" s="245">
        <v>41326</v>
      </c>
      <c r="I215" s="243" t="s">
        <v>993</v>
      </c>
    </row>
    <row r="216" spans="1:9" hidden="1" x14ac:dyDescent="0.25">
      <c r="A216" s="243" t="s">
        <v>1297</v>
      </c>
      <c r="B216" s="244">
        <v>203010201</v>
      </c>
      <c r="C216" s="243" t="s">
        <v>631</v>
      </c>
      <c r="D216" s="243">
        <v>38</v>
      </c>
      <c r="E216" s="243" t="s">
        <v>990</v>
      </c>
      <c r="F216" s="243">
        <v>55</v>
      </c>
      <c r="G216" s="245">
        <v>41324</v>
      </c>
      <c r="H216" s="245">
        <v>41326</v>
      </c>
      <c r="I216" s="243" t="s">
        <v>993</v>
      </c>
    </row>
    <row r="217" spans="1:9" hidden="1" x14ac:dyDescent="0.25">
      <c r="A217" s="243" t="s">
        <v>1298</v>
      </c>
      <c r="B217" s="244">
        <v>191325</v>
      </c>
      <c r="C217" s="243" t="s">
        <v>368</v>
      </c>
      <c r="D217" s="243">
        <v>2</v>
      </c>
      <c r="E217" s="243" t="s">
        <v>990</v>
      </c>
      <c r="F217" s="243">
        <v>4</v>
      </c>
      <c r="G217" s="243">
        <v>361</v>
      </c>
      <c r="H217" s="245">
        <v>40596</v>
      </c>
      <c r="I217" s="243" t="s">
        <v>993</v>
      </c>
    </row>
    <row r="218" spans="1:9" hidden="1" x14ac:dyDescent="0.25">
      <c r="A218" s="243" t="s">
        <v>1299</v>
      </c>
      <c r="B218" s="244">
        <v>191345</v>
      </c>
      <c r="C218" s="243" t="s">
        <v>1300</v>
      </c>
      <c r="D218" s="243">
        <v>2</v>
      </c>
      <c r="E218" s="243" t="s">
        <v>990</v>
      </c>
      <c r="F218" s="243">
        <v>4</v>
      </c>
      <c r="G218" s="245">
        <v>41002</v>
      </c>
      <c r="H218" s="245">
        <v>41002</v>
      </c>
      <c r="I218" s="243" t="s">
        <v>993</v>
      </c>
    </row>
    <row r="219" spans="1:9" hidden="1" x14ac:dyDescent="0.25">
      <c r="A219" s="243" t="s">
        <v>1301</v>
      </c>
      <c r="B219" s="244">
        <v>161355</v>
      </c>
      <c r="C219" s="243" t="s">
        <v>1302</v>
      </c>
      <c r="D219" s="243">
        <v>4</v>
      </c>
      <c r="E219" s="243" t="s">
        <v>990</v>
      </c>
      <c r="F219" s="243">
        <v>4</v>
      </c>
      <c r="G219" s="245">
        <v>40879</v>
      </c>
      <c r="H219" s="245">
        <v>40879</v>
      </c>
      <c r="I219" s="243" t="s">
        <v>993</v>
      </c>
    </row>
    <row r="220" spans="1:9" hidden="1" x14ac:dyDescent="0.25">
      <c r="A220" s="243" t="s">
        <v>1303</v>
      </c>
      <c r="B220" s="244" t="s">
        <v>24</v>
      </c>
      <c r="C220" s="243" t="s">
        <v>1083</v>
      </c>
      <c r="D220" s="243">
        <v>7</v>
      </c>
      <c r="E220" s="243" t="s">
        <v>990</v>
      </c>
      <c r="F220" s="243">
        <v>104</v>
      </c>
      <c r="G220" s="245">
        <v>41026</v>
      </c>
      <c r="H220" s="245">
        <v>41181</v>
      </c>
      <c r="I220" s="243" t="s">
        <v>993</v>
      </c>
    </row>
    <row r="221" spans="1:9" hidden="1" x14ac:dyDescent="0.25">
      <c r="A221" s="243" t="s">
        <v>1304</v>
      </c>
      <c r="B221" s="244" t="s">
        <v>1011</v>
      </c>
      <c r="C221" s="243" t="s">
        <v>1012</v>
      </c>
      <c r="D221" s="243">
        <v>25</v>
      </c>
      <c r="E221" s="243" t="s">
        <v>990</v>
      </c>
      <c r="F221" s="243">
        <v>32</v>
      </c>
      <c r="G221" s="243" t="s">
        <v>1305</v>
      </c>
      <c r="H221" s="245">
        <v>41255</v>
      </c>
      <c r="I221" s="243" t="s">
        <v>993</v>
      </c>
    </row>
    <row r="222" spans="1:9" hidden="1" x14ac:dyDescent="0.25">
      <c r="A222" s="243" t="s">
        <v>1306</v>
      </c>
      <c r="B222" s="244">
        <v>161310</v>
      </c>
      <c r="C222" s="243" t="s">
        <v>1307</v>
      </c>
      <c r="D222" s="243">
        <v>9</v>
      </c>
      <c r="E222" s="243" t="s">
        <v>990</v>
      </c>
      <c r="F222" s="243">
        <v>9</v>
      </c>
      <c r="G222" s="243" t="s">
        <v>1308</v>
      </c>
      <c r="H222" s="245">
        <v>40802</v>
      </c>
      <c r="I222" s="243" t="s">
        <v>993</v>
      </c>
    </row>
    <row r="223" spans="1:9" hidden="1" x14ac:dyDescent="0.25">
      <c r="A223" s="243" t="s">
        <v>1309</v>
      </c>
      <c r="B223" s="244">
        <v>203080301</v>
      </c>
      <c r="C223" s="243" t="s">
        <v>1310</v>
      </c>
      <c r="D223" s="243">
        <v>21</v>
      </c>
      <c r="E223" s="243" t="s">
        <v>990</v>
      </c>
      <c r="F223" s="243">
        <v>55</v>
      </c>
      <c r="G223" s="245">
        <v>41326</v>
      </c>
      <c r="H223" s="245">
        <v>41326</v>
      </c>
      <c r="I223" s="243" t="s">
        <v>993</v>
      </c>
    </row>
    <row r="224" spans="1:9" hidden="1" x14ac:dyDescent="0.25">
      <c r="A224" s="243" t="s">
        <v>1311</v>
      </c>
      <c r="B224" s="244">
        <v>203080301</v>
      </c>
      <c r="C224" s="243" t="s">
        <v>1310</v>
      </c>
      <c r="D224" s="243">
        <v>55</v>
      </c>
      <c r="E224" s="243" t="s">
        <v>990</v>
      </c>
      <c r="F224" s="243">
        <v>55</v>
      </c>
      <c r="G224" s="245">
        <v>41326</v>
      </c>
      <c r="H224" s="245">
        <v>41326</v>
      </c>
      <c r="I224" s="243" t="s">
        <v>993</v>
      </c>
    </row>
    <row r="225" spans="1:9" hidden="1" x14ac:dyDescent="0.25">
      <c r="A225" s="243" t="s">
        <v>1312</v>
      </c>
      <c r="B225" s="244">
        <v>203040101</v>
      </c>
      <c r="C225" s="243" t="s">
        <v>284</v>
      </c>
      <c r="D225" s="243">
        <v>50</v>
      </c>
      <c r="E225" s="243" t="s">
        <v>990</v>
      </c>
      <c r="F225" s="243">
        <v>50</v>
      </c>
      <c r="G225" s="245">
        <v>41271</v>
      </c>
      <c r="H225" s="245">
        <v>41271</v>
      </c>
      <c r="I225" s="243" t="s">
        <v>1313</v>
      </c>
    </row>
    <row r="226" spans="1:9" hidden="1" x14ac:dyDescent="0.25">
      <c r="A226" s="243" t="s">
        <v>1314</v>
      </c>
      <c r="B226" s="244">
        <v>203040101</v>
      </c>
      <c r="C226" s="243" t="s">
        <v>284</v>
      </c>
      <c r="D226" s="243">
        <v>50</v>
      </c>
      <c r="E226" s="243" t="s">
        <v>990</v>
      </c>
      <c r="F226" s="243">
        <v>50</v>
      </c>
      <c r="G226" s="245">
        <v>41271</v>
      </c>
      <c r="H226" s="245">
        <v>41271</v>
      </c>
      <c r="I226" s="243" t="s">
        <v>1313</v>
      </c>
    </row>
    <row r="227" spans="1:9" hidden="1" x14ac:dyDescent="0.25">
      <c r="A227" s="243" t="s">
        <v>1315</v>
      </c>
      <c r="B227" s="244">
        <v>203040101</v>
      </c>
      <c r="C227" s="243" t="s">
        <v>284</v>
      </c>
      <c r="D227" s="243">
        <v>48</v>
      </c>
      <c r="E227" s="243" t="s">
        <v>990</v>
      </c>
      <c r="F227" s="243">
        <v>50</v>
      </c>
      <c r="G227" s="245">
        <v>41271</v>
      </c>
      <c r="H227" s="245">
        <v>41271</v>
      </c>
      <c r="I227" s="243" t="s">
        <v>993</v>
      </c>
    </row>
    <row r="228" spans="1:9" hidden="1" x14ac:dyDescent="0.25">
      <c r="A228" s="243" t="s">
        <v>1316</v>
      </c>
      <c r="B228" s="244">
        <v>191365</v>
      </c>
      <c r="C228" s="243" t="s">
        <v>1317</v>
      </c>
      <c r="D228" s="243">
        <v>3</v>
      </c>
      <c r="E228" s="243" t="s">
        <v>990</v>
      </c>
      <c r="F228" s="243">
        <v>4</v>
      </c>
      <c r="G228" s="245">
        <v>40868</v>
      </c>
      <c r="H228" s="245">
        <v>40868</v>
      </c>
      <c r="I228" s="243" t="s">
        <v>993</v>
      </c>
    </row>
    <row r="229" spans="1:9" hidden="1" x14ac:dyDescent="0.25">
      <c r="A229" s="243" t="s">
        <v>1318</v>
      </c>
      <c r="B229" s="244">
        <v>191365</v>
      </c>
      <c r="C229" s="243" t="s">
        <v>1317</v>
      </c>
      <c r="D229" s="243">
        <v>2</v>
      </c>
      <c r="E229" s="243" t="s">
        <v>990</v>
      </c>
      <c r="F229" s="243">
        <v>4</v>
      </c>
      <c r="G229" s="245">
        <v>40842</v>
      </c>
      <c r="H229" s="245">
        <v>40842</v>
      </c>
      <c r="I229" s="243" t="s">
        <v>993</v>
      </c>
    </row>
    <row r="230" spans="1:9" hidden="1" x14ac:dyDescent="0.25">
      <c r="A230" s="243" t="s">
        <v>1318</v>
      </c>
      <c r="B230" s="244">
        <v>191365</v>
      </c>
      <c r="C230" s="243" t="s">
        <v>1317</v>
      </c>
      <c r="D230" s="243">
        <v>2</v>
      </c>
      <c r="E230" s="243" t="s">
        <v>990</v>
      </c>
      <c r="F230" s="243">
        <v>4</v>
      </c>
      <c r="G230" s="245">
        <v>40868</v>
      </c>
      <c r="H230" s="245">
        <v>40868</v>
      </c>
      <c r="I230" s="243" t="s">
        <v>993</v>
      </c>
    </row>
    <row r="231" spans="1:9" hidden="1" x14ac:dyDescent="0.25">
      <c r="A231" s="243" t="s">
        <v>1319</v>
      </c>
      <c r="B231" s="244" t="s">
        <v>389</v>
      </c>
      <c r="C231" s="243" t="s">
        <v>390</v>
      </c>
      <c r="D231" s="243">
        <v>3</v>
      </c>
      <c r="E231" s="243" t="s">
        <v>990</v>
      </c>
      <c r="F231" s="243">
        <v>4</v>
      </c>
      <c r="G231" s="245">
        <v>40546</v>
      </c>
      <c r="H231" s="245">
        <v>40546</v>
      </c>
      <c r="I231" s="243" t="s">
        <v>993</v>
      </c>
    </row>
    <row r="232" spans="1:9" hidden="1" x14ac:dyDescent="0.25">
      <c r="A232" s="243" t="s">
        <v>1320</v>
      </c>
      <c r="B232" s="244" t="s">
        <v>389</v>
      </c>
      <c r="C232" s="243" t="s">
        <v>390</v>
      </c>
      <c r="D232" s="243">
        <v>4</v>
      </c>
      <c r="E232" s="243" t="s">
        <v>990</v>
      </c>
      <c r="F232" s="243">
        <v>4</v>
      </c>
      <c r="G232" s="245">
        <v>40546</v>
      </c>
      <c r="H232" s="245">
        <v>40546</v>
      </c>
      <c r="I232" s="243" t="s">
        <v>993</v>
      </c>
    </row>
    <row r="233" spans="1:9" hidden="1" x14ac:dyDescent="0.25">
      <c r="A233" s="243" t="s">
        <v>1321</v>
      </c>
      <c r="B233" s="244">
        <v>191354</v>
      </c>
      <c r="C233" s="243" t="s">
        <v>386</v>
      </c>
      <c r="D233" s="243">
        <v>19</v>
      </c>
      <c r="E233" s="243" t="s">
        <v>990</v>
      </c>
      <c r="F233" s="243">
        <v>32</v>
      </c>
      <c r="G233" s="245">
        <v>40668</v>
      </c>
      <c r="H233" s="245">
        <v>40668</v>
      </c>
      <c r="I233" s="243" t="s">
        <v>993</v>
      </c>
    </row>
    <row r="234" spans="1:9" hidden="1" x14ac:dyDescent="0.25">
      <c r="A234" s="243" t="s">
        <v>1322</v>
      </c>
      <c r="B234" s="244">
        <v>161600</v>
      </c>
      <c r="C234" s="243" t="s">
        <v>1017</v>
      </c>
      <c r="D234" s="243">
        <v>9</v>
      </c>
      <c r="E234" s="243" t="s">
        <v>1323</v>
      </c>
      <c r="F234" s="243">
        <v>9</v>
      </c>
      <c r="G234" s="245">
        <v>40667</v>
      </c>
      <c r="H234" s="245">
        <v>40667</v>
      </c>
      <c r="I234" s="243" t="s">
        <v>993</v>
      </c>
    </row>
    <row r="235" spans="1:9" hidden="1" x14ac:dyDescent="0.25">
      <c r="A235" s="243" t="s">
        <v>1324</v>
      </c>
      <c r="B235" s="244">
        <v>161300</v>
      </c>
      <c r="C235" s="243" t="s">
        <v>1021</v>
      </c>
      <c r="D235" s="243">
        <v>9</v>
      </c>
      <c r="E235" s="243" t="s">
        <v>990</v>
      </c>
      <c r="F235" s="243">
        <v>9</v>
      </c>
      <c r="G235" s="243" t="s">
        <v>1022</v>
      </c>
      <c r="H235" s="245">
        <v>40715</v>
      </c>
      <c r="I235" s="243" t="s">
        <v>993</v>
      </c>
    </row>
    <row r="236" spans="1:9" hidden="1" x14ac:dyDescent="0.25">
      <c r="A236" s="243" t="s">
        <v>1325</v>
      </c>
      <c r="B236" s="244">
        <v>161170</v>
      </c>
      <c r="C236" s="243" t="s">
        <v>1046</v>
      </c>
      <c r="D236" s="243">
        <v>8</v>
      </c>
      <c r="E236" s="243" t="s">
        <v>990</v>
      </c>
      <c r="F236" s="243">
        <v>9</v>
      </c>
      <c r="G236" s="245">
        <v>40667</v>
      </c>
      <c r="H236" s="245">
        <v>40667</v>
      </c>
      <c r="I236" s="243" t="s">
        <v>993</v>
      </c>
    </row>
    <row r="237" spans="1:9" hidden="1" x14ac:dyDescent="0.25">
      <c r="A237" s="243" t="s">
        <v>1325</v>
      </c>
      <c r="B237" s="244">
        <v>161170</v>
      </c>
      <c r="C237" s="243" t="s">
        <v>1046</v>
      </c>
      <c r="D237" s="243">
        <v>1</v>
      </c>
      <c r="E237" s="243" t="s">
        <v>990</v>
      </c>
      <c r="F237" s="243">
        <v>9</v>
      </c>
      <c r="G237" s="245">
        <v>40672</v>
      </c>
      <c r="H237" s="245">
        <v>40672</v>
      </c>
      <c r="I237" s="243" t="s">
        <v>993</v>
      </c>
    </row>
    <row r="238" spans="1:9" hidden="1" x14ac:dyDescent="0.25">
      <c r="A238" s="243" t="s">
        <v>1326</v>
      </c>
      <c r="B238" s="244" t="s">
        <v>24</v>
      </c>
      <c r="C238" s="243" t="s">
        <v>1083</v>
      </c>
      <c r="D238" s="243">
        <v>31</v>
      </c>
      <c r="E238" s="243" t="s">
        <v>990</v>
      </c>
      <c r="F238" s="243">
        <v>104</v>
      </c>
      <c r="G238" s="243" t="s">
        <v>1062</v>
      </c>
      <c r="H238" s="245">
        <v>41216</v>
      </c>
      <c r="I238" s="243" t="s">
        <v>993</v>
      </c>
    </row>
    <row r="239" spans="1:9" hidden="1" x14ac:dyDescent="0.25">
      <c r="A239" s="243" t="s">
        <v>1327</v>
      </c>
      <c r="B239" s="244">
        <v>161254</v>
      </c>
      <c r="C239" s="243" t="s">
        <v>1206</v>
      </c>
      <c r="D239" s="243">
        <v>32</v>
      </c>
      <c r="E239" s="243" t="s">
        <v>990</v>
      </c>
      <c r="F239" s="243">
        <v>32</v>
      </c>
      <c r="G239" s="243" t="s">
        <v>1260</v>
      </c>
      <c r="H239" s="245">
        <v>40957</v>
      </c>
      <c r="I239" s="243" t="s">
        <v>993</v>
      </c>
    </row>
    <row r="240" spans="1:9" hidden="1" x14ac:dyDescent="0.25">
      <c r="A240" s="243" t="s">
        <v>1328</v>
      </c>
      <c r="B240" s="244">
        <v>161254</v>
      </c>
      <c r="C240" s="243" t="s">
        <v>1206</v>
      </c>
      <c r="D240" s="243">
        <v>32</v>
      </c>
      <c r="E240" s="243" t="s">
        <v>990</v>
      </c>
      <c r="F240" s="243">
        <v>32</v>
      </c>
      <c r="G240" s="243" t="s">
        <v>1260</v>
      </c>
      <c r="H240" s="245">
        <v>40957</v>
      </c>
      <c r="I240" s="243" t="s">
        <v>993</v>
      </c>
    </row>
    <row r="241" spans="1:9" hidden="1" x14ac:dyDescent="0.25">
      <c r="A241" s="243" t="s">
        <v>1329</v>
      </c>
      <c r="B241" s="244">
        <v>161300</v>
      </c>
      <c r="C241" s="243" t="s">
        <v>1021</v>
      </c>
      <c r="D241" s="243">
        <v>9</v>
      </c>
      <c r="E241" s="243" t="s">
        <v>990</v>
      </c>
      <c r="F241" s="243">
        <v>9</v>
      </c>
      <c r="G241" s="245">
        <v>40795</v>
      </c>
      <c r="H241" s="245">
        <v>40795</v>
      </c>
      <c r="I241" s="243" t="s">
        <v>993</v>
      </c>
    </row>
    <row r="242" spans="1:9" hidden="1" x14ac:dyDescent="0.25">
      <c r="A242" s="243" t="s">
        <v>1330</v>
      </c>
      <c r="B242" s="244">
        <v>161044</v>
      </c>
      <c r="C242" s="243" t="s">
        <v>1331</v>
      </c>
      <c r="D242" s="243">
        <v>16</v>
      </c>
      <c r="E242" s="243" t="s">
        <v>990</v>
      </c>
      <c r="F242" s="243">
        <v>32</v>
      </c>
      <c r="G242" s="243" t="s">
        <v>1332</v>
      </c>
      <c r="H242" s="245">
        <v>40672</v>
      </c>
      <c r="I242" s="243" t="s">
        <v>993</v>
      </c>
    </row>
    <row r="243" spans="1:9" hidden="1" x14ac:dyDescent="0.25">
      <c r="A243" s="243" t="s">
        <v>1333</v>
      </c>
      <c r="B243" s="244">
        <v>203040201</v>
      </c>
      <c r="C243" s="243" t="s">
        <v>341</v>
      </c>
      <c r="D243" s="243">
        <v>50</v>
      </c>
      <c r="E243" s="243" t="s">
        <v>990</v>
      </c>
      <c r="F243" s="243">
        <v>55</v>
      </c>
      <c r="G243" s="245">
        <v>41351</v>
      </c>
      <c r="H243" s="245">
        <v>41351</v>
      </c>
      <c r="I243" s="243" t="s">
        <v>993</v>
      </c>
    </row>
    <row r="244" spans="1:9" hidden="1" x14ac:dyDescent="0.25">
      <c r="A244" s="243" t="s">
        <v>1334</v>
      </c>
      <c r="B244" s="244" t="s">
        <v>1041</v>
      </c>
      <c r="C244" s="243" t="s">
        <v>1042</v>
      </c>
      <c r="D244" s="243">
        <v>3</v>
      </c>
      <c r="E244" s="243" t="s">
        <v>990</v>
      </c>
      <c r="F244" s="243">
        <v>4</v>
      </c>
      <c r="G244" s="245">
        <v>40676</v>
      </c>
      <c r="H244" s="245">
        <v>40676</v>
      </c>
      <c r="I244" s="243" t="s">
        <v>993</v>
      </c>
    </row>
    <row r="245" spans="1:9" hidden="1" x14ac:dyDescent="0.25">
      <c r="A245" s="243" t="s">
        <v>1335</v>
      </c>
      <c r="B245" s="244">
        <v>203010205</v>
      </c>
      <c r="C245" s="243" t="s">
        <v>1158</v>
      </c>
      <c r="D245" s="243">
        <v>4</v>
      </c>
      <c r="E245" s="243" t="s">
        <v>990</v>
      </c>
      <c r="F245" s="243">
        <v>4</v>
      </c>
      <c r="G245" s="245">
        <v>41304</v>
      </c>
      <c r="H245" s="245">
        <v>41304</v>
      </c>
      <c r="I245" s="243" t="s">
        <v>993</v>
      </c>
    </row>
    <row r="246" spans="1:9" hidden="1" x14ac:dyDescent="0.25">
      <c r="A246" s="243" t="s">
        <v>1336</v>
      </c>
      <c r="B246" s="244">
        <v>203010205</v>
      </c>
      <c r="C246" s="243" t="s">
        <v>1158</v>
      </c>
      <c r="D246" s="243">
        <v>4</v>
      </c>
      <c r="E246" s="243" t="s">
        <v>990</v>
      </c>
      <c r="F246" s="243">
        <v>4</v>
      </c>
      <c r="G246" s="245">
        <v>41304</v>
      </c>
      <c r="H246" s="245">
        <v>41304</v>
      </c>
      <c r="I246" s="243" t="s">
        <v>993</v>
      </c>
    </row>
    <row r="247" spans="1:9" hidden="1" x14ac:dyDescent="0.25">
      <c r="A247" s="243" t="s">
        <v>1337</v>
      </c>
      <c r="B247" s="244">
        <v>203080904</v>
      </c>
      <c r="C247" s="243" t="s">
        <v>1338</v>
      </c>
      <c r="D247" s="243">
        <v>24</v>
      </c>
      <c r="E247" s="243" t="s">
        <v>990</v>
      </c>
      <c r="F247" s="243">
        <v>24</v>
      </c>
      <c r="G247" s="245">
        <v>41333</v>
      </c>
      <c r="H247" s="245">
        <v>41333</v>
      </c>
      <c r="I247" s="243" t="s">
        <v>993</v>
      </c>
    </row>
    <row r="248" spans="1:9" hidden="1" x14ac:dyDescent="0.25">
      <c r="A248" s="243" t="s">
        <v>1339</v>
      </c>
      <c r="B248" s="244">
        <v>203080904</v>
      </c>
      <c r="C248" s="243" t="s">
        <v>1338</v>
      </c>
      <c r="D248" s="243">
        <v>24</v>
      </c>
      <c r="E248" s="243" t="s">
        <v>990</v>
      </c>
      <c r="F248" s="243">
        <v>24</v>
      </c>
      <c r="G248" s="245">
        <v>41333</v>
      </c>
      <c r="H248" s="245">
        <v>41333</v>
      </c>
      <c r="I248" s="243" t="s">
        <v>993</v>
      </c>
    </row>
    <row r="249" spans="1:9" hidden="1" x14ac:dyDescent="0.25">
      <c r="A249" s="243" t="s">
        <v>1340</v>
      </c>
      <c r="B249" s="244">
        <v>203080904</v>
      </c>
      <c r="C249" s="243" t="s">
        <v>1338</v>
      </c>
      <c r="D249" s="243">
        <v>24</v>
      </c>
      <c r="E249" s="243" t="s">
        <v>990</v>
      </c>
      <c r="F249" s="243">
        <v>24</v>
      </c>
      <c r="G249" s="245">
        <v>41333</v>
      </c>
      <c r="H249" s="245">
        <v>41333</v>
      </c>
      <c r="I249" s="243" t="s">
        <v>993</v>
      </c>
    </row>
    <row r="250" spans="1:9" hidden="1" x14ac:dyDescent="0.25">
      <c r="A250" s="243" t="s">
        <v>1341</v>
      </c>
      <c r="B250" s="244">
        <v>203080904</v>
      </c>
      <c r="C250" s="243" t="s">
        <v>1338</v>
      </c>
      <c r="D250" s="243">
        <v>24</v>
      </c>
      <c r="E250" s="243" t="s">
        <v>990</v>
      </c>
      <c r="F250" s="243">
        <v>24</v>
      </c>
      <c r="G250" s="245">
        <v>41333</v>
      </c>
      <c r="H250" s="245">
        <v>41333</v>
      </c>
      <c r="I250" s="243" t="s">
        <v>993</v>
      </c>
    </row>
    <row r="251" spans="1:9" hidden="1" x14ac:dyDescent="0.25">
      <c r="A251" s="243" t="s">
        <v>1342</v>
      </c>
      <c r="B251" s="244">
        <v>203010102</v>
      </c>
      <c r="C251" s="243" t="s">
        <v>1343</v>
      </c>
      <c r="D251" s="243">
        <v>8</v>
      </c>
      <c r="E251" s="243" t="s">
        <v>990</v>
      </c>
      <c r="F251" s="243">
        <v>24</v>
      </c>
      <c r="G251" s="245">
        <v>41261</v>
      </c>
      <c r="H251" s="245">
        <v>41261</v>
      </c>
      <c r="I251" s="243" t="s">
        <v>993</v>
      </c>
    </row>
    <row r="252" spans="1:9" hidden="1" x14ac:dyDescent="0.25">
      <c r="A252" s="243" t="s">
        <v>1344</v>
      </c>
      <c r="B252" s="244">
        <v>203010102</v>
      </c>
      <c r="C252" s="243" t="s">
        <v>1343</v>
      </c>
      <c r="D252" s="243">
        <v>24</v>
      </c>
      <c r="E252" s="243" t="s">
        <v>990</v>
      </c>
      <c r="F252" s="243">
        <v>24</v>
      </c>
      <c r="G252" s="245">
        <v>41261</v>
      </c>
      <c r="H252" s="245">
        <v>41261</v>
      </c>
      <c r="I252" s="243" t="s">
        <v>993</v>
      </c>
    </row>
    <row r="253" spans="1:9" hidden="1" x14ac:dyDescent="0.25">
      <c r="A253" s="243" t="s">
        <v>1345</v>
      </c>
      <c r="B253" s="244">
        <v>203010102</v>
      </c>
      <c r="C253" s="243" t="s">
        <v>1343</v>
      </c>
      <c r="D253" s="243">
        <v>24</v>
      </c>
      <c r="E253" s="243" t="s">
        <v>990</v>
      </c>
      <c r="F253" s="243">
        <v>24</v>
      </c>
      <c r="G253" s="245">
        <v>41261</v>
      </c>
      <c r="H253" s="245">
        <v>41261</v>
      </c>
      <c r="I253" s="243" t="s">
        <v>993</v>
      </c>
    </row>
    <row r="254" spans="1:9" hidden="1" x14ac:dyDescent="0.25">
      <c r="A254" s="243" t="s">
        <v>1346</v>
      </c>
      <c r="B254" s="244">
        <v>203010102</v>
      </c>
      <c r="C254" s="243" t="s">
        <v>1343</v>
      </c>
      <c r="D254" s="243">
        <v>24</v>
      </c>
      <c r="E254" s="243" t="s">
        <v>990</v>
      </c>
      <c r="F254" s="243">
        <v>24</v>
      </c>
      <c r="G254" s="245">
        <v>41261</v>
      </c>
      <c r="H254" s="245">
        <v>41261</v>
      </c>
      <c r="I254" s="243" t="s">
        <v>993</v>
      </c>
    </row>
    <row r="255" spans="1:9" hidden="1" x14ac:dyDescent="0.25">
      <c r="A255" s="243" t="s">
        <v>1347</v>
      </c>
      <c r="B255" s="244" t="s">
        <v>24</v>
      </c>
      <c r="C255" s="243" t="s">
        <v>1083</v>
      </c>
      <c r="D255" s="243">
        <v>50</v>
      </c>
      <c r="E255" s="243" t="s">
        <v>990</v>
      </c>
      <c r="F255" s="243">
        <v>104</v>
      </c>
      <c r="G255" s="243" t="s">
        <v>1062</v>
      </c>
      <c r="H255" s="245">
        <v>41216</v>
      </c>
      <c r="I255" s="243" t="s">
        <v>993</v>
      </c>
    </row>
    <row r="256" spans="1:9" hidden="1" x14ac:dyDescent="0.25">
      <c r="A256" s="243" t="s">
        <v>1348</v>
      </c>
      <c r="B256" s="244" t="s">
        <v>24</v>
      </c>
      <c r="C256" s="243" t="s">
        <v>1083</v>
      </c>
      <c r="D256" s="243">
        <v>50</v>
      </c>
      <c r="E256" s="243" t="s">
        <v>990</v>
      </c>
      <c r="F256" s="243">
        <v>104</v>
      </c>
      <c r="G256" s="243" t="s">
        <v>1062</v>
      </c>
      <c r="H256" s="245">
        <v>41216</v>
      </c>
      <c r="I256" s="243" t="s">
        <v>993</v>
      </c>
    </row>
    <row r="257" spans="1:9" hidden="1" x14ac:dyDescent="0.25">
      <c r="A257" s="243" t="s">
        <v>1349</v>
      </c>
      <c r="B257" s="244" t="s">
        <v>24</v>
      </c>
      <c r="C257" s="243" t="s">
        <v>1083</v>
      </c>
      <c r="D257" s="243">
        <v>50</v>
      </c>
      <c r="E257" s="243" t="s">
        <v>990</v>
      </c>
      <c r="F257" s="243">
        <v>104</v>
      </c>
      <c r="G257" s="243" t="s">
        <v>1062</v>
      </c>
      <c r="H257" s="245">
        <v>41261</v>
      </c>
      <c r="I257" s="243" t="s">
        <v>993</v>
      </c>
    </row>
    <row r="258" spans="1:9" hidden="1" x14ac:dyDescent="0.25">
      <c r="A258" s="243" t="s">
        <v>1350</v>
      </c>
      <c r="B258" s="244" t="s">
        <v>24</v>
      </c>
      <c r="C258" s="243" t="s">
        <v>1083</v>
      </c>
      <c r="D258" s="243">
        <v>50</v>
      </c>
      <c r="E258" s="243" t="s">
        <v>990</v>
      </c>
      <c r="F258" s="243">
        <v>104</v>
      </c>
      <c r="G258" s="243" t="s">
        <v>1062</v>
      </c>
      <c r="H258" s="245">
        <v>41216</v>
      </c>
      <c r="I258" s="243" t="s">
        <v>993</v>
      </c>
    </row>
    <row r="259" spans="1:9" hidden="1" x14ac:dyDescent="0.25">
      <c r="A259" s="243" t="s">
        <v>1351</v>
      </c>
      <c r="B259" s="244" t="s">
        <v>55</v>
      </c>
      <c r="C259" s="243" t="s">
        <v>1002</v>
      </c>
      <c r="D259" s="243">
        <v>1</v>
      </c>
      <c r="E259" s="243" t="s">
        <v>990</v>
      </c>
      <c r="F259" s="243">
        <v>4</v>
      </c>
      <c r="G259" s="245">
        <v>41102</v>
      </c>
      <c r="H259" s="245">
        <v>41102</v>
      </c>
      <c r="I259" s="243" t="s">
        <v>993</v>
      </c>
    </row>
    <row r="260" spans="1:9" hidden="1" x14ac:dyDescent="0.25">
      <c r="A260" s="243" t="s">
        <v>1352</v>
      </c>
      <c r="B260" s="244" t="s">
        <v>55</v>
      </c>
      <c r="C260" s="243" t="s">
        <v>1002</v>
      </c>
      <c r="D260" s="243">
        <v>4</v>
      </c>
      <c r="E260" s="243" t="s">
        <v>990</v>
      </c>
      <c r="F260" s="243">
        <v>4</v>
      </c>
      <c r="G260" s="243" t="s">
        <v>1353</v>
      </c>
      <c r="H260" s="245">
        <v>41102</v>
      </c>
      <c r="I260" s="243" t="s">
        <v>993</v>
      </c>
    </row>
    <row r="261" spans="1:9" hidden="1" x14ac:dyDescent="0.25">
      <c r="A261" s="243" t="s">
        <v>1354</v>
      </c>
      <c r="B261" s="244">
        <v>161171</v>
      </c>
      <c r="C261" s="243" t="s">
        <v>1355</v>
      </c>
      <c r="D261" s="243">
        <v>1</v>
      </c>
      <c r="E261" s="243" t="s">
        <v>990</v>
      </c>
      <c r="F261" s="243">
        <v>9</v>
      </c>
      <c r="G261" s="243">
        <v>1223</v>
      </c>
      <c r="H261" s="245">
        <v>41311</v>
      </c>
      <c r="I261" s="243" t="s">
        <v>993</v>
      </c>
    </row>
    <row r="262" spans="1:9" hidden="1" x14ac:dyDescent="0.25">
      <c r="A262" s="243" t="s">
        <v>1356</v>
      </c>
      <c r="B262" s="244" t="s">
        <v>55</v>
      </c>
      <c r="C262" s="243" t="s">
        <v>1002</v>
      </c>
      <c r="D262" s="243">
        <v>4</v>
      </c>
      <c r="E262" s="243" t="s">
        <v>990</v>
      </c>
      <c r="F262" s="243">
        <v>4</v>
      </c>
      <c r="G262" s="243" t="s">
        <v>1004</v>
      </c>
      <c r="H262" s="245">
        <v>41041</v>
      </c>
      <c r="I262" s="243" t="s">
        <v>993</v>
      </c>
    </row>
    <row r="263" spans="1:9" hidden="1" x14ac:dyDescent="0.25">
      <c r="A263" s="243" t="s">
        <v>1357</v>
      </c>
      <c r="B263" s="244" t="s">
        <v>419</v>
      </c>
      <c r="C263" s="243" t="s">
        <v>1056</v>
      </c>
      <c r="D263" s="243">
        <v>17</v>
      </c>
      <c r="E263" s="243" t="s">
        <v>990</v>
      </c>
      <c r="F263" s="243">
        <v>36</v>
      </c>
      <c r="G263" s="243" t="s">
        <v>1229</v>
      </c>
      <c r="H263" s="245">
        <v>41325</v>
      </c>
      <c r="I263" s="243" t="s">
        <v>993</v>
      </c>
    </row>
    <row r="264" spans="1:9" hidden="1" x14ac:dyDescent="0.25">
      <c r="A264" s="243" t="s">
        <v>1358</v>
      </c>
      <c r="B264" s="244" t="s">
        <v>419</v>
      </c>
      <c r="C264" s="243" t="s">
        <v>1056</v>
      </c>
      <c r="D264" s="243">
        <v>13</v>
      </c>
      <c r="E264" s="243" t="s">
        <v>990</v>
      </c>
      <c r="F264" s="243">
        <v>36</v>
      </c>
      <c r="G264" s="243" t="s">
        <v>1229</v>
      </c>
      <c r="H264" s="245">
        <v>41325</v>
      </c>
      <c r="I264" s="243" t="s">
        <v>993</v>
      </c>
    </row>
    <row r="265" spans="1:9" hidden="1" x14ac:dyDescent="0.25">
      <c r="A265" s="243" t="s">
        <v>1359</v>
      </c>
      <c r="B265" s="244">
        <v>203080904</v>
      </c>
      <c r="C265" s="243" t="s">
        <v>1338</v>
      </c>
      <c r="D265" s="243">
        <v>20</v>
      </c>
      <c r="E265" s="243" t="s">
        <v>990</v>
      </c>
      <c r="F265" s="243">
        <v>24</v>
      </c>
      <c r="G265" s="245">
        <v>41333</v>
      </c>
      <c r="H265" s="245">
        <v>41333</v>
      </c>
      <c r="I265" s="243" t="s">
        <v>993</v>
      </c>
    </row>
    <row r="266" spans="1:9" hidden="1" x14ac:dyDescent="0.25">
      <c r="A266" s="243" t="s">
        <v>1360</v>
      </c>
      <c r="B266" s="244">
        <v>203010102</v>
      </c>
      <c r="C266" s="243" t="s">
        <v>1343</v>
      </c>
      <c r="D266" s="243">
        <v>24</v>
      </c>
      <c r="E266" s="243" t="s">
        <v>990</v>
      </c>
      <c r="F266" s="243">
        <v>24</v>
      </c>
      <c r="G266" s="245">
        <v>41261</v>
      </c>
      <c r="H266" s="245">
        <v>41261</v>
      </c>
      <c r="I266" s="243" t="s">
        <v>993</v>
      </c>
    </row>
    <row r="267" spans="1:9" hidden="1" x14ac:dyDescent="0.25">
      <c r="A267" s="243" t="s">
        <v>1361</v>
      </c>
      <c r="B267" s="244">
        <v>203010102</v>
      </c>
      <c r="C267" s="243" t="s">
        <v>1343</v>
      </c>
      <c r="D267" s="243">
        <v>24</v>
      </c>
      <c r="E267" s="243" t="s">
        <v>990</v>
      </c>
      <c r="F267" s="243">
        <v>24</v>
      </c>
      <c r="G267" s="245">
        <v>41261</v>
      </c>
      <c r="H267" s="245">
        <v>41261</v>
      </c>
      <c r="I267" s="243" t="s">
        <v>993</v>
      </c>
    </row>
    <row r="268" spans="1:9" hidden="1" x14ac:dyDescent="0.25">
      <c r="A268" s="243" t="s">
        <v>1362</v>
      </c>
      <c r="B268" s="244">
        <v>203080305</v>
      </c>
      <c r="C268" s="243" t="s">
        <v>1363</v>
      </c>
      <c r="D268" s="243">
        <v>3</v>
      </c>
      <c r="E268" s="243" t="s">
        <v>990</v>
      </c>
      <c r="F268" s="243">
        <v>4</v>
      </c>
      <c r="G268" s="245">
        <v>41296</v>
      </c>
      <c r="H268" s="245">
        <v>41296</v>
      </c>
      <c r="I268" s="243" t="s">
        <v>993</v>
      </c>
    </row>
    <row r="269" spans="1:9" hidden="1" x14ac:dyDescent="0.25">
      <c r="A269" s="243" t="s">
        <v>1364</v>
      </c>
      <c r="B269" s="244">
        <v>191335</v>
      </c>
      <c r="C269" s="243" t="s">
        <v>363</v>
      </c>
      <c r="D269" s="243">
        <v>4</v>
      </c>
      <c r="E269" s="243" t="s">
        <v>990</v>
      </c>
      <c r="F269" s="243">
        <v>4</v>
      </c>
      <c r="G269" s="245">
        <v>40672</v>
      </c>
      <c r="H269" s="245">
        <v>40672</v>
      </c>
      <c r="I269" s="243" t="s">
        <v>993</v>
      </c>
    </row>
    <row r="270" spans="1:9" hidden="1" x14ac:dyDescent="0.25">
      <c r="A270" s="243" t="s">
        <v>1365</v>
      </c>
      <c r="B270" s="244">
        <v>203080305</v>
      </c>
      <c r="C270" s="243" t="s">
        <v>1363</v>
      </c>
      <c r="D270" s="243">
        <v>4</v>
      </c>
      <c r="E270" s="243" t="s">
        <v>990</v>
      </c>
      <c r="F270" s="243">
        <v>4</v>
      </c>
      <c r="G270" s="245">
        <v>41296</v>
      </c>
      <c r="H270" s="245">
        <v>41296</v>
      </c>
      <c r="I270" s="243" t="s">
        <v>993</v>
      </c>
    </row>
    <row r="271" spans="1:9" hidden="1" x14ac:dyDescent="0.25">
      <c r="A271" s="243" t="s">
        <v>1366</v>
      </c>
      <c r="B271" s="244" t="s">
        <v>1041</v>
      </c>
      <c r="C271" s="243" t="s">
        <v>1042</v>
      </c>
      <c r="D271" s="243">
        <v>1</v>
      </c>
      <c r="E271" s="243" t="s">
        <v>990</v>
      </c>
      <c r="F271" s="243">
        <v>4</v>
      </c>
      <c r="G271" s="245">
        <v>40676</v>
      </c>
      <c r="H271" s="245">
        <v>40676</v>
      </c>
      <c r="I271" s="243" t="s">
        <v>993</v>
      </c>
    </row>
    <row r="272" spans="1:9" hidden="1" x14ac:dyDescent="0.25">
      <c r="A272" s="243" t="s">
        <v>1367</v>
      </c>
      <c r="B272" s="244" t="s">
        <v>96</v>
      </c>
      <c r="C272" s="243" t="s">
        <v>1368</v>
      </c>
      <c r="D272" s="243">
        <v>10</v>
      </c>
      <c r="E272" s="243" t="s">
        <v>990</v>
      </c>
      <c r="F272" s="243">
        <v>40</v>
      </c>
      <c r="G272" s="243" t="s">
        <v>1369</v>
      </c>
      <c r="H272" s="245">
        <v>41024</v>
      </c>
      <c r="I272" s="243" t="s">
        <v>993</v>
      </c>
    </row>
    <row r="273" spans="1:9" hidden="1" x14ac:dyDescent="0.25">
      <c r="A273" s="243" t="s">
        <v>1370</v>
      </c>
      <c r="B273" s="244">
        <v>121103</v>
      </c>
      <c r="C273" s="243" t="s">
        <v>1181</v>
      </c>
      <c r="D273" s="243">
        <v>21</v>
      </c>
      <c r="E273" s="243" t="s">
        <v>990</v>
      </c>
      <c r="F273" s="243">
        <v>40</v>
      </c>
      <c r="G273" s="245">
        <v>40952</v>
      </c>
      <c r="H273" s="245">
        <v>41080</v>
      </c>
      <c r="I273" s="243" t="s">
        <v>993</v>
      </c>
    </row>
    <row r="274" spans="1:9" hidden="1" x14ac:dyDescent="0.25">
      <c r="A274" s="243" t="s">
        <v>1371</v>
      </c>
      <c r="B274" s="244">
        <v>121103</v>
      </c>
      <c r="C274" s="243" t="s">
        <v>1181</v>
      </c>
      <c r="D274" s="243">
        <v>21</v>
      </c>
      <c r="E274" s="243" t="s">
        <v>990</v>
      </c>
      <c r="F274" s="243">
        <v>40</v>
      </c>
      <c r="G274" s="245">
        <v>40952</v>
      </c>
      <c r="H274" s="245">
        <v>41080</v>
      </c>
      <c r="I274" s="243" t="s">
        <v>993</v>
      </c>
    </row>
    <row r="275" spans="1:9" x14ac:dyDescent="0.25">
      <c r="A275" s="243" t="s">
        <v>1372</v>
      </c>
      <c r="B275" s="244">
        <v>203020504</v>
      </c>
      <c r="C275" s="243" t="s">
        <v>1373</v>
      </c>
      <c r="D275" s="243">
        <v>16</v>
      </c>
      <c r="E275" s="243" t="s">
        <v>990</v>
      </c>
      <c r="F275" s="243">
        <v>24</v>
      </c>
      <c r="G275" s="245">
        <v>41339</v>
      </c>
      <c r="H275" s="245">
        <v>41339</v>
      </c>
      <c r="I275" s="243" t="s">
        <v>993</v>
      </c>
    </row>
    <row r="276" spans="1:9" x14ac:dyDescent="0.25">
      <c r="A276" s="243" t="s">
        <v>1374</v>
      </c>
      <c r="B276" s="244">
        <v>203020504</v>
      </c>
      <c r="C276" s="243" t="s">
        <v>1373</v>
      </c>
      <c r="D276" s="243">
        <v>24</v>
      </c>
      <c r="E276" s="243" t="s">
        <v>990</v>
      </c>
      <c r="F276" s="243">
        <v>24</v>
      </c>
      <c r="G276" s="245">
        <v>41339</v>
      </c>
      <c r="H276" s="245">
        <v>41339</v>
      </c>
      <c r="I276" s="243" t="s">
        <v>993</v>
      </c>
    </row>
    <row r="277" spans="1:9" x14ac:dyDescent="0.25">
      <c r="A277" s="243" t="s">
        <v>1375</v>
      </c>
      <c r="B277" s="244">
        <v>203020504</v>
      </c>
      <c r="C277" s="243" t="s">
        <v>1373</v>
      </c>
      <c r="D277" s="243">
        <v>24</v>
      </c>
      <c r="E277" s="243" t="s">
        <v>990</v>
      </c>
      <c r="F277" s="243">
        <v>24</v>
      </c>
      <c r="G277" s="245">
        <v>41339</v>
      </c>
      <c r="H277" s="245">
        <v>41339</v>
      </c>
      <c r="I277" s="243" t="s">
        <v>993</v>
      </c>
    </row>
    <row r="278" spans="1:9" x14ac:dyDescent="0.25">
      <c r="A278" s="243" t="s">
        <v>1376</v>
      </c>
      <c r="B278" s="244">
        <v>203020504</v>
      </c>
      <c r="C278" s="243" t="s">
        <v>1373</v>
      </c>
      <c r="D278" s="243">
        <v>24</v>
      </c>
      <c r="E278" s="243" t="s">
        <v>990</v>
      </c>
      <c r="F278" s="243">
        <v>24</v>
      </c>
      <c r="G278" s="245">
        <v>41339</v>
      </c>
      <c r="H278" s="245">
        <v>41339</v>
      </c>
      <c r="I278" s="243" t="s">
        <v>993</v>
      </c>
    </row>
    <row r="279" spans="1:9" hidden="1" x14ac:dyDescent="0.25">
      <c r="A279" s="243" t="s">
        <v>1377</v>
      </c>
      <c r="B279" s="244">
        <v>203040201</v>
      </c>
      <c r="C279" s="243" t="s">
        <v>341</v>
      </c>
      <c r="D279" s="243">
        <v>11</v>
      </c>
      <c r="E279" s="243" t="s">
        <v>990</v>
      </c>
      <c r="F279" s="243">
        <v>55</v>
      </c>
      <c r="G279" s="245">
        <v>41339</v>
      </c>
      <c r="H279" s="245">
        <v>41339</v>
      </c>
      <c r="I279" s="243" t="s">
        <v>993</v>
      </c>
    </row>
    <row r="280" spans="1:9" hidden="1" x14ac:dyDescent="0.25">
      <c r="A280" s="243" t="s">
        <v>1378</v>
      </c>
      <c r="B280" s="244">
        <v>203040201</v>
      </c>
      <c r="C280" s="243" t="s">
        <v>341</v>
      </c>
      <c r="D280" s="243">
        <v>40</v>
      </c>
      <c r="E280" s="243" t="s">
        <v>990</v>
      </c>
      <c r="F280" s="243">
        <v>55</v>
      </c>
      <c r="G280" s="245">
        <v>41339</v>
      </c>
      <c r="H280" s="245">
        <v>41339</v>
      </c>
      <c r="I280" s="243" t="s">
        <v>993</v>
      </c>
    </row>
    <row r="281" spans="1:9" hidden="1" x14ac:dyDescent="0.25">
      <c r="A281" s="243" t="s">
        <v>1379</v>
      </c>
      <c r="B281" s="244">
        <v>203040201</v>
      </c>
      <c r="C281" s="243" t="s">
        <v>341</v>
      </c>
      <c r="D281" s="243">
        <v>40</v>
      </c>
      <c r="E281" s="243" t="s">
        <v>990</v>
      </c>
      <c r="F281" s="243">
        <v>55</v>
      </c>
      <c r="G281" s="245">
        <v>41339</v>
      </c>
      <c r="H281" s="245">
        <v>41339</v>
      </c>
      <c r="I281" s="243" t="s">
        <v>993</v>
      </c>
    </row>
    <row r="282" spans="1:9" hidden="1" x14ac:dyDescent="0.25">
      <c r="A282" s="243" t="s">
        <v>1380</v>
      </c>
      <c r="B282" s="244">
        <v>203040201</v>
      </c>
      <c r="C282" s="243" t="s">
        <v>341</v>
      </c>
      <c r="D282" s="243">
        <v>40</v>
      </c>
      <c r="E282" s="243" t="s">
        <v>990</v>
      </c>
      <c r="F282" s="243">
        <v>55</v>
      </c>
      <c r="G282" s="245">
        <v>41339</v>
      </c>
      <c r="H282" s="245">
        <v>41339</v>
      </c>
      <c r="I282" s="243" t="s">
        <v>993</v>
      </c>
    </row>
    <row r="283" spans="1:9" hidden="1" x14ac:dyDescent="0.25">
      <c r="A283" s="243" t="s">
        <v>1381</v>
      </c>
      <c r="B283" s="244">
        <v>203080305</v>
      </c>
      <c r="C283" s="243" t="s">
        <v>1363</v>
      </c>
      <c r="D283" s="243">
        <v>4</v>
      </c>
      <c r="E283" s="243" t="s">
        <v>990</v>
      </c>
      <c r="F283" s="243">
        <v>4</v>
      </c>
      <c r="G283" s="245">
        <v>41296</v>
      </c>
      <c r="H283" s="245">
        <v>41296</v>
      </c>
      <c r="I283" s="243" t="s">
        <v>993</v>
      </c>
    </row>
    <row r="284" spans="1:9" hidden="1" x14ac:dyDescent="0.25">
      <c r="A284" s="243" t="s">
        <v>1382</v>
      </c>
      <c r="B284" s="244" t="s">
        <v>1041</v>
      </c>
      <c r="C284" s="243" t="s">
        <v>1042</v>
      </c>
      <c r="D284" s="243">
        <v>3</v>
      </c>
      <c r="E284" s="243" t="s">
        <v>990</v>
      </c>
      <c r="F284" s="243">
        <v>4</v>
      </c>
      <c r="G284" s="245">
        <v>40676</v>
      </c>
      <c r="H284" s="245">
        <v>40676</v>
      </c>
      <c r="I284" s="243" t="s">
        <v>993</v>
      </c>
    </row>
    <row r="285" spans="1:9" hidden="1" x14ac:dyDescent="0.25">
      <c r="A285" s="243" t="s">
        <v>1383</v>
      </c>
      <c r="B285" s="244">
        <v>161305</v>
      </c>
      <c r="C285" s="243" t="s">
        <v>1165</v>
      </c>
      <c r="D285" s="243">
        <v>4</v>
      </c>
      <c r="E285" s="243" t="s">
        <v>990</v>
      </c>
      <c r="F285" s="243">
        <v>4</v>
      </c>
      <c r="G285" s="243">
        <v>110015</v>
      </c>
      <c r="H285" s="245">
        <v>41052</v>
      </c>
      <c r="I285" s="243" t="s">
        <v>993</v>
      </c>
    </row>
    <row r="286" spans="1:9" hidden="1" x14ac:dyDescent="0.25">
      <c r="A286" s="243" t="s">
        <v>1384</v>
      </c>
      <c r="B286" s="244" t="s">
        <v>55</v>
      </c>
      <c r="C286" s="243" t="s">
        <v>1002</v>
      </c>
      <c r="D286" s="243">
        <v>4</v>
      </c>
      <c r="E286" s="243" t="s">
        <v>990</v>
      </c>
      <c r="F286" s="243">
        <v>4</v>
      </c>
      <c r="G286" s="245">
        <v>41102</v>
      </c>
      <c r="H286" s="245">
        <v>41102</v>
      </c>
      <c r="I286" s="243" t="s">
        <v>993</v>
      </c>
    </row>
    <row r="287" spans="1:9" hidden="1" x14ac:dyDescent="0.25">
      <c r="A287" s="243" t="s">
        <v>1385</v>
      </c>
      <c r="B287" s="244">
        <v>203080304</v>
      </c>
      <c r="C287" s="243" t="s">
        <v>1094</v>
      </c>
      <c r="D287" s="243">
        <v>24</v>
      </c>
      <c r="E287" s="243" t="s">
        <v>990</v>
      </c>
      <c r="F287" s="243">
        <v>24</v>
      </c>
      <c r="G287" s="245">
        <v>41319</v>
      </c>
      <c r="H287" s="245">
        <v>41319</v>
      </c>
      <c r="I287" s="243" t="s">
        <v>993</v>
      </c>
    </row>
    <row r="288" spans="1:9" hidden="1" x14ac:dyDescent="0.25">
      <c r="A288" s="243" t="s">
        <v>1386</v>
      </c>
      <c r="B288" s="244">
        <v>203080304</v>
      </c>
      <c r="C288" s="243" t="s">
        <v>1094</v>
      </c>
      <c r="D288" s="243">
        <v>24</v>
      </c>
      <c r="E288" s="243" t="s">
        <v>990</v>
      </c>
      <c r="F288" s="243">
        <v>24</v>
      </c>
      <c r="G288" s="245">
        <v>41319</v>
      </c>
      <c r="H288" s="245">
        <v>41319</v>
      </c>
      <c r="I288" s="243" t="s">
        <v>993</v>
      </c>
    </row>
    <row r="289" spans="1:9" hidden="1" x14ac:dyDescent="0.25">
      <c r="A289" s="243" t="s">
        <v>1387</v>
      </c>
      <c r="B289" s="244">
        <v>203080304</v>
      </c>
      <c r="C289" s="243" t="s">
        <v>1094</v>
      </c>
      <c r="D289" s="243">
        <v>24</v>
      </c>
      <c r="E289" s="243" t="s">
        <v>990</v>
      </c>
      <c r="F289" s="243">
        <v>24</v>
      </c>
      <c r="G289" s="245">
        <v>41319</v>
      </c>
      <c r="H289" s="245">
        <v>41319</v>
      </c>
      <c r="I289" s="243" t="s">
        <v>993</v>
      </c>
    </row>
    <row r="290" spans="1:9" hidden="1" x14ac:dyDescent="0.25">
      <c r="A290" s="243" t="s">
        <v>1388</v>
      </c>
      <c r="B290" s="244">
        <v>203080304</v>
      </c>
      <c r="C290" s="243" t="s">
        <v>1094</v>
      </c>
      <c r="D290" s="243">
        <v>24</v>
      </c>
      <c r="E290" s="243" t="s">
        <v>990</v>
      </c>
      <c r="F290" s="243">
        <v>24</v>
      </c>
      <c r="G290" s="245">
        <v>41319</v>
      </c>
      <c r="H290" s="245">
        <v>41319</v>
      </c>
      <c r="I290" s="243" t="s">
        <v>993</v>
      </c>
    </row>
    <row r="291" spans="1:9" hidden="1" x14ac:dyDescent="0.25">
      <c r="A291" s="243" t="s">
        <v>1389</v>
      </c>
      <c r="B291" s="244">
        <v>203080304</v>
      </c>
      <c r="C291" s="243" t="s">
        <v>1094</v>
      </c>
      <c r="D291" s="243">
        <v>24</v>
      </c>
      <c r="E291" s="243" t="s">
        <v>990</v>
      </c>
      <c r="F291" s="243">
        <v>24</v>
      </c>
      <c r="G291" s="245">
        <v>41319</v>
      </c>
      <c r="H291" s="245">
        <v>41319</v>
      </c>
      <c r="I291" s="243" t="s">
        <v>993</v>
      </c>
    </row>
    <row r="292" spans="1:9" hidden="1" x14ac:dyDescent="0.25">
      <c r="A292" s="243" t="s">
        <v>1390</v>
      </c>
      <c r="B292" s="244">
        <v>203080304</v>
      </c>
      <c r="C292" s="243" t="s">
        <v>1094</v>
      </c>
      <c r="D292" s="243">
        <v>24</v>
      </c>
      <c r="E292" s="243" t="s">
        <v>990</v>
      </c>
      <c r="F292" s="243">
        <v>24</v>
      </c>
      <c r="G292" s="245">
        <v>41319</v>
      </c>
      <c r="H292" s="245">
        <v>41319</v>
      </c>
      <c r="I292" s="243" t="s">
        <v>993</v>
      </c>
    </row>
    <row r="293" spans="1:9" hidden="1" x14ac:dyDescent="0.25">
      <c r="A293" s="243" t="s">
        <v>1391</v>
      </c>
      <c r="B293" s="244">
        <v>203080304</v>
      </c>
      <c r="C293" s="243" t="s">
        <v>1094</v>
      </c>
      <c r="D293" s="243">
        <v>24</v>
      </c>
      <c r="E293" s="243" t="s">
        <v>990</v>
      </c>
      <c r="F293" s="243">
        <v>24</v>
      </c>
      <c r="G293" s="245">
        <v>41319</v>
      </c>
      <c r="H293" s="245">
        <v>41319</v>
      </c>
      <c r="I293" s="243" t="s">
        <v>993</v>
      </c>
    </row>
    <row r="294" spans="1:9" hidden="1" x14ac:dyDescent="0.25">
      <c r="A294" s="243" t="s">
        <v>1392</v>
      </c>
      <c r="B294" s="244">
        <v>203080304</v>
      </c>
      <c r="C294" s="243" t="s">
        <v>1094</v>
      </c>
      <c r="D294" s="243">
        <v>24</v>
      </c>
      <c r="E294" s="243" t="s">
        <v>990</v>
      </c>
      <c r="F294" s="243">
        <v>24</v>
      </c>
      <c r="G294" s="245">
        <v>41319</v>
      </c>
      <c r="H294" s="245">
        <v>41319</v>
      </c>
      <c r="I294" s="243" t="s">
        <v>993</v>
      </c>
    </row>
    <row r="295" spans="1:9" hidden="1" x14ac:dyDescent="0.25">
      <c r="A295" s="243" t="s">
        <v>1393</v>
      </c>
      <c r="B295" s="244">
        <v>203080304</v>
      </c>
      <c r="C295" s="243" t="s">
        <v>1094</v>
      </c>
      <c r="D295" s="243">
        <v>24</v>
      </c>
      <c r="E295" s="243" t="s">
        <v>990</v>
      </c>
      <c r="F295" s="243">
        <v>24</v>
      </c>
      <c r="G295" s="245">
        <v>41319</v>
      </c>
      <c r="H295" s="245">
        <v>41319</v>
      </c>
      <c r="I295" s="243" t="s">
        <v>993</v>
      </c>
    </row>
    <row r="296" spans="1:9" hidden="1" x14ac:dyDescent="0.25">
      <c r="A296" s="243" t="s">
        <v>1394</v>
      </c>
      <c r="B296" s="244">
        <v>203080304</v>
      </c>
      <c r="C296" s="243" t="s">
        <v>1094</v>
      </c>
      <c r="D296" s="243">
        <v>24</v>
      </c>
      <c r="E296" s="243" t="s">
        <v>990</v>
      </c>
      <c r="F296" s="243">
        <v>24</v>
      </c>
      <c r="G296" s="245">
        <v>41319</v>
      </c>
      <c r="H296" s="245">
        <v>41319</v>
      </c>
      <c r="I296" s="243" t="s">
        <v>993</v>
      </c>
    </row>
    <row r="297" spans="1:9" hidden="1" x14ac:dyDescent="0.25">
      <c r="A297" s="243" t="s">
        <v>1395</v>
      </c>
      <c r="B297" s="244" t="s">
        <v>59</v>
      </c>
      <c r="C297" s="243" t="s">
        <v>1028</v>
      </c>
      <c r="D297" s="243">
        <v>48</v>
      </c>
      <c r="E297" s="243" t="s">
        <v>990</v>
      </c>
      <c r="F297" s="243">
        <v>104</v>
      </c>
      <c r="G297" s="243" t="s">
        <v>1029</v>
      </c>
      <c r="H297" s="245">
        <v>41115</v>
      </c>
      <c r="I297" s="243" t="s">
        <v>993</v>
      </c>
    </row>
    <row r="298" spans="1:9" hidden="1" x14ac:dyDescent="0.25">
      <c r="A298" s="243" t="s">
        <v>1396</v>
      </c>
      <c r="B298" s="244" t="s">
        <v>59</v>
      </c>
      <c r="C298" s="243" t="s">
        <v>1028</v>
      </c>
      <c r="D298" s="243">
        <v>50</v>
      </c>
      <c r="E298" s="243" t="s">
        <v>990</v>
      </c>
      <c r="F298" s="243">
        <v>104</v>
      </c>
      <c r="G298" s="243" t="s">
        <v>1149</v>
      </c>
      <c r="H298" s="245">
        <v>41100</v>
      </c>
      <c r="I298" s="243" t="s">
        <v>993</v>
      </c>
    </row>
    <row r="299" spans="1:9" hidden="1" x14ac:dyDescent="0.25">
      <c r="A299" s="243" t="s">
        <v>1397</v>
      </c>
      <c r="B299" s="244" t="s">
        <v>55</v>
      </c>
      <c r="C299" s="243" t="s">
        <v>1002</v>
      </c>
      <c r="D299" s="243">
        <v>2</v>
      </c>
      <c r="E299" s="243" t="s">
        <v>990</v>
      </c>
      <c r="F299" s="243">
        <v>4</v>
      </c>
      <c r="G299" s="243">
        <v>13305615</v>
      </c>
      <c r="H299" s="245">
        <v>41102</v>
      </c>
      <c r="I299" s="243" t="s">
        <v>993</v>
      </c>
    </row>
    <row r="300" spans="1:9" hidden="1" x14ac:dyDescent="0.25">
      <c r="A300" s="243" t="s">
        <v>1397</v>
      </c>
      <c r="B300" s="244" t="s">
        <v>291</v>
      </c>
      <c r="C300" s="243" t="s">
        <v>1091</v>
      </c>
      <c r="D300" s="243">
        <v>1</v>
      </c>
      <c r="E300" s="243" t="s">
        <v>990</v>
      </c>
      <c r="F300" s="243">
        <v>4</v>
      </c>
      <c r="G300" s="245">
        <v>41020</v>
      </c>
      <c r="H300" s="245">
        <v>41020</v>
      </c>
      <c r="I300" s="243" t="s">
        <v>993</v>
      </c>
    </row>
    <row r="301" spans="1:9" hidden="1" x14ac:dyDescent="0.25">
      <c r="A301" s="243" t="s">
        <v>1398</v>
      </c>
      <c r="B301" s="244" t="s">
        <v>1041</v>
      </c>
      <c r="C301" s="243" t="s">
        <v>1042</v>
      </c>
      <c r="D301" s="243">
        <v>1</v>
      </c>
      <c r="E301" s="243" t="s">
        <v>990</v>
      </c>
      <c r="F301" s="243">
        <v>4</v>
      </c>
      <c r="G301" s="245">
        <v>40676</v>
      </c>
      <c r="H301" s="245">
        <v>40676</v>
      </c>
      <c r="I301" s="243" t="s">
        <v>993</v>
      </c>
    </row>
    <row r="302" spans="1:9" hidden="1" x14ac:dyDescent="0.25">
      <c r="A302" s="243" t="s">
        <v>1399</v>
      </c>
      <c r="B302" s="244" t="s">
        <v>55</v>
      </c>
      <c r="C302" s="243" t="s">
        <v>1002</v>
      </c>
      <c r="D302" s="243">
        <v>4</v>
      </c>
      <c r="E302" s="243" t="s">
        <v>990</v>
      </c>
      <c r="F302" s="243">
        <v>4</v>
      </c>
      <c r="G302" s="245">
        <v>41102</v>
      </c>
      <c r="H302" s="245">
        <v>41102</v>
      </c>
      <c r="I302" s="243" t="s">
        <v>993</v>
      </c>
    </row>
    <row r="303" spans="1:9" hidden="1" x14ac:dyDescent="0.25">
      <c r="A303" s="243" t="s">
        <v>1400</v>
      </c>
      <c r="B303" s="244">
        <v>203080304</v>
      </c>
      <c r="C303" s="243" t="s">
        <v>1094</v>
      </c>
      <c r="D303" s="243">
        <v>8</v>
      </c>
      <c r="E303" s="243" t="s">
        <v>990</v>
      </c>
      <c r="F303" s="243">
        <v>24</v>
      </c>
      <c r="G303" s="243">
        <v>23</v>
      </c>
      <c r="H303" s="245">
        <v>41337</v>
      </c>
      <c r="I303" s="243" t="s">
        <v>993</v>
      </c>
    </row>
    <row r="304" spans="1:9" hidden="1" x14ac:dyDescent="0.25">
      <c r="A304" s="243" t="s">
        <v>1401</v>
      </c>
      <c r="B304" s="244">
        <v>203080304</v>
      </c>
      <c r="C304" s="243" t="s">
        <v>1094</v>
      </c>
      <c r="D304" s="243">
        <v>24</v>
      </c>
      <c r="E304" s="243" t="s">
        <v>990</v>
      </c>
      <c r="F304" s="243">
        <v>24</v>
      </c>
      <c r="G304" s="243">
        <v>23</v>
      </c>
      <c r="H304" s="245">
        <v>41337</v>
      </c>
      <c r="I304" s="243" t="s">
        <v>993</v>
      </c>
    </row>
    <row r="305" spans="1:9" hidden="1" x14ac:dyDescent="0.25">
      <c r="A305" s="243" t="s">
        <v>1402</v>
      </c>
      <c r="B305" s="244">
        <v>203080304</v>
      </c>
      <c r="C305" s="243" t="s">
        <v>1094</v>
      </c>
      <c r="D305" s="243">
        <v>24</v>
      </c>
      <c r="E305" s="243" t="s">
        <v>990</v>
      </c>
      <c r="F305" s="243">
        <v>24</v>
      </c>
      <c r="G305" s="243">
        <v>23</v>
      </c>
      <c r="H305" s="245">
        <v>41337</v>
      </c>
      <c r="I305" s="243" t="s">
        <v>993</v>
      </c>
    </row>
    <row r="306" spans="1:9" hidden="1" x14ac:dyDescent="0.25">
      <c r="A306" s="243" t="s">
        <v>1403</v>
      </c>
      <c r="B306" s="244">
        <v>203080304</v>
      </c>
      <c r="C306" s="243" t="s">
        <v>1094</v>
      </c>
      <c r="D306" s="243">
        <v>24</v>
      </c>
      <c r="E306" s="243" t="s">
        <v>990</v>
      </c>
      <c r="F306" s="243">
        <v>24</v>
      </c>
      <c r="G306" s="243">
        <v>23</v>
      </c>
      <c r="H306" s="245">
        <v>41337</v>
      </c>
      <c r="I306" s="243" t="s">
        <v>993</v>
      </c>
    </row>
    <row r="307" spans="1:9" hidden="1" x14ac:dyDescent="0.25">
      <c r="A307" s="243" t="s">
        <v>1404</v>
      </c>
      <c r="B307" s="244">
        <v>203080304</v>
      </c>
      <c r="C307" s="243" t="s">
        <v>1094</v>
      </c>
      <c r="D307" s="243">
        <v>24</v>
      </c>
      <c r="E307" s="243" t="s">
        <v>990</v>
      </c>
      <c r="F307" s="243">
        <v>24</v>
      </c>
      <c r="G307" s="243">
        <v>23</v>
      </c>
      <c r="H307" s="245">
        <v>41337</v>
      </c>
      <c r="I307" s="243" t="s">
        <v>993</v>
      </c>
    </row>
    <row r="308" spans="1:9" hidden="1" x14ac:dyDescent="0.25">
      <c r="A308" s="243" t="s">
        <v>1405</v>
      </c>
      <c r="B308" s="244">
        <v>203080304</v>
      </c>
      <c r="C308" s="243" t="s">
        <v>1094</v>
      </c>
      <c r="D308" s="243">
        <v>24</v>
      </c>
      <c r="E308" s="243" t="s">
        <v>990</v>
      </c>
      <c r="F308" s="243">
        <v>24</v>
      </c>
      <c r="G308" s="243">
        <v>23</v>
      </c>
      <c r="H308" s="245">
        <v>41337</v>
      </c>
      <c r="I308" s="243" t="s">
        <v>993</v>
      </c>
    </row>
    <row r="309" spans="1:9" hidden="1" x14ac:dyDescent="0.25">
      <c r="A309" s="243" t="s">
        <v>1406</v>
      </c>
      <c r="B309" s="244">
        <v>203080304</v>
      </c>
      <c r="C309" s="243" t="s">
        <v>1094</v>
      </c>
      <c r="D309" s="243">
        <v>24</v>
      </c>
      <c r="E309" s="243" t="s">
        <v>990</v>
      </c>
      <c r="F309" s="243">
        <v>24</v>
      </c>
      <c r="G309" s="243">
        <v>23</v>
      </c>
      <c r="H309" s="245">
        <v>41337</v>
      </c>
      <c r="I309" s="243" t="s">
        <v>993</v>
      </c>
    </row>
    <row r="310" spans="1:9" hidden="1" x14ac:dyDescent="0.25">
      <c r="A310" s="243" t="s">
        <v>1407</v>
      </c>
      <c r="B310" s="244">
        <v>203080304</v>
      </c>
      <c r="C310" s="243" t="s">
        <v>1094</v>
      </c>
      <c r="D310" s="243">
        <v>24</v>
      </c>
      <c r="E310" s="243" t="s">
        <v>990</v>
      </c>
      <c r="F310" s="243">
        <v>24</v>
      </c>
      <c r="G310" s="243">
        <v>23</v>
      </c>
      <c r="H310" s="245">
        <v>41337</v>
      </c>
      <c r="I310" s="243" t="s">
        <v>993</v>
      </c>
    </row>
    <row r="311" spans="1:9" hidden="1" x14ac:dyDescent="0.25">
      <c r="A311" s="243" t="s">
        <v>1408</v>
      </c>
      <c r="B311" s="244">
        <v>203010205</v>
      </c>
      <c r="C311" s="243" t="s">
        <v>1158</v>
      </c>
      <c r="D311" s="243">
        <v>4</v>
      </c>
      <c r="E311" s="243" t="s">
        <v>990</v>
      </c>
      <c r="F311" s="243">
        <v>4</v>
      </c>
      <c r="G311" s="245">
        <v>41304</v>
      </c>
      <c r="H311" s="245">
        <v>41304</v>
      </c>
      <c r="I311" s="243" t="s">
        <v>993</v>
      </c>
    </row>
    <row r="312" spans="1:9" hidden="1" x14ac:dyDescent="0.25">
      <c r="A312" s="243" t="s">
        <v>1409</v>
      </c>
      <c r="B312" s="244">
        <v>203020305</v>
      </c>
      <c r="C312" s="243" t="s">
        <v>1110</v>
      </c>
      <c r="D312" s="243">
        <v>1</v>
      </c>
      <c r="E312" s="243" t="s">
        <v>990</v>
      </c>
      <c r="F312" s="243">
        <v>4</v>
      </c>
      <c r="G312" s="243">
        <v>101654</v>
      </c>
      <c r="H312" s="245">
        <v>41348</v>
      </c>
      <c r="I312" s="243" t="s">
        <v>993</v>
      </c>
    </row>
    <row r="313" spans="1:9" hidden="1" x14ac:dyDescent="0.25">
      <c r="A313" s="243" t="s">
        <v>1410</v>
      </c>
      <c r="B313" s="244">
        <v>121103</v>
      </c>
      <c r="C313" s="243" t="s">
        <v>1181</v>
      </c>
      <c r="D313" s="243">
        <v>10</v>
      </c>
      <c r="E313" s="243" t="s">
        <v>990</v>
      </c>
      <c r="F313" s="243">
        <v>40</v>
      </c>
      <c r="G313" s="245">
        <v>40952</v>
      </c>
      <c r="H313" s="245">
        <v>40952</v>
      </c>
      <c r="I313" s="243" t="s">
        <v>993</v>
      </c>
    </row>
    <row r="314" spans="1:9" hidden="1" x14ac:dyDescent="0.25">
      <c r="A314" s="243" t="s">
        <v>1411</v>
      </c>
      <c r="B314" s="244">
        <v>121103</v>
      </c>
      <c r="C314" s="243" t="s">
        <v>1181</v>
      </c>
      <c r="D314" s="243">
        <v>21</v>
      </c>
      <c r="E314" s="243" t="s">
        <v>990</v>
      </c>
      <c r="F314" s="243">
        <v>40</v>
      </c>
      <c r="G314" s="245">
        <v>40952</v>
      </c>
      <c r="H314" s="245">
        <v>40952</v>
      </c>
      <c r="I314" s="243" t="s">
        <v>993</v>
      </c>
    </row>
    <row r="315" spans="1:9" hidden="1" x14ac:dyDescent="0.25">
      <c r="A315" s="243" t="s">
        <v>1412</v>
      </c>
      <c r="B315" s="244" t="s">
        <v>28</v>
      </c>
      <c r="C315" s="243" t="s">
        <v>1413</v>
      </c>
      <c r="D315" s="243">
        <v>3</v>
      </c>
      <c r="E315" s="243" t="s">
        <v>990</v>
      </c>
      <c r="F315" s="243">
        <v>32</v>
      </c>
      <c r="G315" s="245">
        <v>41261</v>
      </c>
      <c r="H315" s="245">
        <v>41261</v>
      </c>
      <c r="I315" s="243" t="s">
        <v>993</v>
      </c>
    </row>
    <row r="316" spans="1:9" hidden="1" x14ac:dyDescent="0.25">
      <c r="A316" s="243" t="s">
        <v>1412</v>
      </c>
      <c r="B316" s="244" t="s">
        <v>28</v>
      </c>
      <c r="C316" s="243" t="s">
        <v>1413</v>
      </c>
      <c r="D316" s="243">
        <v>1</v>
      </c>
      <c r="E316" s="243" t="s">
        <v>990</v>
      </c>
      <c r="F316" s="243">
        <v>32</v>
      </c>
      <c r="G316" s="243" t="s">
        <v>1062</v>
      </c>
      <c r="H316" s="245">
        <v>41255</v>
      </c>
      <c r="I316" s="243" t="s">
        <v>993</v>
      </c>
    </row>
    <row r="317" spans="1:9" hidden="1" x14ac:dyDescent="0.25">
      <c r="A317" s="243" t="s">
        <v>1414</v>
      </c>
      <c r="B317" s="244" t="s">
        <v>28</v>
      </c>
      <c r="C317" s="243" t="s">
        <v>1413</v>
      </c>
      <c r="D317" s="243">
        <v>32</v>
      </c>
      <c r="E317" s="243" t="s">
        <v>990</v>
      </c>
      <c r="F317" s="243">
        <v>32</v>
      </c>
      <c r="G317" s="243" t="s">
        <v>1062</v>
      </c>
      <c r="H317" s="245">
        <v>41255</v>
      </c>
      <c r="I317" s="243" t="s">
        <v>993</v>
      </c>
    </row>
    <row r="318" spans="1:9" hidden="1" x14ac:dyDescent="0.25">
      <c r="A318" s="243" t="s">
        <v>1415</v>
      </c>
      <c r="B318" s="244" t="s">
        <v>59</v>
      </c>
      <c r="C318" s="243" t="s">
        <v>1028</v>
      </c>
      <c r="D318" s="243">
        <v>50</v>
      </c>
      <c r="E318" s="243" t="s">
        <v>990</v>
      </c>
      <c r="F318" s="243">
        <v>104</v>
      </c>
      <c r="G318" s="245">
        <v>41115</v>
      </c>
      <c r="H318" s="245">
        <v>41115</v>
      </c>
      <c r="I318" s="243" t="s">
        <v>993</v>
      </c>
    </row>
    <row r="319" spans="1:9" hidden="1" x14ac:dyDescent="0.25">
      <c r="A319" s="243" t="s">
        <v>1416</v>
      </c>
      <c r="B319" s="244" t="s">
        <v>59</v>
      </c>
      <c r="C319" s="243" t="s">
        <v>1028</v>
      </c>
      <c r="D319" s="243">
        <v>50</v>
      </c>
      <c r="E319" s="243" t="s">
        <v>990</v>
      </c>
      <c r="F319" s="243">
        <v>104</v>
      </c>
      <c r="G319" s="243" t="s">
        <v>1149</v>
      </c>
      <c r="H319" s="245">
        <v>41199</v>
      </c>
      <c r="I319" s="243" t="s">
        <v>993</v>
      </c>
    </row>
    <row r="320" spans="1:9" hidden="1" x14ac:dyDescent="0.25">
      <c r="A320" s="243" t="s">
        <v>1417</v>
      </c>
      <c r="B320" s="244">
        <v>121103</v>
      </c>
      <c r="C320" s="243" t="s">
        <v>1181</v>
      </c>
      <c r="D320" s="243">
        <v>21</v>
      </c>
      <c r="E320" s="243" t="s">
        <v>990</v>
      </c>
      <c r="F320" s="243">
        <v>40</v>
      </c>
      <c r="G320" s="245">
        <v>40952</v>
      </c>
      <c r="H320" s="245">
        <v>40952</v>
      </c>
      <c r="I320" s="243" t="s">
        <v>993</v>
      </c>
    </row>
    <row r="321" spans="1:9" hidden="1" x14ac:dyDescent="0.25">
      <c r="A321" s="243" t="s">
        <v>1418</v>
      </c>
      <c r="B321" s="244">
        <v>121103</v>
      </c>
      <c r="C321" s="243" t="s">
        <v>1181</v>
      </c>
      <c r="D321" s="243">
        <v>21</v>
      </c>
      <c r="E321" s="243" t="s">
        <v>990</v>
      </c>
      <c r="F321" s="243">
        <v>40</v>
      </c>
      <c r="G321" s="245">
        <v>40952</v>
      </c>
      <c r="H321" s="245">
        <v>40952</v>
      </c>
      <c r="I321" s="243" t="s">
        <v>993</v>
      </c>
    </row>
    <row r="322" spans="1:9" hidden="1" x14ac:dyDescent="0.25">
      <c r="A322" s="243" t="s">
        <v>1419</v>
      </c>
      <c r="B322" s="244" t="s">
        <v>59</v>
      </c>
      <c r="C322" s="243" t="s">
        <v>1028</v>
      </c>
      <c r="D322" s="243">
        <v>50</v>
      </c>
      <c r="E322" s="243" t="s">
        <v>990</v>
      </c>
      <c r="F322" s="243">
        <v>104</v>
      </c>
      <c r="G322" s="245">
        <v>41115</v>
      </c>
      <c r="H322" s="245">
        <v>41115</v>
      </c>
      <c r="I322" s="243" t="s">
        <v>993</v>
      </c>
    </row>
    <row r="323" spans="1:9" hidden="1" x14ac:dyDescent="0.25">
      <c r="A323" s="243" t="s">
        <v>1420</v>
      </c>
      <c r="B323" s="244" t="s">
        <v>59</v>
      </c>
      <c r="C323" s="243" t="s">
        <v>1028</v>
      </c>
      <c r="D323" s="243">
        <v>50</v>
      </c>
      <c r="E323" s="243" t="s">
        <v>990</v>
      </c>
      <c r="F323" s="243">
        <v>104</v>
      </c>
      <c r="G323" s="243" t="s">
        <v>1031</v>
      </c>
      <c r="H323" s="245">
        <v>41115</v>
      </c>
      <c r="I323" s="243" t="s">
        <v>993</v>
      </c>
    </row>
    <row r="324" spans="1:9" hidden="1" x14ac:dyDescent="0.25">
      <c r="A324" s="243" t="s">
        <v>1421</v>
      </c>
      <c r="B324" s="244">
        <v>161505</v>
      </c>
      <c r="C324" s="243" t="s">
        <v>1422</v>
      </c>
      <c r="D324" s="243">
        <v>2</v>
      </c>
      <c r="E324" s="243" t="s">
        <v>990</v>
      </c>
      <c r="F324" s="243">
        <v>4</v>
      </c>
      <c r="G324" s="245">
        <v>40857</v>
      </c>
      <c r="H324" s="245">
        <v>40857</v>
      </c>
      <c r="I324" s="243" t="s">
        <v>993</v>
      </c>
    </row>
    <row r="325" spans="1:9" hidden="1" x14ac:dyDescent="0.25">
      <c r="A325" s="243" t="s">
        <v>1423</v>
      </c>
      <c r="B325" s="244">
        <v>161505</v>
      </c>
      <c r="C325" s="243" t="s">
        <v>1422</v>
      </c>
      <c r="D325" s="243">
        <v>1</v>
      </c>
      <c r="E325" s="243" t="s">
        <v>990</v>
      </c>
      <c r="F325" s="243">
        <v>4</v>
      </c>
      <c r="G325" s="245">
        <v>40653</v>
      </c>
      <c r="H325" s="245">
        <v>40653</v>
      </c>
      <c r="I325" s="243" t="s">
        <v>993</v>
      </c>
    </row>
    <row r="326" spans="1:9" hidden="1" x14ac:dyDescent="0.25">
      <c r="A326" s="243" t="s">
        <v>1424</v>
      </c>
      <c r="B326" s="244">
        <v>203080304</v>
      </c>
      <c r="C326" s="243" t="s">
        <v>1094</v>
      </c>
      <c r="D326" s="243">
        <v>24</v>
      </c>
      <c r="E326" s="243" t="s">
        <v>990</v>
      </c>
      <c r="F326" s="243">
        <v>24</v>
      </c>
      <c r="G326" s="245">
        <v>41451</v>
      </c>
      <c r="H326" s="245">
        <v>41451</v>
      </c>
      <c r="I326" s="243" t="s">
        <v>993</v>
      </c>
    </row>
    <row r="327" spans="1:9" hidden="1" x14ac:dyDescent="0.25">
      <c r="A327" s="243" t="s">
        <v>1425</v>
      </c>
      <c r="B327" s="244">
        <v>203080304</v>
      </c>
      <c r="C327" s="243" t="s">
        <v>1094</v>
      </c>
      <c r="D327" s="243">
        <v>24</v>
      </c>
      <c r="E327" s="243" t="s">
        <v>990</v>
      </c>
      <c r="F327" s="243">
        <v>24</v>
      </c>
      <c r="G327" s="245">
        <v>41451</v>
      </c>
      <c r="H327" s="245">
        <v>41451</v>
      </c>
      <c r="I327" s="243" t="s">
        <v>993</v>
      </c>
    </row>
    <row r="328" spans="1:9" hidden="1" x14ac:dyDescent="0.25">
      <c r="A328" s="243" t="s">
        <v>1426</v>
      </c>
      <c r="B328" s="244" t="s">
        <v>96</v>
      </c>
      <c r="C328" s="243" t="s">
        <v>1368</v>
      </c>
      <c r="D328" s="243">
        <v>21</v>
      </c>
      <c r="E328" s="243" t="s">
        <v>990</v>
      </c>
      <c r="F328" s="243">
        <v>40</v>
      </c>
      <c r="G328" s="243" t="s">
        <v>1115</v>
      </c>
      <c r="H328" s="245">
        <v>41041</v>
      </c>
      <c r="I328" s="243" t="s">
        <v>993</v>
      </c>
    </row>
    <row r="329" spans="1:9" hidden="1" x14ac:dyDescent="0.25">
      <c r="A329" s="243" t="s">
        <v>1427</v>
      </c>
      <c r="B329" s="244" t="s">
        <v>96</v>
      </c>
      <c r="C329" s="243" t="s">
        <v>1368</v>
      </c>
      <c r="D329" s="243">
        <v>21</v>
      </c>
      <c r="E329" s="243" t="s">
        <v>990</v>
      </c>
      <c r="F329" s="243">
        <v>40</v>
      </c>
      <c r="G329" s="243" t="s">
        <v>1115</v>
      </c>
      <c r="H329" s="245">
        <v>41041</v>
      </c>
      <c r="I329" s="243" t="s">
        <v>993</v>
      </c>
    </row>
    <row r="330" spans="1:9" hidden="1" x14ac:dyDescent="0.25">
      <c r="A330" s="243" t="s">
        <v>1428</v>
      </c>
      <c r="B330" s="244" t="s">
        <v>24</v>
      </c>
      <c r="C330" s="243" t="s">
        <v>1083</v>
      </c>
      <c r="D330" s="243">
        <v>39</v>
      </c>
      <c r="E330" s="243" t="s">
        <v>990</v>
      </c>
      <c r="F330" s="243">
        <v>104</v>
      </c>
      <c r="G330" s="243" t="s">
        <v>1085</v>
      </c>
      <c r="H330" s="245">
        <v>41085</v>
      </c>
      <c r="I330" s="243" t="s">
        <v>993</v>
      </c>
    </row>
    <row r="331" spans="1:9" hidden="1" x14ac:dyDescent="0.25">
      <c r="A331" s="243" t="s">
        <v>1429</v>
      </c>
      <c r="B331" s="244" t="s">
        <v>1041</v>
      </c>
      <c r="C331" s="243" t="s">
        <v>1042</v>
      </c>
      <c r="D331" s="243">
        <v>2</v>
      </c>
      <c r="E331" s="243" t="s">
        <v>990</v>
      </c>
      <c r="F331" s="243">
        <v>4</v>
      </c>
      <c r="G331" s="245">
        <v>40627</v>
      </c>
      <c r="H331" s="245">
        <v>40627</v>
      </c>
      <c r="I331" s="243" t="s">
        <v>993</v>
      </c>
    </row>
    <row r="332" spans="1:9" hidden="1" x14ac:dyDescent="0.25">
      <c r="A332" s="243" t="s">
        <v>1430</v>
      </c>
      <c r="B332" s="244" t="s">
        <v>1041</v>
      </c>
      <c r="C332" s="243" t="s">
        <v>1042</v>
      </c>
      <c r="D332" s="243">
        <v>4</v>
      </c>
      <c r="E332" s="243" t="s">
        <v>990</v>
      </c>
      <c r="F332" s="243">
        <v>4</v>
      </c>
      <c r="G332" s="245">
        <v>40676</v>
      </c>
      <c r="H332" s="245">
        <v>40676</v>
      </c>
      <c r="I332" s="243" t="s">
        <v>993</v>
      </c>
    </row>
    <row r="333" spans="1:9" hidden="1" x14ac:dyDescent="0.25">
      <c r="A333" s="243" t="s">
        <v>1431</v>
      </c>
      <c r="B333" s="244">
        <v>203010205</v>
      </c>
      <c r="C333" s="243" t="s">
        <v>1158</v>
      </c>
      <c r="D333" s="243">
        <v>4</v>
      </c>
      <c r="E333" s="243" t="s">
        <v>990</v>
      </c>
      <c r="F333" s="243">
        <v>4</v>
      </c>
      <c r="G333" s="245">
        <v>41304</v>
      </c>
      <c r="H333" s="245">
        <v>41304</v>
      </c>
      <c r="I333" s="243" t="s">
        <v>993</v>
      </c>
    </row>
    <row r="334" spans="1:9" hidden="1" x14ac:dyDescent="0.25">
      <c r="A334" s="243" t="s">
        <v>1432</v>
      </c>
      <c r="B334" s="244" t="s">
        <v>1041</v>
      </c>
      <c r="C334" s="243" t="s">
        <v>1042</v>
      </c>
      <c r="D334" s="243">
        <v>3</v>
      </c>
      <c r="E334" s="243" t="s">
        <v>990</v>
      </c>
      <c r="F334" s="243">
        <v>4</v>
      </c>
      <c r="G334" s="245">
        <v>40676</v>
      </c>
      <c r="H334" s="245">
        <v>40676</v>
      </c>
      <c r="I334" s="243" t="s">
        <v>993</v>
      </c>
    </row>
    <row r="335" spans="1:9" hidden="1" x14ac:dyDescent="0.25">
      <c r="A335" s="243" t="s">
        <v>1433</v>
      </c>
      <c r="B335" s="244" t="s">
        <v>26</v>
      </c>
      <c r="C335" s="243" t="s">
        <v>1016</v>
      </c>
      <c r="D335" s="243">
        <v>9</v>
      </c>
      <c r="E335" s="243" t="s">
        <v>990</v>
      </c>
      <c r="F335" s="243">
        <v>40</v>
      </c>
      <c r="G335" s="243" t="s">
        <v>1434</v>
      </c>
      <c r="H335" s="245">
        <v>41272</v>
      </c>
      <c r="I335" s="243" t="s">
        <v>993</v>
      </c>
    </row>
    <row r="336" spans="1:9" hidden="1" x14ac:dyDescent="0.25">
      <c r="A336" s="243" t="s">
        <v>1435</v>
      </c>
      <c r="B336" s="244">
        <v>203080304</v>
      </c>
      <c r="C336" s="243" t="s">
        <v>1094</v>
      </c>
      <c r="D336" s="243">
        <v>24</v>
      </c>
      <c r="E336" s="243" t="s">
        <v>990</v>
      </c>
      <c r="F336" s="243">
        <v>24</v>
      </c>
      <c r="G336" s="245">
        <v>41451</v>
      </c>
      <c r="H336" s="245">
        <v>41451</v>
      </c>
      <c r="I336" s="243" t="s">
        <v>993</v>
      </c>
    </row>
    <row r="337" spans="1:9" hidden="1" x14ac:dyDescent="0.25">
      <c r="A337" s="243" t="s">
        <v>1436</v>
      </c>
      <c r="B337" s="244">
        <v>203080304</v>
      </c>
      <c r="C337" s="243" t="s">
        <v>1094</v>
      </c>
      <c r="D337" s="243">
        <v>24</v>
      </c>
      <c r="E337" s="243" t="s">
        <v>990</v>
      </c>
      <c r="F337" s="243">
        <v>24</v>
      </c>
      <c r="G337" s="245">
        <v>41451</v>
      </c>
      <c r="H337" s="245">
        <v>41451</v>
      </c>
      <c r="I337" s="243" t="s">
        <v>993</v>
      </c>
    </row>
    <row r="338" spans="1:9" hidden="1" x14ac:dyDescent="0.25">
      <c r="A338" s="243" t="s">
        <v>1437</v>
      </c>
      <c r="B338" s="244">
        <v>203010101</v>
      </c>
      <c r="C338" s="243" t="s">
        <v>642</v>
      </c>
      <c r="D338" s="243">
        <v>13</v>
      </c>
      <c r="E338" s="243" t="s">
        <v>990</v>
      </c>
      <c r="F338" s="243">
        <v>100</v>
      </c>
      <c r="G338" s="245">
        <v>41261</v>
      </c>
      <c r="H338" s="245">
        <v>41261</v>
      </c>
      <c r="I338" s="243" t="s">
        <v>993</v>
      </c>
    </row>
    <row r="339" spans="1:9" hidden="1" x14ac:dyDescent="0.25">
      <c r="A339" s="243" t="s">
        <v>1438</v>
      </c>
      <c r="B339" s="244">
        <v>203010101</v>
      </c>
      <c r="C339" s="243" t="s">
        <v>642</v>
      </c>
      <c r="D339" s="243">
        <v>55</v>
      </c>
      <c r="E339" s="243" t="s">
        <v>990</v>
      </c>
      <c r="F339" s="243">
        <v>100</v>
      </c>
      <c r="G339" s="245">
        <v>41261</v>
      </c>
      <c r="H339" s="245">
        <v>41261</v>
      </c>
      <c r="I339" s="243" t="s">
        <v>993</v>
      </c>
    </row>
    <row r="340" spans="1:9" hidden="1" x14ac:dyDescent="0.25">
      <c r="A340" s="243" t="s">
        <v>1439</v>
      </c>
      <c r="B340" s="244">
        <v>203010101</v>
      </c>
      <c r="C340" s="243" t="s">
        <v>642</v>
      </c>
      <c r="D340" s="243">
        <v>55</v>
      </c>
      <c r="E340" s="243" t="s">
        <v>990</v>
      </c>
      <c r="F340" s="243">
        <v>100</v>
      </c>
      <c r="G340" s="245">
        <v>41261</v>
      </c>
      <c r="H340" s="245">
        <v>41261</v>
      </c>
      <c r="I340" s="243" t="s">
        <v>993</v>
      </c>
    </row>
    <row r="341" spans="1:9" hidden="1" x14ac:dyDescent="0.25">
      <c r="A341" s="243" t="s">
        <v>1440</v>
      </c>
      <c r="B341" s="244">
        <v>203010101</v>
      </c>
      <c r="C341" s="243" t="s">
        <v>642</v>
      </c>
      <c r="D341" s="243">
        <v>55</v>
      </c>
      <c r="E341" s="243" t="s">
        <v>990</v>
      </c>
      <c r="F341" s="243">
        <v>100</v>
      </c>
      <c r="G341" s="245">
        <v>41261</v>
      </c>
      <c r="H341" s="245">
        <v>41261</v>
      </c>
      <c r="I341" s="243" t="s">
        <v>993</v>
      </c>
    </row>
    <row r="342" spans="1:9" hidden="1" x14ac:dyDescent="0.25">
      <c r="A342" s="243" t="s">
        <v>1441</v>
      </c>
      <c r="B342" s="244">
        <v>191160</v>
      </c>
      <c r="C342" s="243" t="s">
        <v>1442</v>
      </c>
      <c r="D342" s="243">
        <v>26</v>
      </c>
      <c r="E342" s="243" t="s">
        <v>990</v>
      </c>
      <c r="F342" s="243">
        <v>24</v>
      </c>
      <c r="G342" s="245">
        <v>41451</v>
      </c>
      <c r="H342" s="245">
        <v>41451</v>
      </c>
      <c r="I342" s="243" t="s">
        <v>993</v>
      </c>
    </row>
    <row r="343" spans="1:9" hidden="1" x14ac:dyDescent="0.25">
      <c r="A343" s="243" t="s">
        <v>1443</v>
      </c>
      <c r="B343" s="244">
        <v>191160</v>
      </c>
      <c r="C343" s="243" t="s">
        <v>1442</v>
      </c>
      <c r="D343" s="243">
        <v>24</v>
      </c>
      <c r="E343" s="243" t="s">
        <v>990</v>
      </c>
      <c r="F343" s="243">
        <v>24</v>
      </c>
      <c r="G343" s="245">
        <v>41451</v>
      </c>
      <c r="H343" s="245">
        <v>41451</v>
      </c>
      <c r="I343" s="243" t="s">
        <v>993</v>
      </c>
    </row>
    <row r="344" spans="1:9" hidden="1" x14ac:dyDescent="0.25">
      <c r="A344" s="243" t="s">
        <v>1444</v>
      </c>
      <c r="B344" s="244">
        <v>191160</v>
      </c>
      <c r="C344" s="243" t="s">
        <v>1442</v>
      </c>
      <c r="D344" s="243">
        <v>32</v>
      </c>
      <c r="E344" s="243" t="s">
        <v>990</v>
      </c>
      <c r="F344" s="243">
        <v>24</v>
      </c>
      <c r="G344" s="243" t="s">
        <v>1445</v>
      </c>
      <c r="H344" s="245">
        <v>41040</v>
      </c>
      <c r="I344" s="243" t="s">
        <v>993</v>
      </c>
    </row>
    <row r="345" spans="1:9" hidden="1" x14ac:dyDescent="0.25">
      <c r="A345" s="243" t="s">
        <v>1446</v>
      </c>
      <c r="B345" s="244">
        <v>191160</v>
      </c>
      <c r="C345" s="243" t="s">
        <v>1442</v>
      </c>
      <c r="D345" s="243">
        <v>36</v>
      </c>
      <c r="E345" s="243" t="s">
        <v>990</v>
      </c>
      <c r="F345" s="243">
        <v>24</v>
      </c>
      <c r="G345" s="243" t="s">
        <v>1447</v>
      </c>
      <c r="H345" s="245">
        <v>41040</v>
      </c>
      <c r="I345" s="243" t="s">
        <v>993</v>
      </c>
    </row>
    <row r="346" spans="1:9" hidden="1" x14ac:dyDescent="0.25">
      <c r="A346" s="243" t="s">
        <v>1448</v>
      </c>
      <c r="B346" s="244" t="s">
        <v>291</v>
      </c>
      <c r="C346" s="243" t="s">
        <v>1091</v>
      </c>
      <c r="D346" s="243">
        <v>4</v>
      </c>
      <c r="E346" s="243" t="s">
        <v>990</v>
      </c>
      <c r="F346" s="243">
        <v>4</v>
      </c>
      <c r="G346" s="243" t="s">
        <v>1031</v>
      </c>
      <c r="H346" s="245">
        <v>41075</v>
      </c>
      <c r="I346" s="243" t="s">
        <v>993</v>
      </c>
    </row>
    <row r="347" spans="1:9" hidden="1" x14ac:dyDescent="0.25">
      <c r="A347" s="243" t="s">
        <v>1449</v>
      </c>
      <c r="B347" s="244">
        <v>161305</v>
      </c>
      <c r="C347" s="243" t="s">
        <v>1165</v>
      </c>
      <c r="D347" s="243">
        <v>3</v>
      </c>
      <c r="E347" s="243" t="s">
        <v>990</v>
      </c>
      <c r="F347" s="243">
        <v>4</v>
      </c>
      <c r="G347" s="243" t="s">
        <v>1450</v>
      </c>
      <c r="H347" s="245">
        <v>41052</v>
      </c>
      <c r="I347" s="243" t="s">
        <v>993</v>
      </c>
    </row>
    <row r="348" spans="1:9" hidden="1" x14ac:dyDescent="0.25">
      <c r="A348" s="243" t="s">
        <v>1451</v>
      </c>
      <c r="B348" s="244">
        <v>191365</v>
      </c>
      <c r="C348" s="243" t="s">
        <v>1317</v>
      </c>
      <c r="D348" s="243">
        <v>3</v>
      </c>
      <c r="E348" s="243" t="s">
        <v>990</v>
      </c>
      <c r="F348" s="243">
        <v>4</v>
      </c>
      <c r="G348" s="245">
        <v>40868</v>
      </c>
      <c r="H348" s="245">
        <v>40868</v>
      </c>
      <c r="I348" s="243" t="s">
        <v>993</v>
      </c>
    </row>
    <row r="349" spans="1:9" hidden="1" x14ac:dyDescent="0.25">
      <c r="A349" s="243" t="s">
        <v>1452</v>
      </c>
      <c r="B349" s="244" t="s">
        <v>96</v>
      </c>
      <c r="C349" s="243" t="s">
        <v>1368</v>
      </c>
      <c r="D349" s="243">
        <v>8</v>
      </c>
      <c r="E349" s="243" t="s">
        <v>990</v>
      </c>
      <c r="F349" s="243">
        <v>40</v>
      </c>
      <c r="G349" s="243" t="s">
        <v>1453</v>
      </c>
      <c r="H349" s="245">
        <v>41041</v>
      </c>
      <c r="I349" s="243" t="s">
        <v>993</v>
      </c>
    </row>
    <row r="350" spans="1:9" hidden="1" x14ac:dyDescent="0.25">
      <c r="A350" s="243" t="s">
        <v>1454</v>
      </c>
      <c r="B350" s="244" t="s">
        <v>96</v>
      </c>
      <c r="C350" s="243" t="s">
        <v>1368</v>
      </c>
      <c r="D350" s="243">
        <v>21</v>
      </c>
      <c r="E350" s="243" t="s">
        <v>990</v>
      </c>
      <c r="F350" s="243">
        <v>40</v>
      </c>
      <c r="G350" s="243" t="s">
        <v>1369</v>
      </c>
      <c r="H350" s="245">
        <v>41199</v>
      </c>
      <c r="I350" s="243" t="s">
        <v>993</v>
      </c>
    </row>
    <row r="351" spans="1:9" hidden="1" x14ac:dyDescent="0.25">
      <c r="A351" s="243" t="s">
        <v>1455</v>
      </c>
      <c r="B351" s="244">
        <v>203020304</v>
      </c>
      <c r="C351" s="243" t="s">
        <v>600</v>
      </c>
      <c r="D351" s="243">
        <v>24</v>
      </c>
      <c r="E351" s="243" t="s">
        <v>990</v>
      </c>
      <c r="F351" s="243">
        <v>24</v>
      </c>
      <c r="G351" s="245">
        <v>41330</v>
      </c>
      <c r="H351" s="245">
        <v>41330</v>
      </c>
      <c r="I351" s="243" t="s">
        <v>993</v>
      </c>
    </row>
    <row r="352" spans="1:9" hidden="1" x14ac:dyDescent="0.25">
      <c r="A352" s="243" t="s">
        <v>1456</v>
      </c>
      <c r="B352" s="244">
        <v>203020304</v>
      </c>
      <c r="C352" s="243" t="s">
        <v>600</v>
      </c>
      <c r="D352" s="243">
        <v>24</v>
      </c>
      <c r="E352" s="243" t="s">
        <v>990</v>
      </c>
      <c r="F352" s="243">
        <v>24</v>
      </c>
      <c r="G352" s="245">
        <v>41330</v>
      </c>
      <c r="H352" s="245">
        <v>41330</v>
      </c>
      <c r="I352" s="243" t="s">
        <v>993</v>
      </c>
    </row>
    <row r="353" spans="1:9" hidden="1" x14ac:dyDescent="0.25">
      <c r="A353" s="243" t="s">
        <v>1457</v>
      </c>
      <c r="B353" s="244">
        <v>203020204</v>
      </c>
      <c r="C353" s="243" t="s">
        <v>1458</v>
      </c>
      <c r="D353" s="243">
        <v>5</v>
      </c>
      <c r="E353" s="243" t="s">
        <v>990</v>
      </c>
      <c r="F353" s="243">
        <v>24</v>
      </c>
      <c r="G353" s="243">
        <v>2</v>
      </c>
      <c r="H353" s="245">
        <v>41313</v>
      </c>
      <c r="I353" s="243" t="s">
        <v>993</v>
      </c>
    </row>
    <row r="354" spans="1:9" hidden="1" x14ac:dyDescent="0.25">
      <c r="A354" s="243" t="s">
        <v>1459</v>
      </c>
      <c r="B354" s="244" t="s">
        <v>613</v>
      </c>
      <c r="C354" s="243" t="s">
        <v>1020</v>
      </c>
      <c r="D354" s="243">
        <v>32</v>
      </c>
      <c r="E354" s="243" t="s">
        <v>990</v>
      </c>
      <c r="F354" s="243">
        <v>32</v>
      </c>
      <c r="G354" s="245">
        <v>40663</v>
      </c>
      <c r="H354" s="245">
        <v>41181</v>
      </c>
      <c r="I354" s="243" t="s">
        <v>993</v>
      </c>
    </row>
    <row r="355" spans="1:9" hidden="1" x14ac:dyDescent="0.25">
      <c r="A355" s="243" t="s">
        <v>1460</v>
      </c>
      <c r="B355" s="244" t="s">
        <v>498</v>
      </c>
      <c r="C355" s="243" t="s">
        <v>1461</v>
      </c>
      <c r="D355" s="243">
        <v>49</v>
      </c>
      <c r="E355" s="243" t="s">
        <v>990</v>
      </c>
      <c r="F355" s="243">
        <v>104</v>
      </c>
      <c r="G355" s="245">
        <v>41297</v>
      </c>
      <c r="H355" s="245">
        <v>41297</v>
      </c>
      <c r="I355" s="243" t="s">
        <v>993</v>
      </c>
    </row>
    <row r="356" spans="1:9" hidden="1" x14ac:dyDescent="0.25">
      <c r="A356" s="243" t="s">
        <v>1462</v>
      </c>
      <c r="B356" s="244">
        <v>203040203</v>
      </c>
      <c r="C356" s="243" t="s">
        <v>342</v>
      </c>
      <c r="D356" s="243">
        <v>50</v>
      </c>
      <c r="E356" s="243" t="s">
        <v>990</v>
      </c>
      <c r="F356" s="243">
        <v>50</v>
      </c>
      <c r="G356" s="245">
        <v>41344</v>
      </c>
      <c r="H356" s="245">
        <v>41344</v>
      </c>
      <c r="I356" s="243" t="s">
        <v>993</v>
      </c>
    </row>
    <row r="357" spans="1:9" hidden="1" x14ac:dyDescent="0.25">
      <c r="A357" s="243" t="s">
        <v>1463</v>
      </c>
      <c r="B357" s="244">
        <v>203040203</v>
      </c>
      <c r="C357" s="243" t="s">
        <v>342</v>
      </c>
      <c r="D357" s="243">
        <v>4</v>
      </c>
      <c r="E357" s="243" t="s">
        <v>990</v>
      </c>
      <c r="F357" s="243">
        <v>50</v>
      </c>
      <c r="G357" s="245">
        <v>41344</v>
      </c>
      <c r="H357" s="245">
        <v>41344</v>
      </c>
      <c r="I357" s="243" t="s">
        <v>993</v>
      </c>
    </row>
    <row r="358" spans="1:9" hidden="1" x14ac:dyDescent="0.25">
      <c r="A358" s="243" t="s">
        <v>1464</v>
      </c>
      <c r="B358" s="244">
        <v>203040203</v>
      </c>
      <c r="C358" s="243" t="s">
        <v>342</v>
      </c>
      <c r="D358" s="243">
        <v>50</v>
      </c>
      <c r="E358" s="243" t="s">
        <v>990</v>
      </c>
      <c r="F358" s="243">
        <v>50</v>
      </c>
      <c r="G358" s="245">
        <v>41344</v>
      </c>
      <c r="H358" s="245">
        <v>41344</v>
      </c>
      <c r="I358" s="243" t="s">
        <v>993</v>
      </c>
    </row>
    <row r="359" spans="1:9" hidden="1" x14ac:dyDescent="0.25">
      <c r="A359" s="243" t="s">
        <v>1465</v>
      </c>
      <c r="B359" s="244">
        <v>203050204</v>
      </c>
      <c r="C359" s="243" t="s">
        <v>1466</v>
      </c>
      <c r="D359" s="243">
        <v>24</v>
      </c>
      <c r="E359" s="243" t="s">
        <v>990</v>
      </c>
      <c r="F359" s="243">
        <v>24</v>
      </c>
      <c r="G359" s="245">
        <v>41296</v>
      </c>
      <c r="H359" s="245">
        <v>41296</v>
      </c>
      <c r="I359" s="243" t="s">
        <v>993</v>
      </c>
    </row>
    <row r="360" spans="1:9" hidden="1" x14ac:dyDescent="0.25">
      <c r="A360" s="243" t="s">
        <v>1467</v>
      </c>
      <c r="B360" s="244">
        <v>203050204</v>
      </c>
      <c r="C360" s="243" t="s">
        <v>1466</v>
      </c>
      <c r="D360" s="243">
        <v>24</v>
      </c>
      <c r="E360" s="243" t="s">
        <v>990</v>
      </c>
      <c r="F360" s="243">
        <v>24</v>
      </c>
      <c r="G360" s="245">
        <v>41296</v>
      </c>
      <c r="H360" s="245">
        <v>41296</v>
      </c>
      <c r="I360" s="243" t="s">
        <v>993</v>
      </c>
    </row>
    <row r="361" spans="1:9" hidden="1" x14ac:dyDescent="0.25">
      <c r="A361" s="243" t="s">
        <v>1468</v>
      </c>
      <c r="B361" s="244">
        <v>203070201</v>
      </c>
      <c r="C361" s="243" t="s">
        <v>321</v>
      </c>
      <c r="D361" s="243">
        <v>27</v>
      </c>
      <c r="E361" s="243" t="s">
        <v>990</v>
      </c>
      <c r="F361" s="243">
        <v>50</v>
      </c>
      <c r="G361" s="245">
        <v>41318</v>
      </c>
      <c r="H361" s="245">
        <v>41318</v>
      </c>
      <c r="I361" s="243" t="s">
        <v>993</v>
      </c>
    </row>
    <row r="362" spans="1:9" hidden="1" x14ac:dyDescent="0.25">
      <c r="A362" s="243" t="s">
        <v>1469</v>
      </c>
      <c r="B362" s="244" t="s">
        <v>438</v>
      </c>
      <c r="C362" s="243" t="s">
        <v>1268</v>
      </c>
      <c r="D362" s="243">
        <v>6</v>
      </c>
      <c r="E362" s="243" t="s">
        <v>990</v>
      </c>
      <c r="F362" s="243">
        <v>50</v>
      </c>
      <c r="G362" s="243" t="s">
        <v>1229</v>
      </c>
      <c r="H362" s="245">
        <v>41325</v>
      </c>
      <c r="I362" s="243" t="s">
        <v>993</v>
      </c>
    </row>
    <row r="363" spans="1:9" hidden="1" x14ac:dyDescent="0.25">
      <c r="A363" s="243" t="s">
        <v>1470</v>
      </c>
      <c r="B363" s="244" t="s">
        <v>438</v>
      </c>
      <c r="C363" s="243" t="s">
        <v>1268</v>
      </c>
      <c r="D363" s="243">
        <v>24</v>
      </c>
      <c r="E363" s="243" t="s">
        <v>990</v>
      </c>
      <c r="F363" s="243">
        <v>50</v>
      </c>
      <c r="G363" s="243" t="s">
        <v>1224</v>
      </c>
      <c r="H363" s="245">
        <v>41325</v>
      </c>
      <c r="I363" s="243" t="s">
        <v>993</v>
      </c>
    </row>
    <row r="364" spans="1:9" hidden="1" x14ac:dyDescent="0.25">
      <c r="A364" s="243" t="s">
        <v>1471</v>
      </c>
      <c r="B364" s="244" t="s">
        <v>24</v>
      </c>
      <c r="C364" s="243" t="s">
        <v>1083</v>
      </c>
      <c r="D364" s="243">
        <v>50</v>
      </c>
      <c r="E364" s="243" t="s">
        <v>990</v>
      </c>
      <c r="F364" s="243">
        <v>104</v>
      </c>
      <c r="G364" s="243" t="s">
        <v>1472</v>
      </c>
      <c r="H364" s="245">
        <v>41103</v>
      </c>
      <c r="I364" s="243" t="s">
        <v>993</v>
      </c>
    </row>
    <row r="365" spans="1:9" hidden="1" x14ac:dyDescent="0.25">
      <c r="A365" s="243" t="s">
        <v>1473</v>
      </c>
      <c r="B365" s="244" t="s">
        <v>24</v>
      </c>
      <c r="C365" s="243" t="s">
        <v>1083</v>
      </c>
      <c r="D365" s="243">
        <v>50</v>
      </c>
      <c r="E365" s="243" t="s">
        <v>990</v>
      </c>
      <c r="F365" s="243">
        <v>104</v>
      </c>
      <c r="G365" s="243" t="s">
        <v>1472</v>
      </c>
      <c r="H365" s="245">
        <v>41103</v>
      </c>
      <c r="I365" s="243" t="s">
        <v>993</v>
      </c>
    </row>
    <row r="366" spans="1:9" hidden="1" x14ac:dyDescent="0.25">
      <c r="A366" s="243" t="s">
        <v>1474</v>
      </c>
      <c r="B366" s="244">
        <v>156005</v>
      </c>
      <c r="C366" s="243" t="s">
        <v>1035</v>
      </c>
      <c r="D366" s="243">
        <v>4</v>
      </c>
      <c r="E366" s="243" t="s">
        <v>990</v>
      </c>
      <c r="F366" s="243">
        <v>4</v>
      </c>
      <c r="G366" s="243" t="s">
        <v>1475</v>
      </c>
      <c r="H366" s="245">
        <v>41325</v>
      </c>
      <c r="I366" s="243" t="s">
        <v>993</v>
      </c>
    </row>
    <row r="367" spans="1:9" hidden="1" x14ac:dyDescent="0.25">
      <c r="A367" s="243" t="s">
        <v>1476</v>
      </c>
      <c r="B367" s="244" t="s">
        <v>291</v>
      </c>
      <c r="C367" s="243" t="s">
        <v>1091</v>
      </c>
      <c r="D367" s="243">
        <v>1</v>
      </c>
      <c r="E367" s="243" t="s">
        <v>990</v>
      </c>
      <c r="F367" s="243">
        <v>4</v>
      </c>
      <c r="G367" s="243" t="s">
        <v>1031</v>
      </c>
      <c r="H367" s="245">
        <v>41044</v>
      </c>
      <c r="I367" s="243" t="s">
        <v>993</v>
      </c>
    </row>
    <row r="368" spans="1:9" hidden="1" x14ac:dyDescent="0.25">
      <c r="A368" s="243" t="s">
        <v>1477</v>
      </c>
      <c r="B368" s="244">
        <v>203020204</v>
      </c>
      <c r="C368" s="243" t="s">
        <v>1458</v>
      </c>
      <c r="D368" s="243">
        <v>24</v>
      </c>
      <c r="E368" s="243" t="s">
        <v>990</v>
      </c>
      <c r="F368" s="243">
        <v>24</v>
      </c>
      <c r="G368" s="243">
        <v>2</v>
      </c>
      <c r="H368" s="245">
        <v>41313</v>
      </c>
      <c r="I368" s="243" t="s">
        <v>993</v>
      </c>
    </row>
    <row r="369" spans="1:9" hidden="1" x14ac:dyDescent="0.25">
      <c r="A369" s="243" t="s">
        <v>1478</v>
      </c>
      <c r="B369" s="244">
        <v>203020204</v>
      </c>
      <c r="C369" s="243" t="s">
        <v>1458</v>
      </c>
      <c r="D369" s="243">
        <v>24</v>
      </c>
      <c r="E369" s="243" t="s">
        <v>990</v>
      </c>
      <c r="F369" s="243">
        <v>24</v>
      </c>
      <c r="G369" s="243">
        <v>2</v>
      </c>
      <c r="H369" s="245">
        <v>41313</v>
      </c>
      <c r="I369" s="243" t="s">
        <v>993</v>
      </c>
    </row>
    <row r="370" spans="1:9" hidden="1" x14ac:dyDescent="0.25">
      <c r="A370" s="243" t="s">
        <v>1479</v>
      </c>
      <c r="B370" s="244">
        <v>203020204</v>
      </c>
      <c r="C370" s="243" t="s">
        <v>1458</v>
      </c>
      <c r="D370" s="243">
        <v>24</v>
      </c>
      <c r="E370" s="243" t="s">
        <v>990</v>
      </c>
      <c r="F370" s="243">
        <v>24</v>
      </c>
      <c r="G370" s="243">
        <v>2</v>
      </c>
      <c r="H370" s="245">
        <v>41313</v>
      </c>
      <c r="I370" s="243" t="s">
        <v>993</v>
      </c>
    </row>
    <row r="371" spans="1:9" hidden="1" x14ac:dyDescent="0.25">
      <c r="A371" s="243" t="s">
        <v>1480</v>
      </c>
      <c r="B371" s="244">
        <v>203020204</v>
      </c>
      <c r="C371" s="243" t="s">
        <v>1458</v>
      </c>
      <c r="D371" s="243">
        <v>24</v>
      </c>
      <c r="E371" s="243" t="s">
        <v>990</v>
      </c>
      <c r="F371" s="243">
        <v>24</v>
      </c>
      <c r="G371" s="243">
        <v>2</v>
      </c>
      <c r="H371" s="245">
        <v>41313</v>
      </c>
      <c r="I371" s="243" t="s">
        <v>993</v>
      </c>
    </row>
    <row r="372" spans="1:9" hidden="1" x14ac:dyDescent="0.25">
      <c r="A372" s="243" t="s">
        <v>1481</v>
      </c>
      <c r="B372" s="244" t="s">
        <v>552</v>
      </c>
      <c r="C372" s="243" t="s">
        <v>1482</v>
      </c>
      <c r="D372" s="243">
        <v>24</v>
      </c>
      <c r="E372" s="243" t="s">
        <v>990</v>
      </c>
      <c r="F372" s="243">
        <v>32</v>
      </c>
      <c r="G372" s="243" t="s">
        <v>1483</v>
      </c>
      <c r="H372" s="245">
        <v>41345</v>
      </c>
      <c r="I372" s="243" t="s">
        <v>993</v>
      </c>
    </row>
    <row r="373" spans="1:9" hidden="1" x14ac:dyDescent="0.25">
      <c r="A373" s="243" t="s">
        <v>1484</v>
      </c>
      <c r="B373" s="244" t="s">
        <v>552</v>
      </c>
      <c r="C373" s="243" t="s">
        <v>1482</v>
      </c>
      <c r="D373" s="243">
        <v>26</v>
      </c>
      <c r="E373" s="243" t="s">
        <v>990</v>
      </c>
      <c r="F373" s="243">
        <v>32</v>
      </c>
      <c r="G373" s="243" t="s">
        <v>1483</v>
      </c>
      <c r="H373" s="245">
        <v>41345</v>
      </c>
      <c r="I373" s="243" t="s">
        <v>993</v>
      </c>
    </row>
    <row r="374" spans="1:9" hidden="1" x14ac:dyDescent="0.25">
      <c r="A374" s="243" t="s">
        <v>1485</v>
      </c>
      <c r="B374" s="244">
        <v>203050204</v>
      </c>
      <c r="C374" s="243" t="s">
        <v>1466</v>
      </c>
      <c r="D374" s="243">
        <v>30</v>
      </c>
      <c r="E374" s="243" t="s">
        <v>990</v>
      </c>
      <c r="F374" s="243">
        <v>24</v>
      </c>
      <c r="G374" s="245">
        <v>41296</v>
      </c>
      <c r="H374" s="245">
        <v>41296</v>
      </c>
      <c r="I374" s="243" t="s">
        <v>993</v>
      </c>
    </row>
    <row r="375" spans="1:9" hidden="1" x14ac:dyDescent="0.25">
      <c r="A375" s="243" t="s">
        <v>1486</v>
      </c>
      <c r="B375" s="244">
        <v>203050204</v>
      </c>
      <c r="C375" s="243" t="s">
        <v>1466</v>
      </c>
      <c r="D375" s="243">
        <v>24</v>
      </c>
      <c r="E375" s="243" t="s">
        <v>990</v>
      </c>
      <c r="F375" s="243">
        <v>24</v>
      </c>
      <c r="G375" s="245">
        <v>41296</v>
      </c>
      <c r="H375" s="245">
        <v>41296</v>
      </c>
      <c r="I375" s="243" t="s">
        <v>993</v>
      </c>
    </row>
    <row r="376" spans="1:9" hidden="1" x14ac:dyDescent="0.25">
      <c r="A376" s="243" t="s">
        <v>1487</v>
      </c>
      <c r="B376" s="244" t="s">
        <v>24</v>
      </c>
      <c r="C376" s="243" t="s">
        <v>1083</v>
      </c>
      <c r="D376" s="243">
        <v>50</v>
      </c>
      <c r="E376" s="243" t="s">
        <v>990</v>
      </c>
      <c r="F376" s="243">
        <v>104</v>
      </c>
      <c r="G376" s="243" t="s">
        <v>1472</v>
      </c>
      <c r="H376" s="245">
        <v>41103</v>
      </c>
      <c r="I376" s="243" t="s">
        <v>993</v>
      </c>
    </row>
    <row r="377" spans="1:9" hidden="1" x14ac:dyDescent="0.25">
      <c r="A377" s="243" t="s">
        <v>1488</v>
      </c>
      <c r="B377" s="244" t="s">
        <v>24</v>
      </c>
      <c r="C377" s="243" t="s">
        <v>1083</v>
      </c>
      <c r="D377" s="243">
        <v>50</v>
      </c>
      <c r="E377" s="243" t="s">
        <v>990</v>
      </c>
      <c r="F377" s="243">
        <v>104</v>
      </c>
      <c r="G377" s="243" t="s">
        <v>1472</v>
      </c>
      <c r="H377" s="245">
        <v>41103</v>
      </c>
      <c r="I377" s="243" t="s">
        <v>993</v>
      </c>
    </row>
    <row r="378" spans="1:9" hidden="1" x14ac:dyDescent="0.25">
      <c r="A378" s="243" t="s">
        <v>1489</v>
      </c>
      <c r="B378" s="244" t="s">
        <v>24</v>
      </c>
      <c r="C378" s="243" t="s">
        <v>1083</v>
      </c>
      <c r="D378" s="243">
        <v>50</v>
      </c>
      <c r="E378" s="243" t="s">
        <v>990</v>
      </c>
      <c r="F378" s="243">
        <v>104</v>
      </c>
      <c r="G378" s="243" t="s">
        <v>1472</v>
      </c>
      <c r="H378" s="245">
        <v>41103</v>
      </c>
      <c r="I378" s="243" t="s">
        <v>993</v>
      </c>
    </row>
    <row r="379" spans="1:9" hidden="1" x14ac:dyDescent="0.25">
      <c r="A379" s="243" t="s">
        <v>1490</v>
      </c>
      <c r="B379" s="244" t="s">
        <v>24</v>
      </c>
      <c r="C379" s="243" t="s">
        <v>1083</v>
      </c>
      <c r="D379" s="243">
        <v>50</v>
      </c>
      <c r="E379" s="243" t="s">
        <v>990</v>
      </c>
      <c r="F379" s="243">
        <v>104</v>
      </c>
      <c r="G379" s="243" t="s">
        <v>1472</v>
      </c>
      <c r="H379" s="245">
        <v>41103</v>
      </c>
      <c r="I379" s="243" t="s">
        <v>993</v>
      </c>
    </row>
    <row r="380" spans="1:9" hidden="1" x14ac:dyDescent="0.25">
      <c r="A380" s="243" t="s">
        <v>1491</v>
      </c>
      <c r="B380" s="244">
        <v>203050101</v>
      </c>
      <c r="C380" s="243" t="s">
        <v>1492</v>
      </c>
      <c r="D380" s="243">
        <v>29</v>
      </c>
      <c r="E380" s="243" t="s">
        <v>990</v>
      </c>
      <c r="F380" s="243">
        <v>50</v>
      </c>
      <c r="G380" s="245">
        <v>41318</v>
      </c>
      <c r="H380" s="245">
        <v>41318</v>
      </c>
      <c r="I380" s="243" t="s">
        <v>993</v>
      </c>
    </row>
    <row r="381" spans="1:9" hidden="1" x14ac:dyDescent="0.25">
      <c r="A381" s="243" t="s">
        <v>1493</v>
      </c>
      <c r="B381" s="244">
        <v>203050101</v>
      </c>
      <c r="C381" s="243" t="s">
        <v>1492</v>
      </c>
      <c r="D381" s="243">
        <v>50</v>
      </c>
      <c r="E381" s="243" t="s">
        <v>990</v>
      </c>
      <c r="F381" s="243">
        <v>50</v>
      </c>
      <c r="G381" s="245">
        <v>41318</v>
      </c>
      <c r="H381" s="245">
        <v>41318</v>
      </c>
      <c r="I381" s="243" t="s">
        <v>993</v>
      </c>
    </row>
    <row r="382" spans="1:9" hidden="1" x14ac:dyDescent="0.25">
      <c r="A382" s="243" t="s">
        <v>1494</v>
      </c>
      <c r="B382" s="244">
        <v>203050101</v>
      </c>
      <c r="C382" s="243" t="s">
        <v>1492</v>
      </c>
      <c r="D382" s="243">
        <v>50</v>
      </c>
      <c r="E382" s="243" t="s">
        <v>990</v>
      </c>
      <c r="F382" s="243">
        <v>50</v>
      </c>
      <c r="G382" s="245">
        <v>41318</v>
      </c>
      <c r="H382" s="245">
        <v>41318</v>
      </c>
      <c r="I382" s="243" t="s">
        <v>993</v>
      </c>
    </row>
    <row r="383" spans="1:9" hidden="1" x14ac:dyDescent="0.25">
      <c r="A383" s="243" t="s">
        <v>1495</v>
      </c>
      <c r="B383" s="244">
        <v>203050101</v>
      </c>
      <c r="C383" s="243" t="s">
        <v>1492</v>
      </c>
      <c r="D383" s="243">
        <v>50</v>
      </c>
      <c r="E383" s="243" t="s">
        <v>990</v>
      </c>
      <c r="F383" s="243">
        <v>50</v>
      </c>
      <c r="G383" s="245">
        <v>41318</v>
      </c>
      <c r="H383" s="245">
        <v>41318</v>
      </c>
      <c r="I383" s="243" t="s">
        <v>993</v>
      </c>
    </row>
    <row r="384" spans="1:9" hidden="1" x14ac:dyDescent="0.25">
      <c r="A384" s="243" t="s">
        <v>1496</v>
      </c>
      <c r="B384" s="244" t="s">
        <v>55</v>
      </c>
      <c r="C384" s="243" t="s">
        <v>1002</v>
      </c>
      <c r="D384" s="243">
        <v>4</v>
      </c>
      <c r="E384" s="243" t="s">
        <v>990</v>
      </c>
      <c r="F384" s="243">
        <v>4</v>
      </c>
      <c r="G384" s="245">
        <v>41102</v>
      </c>
      <c r="H384" s="245">
        <v>41102</v>
      </c>
      <c r="I384" s="243" t="s">
        <v>993</v>
      </c>
    </row>
    <row r="385" spans="1:9" hidden="1" x14ac:dyDescent="0.25">
      <c r="A385" s="243" t="s">
        <v>1497</v>
      </c>
      <c r="B385" s="244" t="s">
        <v>291</v>
      </c>
      <c r="C385" s="243" t="s">
        <v>1091</v>
      </c>
      <c r="D385" s="243">
        <v>4</v>
      </c>
      <c r="E385" s="243" t="s">
        <v>990</v>
      </c>
      <c r="F385" s="243">
        <v>4</v>
      </c>
      <c r="G385" s="245">
        <v>41003</v>
      </c>
      <c r="H385" s="245">
        <v>41003</v>
      </c>
      <c r="I385" s="243" t="s">
        <v>993</v>
      </c>
    </row>
    <row r="386" spans="1:9" hidden="1" x14ac:dyDescent="0.25">
      <c r="A386" s="243" t="s">
        <v>1498</v>
      </c>
      <c r="B386" s="244" t="s">
        <v>55</v>
      </c>
      <c r="C386" s="243" t="s">
        <v>1002</v>
      </c>
      <c r="D386" s="243">
        <v>3</v>
      </c>
      <c r="E386" s="243" t="s">
        <v>990</v>
      </c>
      <c r="F386" s="243">
        <v>4</v>
      </c>
      <c r="G386" s="243" t="s">
        <v>1353</v>
      </c>
      <c r="H386" s="245">
        <v>41102</v>
      </c>
      <c r="I386" s="243" t="s">
        <v>993</v>
      </c>
    </row>
    <row r="387" spans="1:9" hidden="1" x14ac:dyDescent="0.25">
      <c r="A387" s="243" t="s">
        <v>1499</v>
      </c>
      <c r="B387" s="244" t="s">
        <v>55</v>
      </c>
      <c r="C387" s="243" t="s">
        <v>1002</v>
      </c>
      <c r="D387" s="243">
        <v>4</v>
      </c>
      <c r="E387" s="243" t="s">
        <v>990</v>
      </c>
      <c r="F387" s="243">
        <v>4</v>
      </c>
      <c r="G387" s="245">
        <v>41102</v>
      </c>
      <c r="H387" s="245">
        <v>41102</v>
      </c>
      <c r="I387" s="243" t="s">
        <v>993</v>
      </c>
    </row>
    <row r="388" spans="1:9" hidden="1" x14ac:dyDescent="0.25">
      <c r="A388" s="243" t="s">
        <v>1500</v>
      </c>
      <c r="B388" s="244" t="s">
        <v>552</v>
      </c>
      <c r="C388" s="243" t="s">
        <v>1482</v>
      </c>
      <c r="D388" s="243">
        <v>4</v>
      </c>
      <c r="E388" s="243" t="s">
        <v>990</v>
      </c>
      <c r="F388" s="243">
        <v>32</v>
      </c>
      <c r="G388" s="243" t="s">
        <v>1501</v>
      </c>
      <c r="H388" s="245">
        <v>41325</v>
      </c>
      <c r="I388" s="243" t="s">
        <v>993</v>
      </c>
    </row>
    <row r="389" spans="1:9" hidden="1" x14ac:dyDescent="0.25">
      <c r="A389" s="243" t="s">
        <v>1502</v>
      </c>
      <c r="B389" s="244" t="s">
        <v>552</v>
      </c>
      <c r="C389" s="243" t="s">
        <v>1482</v>
      </c>
      <c r="D389" s="243">
        <v>24</v>
      </c>
      <c r="E389" s="243" t="s">
        <v>990</v>
      </c>
      <c r="F389" s="243">
        <v>32</v>
      </c>
      <c r="G389" s="243" t="s">
        <v>1142</v>
      </c>
      <c r="H389" s="245">
        <v>41325</v>
      </c>
      <c r="I389" s="243" t="s">
        <v>993</v>
      </c>
    </row>
    <row r="390" spans="1:9" hidden="1" x14ac:dyDescent="0.25">
      <c r="A390" s="243" t="s">
        <v>1503</v>
      </c>
      <c r="B390" s="244">
        <v>121103</v>
      </c>
      <c r="C390" s="243" t="s">
        <v>1181</v>
      </c>
      <c r="D390" s="243">
        <v>15</v>
      </c>
      <c r="E390" s="243" t="s">
        <v>990</v>
      </c>
      <c r="F390" s="243">
        <v>40</v>
      </c>
      <c r="G390" s="245">
        <v>40952</v>
      </c>
      <c r="H390" s="245">
        <v>41080</v>
      </c>
      <c r="I390" s="243" t="s">
        <v>993</v>
      </c>
    </row>
    <row r="391" spans="1:9" hidden="1" x14ac:dyDescent="0.25">
      <c r="A391" s="243" t="s">
        <v>1504</v>
      </c>
      <c r="B391" s="244">
        <v>121103</v>
      </c>
      <c r="C391" s="243" t="s">
        <v>1181</v>
      </c>
      <c r="D391" s="243">
        <v>21</v>
      </c>
      <c r="E391" s="243" t="s">
        <v>990</v>
      </c>
      <c r="F391" s="243">
        <v>40</v>
      </c>
      <c r="G391" s="245">
        <v>40952</v>
      </c>
      <c r="H391" s="245">
        <v>41080</v>
      </c>
      <c r="I391" s="243" t="s">
        <v>993</v>
      </c>
    </row>
    <row r="392" spans="1:9" hidden="1" x14ac:dyDescent="0.25">
      <c r="A392" s="243" t="s">
        <v>1505</v>
      </c>
      <c r="B392" s="244" t="s">
        <v>24</v>
      </c>
      <c r="C392" s="243" t="s">
        <v>1083</v>
      </c>
      <c r="D392" s="243">
        <v>50</v>
      </c>
      <c r="E392" s="243" t="s">
        <v>990</v>
      </c>
      <c r="F392" s="243">
        <v>104</v>
      </c>
      <c r="G392" s="243" t="s">
        <v>1472</v>
      </c>
      <c r="H392" s="245">
        <v>41103</v>
      </c>
      <c r="I392" s="243" t="s">
        <v>993</v>
      </c>
    </row>
    <row r="393" spans="1:9" hidden="1" x14ac:dyDescent="0.25">
      <c r="A393" s="243" t="s">
        <v>1506</v>
      </c>
      <c r="B393" s="244" t="s">
        <v>24</v>
      </c>
      <c r="C393" s="243" t="s">
        <v>1083</v>
      </c>
      <c r="D393" s="243">
        <v>50</v>
      </c>
      <c r="E393" s="243" t="s">
        <v>990</v>
      </c>
      <c r="F393" s="243">
        <v>104</v>
      </c>
      <c r="G393" s="243" t="s">
        <v>1472</v>
      </c>
      <c r="H393" s="245">
        <v>41103</v>
      </c>
      <c r="I393" s="243" t="s">
        <v>993</v>
      </c>
    </row>
    <row r="394" spans="1:9" hidden="1" x14ac:dyDescent="0.25">
      <c r="A394" s="243" t="s">
        <v>1507</v>
      </c>
      <c r="B394" s="244">
        <v>203010202</v>
      </c>
      <c r="C394" s="243" t="s">
        <v>1289</v>
      </c>
      <c r="D394" s="243">
        <v>19</v>
      </c>
      <c r="E394" s="243" t="s">
        <v>990</v>
      </c>
      <c r="F394" s="243">
        <v>40</v>
      </c>
      <c r="G394" s="245">
        <v>41325</v>
      </c>
      <c r="H394" s="245">
        <v>41325</v>
      </c>
      <c r="I394" s="243" t="s">
        <v>993</v>
      </c>
    </row>
    <row r="395" spans="1:9" hidden="1" x14ac:dyDescent="0.25">
      <c r="A395" s="243" t="s">
        <v>1508</v>
      </c>
      <c r="B395" s="244">
        <v>203010202</v>
      </c>
      <c r="C395" s="243" t="s">
        <v>1289</v>
      </c>
      <c r="D395" s="243">
        <v>24</v>
      </c>
      <c r="E395" s="243" t="s">
        <v>990</v>
      </c>
      <c r="F395" s="243">
        <v>40</v>
      </c>
      <c r="G395" s="245">
        <v>41325</v>
      </c>
      <c r="H395" s="245">
        <v>41325</v>
      </c>
      <c r="I395" s="243" t="s">
        <v>993</v>
      </c>
    </row>
    <row r="396" spans="1:9" x14ac:dyDescent="0.25">
      <c r="A396" s="243" t="s">
        <v>1509</v>
      </c>
      <c r="B396" s="244">
        <v>203020501</v>
      </c>
      <c r="C396" s="243" t="s">
        <v>666</v>
      </c>
      <c r="D396" s="243">
        <v>40</v>
      </c>
      <c r="E396" s="243" t="s">
        <v>990</v>
      </c>
      <c r="F396" s="243">
        <v>40</v>
      </c>
      <c r="G396" s="243">
        <v>91</v>
      </c>
      <c r="H396" s="245">
        <v>41337</v>
      </c>
      <c r="I396" s="243" t="s">
        <v>993</v>
      </c>
    </row>
    <row r="397" spans="1:9" x14ac:dyDescent="0.25">
      <c r="A397" s="243" t="s">
        <v>1510</v>
      </c>
      <c r="B397" s="244">
        <v>203020501</v>
      </c>
      <c r="C397" s="243" t="s">
        <v>666</v>
      </c>
      <c r="D397" s="243">
        <v>10</v>
      </c>
      <c r="E397" s="243" t="s">
        <v>990</v>
      </c>
      <c r="F397" s="243">
        <v>40</v>
      </c>
      <c r="G397" s="243">
        <v>91</v>
      </c>
      <c r="H397" s="245">
        <v>41337</v>
      </c>
      <c r="I397" s="243" t="s">
        <v>993</v>
      </c>
    </row>
    <row r="398" spans="1:9" x14ac:dyDescent="0.25">
      <c r="A398" s="243" t="s">
        <v>1511</v>
      </c>
      <c r="B398" s="244">
        <v>203020501</v>
      </c>
      <c r="C398" s="243" t="s">
        <v>666</v>
      </c>
      <c r="D398" s="243">
        <v>40</v>
      </c>
      <c r="E398" s="243" t="s">
        <v>990</v>
      </c>
      <c r="F398" s="243">
        <v>40</v>
      </c>
      <c r="G398" s="243">
        <v>91</v>
      </c>
      <c r="H398" s="245">
        <v>41337</v>
      </c>
      <c r="I398" s="243" t="s">
        <v>993</v>
      </c>
    </row>
    <row r="399" spans="1:9" hidden="1" x14ac:dyDescent="0.25">
      <c r="A399" s="243" t="s">
        <v>1512</v>
      </c>
      <c r="B399" s="244">
        <v>203070201</v>
      </c>
      <c r="C399" s="243" t="s">
        <v>321</v>
      </c>
      <c r="D399" s="243">
        <v>50</v>
      </c>
      <c r="E399" s="243" t="s">
        <v>990</v>
      </c>
      <c r="F399" s="243">
        <v>50</v>
      </c>
      <c r="G399" s="245">
        <v>41318</v>
      </c>
      <c r="H399" s="245">
        <v>41318</v>
      </c>
      <c r="I399" s="243" t="s">
        <v>993</v>
      </c>
    </row>
    <row r="400" spans="1:9" hidden="1" x14ac:dyDescent="0.25">
      <c r="A400" s="243" t="s">
        <v>1513</v>
      </c>
      <c r="B400" s="244">
        <v>203070201</v>
      </c>
      <c r="C400" s="243" t="s">
        <v>321</v>
      </c>
      <c r="D400" s="243">
        <v>50</v>
      </c>
      <c r="E400" s="243" t="s">
        <v>990</v>
      </c>
      <c r="F400" s="243">
        <v>50</v>
      </c>
      <c r="G400" s="245">
        <v>41318</v>
      </c>
      <c r="H400" s="245">
        <v>41318</v>
      </c>
      <c r="I400" s="243" t="s">
        <v>993</v>
      </c>
    </row>
    <row r="401" spans="1:9" hidden="1" x14ac:dyDescent="0.25">
      <c r="A401" s="243" t="s">
        <v>1514</v>
      </c>
      <c r="B401" s="244" t="s">
        <v>579</v>
      </c>
      <c r="C401" s="243" t="s">
        <v>1064</v>
      </c>
      <c r="D401" s="243">
        <v>1</v>
      </c>
      <c r="E401" s="243" t="s">
        <v>990</v>
      </c>
      <c r="F401" s="243">
        <v>4</v>
      </c>
      <c r="G401" s="243" t="s">
        <v>1515</v>
      </c>
      <c r="H401" s="245">
        <v>40711</v>
      </c>
      <c r="I401" s="243" t="s">
        <v>993</v>
      </c>
    </row>
    <row r="402" spans="1:9" hidden="1" x14ac:dyDescent="0.25">
      <c r="A402" s="243" t="s">
        <v>1516</v>
      </c>
      <c r="B402" s="244" t="s">
        <v>425</v>
      </c>
      <c r="C402" s="243" t="s">
        <v>1254</v>
      </c>
      <c r="D402" s="243">
        <v>2</v>
      </c>
      <c r="E402" s="243" t="s">
        <v>990</v>
      </c>
      <c r="F402" s="243">
        <v>4</v>
      </c>
      <c r="G402" s="243" t="s">
        <v>1224</v>
      </c>
      <c r="H402" s="245">
        <v>41345</v>
      </c>
      <c r="I402" s="243" t="s">
        <v>993</v>
      </c>
    </row>
    <row r="403" spans="1:9" hidden="1" x14ac:dyDescent="0.25">
      <c r="A403" s="243" t="s">
        <v>1517</v>
      </c>
      <c r="B403" s="244" t="s">
        <v>55</v>
      </c>
      <c r="C403" s="243" t="s">
        <v>1002</v>
      </c>
      <c r="D403" s="243">
        <v>4</v>
      </c>
      <c r="E403" s="243" t="s">
        <v>990</v>
      </c>
      <c r="F403" s="243">
        <v>4</v>
      </c>
      <c r="G403" s="245">
        <v>41102</v>
      </c>
      <c r="H403" s="245">
        <v>41102</v>
      </c>
      <c r="I403" s="243" t="s">
        <v>993</v>
      </c>
    </row>
    <row r="404" spans="1:9" hidden="1" x14ac:dyDescent="0.25">
      <c r="A404" s="243" t="s">
        <v>1518</v>
      </c>
      <c r="B404" s="244">
        <v>203060104</v>
      </c>
      <c r="C404" s="243" t="s">
        <v>1519</v>
      </c>
      <c r="D404" s="243">
        <v>18</v>
      </c>
      <c r="E404" s="243" t="s">
        <v>990</v>
      </c>
      <c r="F404" s="243">
        <v>24</v>
      </c>
      <c r="G404" s="245">
        <v>41326</v>
      </c>
      <c r="H404" s="245">
        <v>41326</v>
      </c>
      <c r="I404" s="243" t="s">
        <v>993</v>
      </c>
    </row>
    <row r="405" spans="1:9" hidden="1" x14ac:dyDescent="0.25">
      <c r="A405" s="243" t="s">
        <v>1520</v>
      </c>
      <c r="B405" s="244" t="s">
        <v>542</v>
      </c>
      <c r="C405" s="243" t="s">
        <v>1141</v>
      </c>
      <c r="D405" s="243">
        <v>20</v>
      </c>
      <c r="E405" s="243" t="s">
        <v>990</v>
      </c>
      <c r="F405" s="243">
        <v>40</v>
      </c>
      <c r="G405" s="243" t="s">
        <v>1039</v>
      </c>
      <c r="H405" s="245">
        <v>41345</v>
      </c>
      <c r="I405" s="243" t="s">
        <v>993</v>
      </c>
    </row>
    <row r="406" spans="1:9" hidden="1" x14ac:dyDescent="0.25">
      <c r="A406" s="243" t="s">
        <v>1521</v>
      </c>
      <c r="B406" s="244">
        <v>161100</v>
      </c>
      <c r="C406" s="243" t="s">
        <v>1522</v>
      </c>
      <c r="D406" s="243">
        <v>9</v>
      </c>
      <c r="E406" s="243" t="s">
        <v>990</v>
      </c>
      <c r="F406" s="243">
        <v>9</v>
      </c>
      <c r="G406" s="243" t="s">
        <v>1523</v>
      </c>
      <c r="H406" s="245">
        <v>41085</v>
      </c>
      <c r="I406" s="243" t="s">
        <v>993</v>
      </c>
    </row>
    <row r="407" spans="1:9" hidden="1" x14ac:dyDescent="0.25">
      <c r="A407" s="243" t="s">
        <v>1524</v>
      </c>
      <c r="B407" s="244">
        <v>161100</v>
      </c>
      <c r="C407" s="243" t="s">
        <v>1522</v>
      </c>
      <c r="D407" s="243">
        <v>9</v>
      </c>
      <c r="E407" s="243" t="s">
        <v>990</v>
      </c>
      <c r="F407" s="243">
        <v>9</v>
      </c>
      <c r="G407" s="245">
        <v>40704</v>
      </c>
      <c r="H407" s="245">
        <v>40704</v>
      </c>
      <c r="I407" s="243" t="s">
        <v>993</v>
      </c>
    </row>
    <row r="408" spans="1:9" hidden="1" x14ac:dyDescent="0.25">
      <c r="A408" s="243" t="s">
        <v>1525</v>
      </c>
      <c r="B408" s="244" t="s">
        <v>419</v>
      </c>
      <c r="C408" s="243" t="s">
        <v>1056</v>
      </c>
      <c r="D408" s="243">
        <v>21</v>
      </c>
      <c r="E408" s="243" t="s">
        <v>990</v>
      </c>
      <c r="F408" s="243">
        <v>36</v>
      </c>
      <c r="G408" s="243" t="s">
        <v>1224</v>
      </c>
      <c r="H408" s="245">
        <v>41346</v>
      </c>
      <c r="I408" s="243" t="s">
        <v>993</v>
      </c>
    </row>
    <row r="409" spans="1:9" hidden="1" x14ac:dyDescent="0.25">
      <c r="A409" s="243" t="s">
        <v>1526</v>
      </c>
      <c r="B409" s="244" t="s">
        <v>542</v>
      </c>
      <c r="C409" s="243" t="s">
        <v>1141</v>
      </c>
      <c r="D409" s="243">
        <v>5</v>
      </c>
      <c r="E409" s="243" t="s">
        <v>990</v>
      </c>
      <c r="F409" s="243">
        <v>40</v>
      </c>
      <c r="G409" s="243" t="s">
        <v>1527</v>
      </c>
      <c r="H409" s="245">
        <v>41345</v>
      </c>
      <c r="I409" s="243" t="s">
        <v>993</v>
      </c>
    </row>
    <row r="410" spans="1:9" hidden="1" x14ac:dyDescent="0.25">
      <c r="A410" s="243" t="s">
        <v>1528</v>
      </c>
      <c r="B410" s="244">
        <v>203020102</v>
      </c>
      <c r="C410" s="243" t="s">
        <v>598</v>
      </c>
      <c r="D410" s="243">
        <v>19</v>
      </c>
      <c r="E410" s="243" t="s">
        <v>990</v>
      </c>
      <c r="F410" s="243">
        <v>24</v>
      </c>
      <c r="G410" s="245">
        <v>41261</v>
      </c>
      <c r="H410" s="245">
        <v>41261</v>
      </c>
      <c r="I410" s="243" t="s">
        <v>993</v>
      </c>
    </row>
    <row r="411" spans="1:9" hidden="1" x14ac:dyDescent="0.25">
      <c r="A411" s="243" t="s">
        <v>1529</v>
      </c>
      <c r="B411" s="244">
        <v>203020102</v>
      </c>
      <c r="C411" s="243" t="s">
        <v>598</v>
      </c>
      <c r="D411" s="243">
        <v>24</v>
      </c>
      <c r="E411" s="243" t="s">
        <v>990</v>
      </c>
      <c r="F411" s="243">
        <v>24</v>
      </c>
      <c r="G411" s="245">
        <v>41261</v>
      </c>
      <c r="H411" s="245">
        <v>41261</v>
      </c>
      <c r="I411" s="243" t="s">
        <v>993</v>
      </c>
    </row>
    <row r="412" spans="1:9" hidden="1" x14ac:dyDescent="0.25">
      <c r="A412" s="243" t="s">
        <v>1530</v>
      </c>
      <c r="B412" s="244">
        <v>203010402</v>
      </c>
      <c r="C412" s="243" t="s">
        <v>1531</v>
      </c>
      <c r="D412" s="243">
        <v>24</v>
      </c>
      <c r="E412" s="243" t="s">
        <v>990</v>
      </c>
      <c r="F412" s="243">
        <v>24</v>
      </c>
      <c r="G412" s="245">
        <v>41326</v>
      </c>
      <c r="H412" s="245">
        <v>41326</v>
      </c>
      <c r="I412" s="243" t="s">
        <v>993</v>
      </c>
    </row>
    <row r="413" spans="1:9" hidden="1" x14ac:dyDescent="0.25">
      <c r="A413" s="243" t="s">
        <v>1532</v>
      </c>
      <c r="B413" s="244">
        <v>203010402</v>
      </c>
      <c r="C413" s="243" t="s">
        <v>1531</v>
      </c>
      <c r="D413" s="243">
        <v>24</v>
      </c>
      <c r="E413" s="243" t="s">
        <v>990</v>
      </c>
      <c r="F413" s="243">
        <v>24</v>
      </c>
      <c r="G413" s="245">
        <v>41326</v>
      </c>
      <c r="H413" s="245">
        <v>41326</v>
      </c>
      <c r="I413" s="243" t="s">
        <v>993</v>
      </c>
    </row>
    <row r="414" spans="1:9" hidden="1" x14ac:dyDescent="0.25">
      <c r="A414" s="243" t="s">
        <v>1533</v>
      </c>
      <c r="B414" s="244" t="s">
        <v>24</v>
      </c>
      <c r="C414" s="243" t="s">
        <v>1083</v>
      </c>
      <c r="D414" s="243">
        <v>50</v>
      </c>
      <c r="E414" s="243" t="s">
        <v>990</v>
      </c>
      <c r="F414" s="243">
        <v>104</v>
      </c>
      <c r="G414" s="243" t="s">
        <v>1472</v>
      </c>
      <c r="H414" s="245">
        <v>41103</v>
      </c>
      <c r="I414" s="243" t="s">
        <v>993</v>
      </c>
    </row>
    <row r="415" spans="1:9" hidden="1" x14ac:dyDescent="0.25">
      <c r="A415" s="243" t="s">
        <v>1534</v>
      </c>
      <c r="B415" s="244" t="s">
        <v>24</v>
      </c>
      <c r="C415" s="243" t="s">
        <v>1083</v>
      </c>
      <c r="D415" s="243">
        <v>50</v>
      </c>
      <c r="E415" s="243" t="s">
        <v>990</v>
      </c>
      <c r="F415" s="243">
        <v>104</v>
      </c>
      <c r="G415" s="243" t="s">
        <v>1472</v>
      </c>
      <c r="H415" s="245">
        <v>41103</v>
      </c>
      <c r="I415" s="243" t="s">
        <v>993</v>
      </c>
    </row>
    <row r="416" spans="1:9" hidden="1" x14ac:dyDescent="0.25">
      <c r="A416" s="243" t="s">
        <v>1535</v>
      </c>
      <c r="B416" s="244" t="s">
        <v>391</v>
      </c>
      <c r="C416" s="243" t="s">
        <v>1536</v>
      </c>
      <c r="D416" s="243">
        <v>4</v>
      </c>
      <c r="E416" s="243" t="s">
        <v>990</v>
      </c>
      <c r="F416" s="243">
        <v>4</v>
      </c>
      <c r="G416" s="243">
        <v>1179</v>
      </c>
      <c r="H416" s="245">
        <v>41271</v>
      </c>
      <c r="I416" s="243" t="s">
        <v>993</v>
      </c>
    </row>
    <row r="417" spans="1:9" hidden="1" x14ac:dyDescent="0.25">
      <c r="A417" s="243" t="s">
        <v>1537</v>
      </c>
      <c r="B417" s="244">
        <v>203020304</v>
      </c>
      <c r="C417" s="243" t="s">
        <v>600</v>
      </c>
      <c r="D417" s="243">
        <v>16</v>
      </c>
      <c r="E417" s="243" t="s">
        <v>990</v>
      </c>
      <c r="F417" s="243">
        <v>24</v>
      </c>
      <c r="G417" s="245">
        <v>41451</v>
      </c>
      <c r="H417" s="245">
        <v>41451</v>
      </c>
      <c r="I417" s="243" t="s">
        <v>993</v>
      </c>
    </row>
    <row r="418" spans="1:9" hidden="1" x14ac:dyDescent="0.25">
      <c r="A418" s="243" t="s">
        <v>1538</v>
      </c>
      <c r="B418" s="244">
        <v>203020304</v>
      </c>
      <c r="C418" s="243" t="s">
        <v>600</v>
      </c>
      <c r="D418" s="243">
        <v>24</v>
      </c>
      <c r="E418" s="243" t="s">
        <v>990</v>
      </c>
      <c r="F418" s="243">
        <v>24</v>
      </c>
      <c r="G418" s="245">
        <v>41451</v>
      </c>
      <c r="H418" s="245">
        <v>41451</v>
      </c>
      <c r="I418" s="243" t="s">
        <v>993</v>
      </c>
    </row>
    <row r="419" spans="1:9" hidden="1" x14ac:dyDescent="0.25">
      <c r="A419" s="243" t="s">
        <v>1539</v>
      </c>
      <c r="B419" s="244">
        <v>203050203</v>
      </c>
      <c r="C419" s="243" t="s">
        <v>1540</v>
      </c>
      <c r="D419" s="243">
        <v>17</v>
      </c>
      <c r="E419" s="243" t="s">
        <v>990</v>
      </c>
      <c r="F419" s="243">
        <v>50</v>
      </c>
      <c r="G419" s="245">
        <v>41318</v>
      </c>
      <c r="H419" s="245">
        <v>41318</v>
      </c>
      <c r="I419" s="243" t="s">
        <v>993</v>
      </c>
    </row>
    <row r="420" spans="1:9" hidden="1" x14ac:dyDescent="0.25">
      <c r="A420" s="243" t="s">
        <v>1541</v>
      </c>
      <c r="B420" s="244">
        <v>203050203</v>
      </c>
      <c r="C420" s="243" t="s">
        <v>1540</v>
      </c>
      <c r="D420" s="243">
        <v>50</v>
      </c>
      <c r="E420" s="243" t="s">
        <v>990</v>
      </c>
      <c r="F420" s="243">
        <v>50</v>
      </c>
      <c r="G420" s="245">
        <v>41318</v>
      </c>
      <c r="H420" s="245">
        <v>41318</v>
      </c>
      <c r="I420" s="243" t="s">
        <v>993</v>
      </c>
    </row>
    <row r="421" spans="1:9" hidden="1" x14ac:dyDescent="0.25">
      <c r="A421" s="243" t="s">
        <v>1542</v>
      </c>
      <c r="B421" s="244" t="s">
        <v>94</v>
      </c>
      <c r="C421" s="243" t="s">
        <v>1147</v>
      </c>
      <c r="D421" s="243">
        <v>27</v>
      </c>
      <c r="E421" s="243" t="s">
        <v>990</v>
      </c>
      <c r="F421" s="243">
        <v>104</v>
      </c>
      <c r="G421" s="243" t="s">
        <v>1150</v>
      </c>
      <c r="H421" s="245">
        <v>41027</v>
      </c>
      <c r="I421" s="243" t="s">
        <v>993</v>
      </c>
    </row>
    <row r="422" spans="1:9" hidden="1" x14ac:dyDescent="0.25">
      <c r="A422" s="243" t="s">
        <v>1543</v>
      </c>
      <c r="B422" s="244" t="s">
        <v>94</v>
      </c>
      <c r="C422" s="243" t="s">
        <v>1147</v>
      </c>
      <c r="D422" s="243">
        <v>50</v>
      </c>
      <c r="E422" s="243" t="s">
        <v>990</v>
      </c>
      <c r="F422" s="243">
        <v>104</v>
      </c>
      <c r="G422" s="243" t="s">
        <v>1150</v>
      </c>
      <c r="H422" s="245">
        <v>41027</v>
      </c>
      <c r="I422" s="243" t="s">
        <v>993</v>
      </c>
    </row>
    <row r="423" spans="1:9" hidden="1" x14ac:dyDescent="0.25">
      <c r="A423" s="243" t="s">
        <v>1544</v>
      </c>
      <c r="B423" s="244">
        <v>203060101</v>
      </c>
      <c r="C423" s="243" t="s">
        <v>1545</v>
      </c>
      <c r="D423" s="243">
        <v>47</v>
      </c>
      <c r="E423" s="243" t="s">
        <v>990</v>
      </c>
      <c r="F423" s="243">
        <v>50</v>
      </c>
      <c r="G423" s="245">
        <v>41296</v>
      </c>
      <c r="H423" s="245">
        <v>41296</v>
      </c>
      <c r="I423" s="243" t="s">
        <v>993</v>
      </c>
    </row>
    <row r="424" spans="1:9" hidden="1" x14ac:dyDescent="0.25">
      <c r="A424" s="243" t="s">
        <v>1546</v>
      </c>
      <c r="B424" s="244">
        <v>203060201</v>
      </c>
      <c r="C424" s="243" t="s">
        <v>1547</v>
      </c>
      <c r="D424" s="243">
        <v>48</v>
      </c>
      <c r="E424" s="243" t="s">
        <v>990</v>
      </c>
      <c r="F424" s="243">
        <v>50</v>
      </c>
      <c r="G424" s="245">
        <v>41296</v>
      </c>
      <c r="H424" s="245">
        <v>41296</v>
      </c>
      <c r="I424" s="243" t="s">
        <v>993</v>
      </c>
    </row>
    <row r="425" spans="1:9" hidden="1" x14ac:dyDescent="0.25">
      <c r="A425" s="243" t="s">
        <v>1548</v>
      </c>
      <c r="B425" s="244" t="s">
        <v>55</v>
      </c>
      <c r="C425" s="243" t="s">
        <v>1002</v>
      </c>
      <c r="D425" s="243">
        <v>1</v>
      </c>
      <c r="E425" s="243" t="s">
        <v>990</v>
      </c>
      <c r="F425" s="243">
        <v>4</v>
      </c>
      <c r="G425" s="243" t="s">
        <v>1549</v>
      </c>
      <c r="H425" s="245">
        <v>41151</v>
      </c>
      <c r="I425" s="243" t="s">
        <v>993</v>
      </c>
    </row>
    <row r="426" spans="1:9" hidden="1" x14ac:dyDescent="0.25">
      <c r="A426" s="243" t="s">
        <v>1550</v>
      </c>
      <c r="B426" s="244" t="s">
        <v>55</v>
      </c>
      <c r="C426" s="243" t="s">
        <v>1002</v>
      </c>
      <c r="D426" s="243">
        <v>4</v>
      </c>
      <c r="E426" s="243" t="s">
        <v>990</v>
      </c>
      <c r="F426" s="243">
        <v>4</v>
      </c>
      <c r="G426" s="243" t="s">
        <v>1549</v>
      </c>
      <c r="H426" s="245">
        <v>41151</v>
      </c>
      <c r="I426" s="243" t="s">
        <v>993</v>
      </c>
    </row>
    <row r="427" spans="1:9" hidden="1" x14ac:dyDescent="0.25">
      <c r="A427" s="243" t="s">
        <v>1551</v>
      </c>
      <c r="B427" s="244" t="s">
        <v>55</v>
      </c>
      <c r="C427" s="243" t="s">
        <v>1002</v>
      </c>
      <c r="D427" s="243">
        <v>4</v>
      </c>
      <c r="E427" s="243" t="s">
        <v>990</v>
      </c>
      <c r="F427" s="243">
        <v>4</v>
      </c>
      <c r="G427" s="243" t="s">
        <v>1549</v>
      </c>
      <c r="H427" s="245">
        <v>41151</v>
      </c>
      <c r="I427" s="243" t="s">
        <v>993</v>
      </c>
    </row>
    <row r="428" spans="1:9" hidden="1" x14ac:dyDescent="0.25">
      <c r="A428" s="243" t="s">
        <v>1552</v>
      </c>
      <c r="B428" s="244">
        <v>161254</v>
      </c>
      <c r="C428" s="243" t="s">
        <v>1206</v>
      </c>
      <c r="D428" s="243">
        <v>32</v>
      </c>
      <c r="E428" s="243" t="s">
        <v>990</v>
      </c>
      <c r="F428" s="243">
        <v>32</v>
      </c>
      <c r="G428" s="243" t="s">
        <v>1260</v>
      </c>
      <c r="H428" s="245">
        <v>40957</v>
      </c>
      <c r="I428" s="243" t="s">
        <v>993</v>
      </c>
    </row>
    <row r="429" spans="1:9" hidden="1" x14ac:dyDescent="0.25">
      <c r="A429" s="243" t="s">
        <v>1553</v>
      </c>
      <c r="B429" s="244">
        <v>161254</v>
      </c>
      <c r="C429" s="243" t="s">
        <v>1206</v>
      </c>
      <c r="D429" s="243">
        <v>32</v>
      </c>
      <c r="E429" s="243" t="s">
        <v>990</v>
      </c>
      <c r="F429" s="243">
        <v>32</v>
      </c>
      <c r="G429" s="243" t="s">
        <v>1260</v>
      </c>
      <c r="H429" s="245">
        <v>40957</v>
      </c>
      <c r="I429" s="243" t="s">
        <v>993</v>
      </c>
    </row>
    <row r="430" spans="1:9" hidden="1" x14ac:dyDescent="0.25">
      <c r="A430" s="243" t="s">
        <v>1554</v>
      </c>
      <c r="B430" s="244" t="s">
        <v>498</v>
      </c>
      <c r="C430" s="243" t="s">
        <v>1461</v>
      </c>
      <c r="D430" s="243">
        <v>73</v>
      </c>
      <c r="E430" s="243" t="s">
        <v>990</v>
      </c>
      <c r="F430" s="243">
        <v>104</v>
      </c>
      <c r="G430" s="245">
        <v>41355</v>
      </c>
      <c r="H430" s="245">
        <v>41355</v>
      </c>
      <c r="I430" s="243" t="s">
        <v>993</v>
      </c>
    </row>
    <row r="431" spans="1:9" hidden="1" x14ac:dyDescent="0.25">
      <c r="A431" s="243" t="s">
        <v>1555</v>
      </c>
      <c r="B431" s="244" t="s">
        <v>498</v>
      </c>
      <c r="C431" s="243" t="s">
        <v>1461</v>
      </c>
      <c r="D431" s="243">
        <v>77</v>
      </c>
      <c r="E431" s="243" t="s">
        <v>990</v>
      </c>
      <c r="F431" s="243">
        <v>104</v>
      </c>
      <c r="G431" s="245">
        <v>41355</v>
      </c>
      <c r="H431" s="245">
        <v>41355</v>
      </c>
      <c r="I431" s="243" t="s">
        <v>993</v>
      </c>
    </row>
    <row r="432" spans="1:9" hidden="1" x14ac:dyDescent="0.25">
      <c r="A432" s="243" t="s">
        <v>1556</v>
      </c>
      <c r="B432" s="244" t="s">
        <v>59</v>
      </c>
      <c r="C432" s="243" t="s">
        <v>1028</v>
      </c>
      <c r="D432" s="243">
        <v>20</v>
      </c>
      <c r="E432" s="243" t="s">
        <v>990</v>
      </c>
      <c r="F432" s="243">
        <v>104</v>
      </c>
      <c r="G432" s="245">
        <v>41451</v>
      </c>
      <c r="H432" s="245">
        <v>41451</v>
      </c>
      <c r="I432" s="243" t="s">
        <v>993</v>
      </c>
    </row>
    <row r="433" spans="1:9" hidden="1" x14ac:dyDescent="0.25">
      <c r="A433" s="243" t="s">
        <v>1556</v>
      </c>
      <c r="B433" s="244" t="s">
        <v>59</v>
      </c>
      <c r="C433" s="243" t="s">
        <v>1028</v>
      </c>
      <c r="D433" s="243">
        <v>12</v>
      </c>
      <c r="E433" s="243" t="s">
        <v>990</v>
      </c>
      <c r="F433" s="243">
        <v>104</v>
      </c>
      <c r="G433" s="243" t="s">
        <v>1149</v>
      </c>
      <c r="H433" s="245">
        <v>41115</v>
      </c>
      <c r="I433" s="243" t="s">
        <v>993</v>
      </c>
    </row>
    <row r="434" spans="1:9" hidden="1" x14ac:dyDescent="0.25">
      <c r="A434" s="243" t="s">
        <v>1557</v>
      </c>
      <c r="B434" s="244" t="s">
        <v>59</v>
      </c>
      <c r="C434" s="243" t="s">
        <v>1028</v>
      </c>
      <c r="D434" s="243">
        <v>11</v>
      </c>
      <c r="E434" s="243" t="s">
        <v>990</v>
      </c>
      <c r="F434" s="243">
        <v>104</v>
      </c>
      <c r="G434" s="243" t="s">
        <v>1149</v>
      </c>
      <c r="H434" s="245">
        <v>41115</v>
      </c>
      <c r="I434" s="243" t="s">
        <v>993</v>
      </c>
    </row>
    <row r="435" spans="1:9" hidden="1" x14ac:dyDescent="0.25">
      <c r="A435" s="243" t="s">
        <v>1558</v>
      </c>
      <c r="B435" s="244" t="s">
        <v>503</v>
      </c>
      <c r="C435" s="243" t="s">
        <v>1559</v>
      </c>
      <c r="D435" s="243">
        <v>32</v>
      </c>
      <c r="E435" s="243" t="s">
        <v>990</v>
      </c>
      <c r="F435" s="243">
        <v>104</v>
      </c>
      <c r="G435" s="245">
        <v>40628</v>
      </c>
      <c r="H435" s="245">
        <v>41244</v>
      </c>
      <c r="I435" s="243" t="s">
        <v>993</v>
      </c>
    </row>
    <row r="436" spans="1:9" hidden="1" x14ac:dyDescent="0.25">
      <c r="A436" s="243" t="s">
        <v>1560</v>
      </c>
      <c r="B436" s="244" t="s">
        <v>94</v>
      </c>
      <c r="C436" s="243" t="s">
        <v>1147</v>
      </c>
      <c r="D436" s="243">
        <v>50</v>
      </c>
      <c r="E436" s="243" t="s">
        <v>990</v>
      </c>
      <c r="F436" s="243">
        <v>104</v>
      </c>
      <c r="G436" s="243" t="s">
        <v>1150</v>
      </c>
      <c r="H436" s="245">
        <v>41027</v>
      </c>
      <c r="I436" s="243" t="s">
        <v>993</v>
      </c>
    </row>
    <row r="437" spans="1:9" hidden="1" x14ac:dyDescent="0.25">
      <c r="A437" s="243" t="s">
        <v>1561</v>
      </c>
      <c r="B437" s="244" t="s">
        <v>308</v>
      </c>
      <c r="C437" s="243" t="s">
        <v>1562</v>
      </c>
      <c r="D437" s="243">
        <v>8</v>
      </c>
      <c r="E437" s="243" t="s">
        <v>990</v>
      </c>
      <c r="F437" s="243">
        <v>42</v>
      </c>
      <c r="G437" s="245">
        <v>41355</v>
      </c>
      <c r="H437" s="245">
        <v>41355</v>
      </c>
      <c r="I437" s="243" t="s">
        <v>993</v>
      </c>
    </row>
    <row r="438" spans="1:9" hidden="1" x14ac:dyDescent="0.25">
      <c r="A438" s="243" t="s">
        <v>1563</v>
      </c>
      <c r="B438" s="244" t="s">
        <v>308</v>
      </c>
      <c r="C438" s="243" t="s">
        <v>1562</v>
      </c>
      <c r="D438" s="243">
        <v>35</v>
      </c>
      <c r="E438" s="243" t="s">
        <v>990</v>
      </c>
      <c r="F438" s="243">
        <v>42</v>
      </c>
      <c r="G438" s="245">
        <v>41355</v>
      </c>
      <c r="H438" s="245">
        <v>41355</v>
      </c>
      <c r="I438" s="243" t="s">
        <v>993</v>
      </c>
    </row>
    <row r="439" spans="1:9" hidden="1" x14ac:dyDescent="0.25">
      <c r="A439" s="243" t="s">
        <v>1564</v>
      </c>
      <c r="B439" s="244" t="s">
        <v>308</v>
      </c>
      <c r="C439" s="243" t="s">
        <v>1562</v>
      </c>
      <c r="D439" s="243">
        <v>35</v>
      </c>
      <c r="E439" s="243" t="s">
        <v>990</v>
      </c>
      <c r="F439" s="243">
        <v>42</v>
      </c>
      <c r="G439" s="245">
        <v>41355</v>
      </c>
      <c r="H439" s="245">
        <v>41355</v>
      </c>
      <c r="I439" s="243" t="s">
        <v>993</v>
      </c>
    </row>
    <row r="440" spans="1:9" hidden="1" x14ac:dyDescent="0.25">
      <c r="A440" s="243" t="s">
        <v>1565</v>
      </c>
      <c r="B440" s="244">
        <v>203040103</v>
      </c>
      <c r="C440" s="243" t="s">
        <v>286</v>
      </c>
      <c r="D440" s="243">
        <v>37</v>
      </c>
      <c r="E440" s="243" t="s">
        <v>990</v>
      </c>
      <c r="F440" s="243">
        <v>50</v>
      </c>
      <c r="G440" s="245">
        <v>41244</v>
      </c>
      <c r="H440" s="245">
        <v>41244</v>
      </c>
      <c r="I440" s="243" t="s">
        <v>993</v>
      </c>
    </row>
    <row r="441" spans="1:9" hidden="1" x14ac:dyDescent="0.25">
      <c r="A441" s="243" t="s">
        <v>1566</v>
      </c>
      <c r="B441" s="244" t="s">
        <v>24</v>
      </c>
      <c r="C441" s="243" t="s">
        <v>1083</v>
      </c>
      <c r="D441" s="243">
        <v>50</v>
      </c>
      <c r="E441" s="243" t="s">
        <v>990</v>
      </c>
      <c r="F441" s="243">
        <v>104</v>
      </c>
      <c r="G441" s="243" t="s">
        <v>1085</v>
      </c>
      <c r="H441" s="245">
        <v>41263</v>
      </c>
      <c r="I441" s="243" t="s">
        <v>993</v>
      </c>
    </row>
    <row r="442" spans="1:9" hidden="1" x14ac:dyDescent="0.25">
      <c r="A442" s="243" t="s">
        <v>1567</v>
      </c>
      <c r="B442" s="244" t="s">
        <v>24</v>
      </c>
      <c r="C442" s="243" t="s">
        <v>1083</v>
      </c>
      <c r="D442" s="243">
        <v>50</v>
      </c>
      <c r="E442" s="243" t="s">
        <v>990</v>
      </c>
      <c r="F442" s="243">
        <v>104</v>
      </c>
      <c r="G442" s="243" t="s">
        <v>1568</v>
      </c>
      <c r="H442" s="245">
        <v>41216</v>
      </c>
      <c r="I442" s="243" t="s">
        <v>993</v>
      </c>
    </row>
    <row r="443" spans="1:9" hidden="1" x14ac:dyDescent="0.25">
      <c r="A443" s="243" t="s">
        <v>1569</v>
      </c>
      <c r="B443" s="244">
        <v>203040205</v>
      </c>
      <c r="C443" s="243" t="s">
        <v>339</v>
      </c>
      <c r="D443" s="243">
        <v>4</v>
      </c>
      <c r="E443" s="243" t="s">
        <v>990</v>
      </c>
      <c r="F443" s="243">
        <v>4</v>
      </c>
      <c r="G443" s="245">
        <v>41351</v>
      </c>
      <c r="H443" s="245">
        <v>41351</v>
      </c>
      <c r="I443" s="243" t="s">
        <v>993</v>
      </c>
    </row>
    <row r="444" spans="1:9" hidden="1" x14ac:dyDescent="0.25">
      <c r="A444" s="243" t="s">
        <v>1570</v>
      </c>
      <c r="B444" s="244">
        <v>203040205</v>
      </c>
      <c r="C444" s="243" t="s">
        <v>339</v>
      </c>
      <c r="D444" s="243">
        <v>4</v>
      </c>
      <c r="E444" s="243" t="s">
        <v>990</v>
      </c>
      <c r="F444" s="243">
        <v>4</v>
      </c>
      <c r="G444" s="245">
        <v>41351</v>
      </c>
      <c r="H444" s="245">
        <v>41351</v>
      </c>
      <c r="I444" s="243" t="s">
        <v>993</v>
      </c>
    </row>
    <row r="445" spans="1:9" hidden="1" x14ac:dyDescent="0.25">
      <c r="A445" s="243" t="s">
        <v>1571</v>
      </c>
      <c r="B445" s="244">
        <v>203010201</v>
      </c>
      <c r="C445" s="243" t="s">
        <v>631</v>
      </c>
      <c r="D445" s="243">
        <v>3</v>
      </c>
      <c r="E445" s="243" t="s">
        <v>990</v>
      </c>
      <c r="F445" s="243">
        <v>55</v>
      </c>
      <c r="G445" s="245">
        <v>41326</v>
      </c>
      <c r="H445" s="245">
        <v>41326</v>
      </c>
      <c r="I445" s="243" t="s">
        <v>993</v>
      </c>
    </row>
    <row r="446" spans="1:9" hidden="1" x14ac:dyDescent="0.25">
      <c r="A446" s="243" t="s">
        <v>1572</v>
      </c>
      <c r="B446" s="244" t="s">
        <v>492</v>
      </c>
      <c r="C446" s="243" t="s">
        <v>1573</v>
      </c>
      <c r="D446" s="243">
        <v>10</v>
      </c>
      <c r="E446" s="243" t="s">
        <v>990</v>
      </c>
      <c r="F446" s="243">
        <v>104</v>
      </c>
      <c r="G446" s="245">
        <v>41355</v>
      </c>
      <c r="H446" s="245">
        <v>41355</v>
      </c>
      <c r="I446" s="243" t="s">
        <v>993</v>
      </c>
    </row>
    <row r="447" spans="1:9" hidden="1" x14ac:dyDescent="0.25">
      <c r="A447" s="243" t="s">
        <v>1574</v>
      </c>
      <c r="B447" s="244" t="s">
        <v>59</v>
      </c>
      <c r="C447" s="243" t="s">
        <v>1028</v>
      </c>
      <c r="D447" s="243">
        <v>25</v>
      </c>
      <c r="E447" s="243" t="s">
        <v>990</v>
      </c>
      <c r="F447" s="243">
        <v>104</v>
      </c>
      <c r="G447" s="243" t="s">
        <v>1029</v>
      </c>
      <c r="H447" s="245">
        <v>41100</v>
      </c>
      <c r="I447" s="243" t="s">
        <v>993</v>
      </c>
    </row>
    <row r="448" spans="1:9" hidden="1" x14ac:dyDescent="0.25">
      <c r="A448" s="243" t="s">
        <v>1575</v>
      </c>
      <c r="B448" s="244" t="s">
        <v>59</v>
      </c>
      <c r="C448" s="243" t="s">
        <v>1028</v>
      </c>
      <c r="D448" s="243">
        <v>50</v>
      </c>
      <c r="E448" s="243" t="s">
        <v>990</v>
      </c>
      <c r="F448" s="243">
        <v>104</v>
      </c>
      <c r="G448" s="243" t="s">
        <v>1029</v>
      </c>
      <c r="H448" s="245">
        <v>41100</v>
      </c>
      <c r="I448" s="243" t="s">
        <v>993</v>
      </c>
    </row>
    <row r="449" spans="1:9" hidden="1" x14ac:dyDescent="0.25">
      <c r="A449" s="243" t="s">
        <v>1576</v>
      </c>
      <c r="B449" s="244" t="s">
        <v>59</v>
      </c>
      <c r="C449" s="243" t="s">
        <v>1028</v>
      </c>
      <c r="D449" s="243">
        <v>50</v>
      </c>
      <c r="E449" s="243" t="s">
        <v>990</v>
      </c>
      <c r="F449" s="243">
        <v>104</v>
      </c>
      <c r="G449" s="243" t="s">
        <v>1029</v>
      </c>
      <c r="H449" s="245">
        <v>41100</v>
      </c>
      <c r="I449" s="243" t="s">
        <v>993</v>
      </c>
    </row>
    <row r="450" spans="1:9" hidden="1" x14ac:dyDescent="0.25">
      <c r="A450" s="243" t="s">
        <v>1577</v>
      </c>
      <c r="B450" s="244" t="s">
        <v>389</v>
      </c>
      <c r="C450" s="243" t="s">
        <v>390</v>
      </c>
      <c r="D450" s="243">
        <v>1</v>
      </c>
      <c r="E450" s="243" t="s">
        <v>990</v>
      </c>
      <c r="F450" s="243">
        <v>4</v>
      </c>
      <c r="G450" s="245">
        <v>40876</v>
      </c>
      <c r="H450" s="245">
        <v>40876</v>
      </c>
      <c r="I450" s="243" t="s">
        <v>993</v>
      </c>
    </row>
    <row r="451" spans="1:9" hidden="1" x14ac:dyDescent="0.25">
      <c r="A451" s="243" t="s">
        <v>1577</v>
      </c>
      <c r="B451" s="244" t="s">
        <v>389</v>
      </c>
      <c r="C451" s="243" t="s">
        <v>390</v>
      </c>
      <c r="D451" s="243">
        <v>2</v>
      </c>
      <c r="E451" s="243" t="s">
        <v>990</v>
      </c>
      <c r="F451" s="243">
        <v>4</v>
      </c>
      <c r="G451" s="245">
        <v>40546</v>
      </c>
      <c r="H451" s="245">
        <v>40546</v>
      </c>
      <c r="I451" s="243" t="s">
        <v>993</v>
      </c>
    </row>
    <row r="452" spans="1:9" hidden="1" x14ac:dyDescent="0.25">
      <c r="A452" s="243" t="s">
        <v>1578</v>
      </c>
      <c r="B452" s="244">
        <v>203020205</v>
      </c>
      <c r="C452" s="243" t="s">
        <v>612</v>
      </c>
      <c r="D452" s="243">
        <v>3</v>
      </c>
      <c r="E452" s="243" t="s">
        <v>990</v>
      </c>
      <c r="F452" s="243">
        <v>4</v>
      </c>
      <c r="G452" s="245">
        <v>41451</v>
      </c>
      <c r="H452" s="245">
        <v>41451</v>
      </c>
      <c r="I452" s="243" t="s">
        <v>993</v>
      </c>
    </row>
    <row r="453" spans="1:9" hidden="1" x14ac:dyDescent="0.25">
      <c r="A453" s="243" t="s">
        <v>1579</v>
      </c>
      <c r="B453" s="244">
        <v>161375</v>
      </c>
      <c r="C453" s="243" t="s">
        <v>1580</v>
      </c>
      <c r="D453" s="243">
        <v>4</v>
      </c>
      <c r="E453" s="243" t="s">
        <v>990</v>
      </c>
      <c r="F453" s="243">
        <v>4</v>
      </c>
      <c r="G453" s="245">
        <v>41228</v>
      </c>
      <c r="H453" s="245">
        <v>41228</v>
      </c>
      <c r="I453" s="243" t="s">
        <v>993</v>
      </c>
    </row>
    <row r="454" spans="1:9" hidden="1" x14ac:dyDescent="0.25">
      <c r="A454" s="243" t="s">
        <v>1581</v>
      </c>
      <c r="B454" s="244">
        <v>161254</v>
      </c>
      <c r="C454" s="243" t="s">
        <v>1206</v>
      </c>
      <c r="D454" s="243">
        <v>29</v>
      </c>
      <c r="E454" s="243" t="s">
        <v>990</v>
      </c>
      <c r="F454" s="243">
        <v>32</v>
      </c>
      <c r="G454" s="243" t="s">
        <v>1582</v>
      </c>
      <c r="H454" s="245">
        <v>40931</v>
      </c>
      <c r="I454" s="243" t="s">
        <v>993</v>
      </c>
    </row>
    <row r="455" spans="1:9" hidden="1" x14ac:dyDescent="0.25">
      <c r="A455" s="243" t="s">
        <v>1583</v>
      </c>
      <c r="B455" s="244">
        <v>203060404</v>
      </c>
      <c r="C455" s="243" t="s">
        <v>480</v>
      </c>
      <c r="D455" s="243">
        <v>16</v>
      </c>
      <c r="E455" s="243" t="s">
        <v>990</v>
      </c>
      <c r="F455" s="243">
        <v>24</v>
      </c>
      <c r="G455" s="245">
        <v>41351</v>
      </c>
      <c r="H455" s="245">
        <v>41351</v>
      </c>
      <c r="I455" s="243" t="s">
        <v>993</v>
      </c>
    </row>
    <row r="456" spans="1:9" hidden="1" x14ac:dyDescent="0.25">
      <c r="A456" s="243" t="s">
        <v>1584</v>
      </c>
      <c r="B456" s="244">
        <v>203060404</v>
      </c>
      <c r="C456" s="243" t="s">
        <v>480</v>
      </c>
      <c r="D456" s="243">
        <v>24</v>
      </c>
      <c r="E456" s="243" t="s">
        <v>990</v>
      </c>
      <c r="F456" s="243">
        <v>24</v>
      </c>
      <c r="G456" s="245">
        <v>41351</v>
      </c>
      <c r="H456" s="245">
        <v>41351</v>
      </c>
      <c r="I456" s="243" t="s">
        <v>993</v>
      </c>
    </row>
    <row r="457" spans="1:9" hidden="1" x14ac:dyDescent="0.25">
      <c r="A457" s="243" t="s">
        <v>1585</v>
      </c>
      <c r="B457" s="244" t="s">
        <v>102</v>
      </c>
      <c r="C457" s="243" t="s">
        <v>1586</v>
      </c>
      <c r="D457" s="243">
        <v>2</v>
      </c>
      <c r="E457" s="243" t="s">
        <v>990</v>
      </c>
      <c r="F457" s="243">
        <v>104</v>
      </c>
      <c r="G457" s="243" t="s">
        <v>1587</v>
      </c>
      <c r="H457" s="245">
        <v>41208</v>
      </c>
      <c r="I457" s="243" t="s">
        <v>993</v>
      </c>
    </row>
    <row r="458" spans="1:9" hidden="1" x14ac:dyDescent="0.25">
      <c r="A458" s="243" t="s">
        <v>1588</v>
      </c>
      <c r="B458" s="244" t="s">
        <v>102</v>
      </c>
      <c r="C458" s="243" t="s">
        <v>1586</v>
      </c>
      <c r="D458" s="243">
        <v>50</v>
      </c>
      <c r="E458" s="243" t="s">
        <v>990</v>
      </c>
      <c r="F458" s="243">
        <v>104</v>
      </c>
      <c r="G458" s="243" t="s">
        <v>1587</v>
      </c>
      <c r="H458" s="245">
        <v>41208</v>
      </c>
      <c r="I458" s="243" t="s">
        <v>993</v>
      </c>
    </row>
    <row r="459" spans="1:9" hidden="1" x14ac:dyDescent="0.25">
      <c r="A459" s="243" t="s">
        <v>1589</v>
      </c>
      <c r="B459" s="244" t="s">
        <v>102</v>
      </c>
      <c r="C459" s="243" t="s">
        <v>1586</v>
      </c>
      <c r="D459" s="243">
        <v>50</v>
      </c>
      <c r="E459" s="243" t="s">
        <v>990</v>
      </c>
      <c r="F459" s="243">
        <v>104</v>
      </c>
      <c r="G459" s="243" t="s">
        <v>1587</v>
      </c>
      <c r="H459" s="245">
        <v>41208</v>
      </c>
      <c r="I459" s="243" t="s">
        <v>993</v>
      </c>
    </row>
    <row r="460" spans="1:9" hidden="1" x14ac:dyDescent="0.25">
      <c r="A460" s="243" t="s">
        <v>1590</v>
      </c>
      <c r="B460" s="244" t="s">
        <v>86</v>
      </c>
      <c r="C460" s="243" t="s">
        <v>1292</v>
      </c>
      <c r="D460" s="243">
        <v>16</v>
      </c>
      <c r="E460" s="243" t="s">
        <v>990</v>
      </c>
      <c r="F460" s="243">
        <v>104</v>
      </c>
      <c r="G460" s="245">
        <v>41117</v>
      </c>
      <c r="H460" s="245">
        <v>41302</v>
      </c>
      <c r="I460" s="243" t="s">
        <v>993</v>
      </c>
    </row>
    <row r="461" spans="1:9" hidden="1" x14ac:dyDescent="0.25">
      <c r="A461" s="243" t="s">
        <v>1591</v>
      </c>
      <c r="B461" s="244" t="s">
        <v>86</v>
      </c>
      <c r="C461" s="243" t="s">
        <v>1292</v>
      </c>
      <c r="D461" s="243">
        <v>17</v>
      </c>
      <c r="E461" s="243" t="s">
        <v>990</v>
      </c>
      <c r="F461" s="243">
        <v>104</v>
      </c>
      <c r="G461" s="245">
        <v>41117</v>
      </c>
      <c r="H461" s="245">
        <v>41302</v>
      </c>
      <c r="I461" s="243" t="s">
        <v>993</v>
      </c>
    </row>
    <row r="462" spans="1:9" hidden="1" x14ac:dyDescent="0.25">
      <c r="A462" s="243" t="s">
        <v>1591</v>
      </c>
      <c r="B462" s="244" t="s">
        <v>86</v>
      </c>
      <c r="C462" s="243" t="s">
        <v>1292</v>
      </c>
      <c r="D462" s="243">
        <v>28</v>
      </c>
      <c r="E462" s="243" t="s">
        <v>990</v>
      </c>
      <c r="F462" s="243">
        <v>104</v>
      </c>
      <c r="G462" s="243" t="s">
        <v>1293</v>
      </c>
      <c r="H462" s="245">
        <v>41036</v>
      </c>
      <c r="I462" s="243" t="s">
        <v>993</v>
      </c>
    </row>
    <row r="463" spans="1:9" hidden="1" x14ac:dyDescent="0.25">
      <c r="A463" s="243" t="s">
        <v>1592</v>
      </c>
      <c r="B463" s="244" t="s">
        <v>24</v>
      </c>
      <c r="C463" s="243" t="s">
        <v>1083</v>
      </c>
      <c r="D463" s="243">
        <v>43</v>
      </c>
      <c r="E463" s="243" t="s">
        <v>990</v>
      </c>
      <c r="F463" s="243">
        <v>104</v>
      </c>
      <c r="G463" s="245">
        <v>41026</v>
      </c>
      <c r="H463" s="245">
        <v>41181</v>
      </c>
      <c r="I463" s="243" t="s">
        <v>993</v>
      </c>
    </row>
    <row r="464" spans="1:9" hidden="1" x14ac:dyDescent="0.25">
      <c r="A464" s="243" t="s">
        <v>1593</v>
      </c>
      <c r="B464" s="244">
        <v>161254</v>
      </c>
      <c r="C464" s="243" t="s">
        <v>1206</v>
      </c>
      <c r="D464" s="243">
        <v>32</v>
      </c>
      <c r="E464" s="243" t="s">
        <v>990</v>
      </c>
      <c r="F464" s="243">
        <v>32</v>
      </c>
      <c r="G464" s="243" t="s">
        <v>1260</v>
      </c>
      <c r="H464" s="245">
        <v>40957</v>
      </c>
      <c r="I464" s="243" t="s">
        <v>993</v>
      </c>
    </row>
    <row r="465" spans="1:23" hidden="1" x14ac:dyDescent="0.25">
      <c r="A465" s="243" t="s">
        <v>1594</v>
      </c>
      <c r="B465" s="244">
        <v>161254</v>
      </c>
      <c r="C465" s="243" t="s">
        <v>1206</v>
      </c>
      <c r="D465" s="243">
        <v>32</v>
      </c>
      <c r="E465" s="243" t="s">
        <v>990</v>
      </c>
      <c r="F465" s="243">
        <v>32</v>
      </c>
      <c r="G465" s="243" t="s">
        <v>1582</v>
      </c>
      <c r="H465" s="245">
        <v>40931</v>
      </c>
      <c r="I465" s="243" t="s">
        <v>993</v>
      </c>
    </row>
    <row r="466" spans="1:23" x14ac:dyDescent="0.25">
      <c r="L466" s="243">
        <v>1</v>
      </c>
      <c r="M466" s="243">
        <v>2</v>
      </c>
      <c r="N466" s="243">
        <v>3</v>
      </c>
      <c r="O466" s="243">
        <v>4</v>
      </c>
      <c r="P466" s="243">
        <v>5</v>
      </c>
      <c r="Q466" s="243">
        <v>6</v>
      </c>
      <c r="R466" s="243">
        <v>7</v>
      </c>
      <c r="S466" s="243">
        <v>8</v>
      </c>
      <c r="T466" s="243">
        <v>9</v>
      </c>
      <c r="U466" s="243">
        <v>10</v>
      </c>
      <c r="V466" s="243">
        <v>11</v>
      </c>
      <c r="W466" s="243">
        <v>12</v>
      </c>
    </row>
    <row r="467" spans="1:23" x14ac:dyDescent="0.25">
      <c r="B467" s="244" t="s">
        <v>1595</v>
      </c>
      <c r="C467" s="243" t="s">
        <v>981</v>
      </c>
      <c r="D467" s="243" t="s">
        <v>1596</v>
      </c>
      <c r="L467" s="243" t="s">
        <v>1595</v>
      </c>
      <c r="M467" s="243" t="s">
        <v>981</v>
      </c>
      <c r="N467" s="243" t="s">
        <v>1596</v>
      </c>
    </row>
    <row r="468" spans="1:23" x14ac:dyDescent="0.25">
      <c r="B468" s="244">
        <v>121102</v>
      </c>
      <c r="C468" s="243" t="s">
        <v>1184</v>
      </c>
      <c r="D468" s="246">
        <v>83</v>
      </c>
      <c r="L468" s="243">
        <v>121102</v>
      </c>
      <c r="M468" s="243" t="s">
        <v>1184</v>
      </c>
      <c r="N468" s="243">
        <v>83</v>
      </c>
      <c r="V468" s="243">
        <f t="shared" ref="V468:V531" si="0">+SUM(O468:U468)</f>
        <v>0</v>
      </c>
      <c r="W468" s="243">
        <f>+N468-V468</f>
        <v>83</v>
      </c>
    </row>
    <row r="469" spans="1:23" x14ac:dyDescent="0.25">
      <c r="B469" s="244">
        <v>121103</v>
      </c>
      <c r="C469" s="243" t="s">
        <v>1181</v>
      </c>
      <c r="D469" s="246">
        <v>193</v>
      </c>
      <c r="E469" s="243">
        <v>3</v>
      </c>
      <c r="L469" s="243">
        <v>121103</v>
      </c>
      <c r="M469" s="243" t="s">
        <v>1181</v>
      </c>
      <c r="N469" s="243">
        <v>193</v>
      </c>
      <c r="O469" s="243">
        <v>3</v>
      </c>
      <c r="V469" s="243">
        <f t="shared" si="0"/>
        <v>3</v>
      </c>
      <c r="W469" s="243">
        <f t="shared" ref="W469:W532" si="1">+N469-V469</f>
        <v>190</v>
      </c>
    </row>
    <row r="470" spans="1:23" x14ac:dyDescent="0.25">
      <c r="B470" s="244">
        <v>156005</v>
      </c>
      <c r="C470" s="243" t="s">
        <v>1035</v>
      </c>
      <c r="D470" s="246">
        <v>6</v>
      </c>
      <c r="L470" s="243">
        <v>156005</v>
      </c>
      <c r="M470" s="243" t="s">
        <v>1035</v>
      </c>
      <c r="N470" s="243">
        <v>6</v>
      </c>
      <c r="V470" s="243">
        <f t="shared" si="0"/>
        <v>0</v>
      </c>
      <c r="W470" s="243">
        <f t="shared" si="1"/>
        <v>6</v>
      </c>
    </row>
    <row r="471" spans="1:23" x14ac:dyDescent="0.25">
      <c r="B471" s="244">
        <v>161044</v>
      </c>
      <c r="C471" s="243" t="s">
        <v>1331</v>
      </c>
      <c r="D471" s="246">
        <v>16</v>
      </c>
      <c r="L471" s="243">
        <v>161044</v>
      </c>
      <c r="M471" s="243" t="s">
        <v>1331</v>
      </c>
      <c r="N471" s="243">
        <v>16</v>
      </c>
      <c r="V471" s="243">
        <f t="shared" si="0"/>
        <v>0</v>
      </c>
      <c r="W471" s="243">
        <f t="shared" si="1"/>
        <v>16</v>
      </c>
    </row>
    <row r="472" spans="1:23" x14ac:dyDescent="0.25">
      <c r="B472" s="244">
        <v>161049</v>
      </c>
      <c r="C472" s="243" t="s">
        <v>1067</v>
      </c>
      <c r="D472" s="246">
        <v>1</v>
      </c>
      <c r="L472" s="243">
        <v>161049</v>
      </c>
      <c r="M472" s="243" t="s">
        <v>1067</v>
      </c>
      <c r="N472" s="243">
        <v>1</v>
      </c>
      <c r="V472" s="243">
        <f t="shared" si="0"/>
        <v>0</v>
      </c>
      <c r="W472" s="243">
        <f t="shared" si="1"/>
        <v>1</v>
      </c>
    </row>
    <row r="473" spans="1:23" x14ac:dyDescent="0.25">
      <c r="B473" s="244">
        <v>161100</v>
      </c>
      <c r="C473" s="243" t="s">
        <v>1522</v>
      </c>
      <c r="D473" s="246">
        <v>18</v>
      </c>
      <c r="L473" s="243">
        <v>161100</v>
      </c>
      <c r="M473" s="243" t="s">
        <v>1522</v>
      </c>
      <c r="N473" s="243">
        <v>18</v>
      </c>
      <c r="V473" s="243">
        <f t="shared" si="0"/>
        <v>0</v>
      </c>
      <c r="W473" s="243">
        <f t="shared" si="1"/>
        <v>18</v>
      </c>
    </row>
    <row r="474" spans="1:23" x14ac:dyDescent="0.25">
      <c r="B474" s="244">
        <v>161104</v>
      </c>
      <c r="C474" s="243" t="s">
        <v>263</v>
      </c>
      <c r="D474" s="246">
        <v>5</v>
      </c>
      <c r="L474" s="243">
        <v>161104</v>
      </c>
      <c r="M474" s="243" t="s">
        <v>263</v>
      </c>
      <c r="N474" s="243">
        <v>5</v>
      </c>
      <c r="V474" s="243">
        <f t="shared" si="0"/>
        <v>0</v>
      </c>
      <c r="W474" s="243">
        <f t="shared" si="1"/>
        <v>5</v>
      </c>
    </row>
    <row r="475" spans="1:23" x14ac:dyDescent="0.25">
      <c r="B475" s="244">
        <v>161170</v>
      </c>
      <c r="C475" s="243" t="s">
        <v>1046</v>
      </c>
      <c r="D475" s="246">
        <v>20</v>
      </c>
      <c r="L475" s="243">
        <v>161170</v>
      </c>
      <c r="M475" s="243" t="s">
        <v>1046</v>
      </c>
      <c r="N475" s="243">
        <v>20</v>
      </c>
      <c r="V475" s="243">
        <f t="shared" si="0"/>
        <v>0</v>
      </c>
      <c r="W475" s="243">
        <f t="shared" si="1"/>
        <v>20</v>
      </c>
    </row>
    <row r="476" spans="1:23" x14ac:dyDescent="0.25">
      <c r="B476" s="244">
        <v>161171</v>
      </c>
      <c r="C476" s="243" t="s">
        <v>1355</v>
      </c>
      <c r="D476" s="246">
        <v>1</v>
      </c>
      <c r="L476" s="243">
        <v>161171</v>
      </c>
      <c r="M476" s="243" t="s">
        <v>1355</v>
      </c>
      <c r="N476" s="243">
        <v>1</v>
      </c>
      <c r="V476" s="243">
        <f t="shared" si="0"/>
        <v>0</v>
      </c>
      <c r="W476" s="243">
        <f t="shared" si="1"/>
        <v>1</v>
      </c>
    </row>
    <row r="477" spans="1:23" x14ac:dyDescent="0.25">
      <c r="B477" s="244">
        <v>161254</v>
      </c>
      <c r="C477" s="243" t="s">
        <v>1206</v>
      </c>
      <c r="D477" s="246">
        <v>413</v>
      </c>
      <c r="L477" s="243">
        <v>161254</v>
      </c>
      <c r="M477" s="243" t="s">
        <v>1206</v>
      </c>
      <c r="N477" s="243">
        <v>413</v>
      </c>
      <c r="V477" s="243">
        <f t="shared" si="0"/>
        <v>0</v>
      </c>
      <c r="W477" s="243">
        <f t="shared" si="1"/>
        <v>413</v>
      </c>
    </row>
    <row r="478" spans="1:23" x14ac:dyDescent="0.25">
      <c r="B478" s="244">
        <v>161300</v>
      </c>
      <c r="C478" s="243" t="s">
        <v>1021</v>
      </c>
      <c r="D478" s="246">
        <v>21</v>
      </c>
      <c r="L478" s="243">
        <v>161300</v>
      </c>
      <c r="M478" s="243" t="s">
        <v>1021</v>
      </c>
      <c r="N478" s="243">
        <v>21</v>
      </c>
      <c r="V478" s="243">
        <f t="shared" si="0"/>
        <v>0</v>
      </c>
      <c r="W478" s="243">
        <f t="shared" si="1"/>
        <v>21</v>
      </c>
    </row>
    <row r="479" spans="1:23" x14ac:dyDescent="0.25">
      <c r="B479" s="244">
        <v>161305</v>
      </c>
      <c r="C479" s="243" t="s">
        <v>1165</v>
      </c>
      <c r="D479" s="246">
        <v>10</v>
      </c>
      <c r="L479" s="243">
        <v>161305</v>
      </c>
      <c r="M479" s="243" t="s">
        <v>1165</v>
      </c>
      <c r="N479" s="243">
        <v>10</v>
      </c>
      <c r="V479" s="243">
        <f t="shared" si="0"/>
        <v>0</v>
      </c>
      <c r="W479" s="243">
        <f t="shared" si="1"/>
        <v>10</v>
      </c>
    </row>
    <row r="480" spans="1:23" x14ac:dyDescent="0.25">
      <c r="B480" s="244">
        <v>161310</v>
      </c>
      <c r="C480" s="243" t="s">
        <v>1307</v>
      </c>
      <c r="D480" s="246">
        <v>9</v>
      </c>
      <c r="L480" s="243">
        <v>161310</v>
      </c>
      <c r="M480" s="243" t="s">
        <v>1307</v>
      </c>
      <c r="N480" s="243">
        <v>9</v>
      </c>
      <c r="V480" s="243">
        <f t="shared" si="0"/>
        <v>0</v>
      </c>
      <c r="W480" s="243">
        <f t="shared" si="1"/>
        <v>9</v>
      </c>
    </row>
    <row r="481" spans="2:23" x14ac:dyDescent="0.25">
      <c r="B481" s="244">
        <v>161355</v>
      </c>
      <c r="C481" s="243" t="s">
        <v>1302</v>
      </c>
      <c r="D481" s="246">
        <v>4</v>
      </c>
      <c r="L481" s="243">
        <v>161355</v>
      </c>
      <c r="M481" s="243" t="s">
        <v>1302</v>
      </c>
      <c r="N481" s="243">
        <v>4</v>
      </c>
      <c r="V481" s="243">
        <f t="shared" si="0"/>
        <v>0</v>
      </c>
      <c r="W481" s="243">
        <f t="shared" si="1"/>
        <v>4</v>
      </c>
    </row>
    <row r="482" spans="2:23" x14ac:dyDescent="0.25">
      <c r="B482" s="244">
        <v>161375</v>
      </c>
      <c r="C482" s="243" t="s">
        <v>1580</v>
      </c>
      <c r="D482" s="246">
        <v>4</v>
      </c>
      <c r="L482" s="243">
        <v>161375</v>
      </c>
      <c r="M482" s="243" t="s">
        <v>1580</v>
      </c>
      <c r="N482" s="243">
        <v>4</v>
      </c>
      <c r="V482" s="243">
        <f t="shared" si="0"/>
        <v>0</v>
      </c>
      <c r="W482" s="243">
        <f t="shared" si="1"/>
        <v>4</v>
      </c>
    </row>
    <row r="483" spans="2:23" x14ac:dyDescent="0.25">
      <c r="B483" s="244">
        <v>161505</v>
      </c>
      <c r="C483" s="243" t="s">
        <v>1422</v>
      </c>
      <c r="D483" s="246">
        <v>3</v>
      </c>
      <c r="L483" s="243">
        <v>161505</v>
      </c>
      <c r="M483" s="243" t="s">
        <v>1422</v>
      </c>
      <c r="N483" s="243">
        <v>3</v>
      </c>
      <c r="V483" s="243">
        <f t="shared" si="0"/>
        <v>0</v>
      </c>
      <c r="W483" s="243">
        <f t="shared" si="1"/>
        <v>3</v>
      </c>
    </row>
    <row r="484" spans="2:23" x14ac:dyDescent="0.25">
      <c r="B484" s="244">
        <v>161520</v>
      </c>
      <c r="C484" s="243" t="s">
        <v>1243</v>
      </c>
      <c r="D484" s="246">
        <v>6</v>
      </c>
      <c r="L484" s="243">
        <v>161520</v>
      </c>
      <c r="M484" s="243" t="s">
        <v>1243</v>
      </c>
      <c r="N484" s="243">
        <v>6</v>
      </c>
      <c r="V484" s="243">
        <f t="shared" si="0"/>
        <v>0</v>
      </c>
      <c r="W484" s="243">
        <f t="shared" si="1"/>
        <v>6</v>
      </c>
    </row>
    <row r="485" spans="2:23" x14ac:dyDescent="0.25">
      <c r="B485" s="244">
        <v>161585</v>
      </c>
      <c r="C485" s="243" t="s">
        <v>1169</v>
      </c>
      <c r="D485" s="246">
        <v>2</v>
      </c>
      <c r="L485" s="243">
        <v>161585</v>
      </c>
      <c r="M485" s="243" t="s">
        <v>1169</v>
      </c>
      <c r="N485" s="243">
        <v>2</v>
      </c>
      <c r="V485" s="243">
        <f t="shared" si="0"/>
        <v>0</v>
      </c>
      <c r="W485" s="243">
        <f t="shared" si="1"/>
        <v>2</v>
      </c>
    </row>
    <row r="486" spans="2:23" x14ac:dyDescent="0.25">
      <c r="B486" s="244">
        <v>161600</v>
      </c>
      <c r="C486" s="243" t="s">
        <v>1017</v>
      </c>
      <c r="D486" s="246">
        <v>10</v>
      </c>
      <c r="L486" s="243">
        <v>161600</v>
      </c>
      <c r="M486" s="243" t="s">
        <v>1017</v>
      </c>
      <c r="N486" s="243">
        <v>10</v>
      </c>
      <c r="V486" s="243">
        <f t="shared" si="0"/>
        <v>0</v>
      </c>
      <c r="W486" s="243">
        <f t="shared" si="1"/>
        <v>10</v>
      </c>
    </row>
    <row r="487" spans="2:23" x14ac:dyDescent="0.25">
      <c r="B487" s="244">
        <v>161604</v>
      </c>
      <c r="C487" s="243" t="s">
        <v>1018</v>
      </c>
      <c r="D487" s="246">
        <v>1</v>
      </c>
      <c r="L487" s="243">
        <v>161604</v>
      </c>
      <c r="M487" s="243" t="s">
        <v>1018</v>
      </c>
      <c r="N487" s="243">
        <v>1</v>
      </c>
      <c r="V487" s="243">
        <f t="shared" si="0"/>
        <v>0</v>
      </c>
      <c r="W487" s="243">
        <f t="shared" si="1"/>
        <v>1</v>
      </c>
    </row>
    <row r="488" spans="2:23" x14ac:dyDescent="0.25">
      <c r="B488" s="244">
        <v>191160</v>
      </c>
      <c r="C488" s="243" t="s">
        <v>1442</v>
      </c>
      <c r="D488" s="246">
        <v>118</v>
      </c>
      <c r="L488" s="243">
        <v>191160</v>
      </c>
      <c r="M488" s="243" t="s">
        <v>1442</v>
      </c>
      <c r="N488" s="243">
        <v>118</v>
      </c>
      <c r="V488" s="243">
        <f t="shared" si="0"/>
        <v>0</v>
      </c>
      <c r="W488" s="243">
        <f t="shared" si="1"/>
        <v>118</v>
      </c>
    </row>
    <row r="489" spans="2:23" x14ac:dyDescent="0.25">
      <c r="B489" s="244">
        <v>191304</v>
      </c>
      <c r="C489" s="243" t="s">
        <v>1282</v>
      </c>
      <c r="D489" s="246">
        <v>3</v>
      </c>
      <c r="E489" s="243">
        <v>1</v>
      </c>
      <c r="L489" s="243">
        <v>191304</v>
      </c>
      <c r="M489" s="243" t="s">
        <v>1282</v>
      </c>
      <c r="N489" s="243">
        <v>3</v>
      </c>
      <c r="O489" s="243">
        <v>1</v>
      </c>
      <c r="V489" s="243">
        <f t="shared" si="0"/>
        <v>1</v>
      </c>
      <c r="W489" s="243">
        <f t="shared" si="1"/>
        <v>2</v>
      </c>
    </row>
    <row r="490" spans="2:23" x14ac:dyDescent="0.25">
      <c r="B490" s="244">
        <v>191325</v>
      </c>
      <c r="C490" s="243" t="s">
        <v>368</v>
      </c>
      <c r="D490" s="246">
        <v>2</v>
      </c>
      <c r="L490" s="243">
        <v>191325</v>
      </c>
      <c r="M490" s="243" t="s">
        <v>368</v>
      </c>
      <c r="N490" s="243">
        <v>2</v>
      </c>
      <c r="V490" s="243">
        <f t="shared" si="0"/>
        <v>0</v>
      </c>
      <c r="W490" s="243">
        <f t="shared" si="1"/>
        <v>2</v>
      </c>
    </row>
    <row r="491" spans="2:23" x14ac:dyDescent="0.25">
      <c r="B491" s="244">
        <v>191335</v>
      </c>
      <c r="C491" s="243" t="s">
        <v>363</v>
      </c>
      <c r="D491" s="246">
        <v>6</v>
      </c>
      <c r="L491" s="243">
        <v>191335</v>
      </c>
      <c r="M491" s="243" t="s">
        <v>363</v>
      </c>
      <c r="N491" s="243">
        <v>6</v>
      </c>
      <c r="V491" s="243">
        <f t="shared" si="0"/>
        <v>0</v>
      </c>
      <c r="W491" s="243">
        <f t="shared" si="1"/>
        <v>6</v>
      </c>
    </row>
    <row r="492" spans="2:23" s="248" customFormat="1" x14ac:dyDescent="0.25">
      <c r="B492" s="247">
        <v>191344</v>
      </c>
      <c r="C492" s="248" t="s">
        <v>353</v>
      </c>
      <c r="D492" s="249">
        <v>2</v>
      </c>
      <c r="E492" s="248">
        <v>2</v>
      </c>
      <c r="L492" s="248">
        <v>191344</v>
      </c>
      <c r="M492" s="248" t="s">
        <v>353</v>
      </c>
      <c r="N492" s="248">
        <v>2</v>
      </c>
      <c r="O492" s="248">
        <v>2</v>
      </c>
      <c r="V492" s="243">
        <f t="shared" si="0"/>
        <v>2</v>
      </c>
      <c r="W492" s="243">
        <f t="shared" si="1"/>
        <v>0</v>
      </c>
    </row>
    <row r="493" spans="2:23" x14ac:dyDescent="0.25">
      <c r="B493" s="244">
        <v>191345</v>
      </c>
      <c r="C493" s="243" t="s">
        <v>1300</v>
      </c>
      <c r="D493" s="246">
        <v>2</v>
      </c>
      <c r="L493" s="243">
        <v>191345</v>
      </c>
      <c r="M493" s="243" t="s">
        <v>1300</v>
      </c>
      <c r="N493" s="243">
        <v>2</v>
      </c>
      <c r="V493" s="243">
        <f t="shared" si="0"/>
        <v>0</v>
      </c>
      <c r="W493" s="243">
        <f t="shared" si="1"/>
        <v>2</v>
      </c>
    </row>
    <row r="494" spans="2:23" x14ac:dyDescent="0.25">
      <c r="B494" s="244">
        <v>191354</v>
      </c>
      <c r="C494" s="243" t="s">
        <v>386</v>
      </c>
      <c r="D494" s="246">
        <v>19</v>
      </c>
      <c r="L494" s="243">
        <v>191354</v>
      </c>
      <c r="M494" s="243" t="s">
        <v>386</v>
      </c>
      <c r="N494" s="243">
        <v>19</v>
      </c>
      <c r="V494" s="243">
        <f t="shared" si="0"/>
        <v>0</v>
      </c>
      <c r="W494" s="243">
        <f t="shared" si="1"/>
        <v>19</v>
      </c>
    </row>
    <row r="495" spans="2:23" x14ac:dyDescent="0.25">
      <c r="B495" s="244">
        <v>191365</v>
      </c>
      <c r="C495" s="243" t="s">
        <v>1317</v>
      </c>
      <c r="D495" s="246">
        <v>10</v>
      </c>
      <c r="L495" s="243">
        <v>191365</v>
      </c>
      <c r="M495" s="243" t="s">
        <v>1317</v>
      </c>
      <c r="N495" s="243">
        <v>10</v>
      </c>
      <c r="V495" s="243">
        <f t="shared" si="0"/>
        <v>0</v>
      </c>
      <c r="W495" s="243">
        <f t="shared" si="1"/>
        <v>10</v>
      </c>
    </row>
    <row r="496" spans="2:23" x14ac:dyDescent="0.25">
      <c r="B496" s="244">
        <v>500402</v>
      </c>
      <c r="C496" s="243" t="s">
        <v>1047</v>
      </c>
      <c r="D496" s="246">
        <v>1</v>
      </c>
      <c r="L496" s="243">
        <v>500402</v>
      </c>
      <c r="M496" s="243" t="s">
        <v>1047</v>
      </c>
      <c r="N496" s="243">
        <v>1</v>
      </c>
      <c r="V496" s="243">
        <f t="shared" si="0"/>
        <v>0</v>
      </c>
      <c r="W496" s="243">
        <f t="shared" si="1"/>
        <v>1</v>
      </c>
    </row>
    <row r="497" spans="2:23" x14ac:dyDescent="0.25">
      <c r="B497" s="244">
        <v>500505</v>
      </c>
      <c r="C497" s="243" t="s">
        <v>1048</v>
      </c>
      <c r="D497" s="246">
        <v>1</v>
      </c>
      <c r="L497" s="243">
        <v>500505</v>
      </c>
      <c r="M497" s="243" t="s">
        <v>1048</v>
      </c>
      <c r="N497" s="243">
        <v>1</v>
      </c>
      <c r="V497" s="243">
        <f t="shared" si="0"/>
        <v>0</v>
      </c>
      <c r="W497" s="243">
        <f t="shared" si="1"/>
        <v>1</v>
      </c>
    </row>
    <row r="498" spans="2:23" x14ac:dyDescent="0.25">
      <c r="B498" s="244">
        <v>203010101</v>
      </c>
      <c r="C498" s="243" t="s">
        <v>642</v>
      </c>
      <c r="D498" s="246">
        <v>178</v>
      </c>
      <c r="E498" s="243">
        <v>2</v>
      </c>
      <c r="F498" s="243">
        <v>1</v>
      </c>
      <c r="L498" s="243">
        <v>203010101</v>
      </c>
      <c r="M498" s="243" t="s">
        <v>642</v>
      </c>
      <c r="N498" s="243">
        <v>178</v>
      </c>
      <c r="O498" s="243">
        <v>2</v>
      </c>
      <c r="P498" s="243">
        <v>1</v>
      </c>
      <c r="V498" s="243">
        <f t="shared" si="0"/>
        <v>3</v>
      </c>
      <c r="W498" s="243">
        <f t="shared" si="1"/>
        <v>175</v>
      </c>
    </row>
    <row r="499" spans="2:23" x14ac:dyDescent="0.25">
      <c r="B499" s="244">
        <v>203010102</v>
      </c>
      <c r="C499" s="243" t="s">
        <v>1343</v>
      </c>
      <c r="D499" s="246">
        <v>128</v>
      </c>
      <c r="E499" s="243">
        <v>5</v>
      </c>
      <c r="F499" s="243">
        <v>1</v>
      </c>
      <c r="L499" s="243">
        <v>203010102</v>
      </c>
      <c r="M499" s="243" t="s">
        <v>1343</v>
      </c>
      <c r="N499" s="243">
        <v>128</v>
      </c>
      <c r="O499" s="243">
        <v>5</v>
      </c>
      <c r="P499" s="243">
        <v>1</v>
      </c>
      <c r="V499" s="243">
        <f t="shared" si="0"/>
        <v>6</v>
      </c>
      <c r="W499" s="243">
        <f t="shared" si="1"/>
        <v>122</v>
      </c>
    </row>
    <row r="500" spans="2:23" x14ac:dyDescent="0.25">
      <c r="B500" s="244">
        <v>203010201</v>
      </c>
      <c r="C500" s="243" t="s">
        <v>631</v>
      </c>
      <c r="D500" s="246">
        <v>615</v>
      </c>
      <c r="E500" s="248">
        <v>2</v>
      </c>
      <c r="F500" s="248">
        <v>2</v>
      </c>
      <c r="G500" s="248">
        <v>10</v>
      </c>
      <c r="H500" s="248">
        <v>5</v>
      </c>
      <c r="I500" s="248">
        <v>4</v>
      </c>
      <c r="J500" s="248">
        <v>10</v>
      </c>
      <c r="L500" s="243">
        <v>203010201</v>
      </c>
      <c r="M500" s="243" t="s">
        <v>631</v>
      </c>
      <c r="N500" s="243">
        <v>615</v>
      </c>
      <c r="O500" s="248">
        <v>2</v>
      </c>
      <c r="P500" s="248">
        <v>2</v>
      </c>
      <c r="Q500" s="248">
        <v>10</v>
      </c>
      <c r="R500" s="248">
        <v>5</v>
      </c>
      <c r="S500" s="248">
        <v>4</v>
      </c>
      <c r="T500" s="248">
        <v>10</v>
      </c>
      <c r="V500" s="243">
        <f t="shared" si="0"/>
        <v>33</v>
      </c>
      <c r="W500" s="243">
        <f t="shared" si="1"/>
        <v>582</v>
      </c>
    </row>
    <row r="501" spans="2:23" x14ac:dyDescent="0.25">
      <c r="B501" s="244">
        <v>203010202</v>
      </c>
      <c r="C501" s="243" t="s">
        <v>1289</v>
      </c>
      <c r="D501" s="246">
        <v>72</v>
      </c>
      <c r="L501" s="243">
        <v>203010202</v>
      </c>
      <c r="M501" s="243" t="s">
        <v>1289</v>
      </c>
      <c r="N501" s="243">
        <v>72</v>
      </c>
      <c r="V501" s="243">
        <f t="shared" si="0"/>
        <v>0</v>
      </c>
      <c r="W501" s="243">
        <f t="shared" si="1"/>
        <v>72</v>
      </c>
    </row>
    <row r="502" spans="2:23" x14ac:dyDescent="0.25">
      <c r="B502" s="244">
        <v>203010205</v>
      </c>
      <c r="C502" s="243" t="s">
        <v>1158</v>
      </c>
      <c r="D502" s="246">
        <v>18</v>
      </c>
      <c r="E502" s="243">
        <v>2</v>
      </c>
      <c r="F502" s="243">
        <v>1</v>
      </c>
      <c r="L502" s="243">
        <v>203010205</v>
      </c>
      <c r="M502" s="243" t="s">
        <v>1158</v>
      </c>
      <c r="N502" s="243">
        <v>18</v>
      </c>
      <c r="O502" s="243">
        <v>2</v>
      </c>
      <c r="P502" s="243">
        <v>1</v>
      </c>
      <c r="V502" s="243">
        <f t="shared" si="0"/>
        <v>3</v>
      </c>
      <c r="W502" s="243">
        <f t="shared" si="1"/>
        <v>15</v>
      </c>
    </row>
    <row r="503" spans="2:23" x14ac:dyDescent="0.25">
      <c r="B503" s="244">
        <v>203010301</v>
      </c>
      <c r="C503" s="243" t="s">
        <v>638</v>
      </c>
      <c r="D503" s="246">
        <v>52</v>
      </c>
      <c r="E503" s="243">
        <v>2</v>
      </c>
      <c r="F503" s="243">
        <v>2</v>
      </c>
      <c r="G503" s="243">
        <v>2</v>
      </c>
      <c r="L503" s="243">
        <v>203010301</v>
      </c>
      <c r="M503" s="243" t="s">
        <v>638</v>
      </c>
      <c r="N503" s="243">
        <v>52</v>
      </c>
      <c r="O503" s="243">
        <v>2</v>
      </c>
      <c r="P503" s="243">
        <v>2</v>
      </c>
      <c r="Q503" s="243">
        <v>2</v>
      </c>
      <c r="V503" s="243">
        <f t="shared" si="0"/>
        <v>6</v>
      </c>
      <c r="W503" s="243">
        <f t="shared" si="1"/>
        <v>46</v>
      </c>
    </row>
    <row r="504" spans="2:23" x14ac:dyDescent="0.25">
      <c r="B504" s="244">
        <v>203010302</v>
      </c>
      <c r="C504" s="243" t="s">
        <v>639</v>
      </c>
      <c r="D504" s="246">
        <v>110</v>
      </c>
      <c r="E504" s="243">
        <v>2</v>
      </c>
      <c r="F504" s="243">
        <v>4</v>
      </c>
      <c r="L504" s="243">
        <v>203010302</v>
      </c>
      <c r="M504" s="243" t="s">
        <v>639</v>
      </c>
      <c r="N504" s="243">
        <v>110</v>
      </c>
      <c r="O504" s="243">
        <v>2</v>
      </c>
      <c r="P504" s="243">
        <v>4</v>
      </c>
      <c r="V504" s="243">
        <f t="shared" si="0"/>
        <v>6</v>
      </c>
      <c r="W504" s="243">
        <f t="shared" si="1"/>
        <v>104</v>
      </c>
    </row>
    <row r="505" spans="2:23" x14ac:dyDescent="0.25">
      <c r="B505" s="244">
        <v>203010401</v>
      </c>
      <c r="C505" s="243" t="s">
        <v>1050</v>
      </c>
      <c r="D505" s="246">
        <v>191</v>
      </c>
      <c r="E505" s="243">
        <v>2</v>
      </c>
      <c r="L505" s="243">
        <v>203010401</v>
      </c>
      <c r="M505" s="243" t="s">
        <v>1050</v>
      </c>
      <c r="N505" s="243">
        <v>191</v>
      </c>
      <c r="O505" s="243">
        <v>2</v>
      </c>
      <c r="V505" s="243">
        <f t="shared" si="0"/>
        <v>2</v>
      </c>
      <c r="W505" s="243">
        <f t="shared" si="1"/>
        <v>189</v>
      </c>
    </row>
    <row r="506" spans="2:23" x14ac:dyDescent="0.25">
      <c r="B506" s="244">
        <v>203010402</v>
      </c>
      <c r="C506" s="243" t="s">
        <v>1531</v>
      </c>
      <c r="D506" s="246">
        <v>48</v>
      </c>
      <c r="L506" s="243">
        <v>203010402</v>
      </c>
      <c r="M506" s="243" t="s">
        <v>1531</v>
      </c>
      <c r="N506" s="243">
        <v>48</v>
      </c>
      <c r="V506" s="243">
        <f t="shared" si="0"/>
        <v>0</v>
      </c>
      <c r="W506" s="243">
        <f t="shared" si="1"/>
        <v>48</v>
      </c>
    </row>
    <row r="507" spans="2:23" x14ac:dyDescent="0.25">
      <c r="B507" s="244">
        <v>203020102</v>
      </c>
      <c r="C507" s="243" t="s">
        <v>598</v>
      </c>
      <c r="D507" s="246">
        <v>43</v>
      </c>
      <c r="E507" s="243">
        <v>2</v>
      </c>
      <c r="L507" s="243">
        <v>203020102</v>
      </c>
      <c r="M507" s="243" t="s">
        <v>598</v>
      </c>
      <c r="N507" s="243">
        <v>43</v>
      </c>
      <c r="O507" s="243">
        <v>2</v>
      </c>
      <c r="V507" s="243">
        <f t="shared" si="0"/>
        <v>2</v>
      </c>
      <c r="W507" s="243">
        <f t="shared" si="1"/>
        <v>41</v>
      </c>
    </row>
    <row r="508" spans="2:23" x14ac:dyDescent="0.25">
      <c r="B508" s="244">
        <v>203020104</v>
      </c>
      <c r="C508" s="243" t="s">
        <v>1248</v>
      </c>
      <c r="D508" s="246">
        <v>127</v>
      </c>
      <c r="E508" s="243">
        <v>2</v>
      </c>
      <c r="L508" s="243">
        <v>203020104</v>
      </c>
      <c r="M508" s="243" t="s">
        <v>1248</v>
      </c>
      <c r="N508" s="243">
        <v>127</v>
      </c>
      <c r="O508" s="243">
        <v>2</v>
      </c>
      <c r="V508" s="243">
        <f t="shared" si="0"/>
        <v>2</v>
      </c>
      <c r="W508" s="243">
        <f t="shared" si="1"/>
        <v>125</v>
      </c>
    </row>
    <row r="509" spans="2:23" x14ac:dyDescent="0.25">
      <c r="B509" s="244">
        <v>203020105</v>
      </c>
      <c r="C509" s="243" t="s">
        <v>1271</v>
      </c>
      <c r="D509" s="246">
        <v>12</v>
      </c>
      <c r="L509" s="243">
        <v>203020105</v>
      </c>
      <c r="M509" s="243" t="s">
        <v>1271</v>
      </c>
      <c r="N509" s="243">
        <v>12</v>
      </c>
      <c r="V509" s="243">
        <f t="shared" si="0"/>
        <v>0</v>
      </c>
      <c r="W509" s="243">
        <f t="shared" si="1"/>
        <v>12</v>
      </c>
    </row>
    <row r="510" spans="2:23" x14ac:dyDescent="0.25">
      <c r="B510" s="244">
        <v>203020204</v>
      </c>
      <c r="C510" s="243" t="s">
        <v>1458</v>
      </c>
      <c r="D510" s="246">
        <v>101</v>
      </c>
      <c r="E510" s="243">
        <v>6</v>
      </c>
      <c r="F510" s="243">
        <v>6</v>
      </c>
      <c r="L510" s="243">
        <v>203020204</v>
      </c>
      <c r="M510" s="243" t="s">
        <v>1458</v>
      </c>
      <c r="N510" s="243">
        <v>101</v>
      </c>
      <c r="O510" s="243">
        <v>6</v>
      </c>
      <c r="P510" s="243">
        <v>6</v>
      </c>
      <c r="V510" s="243">
        <f t="shared" si="0"/>
        <v>12</v>
      </c>
      <c r="W510" s="243">
        <f t="shared" si="1"/>
        <v>89</v>
      </c>
    </row>
    <row r="511" spans="2:23" x14ac:dyDescent="0.25">
      <c r="B511" s="244">
        <v>203020205</v>
      </c>
      <c r="C511" s="243" t="s">
        <v>612</v>
      </c>
      <c r="D511" s="246">
        <v>3</v>
      </c>
      <c r="E511" s="243">
        <v>1</v>
      </c>
      <c r="L511" s="243">
        <v>203020205</v>
      </c>
      <c r="M511" s="243" t="s">
        <v>612</v>
      </c>
      <c r="N511" s="243">
        <v>3</v>
      </c>
      <c r="O511" s="243">
        <v>1</v>
      </c>
      <c r="V511" s="243">
        <f t="shared" si="0"/>
        <v>1</v>
      </c>
      <c r="W511" s="243">
        <f t="shared" si="1"/>
        <v>2</v>
      </c>
    </row>
    <row r="512" spans="2:23" x14ac:dyDescent="0.25">
      <c r="B512" s="244">
        <v>203020304</v>
      </c>
      <c r="C512" s="243" t="s">
        <v>600</v>
      </c>
      <c r="D512" s="246">
        <v>171</v>
      </c>
      <c r="E512" s="243">
        <v>6</v>
      </c>
      <c r="F512" s="243">
        <v>3</v>
      </c>
      <c r="L512" s="243">
        <v>203020304</v>
      </c>
      <c r="M512" s="243" t="s">
        <v>600</v>
      </c>
      <c r="N512" s="243">
        <v>171</v>
      </c>
      <c r="O512" s="243">
        <v>6</v>
      </c>
      <c r="P512" s="243">
        <v>3</v>
      </c>
      <c r="V512" s="243">
        <f t="shared" si="0"/>
        <v>9</v>
      </c>
      <c r="W512" s="243">
        <f t="shared" si="1"/>
        <v>162</v>
      </c>
    </row>
    <row r="513" spans="2:23" x14ac:dyDescent="0.25">
      <c r="B513" s="244">
        <v>203020305</v>
      </c>
      <c r="C513" s="243" t="s">
        <v>1110</v>
      </c>
      <c r="D513" s="246">
        <v>39</v>
      </c>
      <c r="E513" s="243">
        <v>1</v>
      </c>
      <c r="F513" s="243">
        <v>2</v>
      </c>
      <c r="L513" s="243">
        <v>203020305</v>
      </c>
      <c r="M513" s="243" t="s">
        <v>1110</v>
      </c>
      <c r="N513" s="243">
        <v>39</v>
      </c>
      <c r="O513" s="243">
        <v>1</v>
      </c>
      <c r="P513" s="243">
        <v>2</v>
      </c>
      <c r="V513" s="243">
        <f t="shared" si="0"/>
        <v>3</v>
      </c>
      <c r="W513" s="243">
        <f t="shared" si="1"/>
        <v>36</v>
      </c>
    </row>
    <row r="514" spans="2:23" x14ac:dyDescent="0.25">
      <c r="B514" s="244">
        <v>203020501</v>
      </c>
      <c r="C514" s="243" t="s">
        <v>666</v>
      </c>
      <c r="D514" s="246">
        <v>90</v>
      </c>
      <c r="E514" s="243">
        <v>6</v>
      </c>
      <c r="F514" s="243">
        <v>8</v>
      </c>
      <c r="L514" s="243">
        <v>203020501</v>
      </c>
      <c r="M514" s="243" t="s">
        <v>666</v>
      </c>
      <c r="N514" s="243">
        <v>90</v>
      </c>
      <c r="O514" s="243">
        <v>6</v>
      </c>
      <c r="P514" s="243">
        <v>8</v>
      </c>
      <c r="V514" s="243">
        <f t="shared" si="0"/>
        <v>14</v>
      </c>
      <c r="W514" s="243">
        <f t="shared" si="1"/>
        <v>76</v>
      </c>
    </row>
    <row r="515" spans="2:23" x14ac:dyDescent="0.25">
      <c r="B515" s="244">
        <v>203020502</v>
      </c>
      <c r="C515" s="243" t="s">
        <v>1073</v>
      </c>
      <c r="D515" s="246">
        <v>35</v>
      </c>
      <c r="L515" s="243">
        <v>203020502</v>
      </c>
      <c r="M515" s="243" t="s">
        <v>1073</v>
      </c>
      <c r="N515" s="243">
        <v>35</v>
      </c>
      <c r="V515" s="243">
        <f t="shared" si="0"/>
        <v>0</v>
      </c>
      <c r="W515" s="243">
        <f t="shared" si="1"/>
        <v>35</v>
      </c>
    </row>
    <row r="516" spans="2:23" x14ac:dyDescent="0.25">
      <c r="B516" s="244">
        <v>203020504</v>
      </c>
      <c r="C516" s="243" t="s">
        <v>1373</v>
      </c>
      <c r="D516" s="246">
        <v>88</v>
      </c>
      <c r="E516" s="243">
        <v>3</v>
      </c>
      <c r="F516" s="243">
        <v>2</v>
      </c>
      <c r="G516" s="243">
        <v>2</v>
      </c>
      <c r="L516" s="243">
        <v>203020504</v>
      </c>
      <c r="M516" s="243" t="s">
        <v>1373</v>
      </c>
      <c r="N516" s="243">
        <v>88</v>
      </c>
      <c r="O516" s="243">
        <v>3</v>
      </c>
      <c r="P516" s="243">
        <v>2</v>
      </c>
      <c r="Q516" s="243">
        <v>2</v>
      </c>
      <c r="V516" s="243">
        <f t="shared" si="0"/>
        <v>7</v>
      </c>
      <c r="W516" s="243">
        <f t="shared" si="1"/>
        <v>81</v>
      </c>
    </row>
    <row r="517" spans="2:23" x14ac:dyDescent="0.25">
      <c r="B517" s="244">
        <v>203030101</v>
      </c>
      <c r="C517" s="243" t="s">
        <v>1279</v>
      </c>
      <c r="D517" s="246">
        <v>84</v>
      </c>
      <c r="E517" s="243">
        <v>2</v>
      </c>
      <c r="F517" s="243">
        <v>2</v>
      </c>
      <c r="L517" s="243">
        <v>203030101</v>
      </c>
      <c r="M517" s="243" t="s">
        <v>1279</v>
      </c>
      <c r="N517" s="243">
        <v>84</v>
      </c>
      <c r="O517" s="243">
        <v>2</v>
      </c>
      <c r="P517" s="243">
        <v>2</v>
      </c>
      <c r="V517" s="243">
        <f t="shared" si="0"/>
        <v>4</v>
      </c>
      <c r="W517" s="243">
        <f t="shared" si="1"/>
        <v>80</v>
      </c>
    </row>
    <row r="518" spans="2:23" x14ac:dyDescent="0.25">
      <c r="B518" s="244">
        <v>203040101</v>
      </c>
      <c r="C518" s="243" t="s">
        <v>284</v>
      </c>
      <c r="D518" s="246">
        <v>148</v>
      </c>
      <c r="E518" s="243">
        <v>3</v>
      </c>
      <c r="F518" s="243">
        <v>3</v>
      </c>
      <c r="G518" s="243">
        <v>1</v>
      </c>
      <c r="L518" s="243">
        <v>203040101</v>
      </c>
      <c r="M518" s="243" t="s">
        <v>284</v>
      </c>
      <c r="N518" s="243">
        <v>148</v>
      </c>
      <c r="O518" s="243">
        <v>3</v>
      </c>
      <c r="P518" s="243">
        <v>3</v>
      </c>
      <c r="Q518" s="243">
        <v>1</v>
      </c>
      <c r="V518" s="243">
        <f t="shared" si="0"/>
        <v>7</v>
      </c>
      <c r="W518" s="243">
        <f t="shared" si="1"/>
        <v>141</v>
      </c>
    </row>
    <row r="519" spans="2:23" x14ac:dyDescent="0.25">
      <c r="B519" s="244">
        <v>203040103</v>
      </c>
      <c r="C519" s="243" t="s">
        <v>286</v>
      </c>
      <c r="D519" s="246">
        <v>83</v>
      </c>
      <c r="E519" s="243">
        <v>2</v>
      </c>
      <c r="F519" s="243">
        <v>3</v>
      </c>
      <c r="L519" s="243">
        <v>203040103</v>
      </c>
      <c r="M519" s="243" t="s">
        <v>286</v>
      </c>
      <c r="N519" s="243">
        <v>83</v>
      </c>
      <c r="O519" s="243">
        <v>2</v>
      </c>
      <c r="P519" s="243">
        <v>3</v>
      </c>
      <c r="V519" s="243">
        <f t="shared" si="0"/>
        <v>5</v>
      </c>
      <c r="W519" s="243">
        <f t="shared" si="1"/>
        <v>78</v>
      </c>
    </row>
    <row r="520" spans="2:23" x14ac:dyDescent="0.25">
      <c r="B520" s="244">
        <v>203040201</v>
      </c>
      <c r="C520" s="243" t="s">
        <v>341</v>
      </c>
      <c r="D520" s="246">
        <v>341</v>
      </c>
      <c r="E520" s="243">
        <v>5</v>
      </c>
      <c r="F520" s="243">
        <v>2</v>
      </c>
      <c r="G520" s="243">
        <v>40</v>
      </c>
      <c r="H520" s="243">
        <v>4</v>
      </c>
      <c r="I520" s="243">
        <v>2</v>
      </c>
      <c r="J520" s="243">
        <v>15</v>
      </c>
      <c r="L520" s="243">
        <v>203040201</v>
      </c>
      <c r="M520" s="243" t="s">
        <v>341</v>
      </c>
      <c r="N520" s="243">
        <v>341</v>
      </c>
      <c r="O520" s="243">
        <v>5</v>
      </c>
      <c r="P520" s="243">
        <v>2</v>
      </c>
      <c r="Q520" s="243">
        <v>40</v>
      </c>
      <c r="R520" s="243">
        <v>4</v>
      </c>
      <c r="S520" s="243">
        <v>2</v>
      </c>
      <c r="T520" s="243">
        <v>15</v>
      </c>
      <c r="V520" s="243">
        <f t="shared" si="0"/>
        <v>68</v>
      </c>
      <c r="W520" s="243">
        <f t="shared" si="1"/>
        <v>273</v>
      </c>
    </row>
    <row r="521" spans="2:23" x14ac:dyDescent="0.25">
      <c r="B521" s="244">
        <v>203040203</v>
      </c>
      <c r="C521" s="243" t="s">
        <v>342</v>
      </c>
      <c r="D521" s="249">
        <v>104</v>
      </c>
      <c r="E521" s="243">
        <v>3</v>
      </c>
      <c r="F521" s="243">
        <v>2</v>
      </c>
      <c r="G521" s="243">
        <v>40</v>
      </c>
      <c r="H521" s="243" t="s">
        <v>1597</v>
      </c>
      <c r="I521" s="243">
        <v>5</v>
      </c>
      <c r="J521" s="243">
        <v>2</v>
      </c>
      <c r="K521" s="243">
        <v>15</v>
      </c>
      <c r="L521" s="243">
        <v>203040203</v>
      </c>
      <c r="M521" s="243" t="s">
        <v>342</v>
      </c>
      <c r="N521" s="243">
        <v>104</v>
      </c>
      <c r="O521" s="243">
        <v>3</v>
      </c>
      <c r="P521" s="243">
        <v>2</v>
      </c>
      <c r="Q521" s="243">
        <v>40</v>
      </c>
      <c r="R521" s="243" t="s">
        <v>1597</v>
      </c>
      <c r="S521" s="243">
        <v>5</v>
      </c>
      <c r="T521" s="243">
        <v>2</v>
      </c>
      <c r="U521" s="243">
        <v>15</v>
      </c>
      <c r="V521" s="243">
        <f t="shared" si="0"/>
        <v>67</v>
      </c>
      <c r="W521" s="243">
        <f t="shared" si="1"/>
        <v>37</v>
      </c>
    </row>
    <row r="522" spans="2:23" x14ac:dyDescent="0.25">
      <c r="B522" s="244">
        <v>203040205</v>
      </c>
      <c r="C522" s="243" t="s">
        <v>339</v>
      </c>
      <c r="D522" s="246">
        <v>8</v>
      </c>
      <c r="L522" s="243">
        <v>203040205</v>
      </c>
      <c r="M522" s="243" t="s">
        <v>339</v>
      </c>
      <c r="N522" s="243">
        <v>8</v>
      </c>
      <c r="V522" s="243">
        <f t="shared" si="0"/>
        <v>0</v>
      </c>
      <c r="W522" s="243">
        <f t="shared" si="1"/>
        <v>8</v>
      </c>
    </row>
    <row r="523" spans="2:23" x14ac:dyDescent="0.25">
      <c r="B523" s="244">
        <v>203050101</v>
      </c>
      <c r="C523" s="243" t="s">
        <v>1492</v>
      </c>
      <c r="D523" s="246">
        <v>179</v>
      </c>
      <c r="E523" s="243">
        <v>2</v>
      </c>
      <c r="L523" s="243">
        <v>203050101</v>
      </c>
      <c r="M523" s="243" t="s">
        <v>1492</v>
      </c>
      <c r="N523" s="243">
        <v>179</v>
      </c>
      <c r="O523" s="243">
        <v>2</v>
      </c>
      <c r="V523" s="243">
        <f t="shared" si="0"/>
        <v>2</v>
      </c>
      <c r="W523" s="243">
        <f t="shared" si="1"/>
        <v>177</v>
      </c>
    </row>
    <row r="524" spans="2:23" x14ac:dyDescent="0.25">
      <c r="B524" s="244">
        <v>203050201</v>
      </c>
      <c r="C524" s="243" t="s">
        <v>1220</v>
      </c>
      <c r="D524" s="246">
        <v>66</v>
      </c>
      <c r="E524" s="243">
        <v>2</v>
      </c>
      <c r="F524" s="243">
        <v>3</v>
      </c>
      <c r="L524" s="243">
        <v>203050201</v>
      </c>
      <c r="M524" s="243" t="s">
        <v>1220</v>
      </c>
      <c r="N524" s="243">
        <v>66</v>
      </c>
      <c r="O524" s="243">
        <v>2</v>
      </c>
      <c r="P524" s="243">
        <v>3</v>
      </c>
      <c r="V524" s="243">
        <f t="shared" si="0"/>
        <v>5</v>
      </c>
      <c r="W524" s="243">
        <f t="shared" si="1"/>
        <v>61</v>
      </c>
    </row>
    <row r="525" spans="2:23" x14ac:dyDescent="0.25">
      <c r="B525" s="244">
        <v>203050203</v>
      </c>
      <c r="C525" s="243" t="s">
        <v>1540</v>
      </c>
      <c r="D525" s="246">
        <v>67</v>
      </c>
      <c r="E525" s="243">
        <v>2</v>
      </c>
      <c r="L525" s="243">
        <v>203050203</v>
      </c>
      <c r="M525" s="243" t="s">
        <v>1540</v>
      </c>
      <c r="N525" s="243">
        <v>67</v>
      </c>
      <c r="O525" s="243">
        <v>2</v>
      </c>
      <c r="V525" s="243">
        <f t="shared" si="0"/>
        <v>2</v>
      </c>
      <c r="W525" s="243">
        <f t="shared" si="1"/>
        <v>65</v>
      </c>
    </row>
    <row r="526" spans="2:23" x14ac:dyDescent="0.25">
      <c r="B526" s="244">
        <v>203050204</v>
      </c>
      <c r="C526" s="243" t="s">
        <v>1466</v>
      </c>
      <c r="D526" s="246">
        <v>102</v>
      </c>
      <c r="E526" s="243">
        <v>1</v>
      </c>
      <c r="L526" s="243">
        <v>203050204</v>
      </c>
      <c r="M526" s="243" t="s">
        <v>1466</v>
      </c>
      <c r="N526" s="243">
        <v>102</v>
      </c>
      <c r="O526" s="243">
        <v>1</v>
      </c>
      <c r="V526" s="243">
        <f t="shared" si="0"/>
        <v>1</v>
      </c>
      <c r="W526" s="243">
        <f t="shared" si="1"/>
        <v>101</v>
      </c>
    </row>
    <row r="527" spans="2:23" x14ac:dyDescent="0.25">
      <c r="B527" s="244">
        <v>203060101</v>
      </c>
      <c r="C527" s="243" t="s">
        <v>1545</v>
      </c>
      <c r="D527" s="246">
        <v>47</v>
      </c>
      <c r="E527" s="243">
        <v>1</v>
      </c>
      <c r="L527" s="243">
        <v>203060101</v>
      </c>
      <c r="M527" s="243" t="s">
        <v>1545</v>
      </c>
      <c r="N527" s="243">
        <v>47</v>
      </c>
      <c r="O527" s="243">
        <v>1</v>
      </c>
      <c r="V527" s="243">
        <f t="shared" si="0"/>
        <v>1</v>
      </c>
      <c r="W527" s="243">
        <f t="shared" si="1"/>
        <v>46</v>
      </c>
    </row>
    <row r="528" spans="2:23" x14ac:dyDescent="0.25">
      <c r="B528" s="244">
        <v>203060104</v>
      </c>
      <c r="C528" s="243" t="s">
        <v>1519</v>
      </c>
      <c r="D528" s="246">
        <v>18</v>
      </c>
      <c r="L528" s="243">
        <v>203060104</v>
      </c>
      <c r="M528" s="243" t="s">
        <v>1519</v>
      </c>
      <c r="N528" s="243">
        <v>18</v>
      </c>
      <c r="V528" s="243">
        <f t="shared" si="0"/>
        <v>0</v>
      </c>
      <c r="W528" s="243">
        <f t="shared" si="1"/>
        <v>18</v>
      </c>
    </row>
    <row r="529" spans="2:23" x14ac:dyDescent="0.25">
      <c r="B529" s="244">
        <v>203060201</v>
      </c>
      <c r="C529" s="243" t="s">
        <v>1547</v>
      </c>
      <c r="D529" s="246">
        <v>48</v>
      </c>
      <c r="L529" s="243">
        <v>203060201</v>
      </c>
      <c r="M529" s="243" t="s">
        <v>1547</v>
      </c>
      <c r="N529" s="243">
        <v>48</v>
      </c>
      <c r="V529" s="243">
        <f t="shared" si="0"/>
        <v>0</v>
      </c>
      <c r="W529" s="243">
        <f t="shared" si="1"/>
        <v>48</v>
      </c>
    </row>
    <row r="530" spans="2:23" x14ac:dyDescent="0.25">
      <c r="B530" s="244">
        <v>203060204</v>
      </c>
      <c r="C530" s="243" t="s">
        <v>1241</v>
      </c>
      <c r="D530" s="246">
        <v>19</v>
      </c>
      <c r="L530" s="243">
        <v>203060204</v>
      </c>
      <c r="M530" s="243" t="s">
        <v>1241</v>
      </c>
      <c r="N530" s="243">
        <v>19</v>
      </c>
      <c r="V530" s="243">
        <f t="shared" si="0"/>
        <v>0</v>
      </c>
      <c r="W530" s="243">
        <f t="shared" si="1"/>
        <v>19</v>
      </c>
    </row>
    <row r="531" spans="2:23" x14ac:dyDescent="0.25">
      <c r="B531" s="244">
        <v>203060304</v>
      </c>
      <c r="C531" s="243" t="s">
        <v>1172</v>
      </c>
      <c r="D531" s="246">
        <v>54</v>
      </c>
      <c r="E531" s="243">
        <v>3</v>
      </c>
      <c r="F531" s="243">
        <v>2</v>
      </c>
      <c r="G531" s="243">
        <v>1</v>
      </c>
      <c r="L531" s="243">
        <v>203060304</v>
      </c>
      <c r="M531" s="243" t="s">
        <v>1172</v>
      </c>
      <c r="N531" s="243">
        <v>54</v>
      </c>
      <c r="O531" s="243">
        <v>3</v>
      </c>
      <c r="P531" s="243">
        <v>2</v>
      </c>
      <c r="Q531" s="243">
        <v>1</v>
      </c>
      <c r="V531" s="243">
        <f t="shared" si="0"/>
        <v>6</v>
      </c>
      <c r="W531" s="243">
        <f t="shared" si="1"/>
        <v>48</v>
      </c>
    </row>
    <row r="532" spans="2:23" x14ac:dyDescent="0.25">
      <c r="B532" s="244">
        <v>203060305</v>
      </c>
      <c r="C532" s="243" t="s">
        <v>1203</v>
      </c>
      <c r="D532" s="246">
        <v>9</v>
      </c>
      <c r="L532" s="243">
        <v>203060305</v>
      </c>
      <c r="M532" s="243" t="s">
        <v>1203</v>
      </c>
      <c r="N532" s="243">
        <v>9</v>
      </c>
      <c r="V532" s="243">
        <f t="shared" ref="V532:V583" si="2">+SUM(O532:U532)</f>
        <v>0</v>
      </c>
      <c r="W532" s="243">
        <f t="shared" si="1"/>
        <v>9</v>
      </c>
    </row>
    <row r="533" spans="2:23" x14ac:dyDescent="0.25">
      <c r="B533" s="244">
        <v>203060404</v>
      </c>
      <c r="C533" s="243" t="s">
        <v>480</v>
      </c>
      <c r="D533" s="246">
        <v>40</v>
      </c>
      <c r="E533" s="243">
        <v>10</v>
      </c>
      <c r="F533" s="243">
        <v>2</v>
      </c>
      <c r="G533" s="243">
        <v>2</v>
      </c>
      <c r="L533" s="243">
        <v>203060404</v>
      </c>
      <c r="M533" s="243" t="s">
        <v>480</v>
      </c>
      <c r="N533" s="243">
        <v>40</v>
      </c>
      <c r="O533" s="243">
        <v>10</v>
      </c>
      <c r="P533" s="243">
        <v>2</v>
      </c>
      <c r="Q533" s="243">
        <v>2</v>
      </c>
      <c r="V533" s="243">
        <f t="shared" si="2"/>
        <v>14</v>
      </c>
      <c r="W533" s="243">
        <f t="shared" ref="W533:W586" si="3">+N533-V533</f>
        <v>26</v>
      </c>
    </row>
    <row r="534" spans="2:23" x14ac:dyDescent="0.25">
      <c r="B534" s="244">
        <v>203060405</v>
      </c>
      <c r="C534" s="243" t="s">
        <v>481</v>
      </c>
      <c r="D534" s="246">
        <v>10</v>
      </c>
      <c r="L534" s="243">
        <v>203060405</v>
      </c>
      <c r="M534" s="243" t="s">
        <v>481</v>
      </c>
      <c r="N534" s="243">
        <v>10</v>
      </c>
      <c r="V534" s="243">
        <f t="shared" si="2"/>
        <v>0</v>
      </c>
      <c r="W534" s="243">
        <f t="shared" si="3"/>
        <v>10</v>
      </c>
    </row>
    <row r="535" spans="2:23" x14ac:dyDescent="0.25">
      <c r="B535" s="244">
        <v>203070201</v>
      </c>
      <c r="C535" s="243" t="s">
        <v>321</v>
      </c>
      <c r="D535" s="246">
        <v>127</v>
      </c>
      <c r="E535" s="243">
        <v>6</v>
      </c>
      <c r="L535" s="243">
        <v>203070201</v>
      </c>
      <c r="M535" s="243" t="s">
        <v>321</v>
      </c>
      <c r="N535" s="243">
        <v>127</v>
      </c>
      <c r="O535" s="243">
        <v>6</v>
      </c>
      <c r="V535" s="243">
        <f t="shared" si="2"/>
        <v>6</v>
      </c>
      <c r="W535" s="243">
        <f t="shared" si="3"/>
        <v>121</v>
      </c>
    </row>
    <row r="536" spans="2:23" x14ac:dyDescent="0.25">
      <c r="B536" s="244">
        <v>203080301</v>
      </c>
      <c r="C536" s="243" t="s">
        <v>1310</v>
      </c>
      <c r="D536" s="246">
        <v>76</v>
      </c>
      <c r="E536" s="243">
        <v>8</v>
      </c>
      <c r="F536" s="243">
        <v>2</v>
      </c>
      <c r="G536" s="243">
        <v>2</v>
      </c>
      <c r="H536" s="243">
        <v>5</v>
      </c>
      <c r="L536" s="243">
        <v>203080301</v>
      </c>
      <c r="M536" s="243" t="s">
        <v>1310</v>
      </c>
      <c r="N536" s="243">
        <v>76</v>
      </c>
      <c r="O536" s="243">
        <v>8</v>
      </c>
      <c r="P536" s="243">
        <v>2</v>
      </c>
      <c r="Q536" s="243">
        <v>2</v>
      </c>
      <c r="R536" s="243">
        <v>5</v>
      </c>
      <c r="V536" s="243">
        <f t="shared" si="2"/>
        <v>17</v>
      </c>
      <c r="W536" s="243">
        <f t="shared" si="3"/>
        <v>59</v>
      </c>
    </row>
    <row r="537" spans="2:23" x14ac:dyDescent="0.25">
      <c r="B537" s="244">
        <v>203080302</v>
      </c>
      <c r="C537" s="243" t="s">
        <v>1176</v>
      </c>
      <c r="D537" s="246">
        <v>79</v>
      </c>
      <c r="E537" s="243">
        <v>12</v>
      </c>
      <c r="F537" s="243">
        <v>2</v>
      </c>
      <c r="G537" s="243">
        <v>2</v>
      </c>
      <c r="L537" s="243">
        <v>203080302</v>
      </c>
      <c r="M537" s="243" t="s">
        <v>1176</v>
      </c>
      <c r="N537" s="243">
        <v>79</v>
      </c>
      <c r="O537" s="243">
        <v>12</v>
      </c>
      <c r="P537" s="243">
        <v>2</v>
      </c>
      <c r="Q537" s="243">
        <v>2</v>
      </c>
      <c r="V537" s="243">
        <f t="shared" si="2"/>
        <v>16</v>
      </c>
      <c r="W537" s="243">
        <f t="shared" si="3"/>
        <v>63</v>
      </c>
    </row>
    <row r="538" spans="2:23" x14ac:dyDescent="0.25">
      <c r="B538" s="244">
        <v>203080304</v>
      </c>
      <c r="C538" s="243" t="s">
        <v>1094</v>
      </c>
      <c r="D538" s="246">
        <v>635</v>
      </c>
      <c r="E538" s="243">
        <v>30</v>
      </c>
      <c r="F538" s="243">
        <v>2</v>
      </c>
      <c r="G538" s="243">
        <v>5</v>
      </c>
      <c r="L538" s="243">
        <v>203080304</v>
      </c>
      <c r="M538" s="243" t="s">
        <v>1094</v>
      </c>
      <c r="N538" s="243">
        <v>635</v>
      </c>
      <c r="O538" s="243">
        <v>30</v>
      </c>
      <c r="P538" s="243">
        <v>2</v>
      </c>
      <c r="Q538" s="243">
        <v>5</v>
      </c>
      <c r="V538" s="243">
        <f t="shared" si="2"/>
        <v>37</v>
      </c>
      <c r="W538" s="243">
        <f t="shared" si="3"/>
        <v>598</v>
      </c>
    </row>
    <row r="539" spans="2:23" x14ac:dyDescent="0.25">
      <c r="B539" s="244">
        <v>203080305</v>
      </c>
      <c r="C539" s="243" t="s">
        <v>1363</v>
      </c>
      <c r="D539" s="246">
        <v>11</v>
      </c>
      <c r="E539" s="243">
        <v>1</v>
      </c>
      <c r="G539" s="243">
        <v>2</v>
      </c>
      <c r="L539" s="243">
        <v>203080305</v>
      </c>
      <c r="M539" s="243" t="s">
        <v>1363</v>
      </c>
      <c r="N539" s="243">
        <v>11</v>
      </c>
      <c r="O539" s="243">
        <v>1</v>
      </c>
      <c r="Q539" s="243">
        <v>2</v>
      </c>
      <c r="V539" s="243">
        <f t="shared" si="2"/>
        <v>3</v>
      </c>
      <c r="W539" s="243">
        <f t="shared" si="3"/>
        <v>8</v>
      </c>
    </row>
    <row r="540" spans="2:23" x14ac:dyDescent="0.25">
      <c r="B540" s="244">
        <v>203080904</v>
      </c>
      <c r="C540" s="243" t="s">
        <v>1338</v>
      </c>
      <c r="D540" s="246">
        <v>116</v>
      </c>
      <c r="E540" s="243">
        <v>5</v>
      </c>
      <c r="L540" s="243">
        <v>203080904</v>
      </c>
      <c r="M540" s="243" t="s">
        <v>1338</v>
      </c>
      <c r="N540" s="243">
        <v>116</v>
      </c>
      <c r="O540" s="243">
        <v>5</v>
      </c>
      <c r="V540" s="243">
        <f t="shared" si="2"/>
        <v>5</v>
      </c>
      <c r="W540" s="243">
        <f t="shared" si="3"/>
        <v>111</v>
      </c>
    </row>
    <row r="541" spans="2:23" x14ac:dyDescent="0.25">
      <c r="B541" s="244">
        <v>203080905</v>
      </c>
      <c r="C541" s="243" t="s">
        <v>1070</v>
      </c>
      <c r="D541" s="246">
        <v>4</v>
      </c>
      <c r="L541" s="243">
        <v>203080905</v>
      </c>
      <c r="M541" s="243" t="s">
        <v>1070</v>
      </c>
      <c r="N541" s="243">
        <v>4</v>
      </c>
      <c r="V541" s="243">
        <f t="shared" si="2"/>
        <v>0</v>
      </c>
      <c r="W541" s="243">
        <f t="shared" si="3"/>
        <v>4</v>
      </c>
    </row>
    <row r="542" spans="2:23" x14ac:dyDescent="0.25">
      <c r="B542" s="244">
        <v>203090304</v>
      </c>
      <c r="C542" s="243" t="s">
        <v>1044</v>
      </c>
      <c r="D542" s="246">
        <v>5</v>
      </c>
      <c r="E542" s="243">
        <v>2</v>
      </c>
      <c r="L542" s="243">
        <v>203090304</v>
      </c>
      <c r="M542" s="243" t="s">
        <v>1044</v>
      </c>
      <c r="N542" s="243">
        <v>5</v>
      </c>
      <c r="O542" s="243">
        <v>2</v>
      </c>
      <c r="V542" s="243">
        <f t="shared" si="2"/>
        <v>2</v>
      </c>
      <c r="W542" s="243">
        <f t="shared" si="3"/>
        <v>3</v>
      </c>
    </row>
    <row r="543" spans="2:23" x14ac:dyDescent="0.25">
      <c r="B543" s="244" t="s">
        <v>38</v>
      </c>
      <c r="C543" s="243" t="s">
        <v>1079</v>
      </c>
      <c r="D543" s="246">
        <v>76</v>
      </c>
      <c r="E543" s="243">
        <v>2</v>
      </c>
      <c r="F543" s="243">
        <v>15</v>
      </c>
      <c r="G543" s="243">
        <v>2</v>
      </c>
      <c r="H543" s="243">
        <v>6</v>
      </c>
      <c r="L543" s="243" t="s">
        <v>38</v>
      </c>
      <c r="M543" s="243" t="s">
        <v>1079</v>
      </c>
      <c r="N543" s="243">
        <v>76</v>
      </c>
      <c r="O543" s="243">
        <v>2</v>
      </c>
      <c r="P543" s="243">
        <v>15</v>
      </c>
      <c r="Q543" s="243">
        <v>2</v>
      </c>
      <c r="R543" s="243">
        <v>6</v>
      </c>
      <c r="V543" s="243">
        <f t="shared" si="2"/>
        <v>25</v>
      </c>
      <c r="W543" s="243">
        <f t="shared" si="3"/>
        <v>51</v>
      </c>
    </row>
    <row r="544" spans="2:23" x14ac:dyDescent="0.25">
      <c r="B544" s="244" t="s">
        <v>613</v>
      </c>
      <c r="C544" s="243" t="s">
        <v>1020</v>
      </c>
      <c r="D544" s="246">
        <v>40</v>
      </c>
      <c r="L544" s="243" t="s">
        <v>613</v>
      </c>
      <c r="M544" s="243" t="s">
        <v>1020</v>
      </c>
      <c r="N544" s="243">
        <v>40</v>
      </c>
      <c r="V544" s="243">
        <f t="shared" si="2"/>
        <v>0</v>
      </c>
      <c r="W544" s="243">
        <f t="shared" si="3"/>
        <v>40</v>
      </c>
    </row>
    <row r="545" spans="2:23" x14ac:dyDescent="0.25">
      <c r="B545" s="244" t="s">
        <v>622</v>
      </c>
      <c r="C545" s="243" t="s">
        <v>1197</v>
      </c>
      <c r="D545" s="246">
        <v>105</v>
      </c>
      <c r="L545" s="243" t="s">
        <v>622</v>
      </c>
      <c r="M545" s="243" t="s">
        <v>1197</v>
      </c>
      <c r="N545" s="243">
        <v>105</v>
      </c>
      <c r="V545" s="243">
        <f t="shared" si="2"/>
        <v>0</v>
      </c>
      <c r="W545" s="243">
        <f t="shared" si="3"/>
        <v>105</v>
      </c>
    </row>
    <row r="546" spans="2:23" x14ac:dyDescent="0.25">
      <c r="B546" s="244" t="s">
        <v>55</v>
      </c>
      <c r="C546" s="243" t="s">
        <v>1002</v>
      </c>
      <c r="D546" s="246">
        <v>60</v>
      </c>
      <c r="E546" s="243">
        <v>1</v>
      </c>
      <c r="F546" s="243">
        <v>2</v>
      </c>
      <c r="L546" s="243" t="s">
        <v>55</v>
      </c>
      <c r="M546" s="243" t="s">
        <v>1002</v>
      </c>
      <c r="N546" s="243">
        <v>60</v>
      </c>
      <c r="O546" s="243">
        <v>1</v>
      </c>
      <c r="P546" s="243">
        <v>2</v>
      </c>
      <c r="V546" s="243">
        <f t="shared" si="2"/>
        <v>3</v>
      </c>
      <c r="W546" s="243">
        <f t="shared" si="3"/>
        <v>57</v>
      </c>
    </row>
    <row r="547" spans="2:23" x14ac:dyDescent="0.25">
      <c r="B547" s="244" t="s">
        <v>1041</v>
      </c>
      <c r="C547" s="243" t="s">
        <v>1042</v>
      </c>
      <c r="D547" s="246">
        <v>29</v>
      </c>
      <c r="L547" s="243" t="s">
        <v>1041</v>
      </c>
      <c r="M547" s="243" t="s">
        <v>1042</v>
      </c>
      <c r="N547" s="243">
        <v>29</v>
      </c>
      <c r="V547" s="243">
        <f t="shared" si="2"/>
        <v>0</v>
      </c>
      <c r="W547" s="243">
        <f t="shared" si="3"/>
        <v>29</v>
      </c>
    </row>
    <row r="548" spans="2:23" x14ac:dyDescent="0.25">
      <c r="B548" s="244" t="s">
        <v>51</v>
      </c>
      <c r="C548" s="243" t="s">
        <v>1120</v>
      </c>
      <c r="D548" s="246">
        <v>28</v>
      </c>
      <c r="E548" s="243" t="s">
        <v>1598</v>
      </c>
      <c r="F548" s="243">
        <v>6</v>
      </c>
      <c r="G548" s="243">
        <v>2</v>
      </c>
      <c r="H548" s="243">
        <v>4</v>
      </c>
      <c r="L548" s="243" t="s">
        <v>51</v>
      </c>
      <c r="M548" s="243" t="s">
        <v>1120</v>
      </c>
      <c r="N548" s="243">
        <v>28</v>
      </c>
      <c r="O548" s="243" t="s">
        <v>1598</v>
      </c>
      <c r="P548" s="243">
        <v>6</v>
      </c>
      <c r="Q548" s="243">
        <v>2</v>
      </c>
      <c r="R548" s="243">
        <v>4</v>
      </c>
      <c r="V548" s="243">
        <f t="shared" si="2"/>
        <v>12</v>
      </c>
      <c r="W548" s="243">
        <f t="shared" si="3"/>
        <v>16</v>
      </c>
    </row>
    <row r="549" spans="2:23" x14ac:dyDescent="0.25">
      <c r="B549" s="244" t="s">
        <v>1011</v>
      </c>
      <c r="C549" s="243" t="s">
        <v>1012</v>
      </c>
      <c r="D549" s="246">
        <v>153</v>
      </c>
      <c r="L549" s="243" t="s">
        <v>1011</v>
      </c>
      <c r="M549" s="243" t="s">
        <v>1012</v>
      </c>
      <c r="N549" s="243">
        <v>153</v>
      </c>
      <c r="V549" s="243">
        <f t="shared" si="2"/>
        <v>0</v>
      </c>
      <c r="W549" s="243">
        <f t="shared" si="3"/>
        <v>153</v>
      </c>
    </row>
    <row r="550" spans="2:23" x14ac:dyDescent="0.25">
      <c r="B550" s="244" t="s">
        <v>28</v>
      </c>
      <c r="C550" s="243" t="s">
        <v>1413</v>
      </c>
      <c r="D550" s="246">
        <v>36</v>
      </c>
      <c r="E550" s="243">
        <v>2</v>
      </c>
      <c r="L550" s="243" t="s">
        <v>28</v>
      </c>
      <c r="M550" s="243" t="s">
        <v>1413</v>
      </c>
      <c r="N550" s="243">
        <v>36</v>
      </c>
      <c r="O550" s="243">
        <v>2</v>
      </c>
      <c r="V550" s="243">
        <f t="shared" si="2"/>
        <v>2</v>
      </c>
      <c r="W550" s="243">
        <f t="shared" si="3"/>
        <v>34</v>
      </c>
    </row>
    <row r="551" spans="2:23" x14ac:dyDescent="0.25">
      <c r="B551" s="244" t="s">
        <v>30</v>
      </c>
      <c r="C551" s="243" t="s">
        <v>1088</v>
      </c>
      <c r="D551" s="246">
        <v>7</v>
      </c>
      <c r="L551" s="243" t="s">
        <v>30</v>
      </c>
      <c r="M551" s="243" t="s">
        <v>1088</v>
      </c>
      <c r="N551" s="243">
        <v>7</v>
      </c>
      <c r="V551" s="243">
        <f t="shared" si="2"/>
        <v>0</v>
      </c>
      <c r="W551" s="243">
        <f t="shared" si="3"/>
        <v>7</v>
      </c>
    </row>
    <row r="552" spans="2:23" x14ac:dyDescent="0.25">
      <c r="B552" s="244" t="s">
        <v>24</v>
      </c>
      <c r="C552" s="243" t="s">
        <v>1083</v>
      </c>
      <c r="D552" s="246">
        <v>1153</v>
      </c>
      <c r="E552" s="243">
        <v>15</v>
      </c>
      <c r="F552" s="243">
        <v>7</v>
      </c>
      <c r="G552" s="243">
        <v>4</v>
      </c>
      <c r="H552" s="243">
        <v>25</v>
      </c>
      <c r="L552" s="243" t="s">
        <v>24</v>
      </c>
      <c r="M552" s="243" t="s">
        <v>1083</v>
      </c>
      <c r="N552" s="243">
        <v>1153</v>
      </c>
      <c r="O552" s="243">
        <v>15</v>
      </c>
      <c r="P552" s="243">
        <v>7</v>
      </c>
      <c r="Q552" s="243">
        <v>4</v>
      </c>
      <c r="R552" s="243">
        <v>25</v>
      </c>
      <c r="V552" s="243">
        <f t="shared" si="2"/>
        <v>51</v>
      </c>
      <c r="W552" s="243">
        <f t="shared" si="3"/>
        <v>1102</v>
      </c>
    </row>
    <row r="553" spans="2:23" x14ac:dyDescent="0.25">
      <c r="B553" s="244" t="s">
        <v>26</v>
      </c>
      <c r="C553" s="243" t="s">
        <v>1016</v>
      </c>
      <c r="D553" s="246">
        <v>44</v>
      </c>
      <c r="E553" s="243">
        <v>4</v>
      </c>
      <c r="F553" s="243">
        <v>5</v>
      </c>
      <c r="L553" s="243" t="s">
        <v>26</v>
      </c>
      <c r="M553" s="243" t="s">
        <v>1016</v>
      </c>
      <c r="N553" s="243">
        <v>44</v>
      </c>
      <c r="O553" s="243">
        <v>4</v>
      </c>
      <c r="P553" s="243">
        <v>5</v>
      </c>
      <c r="V553" s="243">
        <f t="shared" si="2"/>
        <v>9</v>
      </c>
      <c r="W553" s="243">
        <f t="shared" si="3"/>
        <v>35</v>
      </c>
    </row>
    <row r="554" spans="2:23" x14ac:dyDescent="0.25">
      <c r="B554" s="244" t="s">
        <v>13</v>
      </c>
      <c r="C554" s="243" t="s">
        <v>1137</v>
      </c>
      <c r="D554" s="246">
        <v>33</v>
      </c>
      <c r="E554" s="243">
        <v>2</v>
      </c>
      <c r="F554" s="243">
        <v>10</v>
      </c>
      <c r="G554" s="243">
        <v>3</v>
      </c>
      <c r="L554" s="243" t="s">
        <v>13</v>
      </c>
      <c r="M554" s="243" t="s">
        <v>1137</v>
      </c>
      <c r="N554" s="243">
        <v>33</v>
      </c>
      <c r="O554" s="243">
        <v>2</v>
      </c>
      <c r="P554" s="243">
        <v>10</v>
      </c>
      <c r="Q554" s="243">
        <v>3</v>
      </c>
      <c r="V554" s="243">
        <f t="shared" si="2"/>
        <v>15</v>
      </c>
      <c r="W554" s="243">
        <f t="shared" si="3"/>
        <v>18</v>
      </c>
    </row>
    <row r="555" spans="2:23" x14ac:dyDescent="0.25">
      <c r="B555" s="244" t="s">
        <v>291</v>
      </c>
      <c r="C555" s="243" t="s">
        <v>1091</v>
      </c>
      <c r="D555" s="246">
        <v>18</v>
      </c>
      <c r="L555" s="243" t="s">
        <v>291</v>
      </c>
      <c r="M555" s="243" t="s">
        <v>1091</v>
      </c>
      <c r="N555" s="243">
        <v>18</v>
      </c>
      <c r="V555" s="243">
        <f t="shared" si="2"/>
        <v>0</v>
      </c>
      <c r="W555" s="243">
        <f t="shared" si="3"/>
        <v>18</v>
      </c>
    </row>
    <row r="556" spans="2:23" x14ac:dyDescent="0.25">
      <c r="B556" s="244" t="s">
        <v>59</v>
      </c>
      <c r="C556" s="243" t="s">
        <v>1028</v>
      </c>
      <c r="D556" s="246">
        <v>856</v>
      </c>
      <c r="E556" s="243">
        <v>2</v>
      </c>
      <c r="F556" s="243">
        <v>40</v>
      </c>
      <c r="G556" s="243">
        <v>5</v>
      </c>
      <c r="H556" s="243">
        <v>10</v>
      </c>
      <c r="I556" s="243">
        <v>12</v>
      </c>
      <c r="L556" s="243" t="s">
        <v>59</v>
      </c>
      <c r="M556" s="243" t="s">
        <v>1028</v>
      </c>
      <c r="N556" s="243">
        <v>856</v>
      </c>
      <c r="O556" s="243">
        <v>2</v>
      </c>
      <c r="P556" s="243">
        <v>40</v>
      </c>
      <c r="Q556" s="243">
        <v>5</v>
      </c>
      <c r="R556" s="243">
        <v>10</v>
      </c>
      <c r="S556" s="243">
        <v>12</v>
      </c>
      <c r="V556" s="243">
        <f t="shared" si="2"/>
        <v>69</v>
      </c>
      <c r="W556" s="243">
        <f t="shared" si="3"/>
        <v>787</v>
      </c>
    </row>
    <row r="557" spans="2:23" x14ac:dyDescent="0.25">
      <c r="B557" s="244" t="s">
        <v>86</v>
      </c>
      <c r="C557" s="243" t="s">
        <v>1292</v>
      </c>
      <c r="D557" s="246">
        <v>149</v>
      </c>
      <c r="E557" s="243">
        <v>2</v>
      </c>
      <c r="F557" s="243">
        <v>1</v>
      </c>
      <c r="L557" s="243" t="s">
        <v>86</v>
      </c>
      <c r="M557" s="243" t="s">
        <v>1292</v>
      </c>
      <c r="N557" s="243">
        <v>149</v>
      </c>
      <c r="O557" s="243">
        <v>2</v>
      </c>
      <c r="P557" s="243">
        <v>1</v>
      </c>
      <c r="V557" s="243">
        <f t="shared" si="2"/>
        <v>3</v>
      </c>
      <c r="W557" s="243">
        <f t="shared" si="3"/>
        <v>146</v>
      </c>
    </row>
    <row r="558" spans="2:23" x14ac:dyDescent="0.25">
      <c r="B558" s="244" t="s">
        <v>88</v>
      </c>
      <c r="C558" s="243" t="s">
        <v>1234</v>
      </c>
      <c r="D558" s="246">
        <v>14</v>
      </c>
      <c r="E558" s="243">
        <v>8</v>
      </c>
      <c r="F558" s="243">
        <v>2</v>
      </c>
      <c r="G558" s="243">
        <v>1</v>
      </c>
      <c r="L558" s="243" t="s">
        <v>88</v>
      </c>
      <c r="M558" s="243" t="s">
        <v>1234</v>
      </c>
      <c r="N558" s="243">
        <v>14</v>
      </c>
      <c r="O558" s="243">
        <v>8</v>
      </c>
      <c r="P558" s="243">
        <v>2</v>
      </c>
      <c r="Q558" s="243">
        <v>1</v>
      </c>
      <c r="V558" s="243">
        <f t="shared" si="2"/>
        <v>11</v>
      </c>
      <c r="W558" s="243">
        <f t="shared" si="3"/>
        <v>3</v>
      </c>
    </row>
    <row r="559" spans="2:23" x14ac:dyDescent="0.25">
      <c r="B559" s="244" t="s">
        <v>100</v>
      </c>
      <c r="C559" s="243" t="s">
        <v>1114</v>
      </c>
      <c r="D559" s="246">
        <v>4</v>
      </c>
      <c r="L559" s="243" t="s">
        <v>100</v>
      </c>
      <c r="M559" s="243" t="s">
        <v>1114</v>
      </c>
      <c r="N559" s="243">
        <v>4</v>
      </c>
      <c r="V559" s="243">
        <f t="shared" si="2"/>
        <v>0</v>
      </c>
      <c r="W559" s="243">
        <f t="shared" si="3"/>
        <v>4</v>
      </c>
    </row>
    <row r="560" spans="2:23" x14ac:dyDescent="0.25">
      <c r="B560" s="244" t="s">
        <v>94</v>
      </c>
      <c r="C560" s="243" t="s">
        <v>1147</v>
      </c>
      <c r="D560" s="246">
        <v>270</v>
      </c>
      <c r="E560" s="243">
        <v>1</v>
      </c>
      <c r="F560" s="243">
        <v>2</v>
      </c>
      <c r="L560" s="243" t="s">
        <v>94</v>
      </c>
      <c r="M560" s="243" t="s">
        <v>1147</v>
      </c>
      <c r="N560" s="243">
        <v>270</v>
      </c>
      <c r="O560" s="243">
        <v>1</v>
      </c>
      <c r="P560" s="243">
        <v>2</v>
      </c>
      <c r="V560" s="243">
        <f t="shared" si="2"/>
        <v>3</v>
      </c>
      <c r="W560" s="243">
        <f t="shared" si="3"/>
        <v>267</v>
      </c>
    </row>
    <row r="561" spans="2:23" x14ac:dyDescent="0.25">
      <c r="B561" s="244" t="s">
        <v>96</v>
      </c>
      <c r="C561" s="243" t="s">
        <v>1368</v>
      </c>
      <c r="D561" s="246">
        <v>81</v>
      </c>
      <c r="E561" s="243">
        <v>1</v>
      </c>
      <c r="F561" s="243">
        <v>10</v>
      </c>
      <c r="G561" s="243">
        <v>2</v>
      </c>
      <c r="H561" s="243">
        <v>1</v>
      </c>
      <c r="L561" s="243" t="s">
        <v>96</v>
      </c>
      <c r="M561" s="243" t="s">
        <v>1368</v>
      </c>
      <c r="N561" s="243">
        <v>81</v>
      </c>
      <c r="O561" s="243">
        <v>1</v>
      </c>
      <c r="P561" s="243">
        <v>10</v>
      </c>
      <c r="Q561" s="243">
        <v>2</v>
      </c>
      <c r="R561" s="243">
        <v>1</v>
      </c>
      <c r="V561" s="243">
        <f t="shared" si="2"/>
        <v>14</v>
      </c>
      <c r="W561" s="243">
        <f t="shared" si="3"/>
        <v>67</v>
      </c>
    </row>
    <row r="562" spans="2:23" x14ac:dyDescent="0.25">
      <c r="B562" s="244" t="s">
        <v>102</v>
      </c>
      <c r="C562" s="243" t="s">
        <v>1586</v>
      </c>
      <c r="D562" s="246">
        <v>102</v>
      </c>
      <c r="E562" s="243">
        <v>2</v>
      </c>
      <c r="F562" s="243">
        <v>2</v>
      </c>
      <c r="G562" s="243">
        <v>4</v>
      </c>
      <c r="L562" s="243" t="s">
        <v>102</v>
      </c>
      <c r="M562" s="243" t="s">
        <v>1586</v>
      </c>
      <c r="N562" s="243">
        <v>102</v>
      </c>
      <c r="O562" s="243">
        <v>2</v>
      </c>
      <c r="P562" s="243">
        <v>2</v>
      </c>
      <c r="Q562" s="243">
        <v>4</v>
      </c>
      <c r="V562" s="243">
        <f t="shared" si="2"/>
        <v>8</v>
      </c>
      <c r="W562" s="243">
        <f t="shared" si="3"/>
        <v>94</v>
      </c>
    </row>
    <row r="563" spans="2:23" x14ac:dyDescent="0.25">
      <c r="B563" s="244" t="s">
        <v>503</v>
      </c>
      <c r="C563" s="243" t="s">
        <v>1559</v>
      </c>
      <c r="D563" s="246">
        <v>32</v>
      </c>
      <c r="L563" s="243" t="s">
        <v>503</v>
      </c>
      <c r="M563" s="243" t="s">
        <v>1559</v>
      </c>
      <c r="N563" s="243">
        <v>32</v>
      </c>
      <c r="V563" s="243">
        <f t="shared" si="2"/>
        <v>0</v>
      </c>
      <c r="W563" s="243">
        <f t="shared" si="3"/>
        <v>32</v>
      </c>
    </row>
    <row r="564" spans="2:23" x14ac:dyDescent="0.25">
      <c r="B564" s="244" t="s">
        <v>506</v>
      </c>
      <c r="C564" s="243" t="s">
        <v>1276</v>
      </c>
      <c r="D564" s="246">
        <v>16</v>
      </c>
      <c r="L564" s="243" t="s">
        <v>506</v>
      </c>
      <c r="M564" s="243" t="s">
        <v>1276</v>
      </c>
      <c r="N564" s="243">
        <v>16</v>
      </c>
      <c r="V564" s="243">
        <f t="shared" si="2"/>
        <v>0</v>
      </c>
      <c r="W564" s="243">
        <f t="shared" si="3"/>
        <v>16</v>
      </c>
    </row>
    <row r="565" spans="2:23" x14ac:dyDescent="0.25">
      <c r="B565" s="244" t="s">
        <v>1127</v>
      </c>
      <c r="C565" s="243" t="s">
        <v>1128</v>
      </c>
      <c r="D565" s="246">
        <v>14</v>
      </c>
      <c r="L565" s="243" t="s">
        <v>1127</v>
      </c>
      <c r="M565" s="243" t="s">
        <v>1128</v>
      </c>
      <c r="N565" s="243">
        <v>14</v>
      </c>
      <c r="V565" s="243">
        <f t="shared" si="2"/>
        <v>0</v>
      </c>
      <c r="W565" s="243">
        <f t="shared" si="3"/>
        <v>14</v>
      </c>
    </row>
    <row r="566" spans="2:23" x14ac:dyDescent="0.25">
      <c r="B566" s="244" t="s">
        <v>430</v>
      </c>
      <c r="C566" s="243" t="s">
        <v>1131</v>
      </c>
      <c r="D566" s="246">
        <v>21</v>
      </c>
      <c r="E566" s="243">
        <v>2</v>
      </c>
      <c r="F566" s="243">
        <v>3</v>
      </c>
      <c r="G566" s="243">
        <v>1</v>
      </c>
      <c r="H566" s="243">
        <v>1</v>
      </c>
      <c r="L566" s="243" t="s">
        <v>430</v>
      </c>
      <c r="M566" s="243" t="s">
        <v>1131</v>
      </c>
      <c r="N566" s="243">
        <v>21</v>
      </c>
      <c r="O566" s="243">
        <v>2</v>
      </c>
      <c r="P566" s="243">
        <v>3</v>
      </c>
      <c r="Q566" s="243">
        <v>1</v>
      </c>
      <c r="R566" s="243">
        <v>1</v>
      </c>
      <c r="V566" s="243">
        <f t="shared" si="2"/>
        <v>7</v>
      </c>
      <c r="W566" s="243">
        <f t="shared" si="3"/>
        <v>14</v>
      </c>
    </row>
    <row r="567" spans="2:23" x14ac:dyDescent="0.25">
      <c r="B567" s="244" t="s">
        <v>438</v>
      </c>
      <c r="C567" s="243" t="s">
        <v>1268</v>
      </c>
      <c r="D567" s="246">
        <v>50</v>
      </c>
      <c r="E567" s="243">
        <v>8</v>
      </c>
      <c r="F567" s="243">
        <v>1</v>
      </c>
      <c r="G567" s="243">
        <v>1</v>
      </c>
      <c r="L567" s="243" t="s">
        <v>438</v>
      </c>
      <c r="M567" s="243" t="s">
        <v>1268</v>
      </c>
      <c r="N567" s="243">
        <v>50</v>
      </c>
      <c r="O567" s="243">
        <v>8</v>
      </c>
      <c r="P567" s="243">
        <v>1</v>
      </c>
      <c r="Q567" s="243">
        <v>1</v>
      </c>
      <c r="V567" s="243">
        <f t="shared" si="2"/>
        <v>10</v>
      </c>
      <c r="W567" s="243">
        <f t="shared" si="3"/>
        <v>40</v>
      </c>
    </row>
    <row r="568" spans="2:23" x14ac:dyDescent="0.25">
      <c r="B568" s="244" t="s">
        <v>419</v>
      </c>
      <c r="C568" s="243" t="s">
        <v>1056</v>
      </c>
      <c r="D568" s="246">
        <v>137</v>
      </c>
      <c r="E568" s="243">
        <v>20</v>
      </c>
      <c r="F568" s="243">
        <v>2</v>
      </c>
      <c r="G568" s="243">
        <v>3</v>
      </c>
      <c r="L568" s="243" t="s">
        <v>419</v>
      </c>
      <c r="M568" s="243" t="s">
        <v>1056</v>
      </c>
      <c r="N568" s="243">
        <v>137</v>
      </c>
      <c r="O568" s="243">
        <v>20</v>
      </c>
      <c r="P568" s="243">
        <v>2</v>
      </c>
      <c r="Q568" s="243">
        <v>3</v>
      </c>
      <c r="V568" s="243">
        <f t="shared" si="2"/>
        <v>25</v>
      </c>
      <c r="W568" s="243">
        <f t="shared" si="3"/>
        <v>112</v>
      </c>
    </row>
    <row r="569" spans="2:23" x14ac:dyDescent="0.25">
      <c r="B569" s="244" t="s">
        <v>425</v>
      </c>
      <c r="C569" s="243" t="s">
        <v>1254</v>
      </c>
      <c r="D569" s="246">
        <v>10</v>
      </c>
      <c r="E569" s="243">
        <v>1</v>
      </c>
      <c r="L569" s="243" t="s">
        <v>425</v>
      </c>
      <c r="M569" s="243" t="s">
        <v>1254</v>
      </c>
      <c r="N569" s="243">
        <v>10</v>
      </c>
      <c r="O569" s="243">
        <v>1</v>
      </c>
      <c r="V569" s="243">
        <f t="shared" si="2"/>
        <v>1</v>
      </c>
      <c r="W569" s="243">
        <f t="shared" si="3"/>
        <v>9</v>
      </c>
    </row>
    <row r="570" spans="2:23" s="248" customFormat="1" x14ac:dyDescent="0.25">
      <c r="B570" s="247" t="s">
        <v>573</v>
      </c>
      <c r="C570" s="248" t="s">
        <v>1008</v>
      </c>
      <c r="D570" s="249">
        <v>3</v>
      </c>
      <c r="E570" s="248">
        <v>2</v>
      </c>
      <c r="F570" s="248">
        <v>1</v>
      </c>
      <c r="G570" s="248" t="s">
        <v>1599</v>
      </c>
      <c r="L570" s="248" t="s">
        <v>573</v>
      </c>
      <c r="M570" s="248" t="s">
        <v>1008</v>
      </c>
      <c r="N570" s="248">
        <v>3</v>
      </c>
      <c r="O570" s="248">
        <v>2</v>
      </c>
      <c r="P570" s="248">
        <v>1</v>
      </c>
      <c r="Q570" s="248" t="s">
        <v>1599</v>
      </c>
      <c r="V570" s="243">
        <f t="shared" si="2"/>
        <v>3</v>
      </c>
      <c r="W570" s="243">
        <f t="shared" si="3"/>
        <v>0</v>
      </c>
    </row>
    <row r="571" spans="2:23" x14ac:dyDescent="0.25">
      <c r="B571" s="244" t="s">
        <v>579</v>
      </c>
      <c r="C571" s="243" t="s">
        <v>1064</v>
      </c>
      <c r="D571" s="246">
        <v>8</v>
      </c>
      <c r="L571" s="243" t="s">
        <v>579</v>
      </c>
      <c r="M571" s="243" t="s">
        <v>1064</v>
      </c>
      <c r="N571" s="243">
        <v>8</v>
      </c>
      <c r="V571" s="243">
        <f t="shared" si="2"/>
        <v>0</v>
      </c>
      <c r="W571" s="243">
        <f t="shared" si="3"/>
        <v>8</v>
      </c>
    </row>
    <row r="572" spans="2:23" x14ac:dyDescent="0.25">
      <c r="B572" s="244" t="s">
        <v>584</v>
      </c>
      <c r="C572" s="243" t="s">
        <v>1059</v>
      </c>
      <c r="D572" s="246">
        <v>10</v>
      </c>
      <c r="E572" s="243">
        <v>2</v>
      </c>
      <c r="F572" s="243">
        <v>1</v>
      </c>
      <c r="G572" s="243">
        <v>2</v>
      </c>
      <c r="L572" s="243" t="s">
        <v>584</v>
      </c>
      <c r="M572" s="243" t="s">
        <v>1059</v>
      </c>
      <c r="N572" s="243">
        <v>10</v>
      </c>
      <c r="O572" s="243">
        <v>2</v>
      </c>
      <c r="P572" s="243">
        <v>1</v>
      </c>
      <c r="Q572" s="243">
        <v>2</v>
      </c>
      <c r="V572" s="243">
        <f t="shared" si="2"/>
        <v>5</v>
      </c>
      <c r="W572" s="243">
        <f t="shared" si="3"/>
        <v>5</v>
      </c>
    </row>
    <row r="573" spans="2:23" x14ac:dyDescent="0.25">
      <c r="B573" s="244" t="s">
        <v>589</v>
      </c>
      <c r="C573" s="243" t="s">
        <v>1076</v>
      </c>
      <c r="D573" s="246">
        <v>16</v>
      </c>
      <c r="F573" s="243">
        <v>1</v>
      </c>
      <c r="G573" s="243">
        <v>2</v>
      </c>
      <c r="L573" s="243" t="s">
        <v>589</v>
      </c>
      <c r="M573" s="243" t="s">
        <v>1076</v>
      </c>
      <c r="N573" s="243">
        <v>16</v>
      </c>
      <c r="P573" s="243">
        <v>1</v>
      </c>
      <c r="Q573" s="243">
        <v>2</v>
      </c>
      <c r="V573" s="243">
        <f t="shared" si="2"/>
        <v>3</v>
      </c>
      <c r="W573" s="243">
        <f t="shared" si="3"/>
        <v>13</v>
      </c>
    </row>
    <row r="574" spans="2:23" x14ac:dyDescent="0.25">
      <c r="B574" s="244" t="s">
        <v>552</v>
      </c>
      <c r="C574" s="243" t="s">
        <v>1482</v>
      </c>
      <c r="D574" s="246">
        <v>78</v>
      </c>
      <c r="E574" s="243">
        <v>12</v>
      </c>
      <c r="F574" s="243">
        <v>1</v>
      </c>
      <c r="G574" s="243">
        <v>3</v>
      </c>
      <c r="L574" s="243" t="s">
        <v>552</v>
      </c>
      <c r="M574" s="243" t="s">
        <v>1482</v>
      </c>
      <c r="N574" s="243">
        <v>78</v>
      </c>
      <c r="O574" s="243">
        <v>12</v>
      </c>
      <c r="P574" s="243">
        <v>1</v>
      </c>
      <c r="Q574" s="243">
        <v>3</v>
      </c>
      <c r="V574" s="243">
        <f t="shared" si="2"/>
        <v>16</v>
      </c>
      <c r="W574" s="243">
        <f t="shared" si="3"/>
        <v>62</v>
      </c>
    </row>
    <row r="575" spans="2:23" x14ac:dyDescent="0.25">
      <c r="B575" s="244" t="s">
        <v>538</v>
      </c>
      <c r="C575" s="243" t="s">
        <v>1038</v>
      </c>
      <c r="D575" s="246">
        <v>5</v>
      </c>
      <c r="L575" s="243" t="s">
        <v>538</v>
      </c>
      <c r="M575" s="243" t="s">
        <v>1038</v>
      </c>
      <c r="N575" s="243">
        <v>5</v>
      </c>
      <c r="V575" s="243">
        <f t="shared" si="2"/>
        <v>0</v>
      </c>
      <c r="W575" s="243">
        <f t="shared" si="3"/>
        <v>5</v>
      </c>
    </row>
    <row r="576" spans="2:23" x14ac:dyDescent="0.25">
      <c r="B576" s="244" t="s">
        <v>542</v>
      </c>
      <c r="C576" s="243" t="s">
        <v>1141</v>
      </c>
      <c r="D576" s="246">
        <v>37</v>
      </c>
      <c r="E576" s="243">
        <v>2</v>
      </c>
      <c r="F576" s="243">
        <v>1</v>
      </c>
      <c r="G576" s="243">
        <v>2</v>
      </c>
      <c r="L576" s="243" t="s">
        <v>542</v>
      </c>
      <c r="M576" s="243" t="s">
        <v>1141</v>
      </c>
      <c r="N576" s="243">
        <v>37</v>
      </c>
      <c r="O576" s="243">
        <v>2</v>
      </c>
      <c r="P576" s="243">
        <v>1</v>
      </c>
      <c r="Q576" s="243">
        <v>2</v>
      </c>
      <c r="V576" s="243">
        <f t="shared" si="2"/>
        <v>5</v>
      </c>
      <c r="W576" s="243">
        <f t="shared" si="3"/>
        <v>32</v>
      </c>
    </row>
    <row r="577" spans="2:23" x14ac:dyDescent="0.25">
      <c r="B577" s="244" t="s">
        <v>547</v>
      </c>
      <c r="C577" s="243" t="s">
        <v>1096</v>
      </c>
      <c r="D577" s="246">
        <v>14</v>
      </c>
      <c r="E577" s="243">
        <v>1</v>
      </c>
      <c r="G577" s="243">
        <v>2</v>
      </c>
      <c r="L577" s="243" t="s">
        <v>547</v>
      </c>
      <c r="M577" s="243" t="s">
        <v>1096</v>
      </c>
      <c r="N577" s="243">
        <v>14</v>
      </c>
      <c r="O577" s="243">
        <v>1</v>
      </c>
      <c r="Q577" s="243">
        <v>2</v>
      </c>
      <c r="V577" s="243">
        <f t="shared" si="2"/>
        <v>3</v>
      </c>
      <c r="W577" s="243">
        <f t="shared" si="3"/>
        <v>11</v>
      </c>
    </row>
    <row r="578" spans="2:23" x14ac:dyDescent="0.25">
      <c r="B578" s="244" t="s">
        <v>308</v>
      </c>
      <c r="C578" s="243" t="s">
        <v>1562</v>
      </c>
      <c r="D578" s="246">
        <v>78</v>
      </c>
      <c r="E578" s="243">
        <v>10</v>
      </c>
      <c r="F578" s="243">
        <v>5</v>
      </c>
      <c r="G578" s="243">
        <v>5</v>
      </c>
      <c r="H578" s="243">
        <v>10</v>
      </c>
      <c r="L578" s="243" t="s">
        <v>308</v>
      </c>
      <c r="M578" s="243" t="s">
        <v>1562</v>
      </c>
      <c r="N578" s="243">
        <v>78</v>
      </c>
      <c r="O578" s="243">
        <v>10</v>
      </c>
      <c r="P578" s="243">
        <v>5</v>
      </c>
      <c r="Q578" s="243">
        <v>5</v>
      </c>
      <c r="R578" s="243">
        <v>10</v>
      </c>
      <c r="V578" s="243">
        <f t="shared" si="2"/>
        <v>30</v>
      </c>
      <c r="W578" s="243">
        <f t="shared" si="3"/>
        <v>48</v>
      </c>
    </row>
    <row r="579" spans="2:23" x14ac:dyDescent="0.25">
      <c r="B579" s="244" t="s">
        <v>391</v>
      </c>
      <c r="C579" s="243" t="s">
        <v>1536</v>
      </c>
      <c r="D579" s="246">
        <v>4</v>
      </c>
      <c r="L579" s="243" t="s">
        <v>391</v>
      </c>
      <c r="M579" s="243" t="s">
        <v>1536</v>
      </c>
      <c r="N579" s="243">
        <v>4</v>
      </c>
      <c r="V579" s="243">
        <f t="shared" si="2"/>
        <v>0</v>
      </c>
      <c r="W579" s="243">
        <f t="shared" si="3"/>
        <v>4</v>
      </c>
    </row>
    <row r="580" spans="2:23" x14ac:dyDescent="0.25">
      <c r="B580" s="244" t="s">
        <v>492</v>
      </c>
      <c r="C580" s="243" t="s">
        <v>1573</v>
      </c>
      <c r="D580" s="246">
        <v>10</v>
      </c>
      <c r="E580" s="243">
        <v>3</v>
      </c>
      <c r="L580" s="243" t="s">
        <v>492</v>
      </c>
      <c r="M580" s="243" t="s">
        <v>1573</v>
      </c>
      <c r="N580" s="243">
        <v>10</v>
      </c>
      <c r="O580" s="243">
        <v>3</v>
      </c>
      <c r="V580" s="243">
        <f t="shared" si="2"/>
        <v>3</v>
      </c>
      <c r="W580" s="243">
        <f t="shared" si="3"/>
        <v>7</v>
      </c>
    </row>
    <row r="581" spans="2:23" x14ac:dyDescent="0.25">
      <c r="B581" s="244" t="s">
        <v>498</v>
      </c>
      <c r="C581" s="243" t="s">
        <v>1461</v>
      </c>
      <c r="D581" s="246">
        <v>199</v>
      </c>
      <c r="E581" s="243">
        <v>2</v>
      </c>
      <c r="F581" s="243">
        <v>10</v>
      </c>
      <c r="G581" s="243">
        <v>5</v>
      </c>
      <c r="H581" s="243">
        <v>6</v>
      </c>
      <c r="L581" s="243" t="s">
        <v>498</v>
      </c>
      <c r="M581" s="243" t="s">
        <v>1461</v>
      </c>
      <c r="N581" s="243">
        <v>199</v>
      </c>
      <c r="O581" s="243">
        <v>2</v>
      </c>
      <c r="P581" s="243">
        <v>10</v>
      </c>
      <c r="Q581" s="243">
        <v>5</v>
      </c>
      <c r="R581" s="243">
        <v>6</v>
      </c>
      <c r="V581" s="243">
        <f t="shared" si="2"/>
        <v>23</v>
      </c>
      <c r="W581" s="243">
        <f t="shared" si="3"/>
        <v>176</v>
      </c>
    </row>
    <row r="582" spans="2:23" x14ac:dyDescent="0.25">
      <c r="B582" s="244" t="s">
        <v>1106</v>
      </c>
      <c r="C582" s="243" t="s">
        <v>1107</v>
      </c>
      <c r="D582" s="246">
        <v>66</v>
      </c>
      <c r="L582" s="243" t="s">
        <v>1106</v>
      </c>
      <c r="M582" s="243" t="s">
        <v>1107</v>
      </c>
      <c r="N582" s="243">
        <v>66</v>
      </c>
      <c r="V582" s="243">
        <f t="shared" si="2"/>
        <v>0</v>
      </c>
      <c r="W582" s="243">
        <f t="shared" si="3"/>
        <v>66</v>
      </c>
    </row>
    <row r="583" spans="2:23" x14ac:dyDescent="0.25">
      <c r="B583" s="244" t="s">
        <v>556</v>
      </c>
      <c r="C583" s="243" t="s">
        <v>1053</v>
      </c>
      <c r="D583" s="246">
        <v>275</v>
      </c>
      <c r="E583" s="243">
        <v>1</v>
      </c>
      <c r="F583" s="243">
        <v>2</v>
      </c>
      <c r="G583" s="243">
        <v>2</v>
      </c>
      <c r="H583" s="243">
        <v>10</v>
      </c>
      <c r="I583" s="243">
        <v>3</v>
      </c>
      <c r="J583" s="243">
        <v>2</v>
      </c>
      <c r="K583" s="243">
        <v>3</v>
      </c>
      <c r="L583" s="243" t="s">
        <v>556</v>
      </c>
      <c r="M583" s="243" t="s">
        <v>1053</v>
      </c>
      <c r="N583" s="243">
        <v>275</v>
      </c>
      <c r="O583" s="243">
        <v>1</v>
      </c>
      <c r="P583" s="243">
        <v>2</v>
      </c>
      <c r="Q583" s="243">
        <v>2</v>
      </c>
      <c r="R583" s="243">
        <v>10</v>
      </c>
      <c r="S583" s="243">
        <v>3</v>
      </c>
      <c r="T583" s="243">
        <v>2</v>
      </c>
      <c r="U583" s="243">
        <v>3</v>
      </c>
      <c r="V583" s="243">
        <f t="shared" si="2"/>
        <v>23</v>
      </c>
      <c r="W583" s="243">
        <f t="shared" si="3"/>
        <v>252</v>
      </c>
    </row>
    <row r="584" spans="2:23" x14ac:dyDescent="0.25">
      <c r="B584" s="244" t="s">
        <v>562</v>
      </c>
      <c r="C584" s="243" t="s">
        <v>989</v>
      </c>
      <c r="D584" s="246">
        <v>281</v>
      </c>
      <c r="E584" s="243">
        <v>1</v>
      </c>
      <c r="F584" s="243">
        <v>5</v>
      </c>
      <c r="G584" s="243">
        <v>10</v>
      </c>
      <c r="H584" s="243">
        <v>2</v>
      </c>
      <c r="I584" s="243">
        <v>2</v>
      </c>
      <c r="L584" s="243" t="s">
        <v>562</v>
      </c>
      <c r="M584" s="243" t="s">
        <v>989</v>
      </c>
      <c r="N584" s="243">
        <v>281</v>
      </c>
      <c r="O584" s="243">
        <v>1</v>
      </c>
      <c r="P584" s="243">
        <v>5</v>
      </c>
      <c r="Q584" s="243">
        <v>10</v>
      </c>
      <c r="R584" s="243">
        <v>2</v>
      </c>
      <c r="S584" s="243">
        <v>2</v>
      </c>
      <c r="V584" s="243">
        <f>+SUM(O584:U584)</f>
        <v>20</v>
      </c>
      <c r="W584" s="243">
        <f t="shared" si="3"/>
        <v>261</v>
      </c>
    </row>
    <row r="585" spans="2:23" x14ac:dyDescent="0.25">
      <c r="B585" s="244" t="s">
        <v>389</v>
      </c>
      <c r="C585" s="243" t="s">
        <v>390</v>
      </c>
      <c r="D585" s="246">
        <v>10</v>
      </c>
      <c r="L585" s="243" t="s">
        <v>389</v>
      </c>
      <c r="M585" s="243" t="s">
        <v>390</v>
      </c>
      <c r="N585" s="243">
        <v>10</v>
      </c>
      <c r="W585" s="243">
        <f t="shared" si="3"/>
        <v>10</v>
      </c>
    </row>
    <row r="586" spans="2:23" x14ac:dyDescent="0.25">
      <c r="B586" s="244" t="s">
        <v>909</v>
      </c>
      <c r="C586" s="244"/>
      <c r="D586" s="246">
        <v>10223</v>
      </c>
      <c r="L586" s="243" t="s">
        <v>909</v>
      </c>
      <c r="N586" s="243">
        <v>10223</v>
      </c>
      <c r="W586" s="243">
        <f t="shared" si="3"/>
        <v>10223</v>
      </c>
    </row>
    <row r="587" spans="2:23" x14ac:dyDescent="0.25">
      <c r="B587" s="243"/>
    </row>
    <row r="588" spans="2:23" x14ac:dyDescent="0.25">
      <c r="B588" s="243"/>
    </row>
    <row r="589" spans="2:23" x14ac:dyDescent="0.25">
      <c r="B589" s="243"/>
    </row>
    <row r="590" spans="2:23" x14ac:dyDescent="0.25">
      <c r="B590" s="243"/>
    </row>
    <row r="591" spans="2:23" x14ac:dyDescent="0.25">
      <c r="B591" s="243"/>
    </row>
    <row r="592" spans="2:23" x14ac:dyDescent="0.25">
      <c r="B592" s="243"/>
    </row>
    <row r="593" spans="2:2" x14ac:dyDescent="0.25">
      <c r="B593" s="243"/>
    </row>
    <row r="594" spans="2:2" x14ac:dyDescent="0.25">
      <c r="B594" s="243"/>
    </row>
    <row r="595" spans="2:2" x14ac:dyDescent="0.25">
      <c r="B595" s="243"/>
    </row>
    <row r="596" spans="2:2" x14ac:dyDescent="0.25">
      <c r="B596" s="243"/>
    </row>
    <row r="597" spans="2:2" x14ac:dyDescent="0.25">
      <c r="B597" s="243"/>
    </row>
    <row r="598" spans="2:2" x14ac:dyDescent="0.25">
      <c r="B598" s="243"/>
    </row>
    <row r="599" spans="2:2" x14ac:dyDescent="0.25">
      <c r="B599" s="243"/>
    </row>
    <row r="600" spans="2:2" x14ac:dyDescent="0.25">
      <c r="B600" s="243"/>
    </row>
    <row r="601" spans="2:2" x14ac:dyDescent="0.25">
      <c r="B601" s="243"/>
    </row>
    <row r="602" spans="2:2" x14ac:dyDescent="0.25">
      <c r="B602" s="243"/>
    </row>
    <row r="603" spans="2:2" x14ac:dyDescent="0.25">
      <c r="B603" s="243"/>
    </row>
    <row r="604" spans="2:2" x14ac:dyDescent="0.25">
      <c r="B604" s="243"/>
    </row>
    <row r="605" spans="2:2" x14ac:dyDescent="0.25">
      <c r="B605" s="243"/>
    </row>
    <row r="606" spans="2:2" x14ac:dyDescent="0.25">
      <c r="B606" s="243"/>
    </row>
    <row r="607" spans="2:2" x14ac:dyDescent="0.25">
      <c r="B607" s="243"/>
    </row>
  </sheetData>
  <autoFilter ref="A1:I465">
    <filterColumn colId="2">
      <filters>
        <filter val="BRIO TRUCK 50 BALDE (1/5)"/>
        <filter val="BRIO TRUCK 50 GALÓN (6/1)"/>
        <filter val="TRUCK 50 CF2/CF/SF 12/1"/>
      </filters>
    </filterColumn>
  </autoFilter>
  <pageMargins left="0.7" right="0.7" top="0.75" bottom="0.75" header="0.3" footer="0.3"/>
  <pageSetup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L140"/>
  <sheetViews>
    <sheetView topLeftCell="G1" workbookViewId="0">
      <selection activeCell="S150" sqref="S150"/>
    </sheetView>
  </sheetViews>
  <sheetFormatPr baseColWidth="10" defaultRowHeight="15" x14ac:dyDescent="0.25"/>
  <cols>
    <col min="1" max="1" width="21.28515625" bestFit="1" customWidth="1"/>
    <col min="2" max="2" width="45" bestFit="1" customWidth="1"/>
    <col min="3" max="3" width="7.85546875" bestFit="1" customWidth="1"/>
    <col min="4" max="4" width="9.85546875" bestFit="1" customWidth="1"/>
    <col min="5" max="6" width="17.5703125" bestFit="1" customWidth="1"/>
    <col min="7" max="7" width="11.5703125" bestFit="1" customWidth="1"/>
    <col min="9" max="15" width="12" bestFit="1" customWidth="1"/>
    <col min="16" max="16" width="16.42578125" bestFit="1" customWidth="1"/>
    <col min="17" max="17" width="19.28515625" bestFit="1" customWidth="1"/>
    <col min="18" max="18" width="10.85546875" bestFit="1" customWidth="1"/>
    <col min="19" max="20" width="10.7109375" bestFit="1" customWidth="1"/>
    <col min="21" max="21" width="8" bestFit="1" customWidth="1"/>
    <col min="22" max="22" width="5.7109375" bestFit="1" customWidth="1"/>
    <col min="23" max="23" width="7.28515625" bestFit="1" customWidth="1"/>
    <col min="24" max="24" width="8.42578125" bestFit="1" customWidth="1"/>
    <col min="25" max="25" width="12.28515625" bestFit="1" customWidth="1"/>
    <col min="26" max="26" width="9.42578125" bestFit="1" customWidth="1"/>
    <col min="27" max="27" width="13" bestFit="1" customWidth="1"/>
    <col min="28" max="28" width="10.85546875" bestFit="1" customWidth="1"/>
    <col min="29" max="29" width="18.85546875" bestFit="1" customWidth="1"/>
    <col min="30" max="30" width="27.5703125" bestFit="1" customWidth="1"/>
    <col min="31" max="31" width="50.42578125" bestFit="1" customWidth="1"/>
    <col min="32" max="32" width="34" bestFit="1" customWidth="1"/>
    <col min="33" max="33" width="62.42578125" bestFit="1" customWidth="1"/>
    <col min="34" max="34" width="27.7109375" bestFit="1" customWidth="1"/>
    <col min="35" max="35" width="28" bestFit="1" customWidth="1"/>
    <col min="36" max="37" width="17.5703125" bestFit="1" customWidth="1"/>
    <col min="38" max="38" width="8" bestFit="1" customWidth="1"/>
    <col min="39" max="39" width="10" bestFit="1" customWidth="1"/>
    <col min="40" max="40" width="21.28515625" bestFit="1" customWidth="1"/>
    <col min="41" max="41" width="12.7109375" bestFit="1" customWidth="1"/>
    <col min="42" max="42" width="14.85546875" bestFit="1" customWidth="1"/>
    <col min="43" max="43" width="8" bestFit="1" customWidth="1"/>
    <col min="44" max="44" width="6" bestFit="1" customWidth="1"/>
    <col min="45" max="45" width="8.28515625" bestFit="1" customWidth="1"/>
    <col min="46" max="46" width="6.140625" bestFit="1" customWidth="1"/>
    <col min="47" max="50" width="8" bestFit="1" customWidth="1"/>
    <col min="51" max="51" width="10" bestFit="1" customWidth="1"/>
    <col min="52" max="52" width="30.7109375" bestFit="1" customWidth="1"/>
    <col min="53" max="53" width="45.85546875" bestFit="1" customWidth="1"/>
    <col min="54" max="54" width="23.140625" bestFit="1" customWidth="1"/>
    <col min="55" max="55" width="33.140625" bestFit="1" customWidth="1"/>
    <col min="56" max="56" width="9.5703125" bestFit="1" customWidth="1"/>
    <col min="57" max="57" width="9.85546875" bestFit="1" customWidth="1"/>
    <col min="58" max="58" width="10" bestFit="1" customWidth="1"/>
    <col min="59" max="63" width="7.42578125" bestFit="1" customWidth="1"/>
    <col min="64" max="64" width="12.140625" bestFit="1" customWidth="1"/>
  </cols>
  <sheetData>
    <row r="1" spans="1:64" x14ac:dyDescent="0.25">
      <c r="A1" t="s">
        <v>175</v>
      </c>
    </row>
    <row r="2" spans="1:64" x14ac:dyDescent="0.25">
      <c r="A2" s="132">
        <v>41355.33315972222</v>
      </c>
    </row>
    <row r="3" spans="1:64" x14ac:dyDescent="0.25">
      <c r="A3" t="s">
        <v>176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  <c r="N3" t="s">
        <v>189</v>
      </c>
      <c r="O3" t="s">
        <v>190</v>
      </c>
      <c r="P3" t="s">
        <v>191</v>
      </c>
      <c r="Q3" t="s">
        <v>192</v>
      </c>
      <c r="R3" t="s">
        <v>193</v>
      </c>
      <c r="S3" t="s">
        <v>194</v>
      </c>
      <c r="T3" t="s">
        <v>195</v>
      </c>
      <c r="U3" t="s">
        <v>196</v>
      </c>
      <c r="V3" t="s">
        <v>197</v>
      </c>
      <c r="W3" t="s">
        <v>198</v>
      </c>
      <c r="X3" t="s">
        <v>199</v>
      </c>
      <c r="Y3" t="s">
        <v>200</v>
      </c>
      <c r="Z3" t="s">
        <v>201</v>
      </c>
      <c r="AA3" t="s">
        <v>202</v>
      </c>
      <c r="AB3" t="s">
        <v>203</v>
      </c>
      <c r="AC3" t="s">
        <v>204</v>
      </c>
      <c r="AD3" t="s">
        <v>205</v>
      </c>
      <c r="AE3" t="s">
        <v>206</v>
      </c>
      <c r="AF3" t="s">
        <v>207</v>
      </c>
      <c r="AG3" t="s">
        <v>208</v>
      </c>
      <c r="AH3" t="s">
        <v>209</v>
      </c>
      <c r="AI3" t="s">
        <v>210</v>
      </c>
      <c r="AJ3" t="s">
        <v>211</v>
      </c>
      <c r="AK3" t="s">
        <v>212</v>
      </c>
      <c r="AL3" t="s">
        <v>213</v>
      </c>
      <c r="AM3" t="s">
        <v>214</v>
      </c>
      <c r="AN3" t="s">
        <v>215</v>
      </c>
      <c r="AO3" t="s">
        <v>216</v>
      </c>
      <c r="AP3" t="s">
        <v>217</v>
      </c>
      <c r="AQ3" t="s">
        <v>218</v>
      </c>
      <c r="AR3" t="s">
        <v>219</v>
      </c>
      <c r="AS3" t="s">
        <v>220</v>
      </c>
      <c r="AT3" t="s">
        <v>221</v>
      </c>
      <c r="AU3" t="s">
        <v>222</v>
      </c>
      <c r="AV3" t="s">
        <v>223</v>
      </c>
      <c r="AW3" t="s">
        <v>224</v>
      </c>
      <c r="AX3" t="s">
        <v>225</v>
      </c>
      <c r="AY3" t="s">
        <v>226</v>
      </c>
      <c r="AZ3" t="s">
        <v>227</v>
      </c>
      <c r="BA3" t="s">
        <v>228</v>
      </c>
      <c r="BB3" t="s">
        <v>229</v>
      </c>
      <c r="BC3" t="s">
        <v>230</v>
      </c>
      <c r="BD3" t="s">
        <v>231</v>
      </c>
      <c r="BE3" t="s">
        <v>232</v>
      </c>
      <c r="BF3" t="s">
        <v>233</v>
      </c>
      <c r="BG3" t="s">
        <v>234</v>
      </c>
      <c r="BH3" t="s">
        <v>235</v>
      </c>
      <c r="BI3" t="s">
        <v>236</v>
      </c>
      <c r="BJ3" t="s">
        <v>237</v>
      </c>
      <c r="BK3" t="s">
        <v>238</v>
      </c>
      <c r="BL3" t="s">
        <v>239</v>
      </c>
    </row>
    <row r="4" spans="1:64" hidden="1" x14ac:dyDescent="0.25">
      <c r="A4">
        <v>161310</v>
      </c>
      <c r="B4" t="s">
        <v>240</v>
      </c>
      <c r="C4">
        <v>0</v>
      </c>
      <c r="E4">
        <v>0</v>
      </c>
      <c r="F4" t="s">
        <v>241</v>
      </c>
      <c r="G4">
        <v>0</v>
      </c>
      <c r="H4">
        <v>9</v>
      </c>
      <c r="I4">
        <v>3270841.56</v>
      </c>
      <c r="J4">
        <v>0</v>
      </c>
      <c r="K4">
        <v>0</v>
      </c>
      <c r="L4">
        <v>0</v>
      </c>
      <c r="M4">
        <v>0</v>
      </c>
      <c r="N4">
        <v>9</v>
      </c>
      <c r="O4">
        <v>3270841.56</v>
      </c>
      <c r="P4">
        <v>363426.84</v>
      </c>
      <c r="Q4">
        <v>3270841.56</v>
      </c>
      <c r="R4" t="s">
        <v>242</v>
      </c>
      <c r="S4" s="133">
        <v>40807</v>
      </c>
      <c r="T4" s="133">
        <v>41228</v>
      </c>
      <c r="U4">
        <v>0</v>
      </c>
      <c r="V4">
        <v>0</v>
      </c>
      <c r="W4">
        <v>0</v>
      </c>
      <c r="X4">
        <v>0</v>
      </c>
      <c r="Y4">
        <v>0</v>
      </c>
      <c r="Z4">
        <v>12</v>
      </c>
      <c r="AA4" t="s">
        <v>243</v>
      </c>
      <c r="AB4" t="s">
        <v>244</v>
      </c>
      <c r="AC4" t="s">
        <v>245</v>
      </c>
      <c r="AD4">
        <v>225</v>
      </c>
      <c r="AE4" t="s">
        <v>246</v>
      </c>
      <c r="AF4">
        <v>202</v>
      </c>
      <c r="AG4" t="s">
        <v>247</v>
      </c>
      <c r="AH4">
        <v>200</v>
      </c>
      <c r="AI4" t="s">
        <v>248</v>
      </c>
      <c r="AJ4">
        <v>0</v>
      </c>
      <c r="AK4" t="s">
        <v>241</v>
      </c>
      <c r="AN4" t="s">
        <v>249</v>
      </c>
      <c r="AO4">
        <v>363426.84</v>
      </c>
      <c r="AP4">
        <v>363426.84</v>
      </c>
      <c r="AQ4">
        <v>105</v>
      </c>
      <c r="AR4">
        <v>0</v>
      </c>
      <c r="AS4" t="s">
        <v>250</v>
      </c>
      <c r="AU4">
        <v>1</v>
      </c>
      <c r="AV4">
        <v>0</v>
      </c>
      <c r="AW4">
        <v>460540</v>
      </c>
      <c r="AX4">
        <v>439284</v>
      </c>
      <c r="AY4">
        <v>0</v>
      </c>
      <c r="AZ4">
        <v>860533798</v>
      </c>
      <c r="BA4" t="s">
        <v>251</v>
      </c>
      <c r="BC4" t="s">
        <v>252</v>
      </c>
      <c r="BD4">
        <v>0</v>
      </c>
      <c r="BE4">
        <v>0</v>
      </c>
      <c r="BF4">
        <v>9</v>
      </c>
      <c r="BG4">
        <v>0</v>
      </c>
      <c r="BH4">
        <v>15</v>
      </c>
      <c r="BI4">
        <v>0</v>
      </c>
      <c r="BJ4">
        <v>0</v>
      </c>
      <c r="BK4">
        <v>0</v>
      </c>
      <c r="BL4">
        <v>0</v>
      </c>
    </row>
    <row r="5" spans="1:64" hidden="1" x14ac:dyDescent="0.25">
      <c r="A5">
        <v>161305</v>
      </c>
      <c r="B5" t="s">
        <v>253</v>
      </c>
      <c r="C5">
        <v>0</v>
      </c>
      <c r="E5">
        <v>0</v>
      </c>
      <c r="F5" t="s">
        <v>241</v>
      </c>
      <c r="G5">
        <v>0</v>
      </c>
      <c r="H5">
        <v>10</v>
      </c>
      <c r="I5">
        <v>12691107.6</v>
      </c>
      <c r="J5">
        <v>0</v>
      </c>
      <c r="K5">
        <v>0</v>
      </c>
      <c r="L5">
        <v>0</v>
      </c>
      <c r="M5">
        <v>0</v>
      </c>
      <c r="N5">
        <v>10</v>
      </c>
      <c r="O5">
        <v>12691107.6</v>
      </c>
      <c r="P5">
        <v>1269110.76</v>
      </c>
      <c r="Q5">
        <v>12691107.6</v>
      </c>
      <c r="R5" t="s">
        <v>242</v>
      </c>
      <c r="S5" s="133">
        <v>41239</v>
      </c>
      <c r="T5" s="133">
        <v>41333</v>
      </c>
      <c r="U5">
        <v>0</v>
      </c>
      <c r="V5">
        <v>0</v>
      </c>
      <c r="W5">
        <v>0</v>
      </c>
      <c r="X5">
        <v>0</v>
      </c>
      <c r="Y5">
        <v>0</v>
      </c>
      <c r="Z5">
        <v>13</v>
      </c>
      <c r="AA5" t="s">
        <v>254</v>
      </c>
      <c r="AB5" t="s">
        <v>244</v>
      </c>
      <c r="AC5" t="s">
        <v>245</v>
      </c>
      <c r="AD5">
        <v>226</v>
      </c>
      <c r="AE5" t="s">
        <v>255</v>
      </c>
      <c r="AF5">
        <v>202</v>
      </c>
      <c r="AG5" t="s">
        <v>247</v>
      </c>
      <c r="AH5">
        <v>200</v>
      </c>
      <c r="AI5" t="s">
        <v>248</v>
      </c>
      <c r="AJ5">
        <v>0</v>
      </c>
      <c r="AK5" t="s">
        <v>241</v>
      </c>
      <c r="AN5" t="s">
        <v>256</v>
      </c>
      <c r="AO5">
        <v>1269110.76</v>
      </c>
      <c r="AP5">
        <v>1269110.76</v>
      </c>
      <c r="AQ5">
        <v>105</v>
      </c>
      <c r="AR5">
        <v>0</v>
      </c>
      <c r="AS5" t="s">
        <v>250</v>
      </c>
      <c r="AU5">
        <v>1282774</v>
      </c>
      <c r="AV5">
        <v>1223569</v>
      </c>
      <c r="AW5">
        <v>1488018</v>
      </c>
      <c r="AX5">
        <v>1419340</v>
      </c>
      <c r="AY5">
        <v>0</v>
      </c>
      <c r="AZ5">
        <v>860533798</v>
      </c>
      <c r="BA5" t="s">
        <v>251</v>
      </c>
      <c r="BC5" t="s">
        <v>257</v>
      </c>
      <c r="BD5">
        <v>0</v>
      </c>
      <c r="BE5">
        <v>0</v>
      </c>
      <c r="BF5">
        <v>11</v>
      </c>
      <c r="BG5">
        <v>0</v>
      </c>
      <c r="BH5">
        <v>55</v>
      </c>
      <c r="BI5">
        <v>0</v>
      </c>
      <c r="BJ5">
        <v>0</v>
      </c>
      <c r="BK5">
        <v>0</v>
      </c>
      <c r="BL5">
        <v>0</v>
      </c>
    </row>
    <row r="6" spans="1:64" hidden="1" x14ac:dyDescent="0.25">
      <c r="A6">
        <v>161104</v>
      </c>
      <c r="B6" t="s">
        <v>258</v>
      </c>
      <c r="C6">
        <v>0</v>
      </c>
      <c r="E6">
        <v>0</v>
      </c>
      <c r="F6" t="s">
        <v>241</v>
      </c>
      <c r="G6">
        <v>0</v>
      </c>
      <c r="H6">
        <v>5</v>
      </c>
      <c r="I6">
        <v>112077.47900000001</v>
      </c>
      <c r="J6">
        <v>0</v>
      </c>
      <c r="K6">
        <v>0</v>
      </c>
      <c r="L6">
        <v>0</v>
      </c>
      <c r="M6">
        <v>0</v>
      </c>
      <c r="N6">
        <v>5</v>
      </c>
      <c r="O6">
        <v>112077.47900000001</v>
      </c>
      <c r="P6">
        <v>132630.03289999999</v>
      </c>
      <c r="Q6">
        <v>663150.16449999996</v>
      </c>
      <c r="R6" t="s">
        <v>242</v>
      </c>
      <c r="S6" s="133">
        <v>41234</v>
      </c>
      <c r="T6" s="133">
        <v>41333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 t="s">
        <v>259</v>
      </c>
      <c r="AB6" t="s">
        <v>244</v>
      </c>
      <c r="AC6" t="s">
        <v>245</v>
      </c>
      <c r="AD6">
        <v>244</v>
      </c>
      <c r="AE6" t="s">
        <v>260</v>
      </c>
      <c r="AF6">
        <v>204</v>
      </c>
      <c r="AG6" t="s">
        <v>261</v>
      </c>
      <c r="AH6">
        <v>200</v>
      </c>
      <c r="AI6" t="s">
        <v>248</v>
      </c>
      <c r="AJ6">
        <v>0</v>
      </c>
      <c r="AK6" t="s">
        <v>241</v>
      </c>
      <c r="AN6" t="s">
        <v>262</v>
      </c>
      <c r="AO6">
        <v>132629.76000000001</v>
      </c>
      <c r="AP6">
        <v>132630.03289999999</v>
      </c>
      <c r="AQ6">
        <v>9</v>
      </c>
      <c r="AR6">
        <v>16</v>
      </c>
      <c r="AS6" t="s">
        <v>250</v>
      </c>
      <c r="AU6">
        <v>151200</v>
      </c>
      <c r="AV6">
        <v>170100</v>
      </c>
      <c r="AW6">
        <v>189000</v>
      </c>
      <c r="AX6">
        <v>236250</v>
      </c>
      <c r="AY6">
        <v>0.1</v>
      </c>
      <c r="AZ6">
        <v>860533798</v>
      </c>
      <c r="BA6" t="s">
        <v>251</v>
      </c>
      <c r="BC6" t="s">
        <v>263</v>
      </c>
      <c r="BD6">
        <v>0</v>
      </c>
      <c r="BE6">
        <v>0</v>
      </c>
      <c r="BF6">
        <v>6</v>
      </c>
      <c r="BG6">
        <v>0</v>
      </c>
      <c r="BH6">
        <v>5</v>
      </c>
      <c r="BI6">
        <v>0</v>
      </c>
      <c r="BJ6">
        <v>0</v>
      </c>
      <c r="BK6">
        <v>0</v>
      </c>
      <c r="BL6">
        <v>0</v>
      </c>
    </row>
    <row r="7" spans="1:64" hidden="1" x14ac:dyDescent="0.25">
      <c r="A7">
        <v>203050204</v>
      </c>
      <c r="B7" t="s">
        <v>264</v>
      </c>
      <c r="C7">
        <v>0</v>
      </c>
      <c r="E7">
        <v>0</v>
      </c>
      <c r="F7" t="s">
        <v>241</v>
      </c>
      <c r="G7">
        <v>0</v>
      </c>
      <c r="H7">
        <v>102</v>
      </c>
      <c r="I7">
        <v>10175430.903000001</v>
      </c>
      <c r="J7">
        <v>0</v>
      </c>
      <c r="K7">
        <v>0</v>
      </c>
      <c r="L7">
        <v>1</v>
      </c>
      <c r="M7">
        <v>99759.126499999998</v>
      </c>
      <c r="N7">
        <v>101</v>
      </c>
      <c r="O7">
        <v>10075671.7765</v>
      </c>
      <c r="P7">
        <v>99759.126499999998</v>
      </c>
      <c r="Q7">
        <v>10075671.7765</v>
      </c>
      <c r="R7" t="s">
        <v>242</v>
      </c>
      <c r="S7" s="133">
        <v>41299</v>
      </c>
      <c r="T7" s="133">
        <v>41354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 t="s">
        <v>259</v>
      </c>
      <c r="AB7" t="s">
        <v>244</v>
      </c>
      <c r="AC7" t="s">
        <v>245</v>
      </c>
      <c r="AD7">
        <v>265</v>
      </c>
      <c r="AE7" t="s">
        <v>265</v>
      </c>
      <c r="AF7">
        <v>205</v>
      </c>
      <c r="AG7" t="s">
        <v>266</v>
      </c>
      <c r="AH7">
        <v>200</v>
      </c>
      <c r="AI7" t="s">
        <v>248</v>
      </c>
      <c r="AJ7">
        <v>0</v>
      </c>
      <c r="AK7" t="s">
        <v>241</v>
      </c>
      <c r="AN7">
        <v>203050204</v>
      </c>
      <c r="AO7">
        <v>99759.126499999998</v>
      </c>
      <c r="AP7">
        <v>99759.126499999998</v>
      </c>
      <c r="AQ7">
        <v>105</v>
      </c>
      <c r="AR7">
        <v>0</v>
      </c>
      <c r="AS7" t="s">
        <v>250</v>
      </c>
      <c r="AU7">
        <v>151200</v>
      </c>
      <c r="AV7">
        <v>170100</v>
      </c>
      <c r="AW7">
        <v>177188</v>
      </c>
      <c r="AX7">
        <v>236250</v>
      </c>
      <c r="AY7">
        <v>0</v>
      </c>
      <c r="AZ7">
        <v>860005223</v>
      </c>
      <c r="BA7" t="s">
        <v>267</v>
      </c>
      <c r="BC7" t="s">
        <v>264</v>
      </c>
      <c r="BD7">
        <v>0</v>
      </c>
      <c r="BE7">
        <v>0</v>
      </c>
      <c r="BF7">
        <v>101</v>
      </c>
      <c r="BG7">
        <v>0</v>
      </c>
      <c r="BH7">
        <v>5</v>
      </c>
      <c r="BI7">
        <v>0</v>
      </c>
      <c r="BJ7">
        <v>0</v>
      </c>
      <c r="BK7">
        <v>0</v>
      </c>
      <c r="BL7">
        <v>0</v>
      </c>
    </row>
    <row r="8" spans="1:64" hidden="1" x14ac:dyDescent="0.25">
      <c r="A8">
        <v>203050201</v>
      </c>
      <c r="B8" t="s">
        <v>268</v>
      </c>
      <c r="C8">
        <v>0</v>
      </c>
      <c r="E8">
        <v>0</v>
      </c>
      <c r="F8" t="s">
        <v>241</v>
      </c>
      <c r="G8">
        <v>0</v>
      </c>
      <c r="H8">
        <v>86</v>
      </c>
      <c r="I8">
        <v>5622913.5674000001</v>
      </c>
      <c r="J8">
        <v>4</v>
      </c>
      <c r="K8">
        <v>261530.86360000001</v>
      </c>
      <c r="L8">
        <v>25</v>
      </c>
      <c r="M8">
        <v>1634567.8975</v>
      </c>
      <c r="N8">
        <v>65</v>
      </c>
      <c r="O8">
        <v>4249876.5334999999</v>
      </c>
      <c r="P8">
        <v>65382.715900000003</v>
      </c>
      <c r="Q8">
        <v>4249876.5334999999</v>
      </c>
      <c r="R8" t="s">
        <v>242</v>
      </c>
      <c r="S8" s="133">
        <v>41297</v>
      </c>
      <c r="T8" s="133">
        <v>41354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 t="s">
        <v>269</v>
      </c>
      <c r="AB8" t="s">
        <v>244</v>
      </c>
      <c r="AC8" t="s">
        <v>245</v>
      </c>
      <c r="AD8">
        <v>262</v>
      </c>
      <c r="AE8" t="s">
        <v>270</v>
      </c>
      <c r="AF8">
        <v>205</v>
      </c>
      <c r="AG8" t="s">
        <v>266</v>
      </c>
      <c r="AH8">
        <v>200</v>
      </c>
      <c r="AI8" t="s">
        <v>248</v>
      </c>
      <c r="AJ8">
        <v>0</v>
      </c>
      <c r="AK8" t="s">
        <v>241</v>
      </c>
      <c r="AN8">
        <v>203050201</v>
      </c>
      <c r="AO8">
        <v>65382.715900000003</v>
      </c>
      <c r="AP8">
        <v>65382.715900000003</v>
      </c>
      <c r="AQ8">
        <v>105</v>
      </c>
      <c r="AR8">
        <v>0</v>
      </c>
      <c r="AS8" t="s">
        <v>250</v>
      </c>
      <c r="AU8">
        <v>97920</v>
      </c>
      <c r="AV8">
        <v>110160</v>
      </c>
      <c r="AW8">
        <v>114750</v>
      </c>
      <c r="AX8">
        <v>153000</v>
      </c>
      <c r="AY8">
        <v>0</v>
      </c>
      <c r="AZ8">
        <v>860005223</v>
      </c>
      <c r="BA8" t="s">
        <v>267</v>
      </c>
      <c r="BC8" t="s">
        <v>268</v>
      </c>
      <c r="BD8">
        <v>0</v>
      </c>
      <c r="BE8">
        <v>0</v>
      </c>
      <c r="BF8">
        <v>65</v>
      </c>
      <c r="BG8">
        <v>0</v>
      </c>
      <c r="BH8">
        <v>3</v>
      </c>
      <c r="BI8">
        <v>0</v>
      </c>
      <c r="BJ8">
        <v>0</v>
      </c>
      <c r="BK8">
        <v>0</v>
      </c>
      <c r="BL8">
        <v>0</v>
      </c>
    </row>
    <row r="9" spans="1:64" hidden="1" x14ac:dyDescent="0.25">
      <c r="A9">
        <v>203050203</v>
      </c>
      <c r="B9" t="s">
        <v>271</v>
      </c>
      <c r="C9">
        <v>0</v>
      </c>
      <c r="E9">
        <v>0</v>
      </c>
      <c r="F9" t="s">
        <v>241</v>
      </c>
      <c r="G9">
        <v>0</v>
      </c>
      <c r="H9">
        <v>72</v>
      </c>
      <c r="I9">
        <v>5338085.4648000002</v>
      </c>
      <c r="J9">
        <v>0</v>
      </c>
      <c r="K9">
        <v>0</v>
      </c>
      <c r="L9">
        <v>7</v>
      </c>
      <c r="M9">
        <v>518980.53129999997</v>
      </c>
      <c r="N9">
        <v>65</v>
      </c>
      <c r="O9">
        <v>4819104.9335000003</v>
      </c>
      <c r="P9">
        <v>74140.075899999996</v>
      </c>
      <c r="Q9">
        <v>4819104.9335000003</v>
      </c>
      <c r="R9" t="s">
        <v>242</v>
      </c>
      <c r="S9" s="133">
        <v>41299</v>
      </c>
      <c r="T9" s="133">
        <v>41354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 t="s">
        <v>272</v>
      </c>
      <c r="AB9" t="s">
        <v>244</v>
      </c>
      <c r="AC9" t="s">
        <v>245</v>
      </c>
      <c r="AD9">
        <v>264</v>
      </c>
      <c r="AE9" t="s">
        <v>273</v>
      </c>
      <c r="AF9">
        <v>205</v>
      </c>
      <c r="AG9" t="s">
        <v>266</v>
      </c>
      <c r="AH9">
        <v>200</v>
      </c>
      <c r="AI9" t="s">
        <v>248</v>
      </c>
      <c r="AJ9">
        <v>0</v>
      </c>
      <c r="AK9" t="s">
        <v>241</v>
      </c>
      <c r="AN9">
        <v>203050203</v>
      </c>
      <c r="AO9">
        <v>74140.075899999996</v>
      </c>
      <c r="AP9">
        <v>74140.075899999996</v>
      </c>
      <c r="AQ9">
        <v>105</v>
      </c>
      <c r="AR9">
        <v>0</v>
      </c>
      <c r="AS9" t="s">
        <v>250</v>
      </c>
      <c r="AU9">
        <v>105600</v>
      </c>
      <c r="AV9">
        <v>118800</v>
      </c>
      <c r="AW9">
        <v>123750</v>
      </c>
      <c r="AX9">
        <v>165000</v>
      </c>
      <c r="AY9">
        <v>0</v>
      </c>
      <c r="AZ9">
        <v>860005223</v>
      </c>
      <c r="BA9" t="s">
        <v>267</v>
      </c>
      <c r="BC9" t="s">
        <v>271</v>
      </c>
      <c r="BD9">
        <v>0</v>
      </c>
      <c r="BE9">
        <v>0</v>
      </c>
      <c r="BF9">
        <v>65</v>
      </c>
      <c r="BG9">
        <v>0</v>
      </c>
      <c r="BH9">
        <v>3</v>
      </c>
      <c r="BI9">
        <v>0</v>
      </c>
      <c r="BJ9">
        <v>0</v>
      </c>
      <c r="BK9">
        <v>0</v>
      </c>
      <c r="BL9">
        <v>0</v>
      </c>
    </row>
    <row r="10" spans="1:64" hidden="1" x14ac:dyDescent="0.25">
      <c r="A10" t="s">
        <v>65</v>
      </c>
      <c r="B10" t="s">
        <v>274</v>
      </c>
      <c r="C10">
        <v>0</v>
      </c>
      <c r="E10">
        <v>0</v>
      </c>
      <c r="F10" t="s">
        <v>241</v>
      </c>
      <c r="G10">
        <v>0</v>
      </c>
      <c r="H10">
        <v>3</v>
      </c>
      <c r="I10">
        <v>199950.65100000001</v>
      </c>
      <c r="J10">
        <v>0</v>
      </c>
      <c r="K10">
        <v>0</v>
      </c>
      <c r="L10">
        <v>0</v>
      </c>
      <c r="M10">
        <v>0</v>
      </c>
      <c r="N10">
        <v>3</v>
      </c>
      <c r="O10">
        <v>199950.65100000001</v>
      </c>
      <c r="P10">
        <v>65238.210400000004</v>
      </c>
      <c r="Q10">
        <v>195714.6312</v>
      </c>
      <c r="R10" t="s">
        <v>242</v>
      </c>
      <c r="S10" s="133">
        <v>41194</v>
      </c>
      <c r="T10" s="133">
        <v>41299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 t="s">
        <v>275</v>
      </c>
      <c r="AB10" t="s">
        <v>244</v>
      </c>
      <c r="AC10" t="s">
        <v>245</v>
      </c>
      <c r="AD10">
        <v>242</v>
      </c>
      <c r="AE10" t="s">
        <v>276</v>
      </c>
      <c r="AF10">
        <v>204</v>
      </c>
      <c r="AG10" t="s">
        <v>261</v>
      </c>
      <c r="AH10">
        <v>200</v>
      </c>
      <c r="AI10" t="s">
        <v>248</v>
      </c>
      <c r="AJ10">
        <v>0</v>
      </c>
      <c r="AK10" t="s">
        <v>241</v>
      </c>
      <c r="AN10" t="s">
        <v>277</v>
      </c>
      <c r="AO10">
        <v>65886.84</v>
      </c>
      <c r="AP10">
        <v>65238.210400000004</v>
      </c>
      <c r="AQ10">
        <v>105</v>
      </c>
      <c r="AR10">
        <v>0</v>
      </c>
      <c r="AS10" t="s">
        <v>250</v>
      </c>
      <c r="AU10">
        <v>75109</v>
      </c>
      <c r="AV10">
        <v>84498</v>
      </c>
      <c r="AW10">
        <v>93886</v>
      </c>
      <c r="AX10">
        <v>117358</v>
      </c>
      <c r="AY10">
        <v>0.1</v>
      </c>
      <c r="AZ10">
        <v>860533798</v>
      </c>
      <c r="BA10" t="s">
        <v>251</v>
      </c>
      <c r="BC10" t="s">
        <v>278</v>
      </c>
      <c r="BD10">
        <v>230</v>
      </c>
      <c r="BE10">
        <v>600</v>
      </c>
      <c r="BF10">
        <v>4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</row>
    <row r="11" spans="1:64" hidden="1" x14ac:dyDescent="0.25">
      <c r="A11">
        <v>161100</v>
      </c>
      <c r="B11" t="s">
        <v>279</v>
      </c>
      <c r="C11">
        <v>0</v>
      </c>
      <c r="E11">
        <v>0</v>
      </c>
      <c r="F11" t="s">
        <v>241</v>
      </c>
      <c r="G11">
        <v>0</v>
      </c>
      <c r="H11">
        <v>18</v>
      </c>
      <c r="I11">
        <v>7992962.2800000003</v>
      </c>
      <c r="J11">
        <v>0</v>
      </c>
      <c r="K11">
        <v>0</v>
      </c>
      <c r="L11">
        <v>0</v>
      </c>
      <c r="M11">
        <v>0</v>
      </c>
      <c r="N11">
        <v>18</v>
      </c>
      <c r="O11">
        <v>7992962.2800000003</v>
      </c>
      <c r="P11">
        <v>444053.46</v>
      </c>
      <c r="Q11">
        <v>7992962.2800000003</v>
      </c>
      <c r="R11" t="s">
        <v>242</v>
      </c>
      <c r="S11" s="133">
        <v>41113</v>
      </c>
      <c r="U11">
        <v>0</v>
      </c>
      <c r="V11">
        <v>0</v>
      </c>
      <c r="W11">
        <v>0</v>
      </c>
      <c r="X11">
        <v>0</v>
      </c>
      <c r="Y11">
        <v>0</v>
      </c>
      <c r="Z11">
        <v>12</v>
      </c>
      <c r="AA11" t="s">
        <v>243</v>
      </c>
      <c r="AB11" t="s">
        <v>244</v>
      </c>
      <c r="AC11" t="s">
        <v>245</v>
      </c>
      <c r="AD11">
        <v>245</v>
      </c>
      <c r="AE11" t="s">
        <v>280</v>
      </c>
      <c r="AF11">
        <v>204</v>
      </c>
      <c r="AG11" t="s">
        <v>261</v>
      </c>
      <c r="AH11">
        <v>200</v>
      </c>
      <c r="AI11" t="s">
        <v>248</v>
      </c>
      <c r="AJ11">
        <v>0</v>
      </c>
      <c r="AK11" t="s">
        <v>241</v>
      </c>
      <c r="AN11" t="s">
        <v>281</v>
      </c>
      <c r="AO11">
        <v>444053.46</v>
      </c>
      <c r="AP11">
        <v>444053.46</v>
      </c>
      <c r="AQ11">
        <v>9</v>
      </c>
      <c r="AR11">
        <v>16</v>
      </c>
      <c r="AS11" t="s">
        <v>250</v>
      </c>
      <c r="AU11">
        <v>567456</v>
      </c>
      <c r="AV11">
        <v>638388</v>
      </c>
      <c r="AW11">
        <v>709320</v>
      </c>
      <c r="AX11">
        <v>886650</v>
      </c>
      <c r="AY11">
        <v>0</v>
      </c>
      <c r="AZ11">
        <v>830133486</v>
      </c>
      <c r="BA11" t="s">
        <v>282</v>
      </c>
      <c r="BC11" t="s">
        <v>283</v>
      </c>
      <c r="BD11">
        <v>0</v>
      </c>
      <c r="BE11">
        <v>0</v>
      </c>
      <c r="BF11">
        <v>18</v>
      </c>
      <c r="BG11">
        <v>0</v>
      </c>
      <c r="BH11">
        <v>15</v>
      </c>
      <c r="BI11">
        <v>0</v>
      </c>
      <c r="BJ11">
        <v>0</v>
      </c>
      <c r="BK11">
        <v>0</v>
      </c>
      <c r="BL11">
        <v>0</v>
      </c>
    </row>
    <row r="12" spans="1:64" hidden="1" x14ac:dyDescent="0.25">
      <c r="A12">
        <v>203040101</v>
      </c>
      <c r="B12" t="s">
        <v>284</v>
      </c>
      <c r="C12">
        <v>0</v>
      </c>
      <c r="E12">
        <v>0</v>
      </c>
      <c r="F12" t="s">
        <v>241</v>
      </c>
      <c r="G12">
        <v>0</v>
      </c>
      <c r="H12">
        <v>163</v>
      </c>
      <c r="I12">
        <v>10886036.059900001</v>
      </c>
      <c r="J12">
        <v>0</v>
      </c>
      <c r="K12">
        <v>0</v>
      </c>
      <c r="L12">
        <v>22</v>
      </c>
      <c r="M12">
        <v>1469280.9406000001</v>
      </c>
      <c r="N12">
        <v>141</v>
      </c>
      <c r="O12">
        <v>9416755.1193000004</v>
      </c>
      <c r="P12">
        <v>66785.497300000003</v>
      </c>
      <c r="Q12">
        <v>9416755.1193000004</v>
      </c>
      <c r="R12" t="s">
        <v>242</v>
      </c>
      <c r="S12" s="133">
        <v>41269</v>
      </c>
      <c r="T12" s="133">
        <v>41354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 t="s">
        <v>269</v>
      </c>
      <c r="AB12" t="s">
        <v>244</v>
      </c>
      <c r="AC12" t="s">
        <v>245</v>
      </c>
      <c r="AD12">
        <v>252</v>
      </c>
      <c r="AE12" t="s">
        <v>285</v>
      </c>
      <c r="AF12">
        <v>204</v>
      </c>
      <c r="AG12" t="s">
        <v>261</v>
      </c>
      <c r="AH12">
        <v>200</v>
      </c>
      <c r="AI12" t="s">
        <v>248</v>
      </c>
      <c r="AJ12">
        <v>0</v>
      </c>
      <c r="AK12" t="s">
        <v>241</v>
      </c>
      <c r="AN12">
        <v>203040101</v>
      </c>
      <c r="AO12">
        <v>66785.497300000003</v>
      </c>
      <c r="AP12">
        <v>66785.497300000003</v>
      </c>
      <c r="AQ12">
        <v>105</v>
      </c>
      <c r="AR12">
        <v>0</v>
      </c>
      <c r="AS12" t="s">
        <v>250</v>
      </c>
      <c r="AU12">
        <v>102524</v>
      </c>
      <c r="AV12">
        <v>115339</v>
      </c>
      <c r="AW12">
        <v>120145</v>
      </c>
      <c r="AX12">
        <v>160194</v>
      </c>
      <c r="AY12">
        <v>0</v>
      </c>
      <c r="AZ12">
        <v>860005223</v>
      </c>
      <c r="BA12" t="s">
        <v>267</v>
      </c>
      <c r="BC12" t="s">
        <v>284</v>
      </c>
      <c r="BD12">
        <v>0</v>
      </c>
      <c r="BE12">
        <v>0</v>
      </c>
      <c r="BF12">
        <v>141</v>
      </c>
      <c r="BG12">
        <v>0</v>
      </c>
      <c r="BH12">
        <v>3</v>
      </c>
      <c r="BI12">
        <v>0</v>
      </c>
      <c r="BJ12">
        <v>0</v>
      </c>
      <c r="BK12">
        <v>0</v>
      </c>
      <c r="BL12">
        <v>0</v>
      </c>
    </row>
    <row r="13" spans="1:64" hidden="1" x14ac:dyDescent="0.25">
      <c r="A13">
        <v>203040103</v>
      </c>
      <c r="B13" t="s">
        <v>286</v>
      </c>
      <c r="C13">
        <v>0</v>
      </c>
      <c r="E13">
        <v>0</v>
      </c>
      <c r="F13" t="s">
        <v>241</v>
      </c>
      <c r="G13">
        <v>0</v>
      </c>
      <c r="H13">
        <v>96</v>
      </c>
      <c r="I13">
        <v>6953285.5007999996</v>
      </c>
      <c r="J13">
        <v>0</v>
      </c>
      <c r="K13">
        <v>0</v>
      </c>
      <c r="L13">
        <v>18</v>
      </c>
      <c r="M13">
        <v>1303741.0314</v>
      </c>
      <c r="N13">
        <v>78</v>
      </c>
      <c r="O13">
        <v>5649544.4693999998</v>
      </c>
      <c r="P13">
        <v>72430.0573</v>
      </c>
      <c r="Q13">
        <v>5649544.4693999998</v>
      </c>
      <c r="R13" t="s">
        <v>242</v>
      </c>
      <c r="S13" s="133">
        <v>41270</v>
      </c>
      <c r="T13" s="133">
        <v>41354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 t="s">
        <v>272</v>
      </c>
      <c r="AB13" t="s">
        <v>244</v>
      </c>
      <c r="AC13" t="s">
        <v>245</v>
      </c>
      <c r="AD13">
        <v>259</v>
      </c>
      <c r="AE13" t="s">
        <v>287</v>
      </c>
      <c r="AF13">
        <v>204</v>
      </c>
      <c r="AG13" t="s">
        <v>261</v>
      </c>
      <c r="AH13">
        <v>200</v>
      </c>
      <c r="AI13" t="s">
        <v>248</v>
      </c>
      <c r="AJ13">
        <v>0</v>
      </c>
      <c r="AK13" t="s">
        <v>241</v>
      </c>
      <c r="AN13">
        <v>203040103</v>
      </c>
      <c r="AO13">
        <v>72430.0573</v>
      </c>
      <c r="AP13">
        <v>72430.0573</v>
      </c>
      <c r="AQ13">
        <v>105</v>
      </c>
      <c r="AR13">
        <v>0</v>
      </c>
      <c r="AS13" t="s">
        <v>250</v>
      </c>
      <c r="AU13">
        <v>109267</v>
      </c>
      <c r="AV13">
        <v>122926</v>
      </c>
      <c r="AW13">
        <v>128048</v>
      </c>
      <c r="AX13">
        <v>170730</v>
      </c>
      <c r="AY13">
        <v>0</v>
      </c>
      <c r="AZ13">
        <v>860005223</v>
      </c>
      <c r="BA13" t="s">
        <v>267</v>
      </c>
      <c r="BC13" t="s">
        <v>286</v>
      </c>
      <c r="BD13">
        <v>0</v>
      </c>
      <c r="BE13">
        <v>0</v>
      </c>
      <c r="BF13">
        <v>78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0</v>
      </c>
    </row>
    <row r="14" spans="1:64" hidden="1" x14ac:dyDescent="0.25">
      <c r="A14" t="s">
        <v>59</v>
      </c>
      <c r="B14" t="s">
        <v>288</v>
      </c>
      <c r="C14">
        <v>0</v>
      </c>
      <c r="E14">
        <v>0</v>
      </c>
      <c r="F14" t="s">
        <v>241</v>
      </c>
      <c r="G14">
        <v>0</v>
      </c>
      <c r="H14">
        <v>1073</v>
      </c>
      <c r="I14">
        <v>80039776.422900006</v>
      </c>
      <c r="J14">
        <v>0</v>
      </c>
      <c r="K14">
        <v>0</v>
      </c>
      <c r="L14">
        <v>321</v>
      </c>
      <c r="M14">
        <v>23934788.002500001</v>
      </c>
      <c r="N14">
        <v>752</v>
      </c>
      <c r="O14">
        <v>56104988.420400001</v>
      </c>
      <c r="P14">
        <v>74563.202499999999</v>
      </c>
      <c r="Q14">
        <v>56071528.280000001</v>
      </c>
      <c r="R14" t="s">
        <v>242</v>
      </c>
      <c r="S14" s="133">
        <v>41194</v>
      </c>
      <c r="T14" s="133">
        <v>41354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  <c r="AA14" t="s">
        <v>275</v>
      </c>
      <c r="AB14" t="s">
        <v>244</v>
      </c>
      <c r="AC14" t="s">
        <v>245</v>
      </c>
      <c r="AD14">
        <v>242</v>
      </c>
      <c r="AE14" t="s">
        <v>276</v>
      </c>
      <c r="AF14">
        <v>204</v>
      </c>
      <c r="AG14" t="s">
        <v>261</v>
      </c>
      <c r="AH14">
        <v>200</v>
      </c>
      <c r="AI14" t="s">
        <v>248</v>
      </c>
      <c r="AJ14">
        <v>0</v>
      </c>
      <c r="AK14" t="s">
        <v>241</v>
      </c>
      <c r="AN14" t="s">
        <v>289</v>
      </c>
      <c r="AO14">
        <v>75354.759999999995</v>
      </c>
      <c r="AP14">
        <v>74563.202499999999</v>
      </c>
      <c r="AQ14">
        <v>105</v>
      </c>
      <c r="AR14">
        <v>0</v>
      </c>
      <c r="AS14" t="s">
        <v>250</v>
      </c>
      <c r="AT14">
        <v>34</v>
      </c>
      <c r="AU14">
        <v>96719</v>
      </c>
      <c r="AV14">
        <v>108809</v>
      </c>
      <c r="AW14">
        <v>120899</v>
      </c>
      <c r="AX14">
        <v>151124</v>
      </c>
      <c r="AY14">
        <v>85340</v>
      </c>
      <c r="AZ14">
        <v>860533798</v>
      </c>
      <c r="BA14" t="s">
        <v>251</v>
      </c>
      <c r="BC14" t="s">
        <v>290</v>
      </c>
      <c r="BD14">
        <v>20</v>
      </c>
      <c r="BE14">
        <v>200</v>
      </c>
      <c r="BF14">
        <v>753</v>
      </c>
      <c r="BG14">
        <v>0</v>
      </c>
      <c r="BH14">
        <v>3</v>
      </c>
      <c r="BI14">
        <v>0</v>
      </c>
      <c r="BJ14">
        <v>0</v>
      </c>
      <c r="BK14">
        <v>0</v>
      </c>
      <c r="BL14">
        <v>0</v>
      </c>
    </row>
    <row r="15" spans="1:64" hidden="1" x14ac:dyDescent="0.25">
      <c r="A15" t="s">
        <v>291</v>
      </c>
      <c r="B15" t="s">
        <v>292</v>
      </c>
      <c r="C15">
        <v>0</v>
      </c>
      <c r="E15">
        <v>0</v>
      </c>
      <c r="F15" t="s">
        <v>241</v>
      </c>
      <c r="G15">
        <v>0</v>
      </c>
      <c r="H15">
        <v>18</v>
      </c>
      <c r="I15">
        <v>20707792.7238</v>
      </c>
      <c r="J15">
        <v>0</v>
      </c>
      <c r="K15">
        <v>0</v>
      </c>
      <c r="L15">
        <v>0</v>
      </c>
      <c r="M15">
        <v>0</v>
      </c>
      <c r="N15">
        <v>18</v>
      </c>
      <c r="O15">
        <v>20707792.7238</v>
      </c>
      <c r="P15">
        <v>1150432.929</v>
      </c>
      <c r="Q15">
        <v>20707792.721999999</v>
      </c>
      <c r="R15" t="s">
        <v>242</v>
      </c>
      <c r="S15" s="133">
        <v>41095</v>
      </c>
      <c r="T15" s="133">
        <v>41271</v>
      </c>
      <c r="U15">
        <v>0</v>
      </c>
      <c r="V15">
        <v>0</v>
      </c>
      <c r="W15">
        <v>0</v>
      </c>
      <c r="X15">
        <v>0</v>
      </c>
      <c r="Y15">
        <v>0</v>
      </c>
      <c r="Z15">
        <v>13</v>
      </c>
      <c r="AA15" t="s">
        <v>254</v>
      </c>
      <c r="AB15" t="s">
        <v>244</v>
      </c>
      <c r="AC15" t="s">
        <v>245</v>
      </c>
      <c r="AD15">
        <v>246</v>
      </c>
      <c r="AE15" t="s">
        <v>293</v>
      </c>
      <c r="AF15">
        <v>204</v>
      </c>
      <c r="AG15" t="s">
        <v>261</v>
      </c>
      <c r="AH15">
        <v>200</v>
      </c>
      <c r="AI15" t="s">
        <v>248</v>
      </c>
      <c r="AJ15">
        <v>0</v>
      </c>
      <c r="AK15" t="s">
        <v>241</v>
      </c>
      <c r="AN15" t="s">
        <v>294</v>
      </c>
      <c r="AO15">
        <v>1128139.44</v>
      </c>
      <c r="AP15">
        <v>1150432.929</v>
      </c>
      <c r="AQ15">
        <v>105</v>
      </c>
      <c r="AR15">
        <v>0</v>
      </c>
      <c r="AS15" t="s">
        <v>250</v>
      </c>
      <c r="AU15">
        <v>1394588</v>
      </c>
      <c r="AV15">
        <v>1568912</v>
      </c>
      <c r="AW15">
        <v>1743235</v>
      </c>
      <c r="AX15">
        <v>2179044</v>
      </c>
      <c r="AY15">
        <v>1259122</v>
      </c>
      <c r="AZ15">
        <v>860533798</v>
      </c>
      <c r="BA15" t="s">
        <v>251</v>
      </c>
      <c r="BC15" t="s">
        <v>295</v>
      </c>
      <c r="BD15">
        <v>4</v>
      </c>
      <c r="BE15">
        <v>20</v>
      </c>
      <c r="BF15">
        <v>18</v>
      </c>
      <c r="BG15">
        <v>0</v>
      </c>
      <c r="BH15">
        <v>55</v>
      </c>
      <c r="BI15">
        <v>0</v>
      </c>
      <c r="BJ15">
        <v>0</v>
      </c>
      <c r="BK15">
        <v>0</v>
      </c>
      <c r="BL15">
        <v>0</v>
      </c>
    </row>
    <row r="16" spans="1:64" hidden="1" x14ac:dyDescent="0.25">
      <c r="A16">
        <v>161300</v>
      </c>
      <c r="B16" t="s">
        <v>296</v>
      </c>
      <c r="C16">
        <v>0</v>
      </c>
      <c r="E16">
        <v>0</v>
      </c>
      <c r="F16" t="s">
        <v>241</v>
      </c>
      <c r="G16">
        <v>0</v>
      </c>
      <c r="H16">
        <v>21</v>
      </c>
      <c r="I16">
        <v>7847247.4911000002</v>
      </c>
      <c r="J16">
        <v>0</v>
      </c>
      <c r="K16">
        <v>0</v>
      </c>
      <c r="L16">
        <v>0</v>
      </c>
      <c r="M16">
        <v>0</v>
      </c>
      <c r="N16">
        <v>21</v>
      </c>
      <c r="O16">
        <v>7847247.4911000002</v>
      </c>
      <c r="P16">
        <v>373678.45199999999</v>
      </c>
      <c r="Q16">
        <v>7847247.4919999996</v>
      </c>
      <c r="R16" t="s">
        <v>242</v>
      </c>
      <c r="S16" s="133">
        <v>41095</v>
      </c>
      <c r="T16" s="133">
        <v>41332</v>
      </c>
      <c r="U16">
        <v>0</v>
      </c>
      <c r="V16">
        <v>0</v>
      </c>
      <c r="W16">
        <v>0</v>
      </c>
      <c r="X16">
        <v>0</v>
      </c>
      <c r="Y16">
        <v>0</v>
      </c>
      <c r="Z16">
        <v>12</v>
      </c>
      <c r="AA16" t="s">
        <v>243</v>
      </c>
      <c r="AB16" t="s">
        <v>244</v>
      </c>
      <c r="AC16" t="s">
        <v>245</v>
      </c>
      <c r="AD16">
        <v>245</v>
      </c>
      <c r="AE16" t="s">
        <v>280</v>
      </c>
      <c r="AF16">
        <v>204</v>
      </c>
      <c r="AG16" t="s">
        <v>261</v>
      </c>
      <c r="AH16">
        <v>200</v>
      </c>
      <c r="AI16" t="s">
        <v>248</v>
      </c>
      <c r="AJ16">
        <v>0</v>
      </c>
      <c r="AK16" t="s">
        <v>241</v>
      </c>
      <c r="AN16" t="s">
        <v>297</v>
      </c>
      <c r="AO16">
        <v>385362.44</v>
      </c>
      <c r="AP16">
        <v>373678.45199999999</v>
      </c>
      <c r="AQ16">
        <v>9</v>
      </c>
      <c r="AR16">
        <v>16</v>
      </c>
      <c r="AS16" t="s">
        <v>250</v>
      </c>
      <c r="AU16">
        <v>468154</v>
      </c>
      <c r="AV16">
        <v>526673</v>
      </c>
      <c r="AW16">
        <v>585192</v>
      </c>
      <c r="AX16">
        <v>731490</v>
      </c>
      <c r="AY16">
        <v>0</v>
      </c>
      <c r="AZ16">
        <v>830133486</v>
      </c>
      <c r="BA16" t="s">
        <v>282</v>
      </c>
      <c r="BC16" t="s">
        <v>298</v>
      </c>
      <c r="BD16">
        <v>0</v>
      </c>
      <c r="BE16">
        <v>0</v>
      </c>
      <c r="BF16">
        <v>21</v>
      </c>
      <c r="BG16">
        <v>0</v>
      </c>
      <c r="BH16">
        <v>15</v>
      </c>
      <c r="BI16">
        <v>0</v>
      </c>
      <c r="BJ16">
        <v>0</v>
      </c>
      <c r="BK16">
        <v>0</v>
      </c>
      <c r="BL16">
        <v>0</v>
      </c>
    </row>
    <row r="17" spans="1:64" hidden="1" x14ac:dyDescent="0.25">
      <c r="A17">
        <v>203030101</v>
      </c>
      <c r="B17" t="s">
        <v>299</v>
      </c>
      <c r="C17">
        <v>0</v>
      </c>
      <c r="E17">
        <v>0</v>
      </c>
      <c r="F17" t="s">
        <v>241</v>
      </c>
      <c r="G17">
        <v>0</v>
      </c>
      <c r="H17">
        <v>87</v>
      </c>
      <c r="I17">
        <v>5236805.9813999999</v>
      </c>
      <c r="J17">
        <v>0</v>
      </c>
      <c r="K17">
        <v>0</v>
      </c>
      <c r="L17">
        <v>7</v>
      </c>
      <c r="M17">
        <v>421352.20539999998</v>
      </c>
      <c r="N17">
        <v>80</v>
      </c>
      <c r="O17">
        <v>4815453.7759999996</v>
      </c>
      <c r="P17">
        <v>60193.172200000001</v>
      </c>
      <c r="Q17">
        <v>4815453.7759999996</v>
      </c>
      <c r="R17" t="s">
        <v>242</v>
      </c>
      <c r="S17" s="133">
        <v>41243</v>
      </c>
      <c r="T17" s="133">
        <v>41354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 t="s">
        <v>275</v>
      </c>
      <c r="AB17" t="s">
        <v>244</v>
      </c>
      <c r="AC17" t="s">
        <v>245</v>
      </c>
      <c r="AD17">
        <v>252</v>
      </c>
      <c r="AE17" t="s">
        <v>285</v>
      </c>
      <c r="AF17">
        <v>204</v>
      </c>
      <c r="AG17" t="s">
        <v>261</v>
      </c>
      <c r="AH17">
        <v>200</v>
      </c>
      <c r="AI17" t="s">
        <v>248</v>
      </c>
      <c r="AJ17">
        <v>0</v>
      </c>
      <c r="AK17" t="s">
        <v>241</v>
      </c>
      <c r="AN17">
        <v>203030101</v>
      </c>
      <c r="AO17">
        <v>60193.172200000001</v>
      </c>
      <c r="AP17">
        <v>60193.172200000001</v>
      </c>
      <c r="AQ17">
        <v>105</v>
      </c>
      <c r="AR17">
        <v>0</v>
      </c>
      <c r="AS17" t="s">
        <v>250</v>
      </c>
      <c r="AU17">
        <v>60793</v>
      </c>
      <c r="AV17">
        <v>0</v>
      </c>
      <c r="AW17">
        <v>0</v>
      </c>
      <c r="AX17">
        <v>0</v>
      </c>
      <c r="AY17">
        <v>0</v>
      </c>
      <c r="AZ17">
        <v>860005223</v>
      </c>
      <c r="BA17" t="s">
        <v>267</v>
      </c>
      <c r="BC17" t="s">
        <v>299</v>
      </c>
      <c r="BD17">
        <v>0</v>
      </c>
      <c r="BE17">
        <v>0</v>
      </c>
      <c r="BF17">
        <v>80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</row>
    <row r="18" spans="1:64" hidden="1" x14ac:dyDescent="0.25">
      <c r="A18">
        <v>500402</v>
      </c>
      <c r="B18" t="s">
        <v>300</v>
      </c>
      <c r="C18">
        <v>0</v>
      </c>
      <c r="E18">
        <v>0</v>
      </c>
      <c r="F18" t="s">
        <v>241</v>
      </c>
      <c r="G18">
        <v>0</v>
      </c>
      <c r="H18">
        <v>4</v>
      </c>
      <c r="I18">
        <v>803616.00020000001</v>
      </c>
      <c r="J18">
        <v>0</v>
      </c>
      <c r="K18">
        <v>0</v>
      </c>
      <c r="L18">
        <v>0</v>
      </c>
      <c r="M18">
        <v>0</v>
      </c>
      <c r="N18">
        <v>4</v>
      </c>
      <c r="O18">
        <v>803616.00020000001</v>
      </c>
      <c r="P18">
        <v>161658.0001</v>
      </c>
      <c r="Q18">
        <v>646632.00040000002</v>
      </c>
      <c r="R18" t="s">
        <v>242</v>
      </c>
      <c r="S18" s="133">
        <v>41060</v>
      </c>
      <c r="T18" s="133">
        <v>41060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 t="s">
        <v>272</v>
      </c>
      <c r="AB18" t="s">
        <v>301</v>
      </c>
      <c r="AC18" t="s">
        <v>302</v>
      </c>
      <c r="AD18">
        <v>511</v>
      </c>
      <c r="AE18" t="s">
        <v>303</v>
      </c>
      <c r="AF18">
        <v>501</v>
      </c>
      <c r="AG18" t="s">
        <v>304</v>
      </c>
      <c r="AH18">
        <v>500</v>
      </c>
      <c r="AI18" t="s">
        <v>305</v>
      </c>
      <c r="AJ18">
        <v>0</v>
      </c>
      <c r="AK18" t="s">
        <v>241</v>
      </c>
      <c r="AN18" t="s">
        <v>306</v>
      </c>
      <c r="AO18">
        <v>135494</v>
      </c>
      <c r="AP18">
        <v>161658.0001</v>
      </c>
      <c r="AQ18">
        <v>9</v>
      </c>
      <c r="AR18">
        <v>16</v>
      </c>
      <c r="AS18" t="s">
        <v>250</v>
      </c>
      <c r="AU18">
        <v>141561</v>
      </c>
      <c r="AV18">
        <v>157739</v>
      </c>
      <c r="AW18">
        <v>173918</v>
      </c>
      <c r="AX18">
        <v>202230</v>
      </c>
      <c r="AY18">
        <v>0.1</v>
      </c>
      <c r="AZ18">
        <v>811015013</v>
      </c>
      <c r="BA18" t="s">
        <v>307</v>
      </c>
      <c r="BC18" t="s">
        <v>300</v>
      </c>
      <c r="BD18">
        <v>0</v>
      </c>
      <c r="BE18">
        <v>0</v>
      </c>
      <c r="BF18">
        <v>5</v>
      </c>
      <c r="BG18">
        <v>0</v>
      </c>
      <c r="BH18">
        <v>1.5</v>
      </c>
      <c r="BI18">
        <v>0</v>
      </c>
      <c r="BJ18">
        <v>0</v>
      </c>
      <c r="BK18">
        <v>0</v>
      </c>
      <c r="BL18">
        <v>0</v>
      </c>
    </row>
    <row r="19" spans="1:64" hidden="1" x14ac:dyDescent="0.25">
      <c r="A19" t="s">
        <v>308</v>
      </c>
      <c r="B19" t="s">
        <v>309</v>
      </c>
      <c r="C19">
        <v>0</v>
      </c>
      <c r="E19">
        <v>0</v>
      </c>
      <c r="F19" t="s">
        <v>241</v>
      </c>
      <c r="G19">
        <v>0</v>
      </c>
      <c r="H19">
        <v>168</v>
      </c>
      <c r="I19">
        <v>1565256</v>
      </c>
      <c r="J19">
        <v>0</v>
      </c>
      <c r="K19">
        <v>0</v>
      </c>
      <c r="L19">
        <v>117</v>
      </c>
      <c r="M19">
        <v>1090089</v>
      </c>
      <c r="N19">
        <v>51</v>
      </c>
      <c r="O19">
        <v>475167</v>
      </c>
      <c r="P19">
        <v>9317</v>
      </c>
      <c r="Q19">
        <v>475167</v>
      </c>
      <c r="R19" t="s">
        <v>242</v>
      </c>
      <c r="S19" s="133">
        <v>41330</v>
      </c>
      <c r="T19" s="133">
        <v>41354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 t="s">
        <v>272</v>
      </c>
      <c r="AB19" t="s">
        <v>301</v>
      </c>
      <c r="AC19" t="s">
        <v>302</v>
      </c>
      <c r="AD19">
        <v>521</v>
      </c>
      <c r="AE19" t="s">
        <v>310</v>
      </c>
      <c r="AF19">
        <v>502</v>
      </c>
      <c r="AG19" t="s">
        <v>311</v>
      </c>
      <c r="AH19">
        <v>500</v>
      </c>
      <c r="AI19" t="s">
        <v>305</v>
      </c>
      <c r="AJ19">
        <v>0</v>
      </c>
      <c r="AK19" t="s">
        <v>241</v>
      </c>
      <c r="AN19" t="s">
        <v>312</v>
      </c>
      <c r="AO19">
        <v>9317</v>
      </c>
      <c r="AP19">
        <v>9317</v>
      </c>
      <c r="AQ19">
        <v>9</v>
      </c>
      <c r="AR19">
        <v>16</v>
      </c>
      <c r="AS19" t="s">
        <v>250</v>
      </c>
      <c r="AU19">
        <v>14369</v>
      </c>
      <c r="AV19">
        <v>15943</v>
      </c>
      <c r="AW19">
        <v>17518</v>
      </c>
      <c r="AX19">
        <v>19683</v>
      </c>
      <c r="AY19">
        <v>0.1</v>
      </c>
      <c r="AZ19">
        <v>832006328</v>
      </c>
      <c r="BA19" t="s">
        <v>313</v>
      </c>
      <c r="BC19" t="s">
        <v>314</v>
      </c>
      <c r="BD19">
        <v>85</v>
      </c>
      <c r="BE19">
        <v>300</v>
      </c>
      <c r="BF19">
        <v>55</v>
      </c>
      <c r="BG19">
        <v>0</v>
      </c>
      <c r="BH19">
        <v>3.5</v>
      </c>
      <c r="BI19">
        <v>0</v>
      </c>
      <c r="BJ19">
        <v>0</v>
      </c>
      <c r="BK19">
        <v>0</v>
      </c>
      <c r="BL19">
        <v>0</v>
      </c>
    </row>
    <row r="20" spans="1:64" hidden="1" x14ac:dyDescent="0.25">
      <c r="A20" t="s">
        <v>102</v>
      </c>
      <c r="B20" t="s">
        <v>315</v>
      </c>
      <c r="C20">
        <v>0</v>
      </c>
      <c r="E20">
        <v>0</v>
      </c>
      <c r="F20" t="s">
        <v>241</v>
      </c>
      <c r="G20">
        <v>0</v>
      </c>
      <c r="H20">
        <v>131</v>
      </c>
      <c r="I20">
        <v>9558044.1627999991</v>
      </c>
      <c r="J20">
        <v>6</v>
      </c>
      <c r="K20">
        <v>437773.01640000002</v>
      </c>
      <c r="L20">
        <v>36</v>
      </c>
      <c r="M20">
        <v>2626638.0984</v>
      </c>
      <c r="N20">
        <v>101</v>
      </c>
      <c r="O20">
        <v>7369179.0807999996</v>
      </c>
      <c r="P20">
        <v>72962.169399999999</v>
      </c>
      <c r="Q20">
        <v>7369179.1094000004</v>
      </c>
      <c r="R20" t="s">
        <v>242</v>
      </c>
      <c r="S20" s="133">
        <v>41194</v>
      </c>
      <c r="T20" s="133">
        <v>41354</v>
      </c>
      <c r="U20">
        <v>0</v>
      </c>
      <c r="V20">
        <v>0</v>
      </c>
      <c r="W20">
        <v>0</v>
      </c>
      <c r="X20">
        <v>0</v>
      </c>
      <c r="Y20">
        <v>0</v>
      </c>
      <c r="Z20">
        <v>7</v>
      </c>
      <c r="AA20" t="s">
        <v>275</v>
      </c>
      <c r="AB20" t="s">
        <v>244</v>
      </c>
      <c r="AC20" t="s">
        <v>245</v>
      </c>
      <c r="AD20">
        <v>232</v>
      </c>
      <c r="AE20" t="s">
        <v>316</v>
      </c>
      <c r="AF20">
        <v>203</v>
      </c>
      <c r="AG20" t="s">
        <v>317</v>
      </c>
      <c r="AH20">
        <v>200</v>
      </c>
      <c r="AI20" t="s">
        <v>248</v>
      </c>
      <c r="AJ20">
        <v>0</v>
      </c>
      <c r="AK20" t="s">
        <v>241</v>
      </c>
      <c r="AN20" t="s">
        <v>318</v>
      </c>
      <c r="AO20">
        <v>73033.600000000006</v>
      </c>
      <c r="AP20">
        <v>72962.169399999999</v>
      </c>
      <c r="AQ20">
        <v>105</v>
      </c>
      <c r="AR20">
        <v>0</v>
      </c>
      <c r="AS20" t="s">
        <v>250</v>
      </c>
      <c r="AU20">
        <v>100590</v>
      </c>
      <c r="AV20">
        <v>113164</v>
      </c>
      <c r="AW20">
        <v>125738</v>
      </c>
      <c r="AX20">
        <v>157172</v>
      </c>
      <c r="AY20">
        <v>0.1</v>
      </c>
      <c r="AZ20">
        <v>830501576</v>
      </c>
      <c r="BA20" t="s">
        <v>319</v>
      </c>
      <c r="BC20" t="s">
        <v>320</v>
      </c>
      <c r="BD20">
        <v>0</v>
      </c>
      <c r="BE20">
        <v>0</v>
      </c>
      <c r="BF20">
        <v>102</v>
      </c>
      <c r="BG20">
        <v>0</v>
      </c>
      <c r="BH20">
        <v>3</v>
      </c>
      <c r="BI20">
        <v>0</v>
      </c>
      <c r="BJ20">
        <v>0</v>
      </c>
      <c r="BK20">
        <v>0</v>
      </c>
      <c r="BL20">
        <v>0</v>
      </c>
    </row>
    <row r="21" spans="1:64" hidden="1" x14ac:dyDescent="0.25">
      <c r="A21">
        <v>203070201</v>
      </c>
      <c r="B21" t="s">
        <v>321</v>
      </c>
      <c r="C21">
        <v>0</v>
      </c>
      <c r="E21">
        <v>0</v>
      </c>
      <c r="F21" t="s">
        <v>241</v>
      </c>
      <c r="G21">
        <v>0</v>
      </c>
      <c r="H21">
        <v>128</v>
      </c>
      <c r="I21">
        <v>7460959.1679999996</v>
      </c>
      <c r="J21">
        <v>0</v>
      </c>
      <c r="K21">
        <v>0</v>
      </c>
      <c r="L21">
        <v>7</v>
      </c>
      <c r="M21">
        <v>408021.20449999999</v>
      </c>
      <c r="N21">
        <v>121</v>
      </c>
      <c r="O21">
        <v>7052937.9634999996</v>
      </c>
      <c r="P21">
        <v>58288.743499999997</v>
      </c>
      <c r="Q21">
        <v>7052937.9634999996</v>
      </c>
      <c r="R21" t="s">
        <v>242</v>
      </c>
      <c r="S21" s="133">
        <v>41318</v>
      </c>
      <c r="T21" s="133">
        <v>41354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 t="s">
        <v>269</v>
      </c>
      <c r="AB21" t="s">
        <v>244</v>
      </c>
      <c r="AC21" t="s">
        <v>245</v>
      </c>
      <c r="AD21">
        <v>270</v>
      </c>
      <c r="AE21" t="s">
        <v>322</v>
      </c>
      <c r="AF21">
        <v>206</v>
      </c>
      <c r="AG21" t="s">
        <v>323</v>
      </c>
      <c r="AH21">
        <v>200</v>
      </c>
      <c r="AI21" t="s">
        <v>248</v>
      </c>
      <c r="AJ21">
        <v>0</v>
      </c>
      <c r="AK21" t="s">
        <v>241</v>
      </c>
      <c r="AN21">
        <v>203070201</v>
      </c>
      <c r="AO21">
        <v>57842.143499999998</v>
      </c>
      <c r="AP21">
        <v>58288.743499999997</v>
      </c>
      <c r="AQ21">
        <v>105</v>
      </c>
      <c r="AR21">
        <v>0</v>
      </c>
      <c r="AS21" t="s">
        <v>250</v>
      </c>
      <c r="AU21">
        <v>107631</v>
      </c>
      <c r="AV21">
        <v>0</v>
      </c>
      <c r="AW21">
        <v>0</v>
      </c>
      <c r="AX21">
        <v>0</v>
      </c>
      <c r="AY21">
        <v>0</v>
      </c>
      <c r="AZ21">
        <v>860005223</v>
      </c>
      <c r="BA21" t="s">
        <v>267</v>
      </c>
      <c r="BC21" t="s">
        <v>321</v>
      </c>
      <c r="BD21">
        <v>0</v>
      </c>
      <c r="BE21">
        <v>0</v>
      </c>
      <c r="BF21">
        <v>121</v>
      </c>
      <c r="BG21">
        <v>0</v>
      </c>
      <c r="BH21">
        <v>3</v>
      </c>
      <c r="BI21">
        <v>0</v>
      </c>
      <c r="BJ21">
        <v>0</v>
      </c>
      <c r="BK21">
        <v>0</v>
      </c>
      <c r="BL21">
        <v>0</v>
      </c>
    </row>
    <row r="22" spans="1:64" hidden="1" x14ac:dyDescent="0.25">
      <c r="A22">
        <v>156005</v>
      </c>
      <c r="B22" t="s">
        <v>324</v>
      </c>
      <c r="C22">
        <v>0</v>
      </c>
      <c r="E22">
        <v>0</v>
      </c>
      <c r="F22" t="s">
        <v>241</v>
      </c>
      <c r="G22">
        <v>0</v>
      </c>
      <c r="H22">
        <v>5</v>
      </c>
      <c r="I22">
        <v>3572800.0002000001</v>
      </c>
      <c r="J22">
        <v>2</v>
      </c>
      <c r="K22">
        <v>1345600</v>
      </c>
      <c r="L22">
        <v>1</v>
      </c>
      <c r="M22">
        <v>714560</v>
      </c>
      <c r="N22">
        <v>6</v>
      </c>
      <c r="O22">
        <v>4203840.0001999997</v>
      </c>
      <c r="P22">
        <v>700640</v>
      </c>
      <c r="Q22">
        <v>4203840</v>
      </c>
      <c r="R22" t="s">
        <v>242</v>
      </c>
      <c r="S22" s="133">
        <v>41353</v>
      </c>
      <c r="T22" s="133">
        <v>41346</v>
      </c>
      <c r="U22">
        <v>0</v>
      </c>
      <c r="V22">
        <v>0</v>
      </c>
      <c r="W22">
        <v>0</v>
      </c>
      <c r="X22">
        <v>0</v>
      </c>
      <c r="Y22">
        <v>0</v>
      </c>
      <c r="Z22">
        <v>13</v>
      </c>
      <c r="AA22" t="s">
        <v>254</v>
      </c>
      <c r="AB22" t="s">
        <v>325</v>
      </c>
      <c r="AC22" t="s">
        <v>326</v>
      </c>
      <c r="AD22">
        <v>412</v>
      </c>
      <c r="AE22" t="s">
        <v>327</v>
      </c>
      <c r="AF22">
        <v>401</v>
      </c>
      <c r="AG22" t="s">
        <v>328</v>
      </c>
      <c r="AH22">
        <v>400</v>
      </c>
      <c r="AI22" t="s">
        <v>329</v>
      </c>
      <c r="AJ22">
        <v>0</v>
      </c>
      <c r="AK22" t="s">
        <v>241</v>
      </c>
      <c r="AN22" t="s">
        <v>330</v>
      </c>
      <c r="AO22">
        <v>672800</v>
      </c>
      <c r="AP22">
        <v>700640</v>
      </c>
      <c r="AQ22">
        <v>9</v>
      </c>
      <c r="AR22">
        <v>16</v>
      </c>
      <c r="AS22" t="s">
        <v>250</v>
      </c>
      <c r="AU22">
        <v>867756</v>
      </c>
      <c r="AV22">
        <v>966928</v>
      </c>
      <c r="AW22">
        <v>1066100</v>
      </c>
      <c r="AX22">
        <v>1239651</v>
      </c>
      <c r="AY22">
        <v>0.1</v>
      </c>
      <c r="AZ22">
        <v>890204118</v>
      </c>
      <c r="BA22" t="s">
        <v>331</v>
      </c>
      <c r="BC22" t="s">
        <v>332</v>
      </c>
      <c r="BD22">
        <v>0</v>
      </c>
      <c r="BE22">
        <v>0</v>
      </c>
      <c r="BF22">
        <v>6</v>
      </c>
      <c r="BG22">
        <v>0</v>
      </c>
      <c r="BH22">
        <v>48</v>
      </c>
      <c r="BI22">
        <v>0</v>
      </c>
      <c r="BJ22">
        <v>0</v>
      </c>
      <c r="BK22">
        <v>0</v>
      </c>
      <c r="BL22">
        <v>0</v>
      </c>
    </row>
    <row r="23" spans="1:64" hidden="1" x14ac:dyDescent="0.25">
      <c r="A23">
        <v>161359</v>
      </c>
      <c r="B23" t="s">
        <v>333</v>
      </c>
      <c r="C23">
        <v>0</v>
      </c>
      <c r="E23">
        <v>0</v>
      </c>
      <c r="F23" t="s">
        <v>241</v>
      </c>
      <c r="G23">
        <v>0</v>
      </c>
      <c r="H23">
        <v>35</v>
      </c>
      <c r="I23">
        <v>601475</v>
      </c>
      <c r="J23">
        <v>0</v>
      </c>
      <c r="K23">
        <v>0</v>
      </c>
      <c r="L23">
        <v>0</v>
      </c>
      <c r="M23">
        <v>0</v>
      </c>
      <c r="N23">
        <v>35</v>
      </c>
      <c r="O23">
        <v>601475</v>
      </c>
      <c r="P23">
        <v>17185</v>
      </c>
      <c r="Q23">
        <v>601475</v>
      </c>
      <c r="R23" t="s">
        <v>242</v>
      </c>
      <c r="S23" s="133">
        <v>40786</v>
      </c>
      <c r="T23" s="133">
        <v>41090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334</v>
      </c>
      <c r="AB23" t="s">
        <v>335</v>
      </c>
      <c r="AC23" t="s">
        <v>334</v>
      </c>
      <c r="AD23">
        <v>218</v>
      </c>
      <c r="AE23" t="s">
        <v>336</v>
      </c>
      <c r="AF23">
        <v>201</v>
      </c>
      <c r="AG23" t="s">
        <v>337</v>
      </c>
      <c r="AH23">
        <v>200</v>
      </c>
      <c r="AI23" t="s">
        <v>248</v>
      </c>
      <c r="AJ23">
        <v>0</v>
      </c>
      <c r="AK23" t="s">
        <v>241</v>
      </c>
      <c r="AN23">
        <v>0</v>
      </c>
      <c r="AO23">
        <v>17185</v>
      </c>
      <c r="AP23">
        <v>17185</v>
      </c>
      <c r="AQ23">
        <v>105</v>
      </c>
      <c r="AR23">
        <v>0</v>
      </c>
      <c r="AS23" t="s">
        <v>250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830136799</v>
      </c>
      <c r="BA23" t="s">
        <v>338</v>
      </c>
      <c r="BD23">
        <v>0</v>
      </c>
      <c r="BE23">
        <v>0</v>
      </c>
      <c r="BF23">
        <v>35</v>
      </c>
      <c r="BG23">
        <v>0</v>
      </c>
      <c r="BH23">
        <v>55</v>
      </c>
      <c r="BI23">
        <v>0</v>
      </c>
      <c r="BJ23">
        <v>0</v>
      </c>
      <c r="BK23">
        <v>0</v>
      </c>
      <c r="BL23">
        <v>0</v>
      </c>
    </row>
    <row r="24" spans="1:64" hidden="1" x14ac:dyDescent="0.25">
      <c r="A24">
        <v>203040205</v>
      </c>
      <c r="B24" t="s">
        <v>339</v>
      </c>
      <c r="C24">
        <v>0</v>
      </c>
      <c r="E24">
        <v>0</v>
      </c>
      <c r="F24" t="s">
        <v>241</v>
      </c>
      <c r="G24">
        <v>0</v>
      </c>
      <c r="H24">
        <v>0</v>
      </c>
      <c r="I24">
        <v>0</v>
      </c>
      <c r="J24">
        <v>8</v>
      </c>
      <c r="K24">
        <v>6018199.3320000004</v>
      </c>
      <c r="L24">
        <v>3</v>
      </c>
      <c r="M24">
        <v>2256824.7494999999</v>
      </c>
      <c r="N24">
        <v>5</v>
      </c>
      <c r="O24">
        <v>3761374.5825</v>
      </c>
      <c r="P24">
        <v>752274.91650000005</v>
      </c>
      <c r="Q24">
        <v>3761374.5825</v>
      </c>
      <c r="R24" t="s">
        <v>242</v>
      </c>
      <c r="S24" s="133">
        <v>41351</v>
      </c>
      <c r="T24" s="133">
        <v>41354</v>
      </c>
      <c r="U24">
        <v>0</v>
      </c>
      <c r="V24">
        <v>0</v>
      </c>
      <c r="W24">
        <v>0</v>
      </c>
      <c r="X24">
        <v>0</v>
      </c>
      <c r="Y24">
        <v>0</v>
      </c>
      <c r="Z24">
        <v>13</v>
      </c>
      <c r="AA24" t="s">
        <v>254</v>
      </c>
      <c r="AB24" t="s">
        <v>244</v>
      </c>
      <c r="AC24" t="s">
        <v>245</v>
      </c>
      <c r="AD24">
        <v>253</v>
      </c>
      <c r="AE24" t="s">
        <v>340</v>
      </c>
      <c r="AF24">
        <v>204</v>
      </c>
      <c r="AG24" t="s">
        <v>261</v>
      </c>
      <c r="AH24">
        <v>200</v>
      </c>
      <c r="AI24" t="s">
        <v>248</v>
      </c>
      <c r="AJ24">
        <v>0</v>
      </c>
      <c r="AK24" t="s">
        <v>241</v>
      </c>
      <c r="AN24">
        <v>203040205</v>
      </c>
      <c r="AO24">
        <v>752274.91650000005</v>
      </c>
      <c r="AP24">
        <v>752274.91650000005</v>
      </c>
      <c r="AQ24">
        <v>105</v>
      </c>
      <c r="AR24">
        <v>0</v>
      </c>
      <c r="AS24" t="s">
        <v>250</v>
      </c>
      <c r="AU24">
        <v>1183203</v>
      </c>
      <c r="AV24">
        <v>1331103</v>
      </c>
      <c r="AW24">
        <v>1386566</v>
      </c>
      <c r="AX24">
        <v>1848754</v>
      </c>
      <c r="AY24">
        <v>0</v>
      </c>
      <c r="AZ24">
        <v>860005223</v>
      </c>
      <c r="BA24" t="s">
        <v>267</v>
      </c>
      <c r="BC24" t="s">
        <v>339</v>
      </c>
      <c r="BD24">
        <v>0</v>
      </c>
      <c r="BE24">
        <v>0</v>
      </c>
      <c r="BF24">
        <v>5</v>
      </c>
      <c r="BG24">
        <v>0</v>
      </c>
      <c r="BH24">
        <v>55</v>
      </c>
      <c r="BI24">
        <v>0</v>
      </c>
      <c r="BJ24">
        <v>0</v>
      </c>
      <c r="BK24">
        <v>0</v>
      </c>
      <c r="BL24">
        <v>0</v>
      </c>
    </row>
    <row r="25" spans="1:64" hidden="1" x14ac:dyDescent="0.25">
      <c r="A25">
        <v>203040201</v>
      </c>
      <c r="B25" t="s">
        <v>341</v>
      </c>
      <c r="C25">
        <v>0</v>
      </c>
      <c r="E25">
        <v>0</v>
      </c>
      <c r="F25" t="s">
        <v>241</v>
      </c>
      <c r="G25">
        <v>0</v>
      </c>
      <c r="H25">
        <v>38</v>
      </c>
      <c r="I25">
        <v>2026357.6039</v>
      </c>
      <c r="J25">
        <v>534</v>
      </c>
      <c r="K25">
        <v>28485402.292599998</v>
      </c>
      <c r="L25">
        <v>316</v>
      </c>
      <c r="M25">
        <v>16834106.058600001</v>
      </c>
      <c r="N25">
        <v>256</v>
      </c>
      <c r="O25">
        <v>13677653.8379</v>
      </c>
      <c r="P25">
        <v>53014.242299999998</v>
      </c>
      <c r="Q25">
        <v>13571646.0288</v>
      </c>
      <c r="R25" t="s">
        <v>242</v>
      </c>
      <c r="S25" s="133">
        <v>41352</v>
      </c>
      <c r="T25" s="133">
        <v>41354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 t="s">
        <v>269</v>
      </c>
      <c r="AB25" t="s">
        <v>244</v>
      </c>
      <c r="AC25" t="s">
        <v>245</v>
      </c>
      <c r="AD25">
        <v>252</v>
      </c>
      <c r="AE25" t="s">
        <v>285</v>
      </c>
      <c r="AF25">
        <v>204</v>
      </c>
      <c r="AG25" t="s">
        <v>261</v>
      </c>
      <c r="AH25">
        <v>200</v>
      </c>
      <c r="AI25" t="s">
        <v>248</v>
      </c>
      <c r="AJ25">
        <v>0</v>
      </c>
      <c r="AK25" t="s">
        <v>241</v>
      </c>
      <c r="AN25">
        <v>203040201</v>
      </c>
      <c r="AO25">
        <v>50855.740899999997</v>
      </c>
      <c r="AP25">
        <v>53014.242299999998</v>
      </c>
      <c r="AQ25">
        <v>105</v>
      </c>
      <c r="AR25">
        <v>0</v>
      </c>
      <c r="AS25" t="s">
        <v>250</v>
      </c>
      <c r="AU25">
        <v>75109</v>
      </c>
      <c r="AV25">
        <v>84498</v>
      </c>
      <c r="AW25">
        <v>88019</v>
      </c>
      <c r="AX25">
        <v>117358</v>
      </c>
      <c r="AY25">
        <v>0</v>
      </c>
      <c r="AZ25">
        <v>860005223</v>
      </c>
      <c r="BA25" t="s">
        <v>267</v>
      </c>
      <c r="BC25" t="s">
        <v>341</v>
      </c>
      <c r="BD25">
        <v>0</v>
      </c>
      <c r="BE25">
        <v>0</v>
      </c>
      <c r="BF25">
        <v>257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</row>
    <row r="26" spans="1:64" hidden="1" x14ac:dyDescent="0.25">
      <c r="A26">
        <v>203040203</v>
      </c>
      <c r="B26" t="s">
        <v>342</v>
      </c>
      <c r="C26">
        <v>0</v>
      </c>
      <c r="E26">
        <v>0</v>
      </c>
      <c r="F26" t="s">
        <v>241</v>
      </c>
      <c r="G26">
        <v>0</v>
      </c>
      <c r="H26">
        <v>32</v>
      </c>
      <c r="I26">
        <v>1883264.6912</v>
      </c>
      <c r="J26">
        <v>275</v>
      </c>
      <c r="K26">
        <v>16208228.967499999</v>
      </c>
      <c r="L26">
        <v>289</v>
      </c>
      <c r="M26">
        <v>17032804.3013</v>
      </c>
      <c r="N26">
        <v>18</v>
      </c>
      <c r="O26">
        <v>1058689.3574000001</v>
      </c>
      <c r="P26">
        <v>58939.080399999999</v>
      </c>
      <c r="Q26">
        <v>1060903.4472000001</v>
      </c>
      <c r="R26" t="s">
        <v>242</v>
      </c>
      <c r="S26" s="133">
        <v>41345</v>
      </c>
      <c r="T26" s="133">
        <v>41354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 t="s">
        <v>272</v>
      </c>
      <c r="AB26" t="s">
        <v>244</v>
      </c>
      <c r="AC26" t="s">
        <v>245</v>
      </c>
      <c r="AD26">
        <v>259</v>
      </c>
      <c r="AE26" t="s">
        <v>287</v>
      </c>
      <c r="AF26">
        <v>204</v>
      </c>
      <c r="AG26" t="s">
        <v>261</v>
      </c>
      <c r="AH26">
        <v>200</v>
      </c>
      <c r="AI26" t="s">
        <v>248</v>
      </c>
      <c r="AJ26">
        <v>0</v>
      </c>
      <c r="AK26" t="s">
        <v>241</v>
      </c>
      <c r="AN26">
        <v>0</v>
      </c>
      <c r="AO26">
        <v>58939.081299999998</v>
      </c>
      <c r="AP26">
        <v>58939.080399999999</v>
      </c>
      <c r="AQ26">
        <v>105</v>
      </c>
      <c r="AR26">
        <v>0</v>
      </c>
      <c r="AS26" t="s">
        <v>250</v>
      </c>
      <c r="AU26">
        <v>80049</v>
      </c>
      <c r="AV26">
        <v>90055</v>
      </c>
      <c r="AW26">
        <v>93808</v>
      </c>
      <c r="AX26">
        <v>125077</v>
      </c>
      <c r="AY26">
        <v>0</v>
      </c>
      <c r="AZ26">
        <v>860005223</v>
      </c>
      <c r="BA26" t="s">
        <v>267</v>
      </c>
      <c r="BC26" t="s">
        <v>342</v>
      </c>
      <c r="BD26">
        <v>0</v>
      </c>
      <c r="BE26">
        <v>0</v>
      </c>
      <c r="BF26">
        <v>355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</row>
    <row r="27" spans="1:64" hidden="1" x14ac:dyDescent="0.25">
      <c r="A27">
        <v>161520</v>
      </c>
      <c r="B27" t="s">
        <v>343</v>
      </c>
      <c r="C27">
        <v>0</v>
      </c>
      <c r="E27">
        <v>0</v>
      </c>
      <c r="F27" t="s">
        <v>241</v>
      </c>
      <c r="G27">
        <v>0</v>
      </c>
      <c r="H27">
        <v>6</v>
      </c>
      <c r="I27">
        <v>2157600</v>
      </c>
      <c r="J27">
        <v>0</v>
      </c>
      <c r="K27">
        <v>0</v>
      </c>
      <c r="L27">
        <v>0</v>
      </c>
      <c r="M27">
        <v>0</v>
      </c>
      <c r="N27">
        <v>6</v>
      </c>
      <c r="O27">
        <v>2157600</v>
      </c>
      <c r="P27">
        <v>359600</v>
      </c>
      <c r="Q27">
        <v>2157600</v>
      </c>
      <c r="R27" t="s">
        <v>242</v>
      </c>
      <c r="S27" s="133">
        <v>40786</v>
      </c>
      <c r="T27" s="133">
        <v>41310</v>
      </c>
      <c r="U27">
        <v>0</v>
      </c>
      <c r="V27">
        <v>0</v>
      </c>
      <c r="W27">
        <v>0</v>
      </c>
      <c r="X27">
        <v>0</v>
      </c>
      <c r="Y27">
        <v>0</v>
      </c>
      <c r="Z27">
        <v>13</v>
      </c>
      <c r="AA27" t="s">
        <v>254</v>
      </c>
      <c r="AB27" t="s">
        <v>344</v>
      </c>
      <c r="AC27" t="s">
        <v>345</v>
      </c>
      <c r="AD27">
        <v>322</v>
      </c>
      <c r="AE27" t="s">
        <v>346</v>
      </c>
      <c r="AF27">
        <v>302</v>
      </c>
      <c r="AG27" t="s">
        <v>347</v>
      </c>
      <c r="AH27">
        <v>300</v>
      </c>
      <c r="AI27" t="s">
        <v>348</v>
      </c>
      <c r="AJ27">
        <v>0</v>
      </c>
      <c r="AK27" t="s">
        <v>241</v>
      </c>
      <c r="AN27">
        <v>0</v>
      </c>
      <c r="AO27">
        <v>359600</v>
      </c>
      <c r="AP27">
        <v>359600</v>
      </c>
      <c r="AQ27">
        <v>105</v>
      </c>
      <c r="AR27">
        <v>0</v>
      </c>
      <c r="AS27" t="s">
        <v>250</v>
      </c>
      <c r="AU27">
        <v>409600</v>
      </c>
      <c r="AV27">
        <v>460800</v>
      </c>
      <c r="AW27">
        <v>512000</v>
      </c>
      <c r="AX27">
        <v>640000</v>
      </c>
      <c r="AY27">
        <v>0</v>
      </c>
      <c r="AZ27">
        <v>830136799</v>
      </c>
      <c r="BA27" t="s">
        <v>338</v>
      </c>
      <c r="BD27">
        <v>0</v>
      </c>
      <c r="BE27">
        <v>0</v>
      </c>
      <c r="BF27">
        <v>6</v>
      </c>
      <c r="BG27">
        <v>0</v>
      </c>
      <c r="BH27">
        <v>15</v>
      </c>
      <c r="BI27">
        <v>0</v>
      </c>
      <c r="BJ27">
        <v>0</v>
      </c>
      <c r="BK27">
        <v>0</v>
      </c>
      <c r="BL27">
        <v>0</v>
      </c>
    </row>
    <row r="28" spans="1:64" hidden="1" x14ac:dyDescent="0.25">
      <c r="A28">
        <v>191315</v>
      </c>
      <c r="B28" t="s">
        <v>349</v>
      </c>
      <c r="C28">
        <v>0</v>
      </c>
      <c r="E28">
        <v>0</v>
      </c>
      <c r="F28" t="s">
        <v>241</v>
      </c>
      <c r="G28">
        <v>0</v>
      </c>
      <c r="H28">
        <v>3</v>
      </c>
      <c r="I28">
        <v>315522</v>
      </c>
      <c r="J28">
        <v>0</v>
      </c>
      <c r="K28">
        <v>0</v>
      </c>
      <c r="L28">
        <v>0</v>
      </c>
      <c r="M28">
        <v>0</v>
      </c>
      <c r="N28">
        <v>3</v>
      </c>
      <c r="O28">
        <v>315522</v>
      </c>
      <c r="P28">
        <v>105174</v>
      </c>
      <c r="Q28">
        <v>315522</v>
      </c>
      <c r="R28" t="s">
        <v>242</v>
      </c>
      <c r="S28" s="133">
        <v>40786</v>
      </c>
      <c r="U28">
        <v>0</v>
      </c>
      <c r="V28">
        <v>0</v>
      </c>
      <c r="W28">
        <v>0</v>
      </c>
      <c r="X28">
        <v>0</v>
      </c>
      <c r="Y28">
        <v>0</v>
      </c>
      <c r="Z28">
        <v>11</v>
      </c>
      <c r="AA28" t="s">
        <v>259</v>
      </c>
      <c r="AB28" t="s">
        <v>344</v>
      </c>
      <c r="AC28" t="s">
        <v>345</v>
      </c>
      <c r="AD28">
        <v>321</v>
      </c>
      <c r="AE28" t="s">
        <v>350</v>
      </c>
      <c r="AF28">
        <v>302</v>
      </c>
      <c r="AG28" t="s">
        <v>347</v>
      </c>
      <c r="AH28">
        <v>300</v>
      </c>
      <c r="AI28" t="s">
        <v>348</v>
      </c>
      <c r="AJ28">
        <v>0</v>
      </c>
      <c r="AK28" t="s">
        <v>241</v>
      </c>
      <c r="AN28">
        <v>0</v>
      </c>
      <c r="AO28">
        <v>105174</v>
      </c>
      <c r="AP28">
        <v>105174</v>
      </c>
      <c r="AQ28">
        <v>9</v>
      </c>
      <c r="AR28">
        <v>16</v>
      </c>
      <c r="AS28" t="s">
        <v>250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830136799</v>
      </c>
      <c r="BA28" t="s">
        <v>338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hidden="1" x14ac:dyDescent="0.25">
      <c r="A29">
        <v>191309</v>
      </c>
      <c r="B29" t="s">
        <v>351</v>
      </c>
      <c r="C29">
        <v>0</v>
      </c>
      <c r="E29">
        <v>0</v>
      </c>
      <c r="F29" t="s">
        <v>241</v>
      </c>
      <c r="G29">
        <v>0</v>
      </c>
      <c r="H29">
        <v>4</v>
      </c>
      <c r="I29">
        <v>468776</v>
      </c>
      <c r="J29">
        <v>0</v>
      </c>
      <c r="K29">
        <v>0</v>
      </c>
      <c r="L29">
        <v>0</v>
      </c>
      <c r="M29">
        <v>0</v>
      </c>
      <c r="N29">
        <v>4</v>
      </c>
      <c r="O29">
        <v>468776</v>
      </c>
      <c r="P29">
        <v>117194</v>
      </c>
      <c r="Q29">
        <v>468776</v>
      </c>
      <c r="R29" t="s">
        <v>242</v>
      </c>
      <c r="S29" s="133">
        <v>40786</v>
      </c>
      <c r="U29">
        <v>0</v>
      </c>
      <c r="V29">
        <v>0</v>
      </c>
      <c r="W29">
        <v>0</v>
      </c>
      <c r="X29">
        <v>0</v>
      </c>
      <c r="Y29">
        <v>0</v>
      </c>
      <c r="Z29">
        <v>11</v>
      </c>
      <c r="AA29" t="s">
        <v>259</v>
      </c>
      <c r="AB29" t="s">
        <v>344</v>
      </c>
      <c r="AC29" t="s">
        <v>345</v>
      </c>
      <c r="AD29">
        <v>321</v>
      </c>
      <c r="AE29" t="s">
        <v>350</v>
      </c>
      <c r="AF29">
        <v>302</v>
      </c>
      <c r="AG29" t="s">
        <v>347</v>
      </c>
      <c r="AH29">
        <v>300</v>
      </c>
      <c r="AI29" t="s">
        <v>348</v>
      </c>
      <c r="AJ29">
        <v>0</v>
      </c>
      <c r="AK29" t="s">
        <v>241</v>
      </c>
      <c r="AN29">
        <v>0</v>
      </c>
      <c r="AO29">
        <v>117194</v>
      </c>
      <c r="AP29">
        <v>117194</v>
      </c>
      <c r="AQ29">
        <v>9</v>
      </c>
      <c r="AR29">
        <v>16</v>
      </c>
      <c r="AS29" t="s">
        <v>250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830136799</v>
      </c>
      <c r="BA29" t="s">
        <v>338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hidden="1" x14ac:dyDescent="0.25">
      <c r="A30">
        <v>191311</v>
      </c>
      <c r="B30" t="s">
        <v>352</v>
      </c>
      <c r="C30">
        <v>0</v>
      </c>
      <c r="E30">
        <v>0</v>
      </c>
      <c r="F30" t="s">
        <v>241</v>
      </c>
      <c r="G30">
        <v>0</v>
      </c>
      <c r="H30">
        <v>4</v>
      </c>
      <c r="I30">
        <v>394040</v>
      </c>
      <c r="J30">
        <v>0</v>
      </c>
      <c r="K30">
        <v>0</v>
      </c>
      <c r="L30">
        <v>0</v>
      </c>
      <c r="M30">
        <v>0</v>
      </c>
      <c r="N30">
        <v>4</v>
      </c>
      <c r="O30">
        <v>394040</v>
      </c>
      <c r="P30">
        <v>98510</v>
      </c>
      <c r="Q30">
        <v>394040</v>
      </c>
      <c r="R30" t="s">
        <v>242</v>
      </c>
      <c r="S30" s="133">
        <v>40786</v>
      </c>
      <c r="U30">
        <v>0</v>
      </c>
      <c r="V30">
        <v>0</v>
      </c>
      <c r="W30">
        <v>0</v>
      </c>
      <c r="X30">
        <v>0</v>
      </c>
      <c r="Y30">
        <v>0</v>
      </c>
      <c r="Z30">
        <v>11</v>
      </c>
      <c r="AA30" t="s">
        <v>259</v>
      </c>
      <c r="AB30" t="s">
        <v>344</v>
      </c>
      <c r="AC30" t="s">
        <v>345</v>
      </c>
      <c r="AD30">
        <v>321</v>
      </c>
      <c r="AE30" t="s">
        <v>350</v>
      </c>
      <c r="AF30">
        <v>302</v>
      </c>
      <c r="AG30" t="s">
        <v>347</v>
      </c>
      <c r="AH30">
        <v>300</v>
      </c>
      <c r="AI30" t="s">
        <v>348</v>
      </c>
      <c r="AJ30">
        <v>0</v>
      </c>
      <c r="AK30" t="s">
        <v>241</v>
      </c>
      <c r="AN30">
        <v>0</v>
      </c>
      <c r="AO30">
        <v>98510</v>
      </c>
      <c r="AP30">
        <v>98510</v>
      </c>
      <c r="AQ30">
        <v>9</v>
      </c>
      <c r="AR30">
        <v>16</v>
      </c>
      <c r="AS30" t="s">
        <v>250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830136799</v>
      </c>
      <c r="BA30" t="s">
        <v>338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hidden="1" x14ac:dyDescent="0.25">
      <c r="A31">
        <v>191345</v>
      </c>
      <c r="B31" t="s">
        <v>359</v>
      </c>
      <c r="C31">
        <v>0</v>
      </c>
      <c r="E31">
        <v>0</v>
      </c>
      <c r="F31" t="s">
        <v>241</v>
      </c>
      <c r="G31">
        <v>0</v>
      </c>
      <c r="H31">
        <v>2</v>
      </c>
      <c r="I31">
        <v>2360597.6800000002</v>
      </c>
      <c r="J31">
        <v>0</v>
      </c>
      <c r="K31">
        <v>0</v>
      </c>
      <c r="L31">
        <v>0</v>
      </c>
      <c r="M31">
        <v>0</v>
      </c>
      <c r="N31">
        <v>2</v>
      </c>
      <c r="O31">
        <v>2360597.6800000002</v>
      </c>
      <c r="P31">
        <v>1180298.8400000001</v>
      </c>
      <c r="Q31">
        <v>2360597.6800000002</v>
      </c>
      <c r="R31" t="s">
        <v>242</v>
      </c>
      <c r="S31" s="133">
        <v>40998</v>
      </c>
      <c r="T31" s="133">
        <v>41305</v>
      </c>
      <c r="U31">
        <v>0</v>
      </c>
      <c r="V31">
        <v>0</v>
      </c>
      <c r="W31">
        <v>0</v>
      </c>
      <c r="X31">
        <v>0</v>
      </c>
      <c r="Y31">
        <v>0</v>
      </c>
      <c r="Z31">
        <v>13</v>
      </c>
      <c r="AA31" t="s">
        <v>254</v>
      </c>
      <c r="AB31" t="s">
        <v>244</v>
      </c>
      <c r="AC31" t="s">
        <v>245</v>
      </c>
      <c r="AD31">
        <v>333</v>
      </c>
      <c r="AE31" t="s">
        <v>360</v>
      </c>
      <c r="AF31">
        <v>303</v>
      </c>
      <c r="AG31" t="s">
        <v>355</v>
      </c>
      <c r="AH31">
        <v>300</v>
      </c>
      <c r="AI31" t="s">
        <v>348</v>
      </c>
      <c r="AJ31">
        <v>0</v>
      </c>
      <c r="AK31" t="s">
        <v>241</v>
      </c>
      <c r="AN31" t="s">
        <v>361</v>
      </c>
      <c r="AO31">
        <v>1180298.8400000001</v>
      </c>
      <c r="AP31">
        <v>1180298.8400000001</v>
      </c>
      <c r="AQ31">
        <v>9</v>
      </c>
      <c r="AR31">
        <v>16</v>
      </c>
      <c r="AS31" t="s">
        <v>250</v>
      </c>
      <c r="AU31">
        <v>1205120</v>
      </c>
      <c r="AV31">
        <v>1355760</v>
      </c>
      <c r="AW31">
        <v>1506400</v>
      </c>
      <c r="AX31">
        <v>1883000</v>
      </c>
      <c r="AY31">
        <v>0</v>
      </c>
      <c r="AZ31">
        <v>900019022</v>
      </c>
      <c r="BA31" t="s">
        <v>357</v>
      </c>
      <c r="BC31" t="s">
        <v>362</v>
      </c>
      <c r="BD31">
        <v>20</v>
      </c>
      <c r="BE31">
        <v>200</v>
      </c>
      <c r="BF31">
        <v>2</v>
      </c>
      <c r="BG31">
        <v>0</v>
      </c>
      <c r="BH31">
        <v>55</v>
      </c>
      <c r="BI31">
        <v>0</v>
      </c>
      <c r="BJ31">
        <v>0</v>
      </c>
      <c r="BK31">
        <v>0</v>
      </c>
      <c r="BL31">
        <v>0</v>
      </c>
    </row>
    <row r="32" spans="1:64" hidden="1" x14ac:dyDescent="0.25">
      <c r="A32">
        <v>191335</v>
      </c>
      <c r="B32" t="s">
        <v>363</v>
      </c>
      <c r="C32">
        <v>0</v>
      </c>
      <c r="E32">
        <v>0</v>
      </c>
      <c r="F32" t="s">
        <v>241</v>
      </c>
      <c r="G32">
        <v>0</v>
      </c>
      <c r="H32">
        <v>7</v>
      </c>
      <c r="I32">
        <v>7794429.2300000004</v>
      </c>
      <c r="J32">
        <v>0</v>
      </c>
      <c r="K32">
        <v>0</v>
      </c>
      <c r="L32">
        <v>1</v>
      </c>
      <c r="M32">
        <v>1113489.8899999999</v>
      </c>
      <c r="N32">
        <v>6</v>
      </c>
      <c r="O32">
        <v>6680939.3399999999</v>
      </c>
      <c r="P32">
        <v>1113489.8899999999</v>
      </c>
      <c r="Q32">
        <v>6680939.3399999999</v>
      </c>
      <c r="R32" t="s">
        <v>242</v>
      </c>
      <c r="S32" s="133">
        <v>40961</v>
      </c>
      <c r="T32" s="133">
        <v>41319</v>
      </c>
      <c r="U32">
        <v>0</v>
      </c>
      <c r="V32">
        <v>0</v>
      </c>
      <c r="W32">
        <v>0</v>
      </c>
      <c r="X32">
        <v>0</v>
      </c>
      <c r="Y32">
        <v>0</v>
      </c>
      <c r="Z32">
        <v>13</v>
      </c>
      <c r="AA32" t="s">
        <v>254</v>
      </c>
      <c r="AB32" t="s">
        <v>244</v>
      </c>
      <c r="AC32" t="s">
        <v>245</v>
      </c>
      <c r="AD32">
        <v>333</v>
      </c>
      <c r="AE32" t="s">
        <v>360</v>
      </c>
      <c r="AF32">
        <v>303</v>
      </c>
      <c r="AG32" t="s">
        <v>355</v>
      </c>
      <c r="AH32">
        <v>300</v>
      </c>
      <c r="AI32" t="s">
        <v>348</v>
      </c>
      <c r="AJ32">
        <v>0</v>
      </c>
      <c r="AK32" t="s">
        <v>241</v>
      </c>
      <c r="AN32" t="s">
        <v>364</v>
      </c>
      <c r="AO32">
        <v>1180298.83</v>
      </c>
      <c r="AP32">
        <v>1113489.8899999999</v>
      </c>
      <c r="AQ32">
        <v>9</v>
      </c>
      <c r="AR32">
        <v>16</v>
      </c>
      <c r="AS32" t="s">
        <v>250</v>
      </c>
      <c r="AU32">
        <v>1205120</v>
      </c>
      <c r="AV32">
        <v>1355760</v>
      </c>
      <c r="AW32">
        <v>1506400</v>
      </c>
      <c r="AX32">
        <v>1883000</v>
      </c>
      <c r="AY32">
        <v>0</v>
      </c>
      <c r="AZ32">
        <v>900019022</v>
      </c>
      <c r="BA32" t="s">
        <v>357</v>
      </c>
      <c r="BC32" t="s">
        <v>365</v>
      </c>
      <c r="BD32">
        <v>0</v>
      </c>
      <c r="BE32">
        <v>0</v>
      </c>
      <c r="BF32">
        <v>6</v>
      </c>
      <c r="BG32">
        <v>0</v>
      </c>
      <c r="BH32">
        <v>55</v>
      </c>
      <c r="BI32">
        <v>0</v>
      </c>
      <c r="BJ32">
        <v>0</v>
      </c>
      <c r="BK32">
        <v>0</v>
      </c>
      <c r="BL32">
        <v>0</v>
      </c>
    </row>
    <row r="33" spans="1:64" hidden="1" x14ac:dyDescent="0.25">
      <c r="A33">
        <v>203090304</v>
      </c>
      <c r="B33" t="s">
        <v>366</v>
      </c>
      <c r="C33">
        <v>0</v>
      </c>
      <c r="E33">
        <v>0</v>
      </c>
      <c r="F33" t="s">
        <v>241</v>
      </c>
      <c r="G33">
        <v>0</v>
      </c>
      <c r="H33">
        <v>5</v>
      </c>
      <c r="I33">
        <v>63713</v>
      </c>
      <c r="J33">
        <v>0</v>
      </c>
      <c r="K33">
        <v>0</v>
      </c>
      <c r="L33">
        <v>2</v>
      </c>
      <c r="M33">
        <v>25485.200000000001</v>
      </c>
      <c r="N33">
        <v>3</v>
      </c>
      <c r="O33">
        <v>38227.800000000003</v>
      </c>
      <c r="P33">
        <v>12742.6</v>
      </c>
      <c r="Q33">
        <v>38227.800000000003</v>
      </c>
      <c r="R33" t="s">
        <v>242</v>
      </c>
      <c r="S33" s="133">
        <v>41324</v>
      </c>
      <c r="T33" s="133">
        <v>41354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 t="s">
        <v>259</v>
      </c>
      <c r="AB33" t="s">
        <v>244</v>
      </c>
      <c r="AC33" t="s">
        <v>245</v>
      </c>
      <c r="AD33">
        <v>351</v>
      </c>
      <c r="AE33" t="s">
        <v>265</v>
      </c>
      <c r="AF33">
        <v>305</v>
      </c>
      <c r="AG33" t="s">
        <v>367</v>
      </c>
      <c r="AH33">
        <v>300</v>
      </c>
      <c r="AI33" t="s">
        <v>348</v>
      </c>
      <c r="AJ33">
        <v>0</v>
      </c>
      <c r="AK33" t="s">
        <v>241</v>
      </c>
      <c r="AN33">
        <v>203090304</v>
      </c>
      <c r="AO33">
        <v>12742.6</v>
      </c>
      <c r="AP33">
        <v>12742.6</v>
      </c>
      <c r="AQ33">
        <v>105</v>
      </c>
      <c r="AR33">
        <v>0</v>
      </c>
      <c r="AS33" t="s">
        <v>250</v>
      </c>
      <c r="AU33">
        <v>114966</v>
      </c>
      <c r="AV33">
        <v>129336</v>
      </c>
      <c r="AW33">
        <v>134726</v>
      </c>
      <c r="AX33">
        <v>179634</v>
      </c>
      <c r="AY33">
        <v>0</v>
      </c>
      <c r="AZ33">
        <v>860005223</v>
      </c>
      <c r="BA33" t="s">
        <v>267</v>
      </c>
      <c r="BC33" t="s">
        <v>366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0</v>
      </c>
      <c r="BJ33">
        <v>0</v>
      </c>
      <c r="BK33">
        <v>0</v>
      </c>
      <c r="BL33">
        <v>0</v>
      </c>
    </row>
    <row r="34" spans="1:64" hidden="1" x14ac:dyDescent="0.25">
      <c r="A34">
        <v>191325</v>
      </c>
      <c r="B34" t="s">
        <v>368</v>
      </c>
      <c r="C34">
        <v>0</v>
      </c>
      <c r="E34">
        <v>0</v>
      </c>
      <c r="F34" t="s">
        <v>241</v>
      </c>
      <c r="G34">
        <v>0</v>
      </c>
      <c r="H34">
        <v>2</v>
      </c>
      <c r="I34">
        <v>2868935.2</v>
      </c>
      <c r="J34">
        <v>0</v>
      </c>
      <c r="K34">
        <v>0</v>
      </c>
      <c r="L34">
        <v>0</v>
      </c>
      <c r="M34">
        <v>0</v>
      </c>
      <c r="N34">
        <v>2</v>
      </c>
      <c r="O34">
        <v>2868935.2</v>
      </c>
      <c r="P34">
        <v>1434467.6</v>
      </c>
      <c r="Q34">
        <v>2868935.2</v>
      </c>
      <c r="R34" t="s">
        <v>242</v>
      </c>
      <c r="S34" s="133">
        <v>40786</v>
      </c>
      <c r="U34">
        <v>0</v>
      </c>
      <c r="V34">
        <v>0</v>
      </c>
      <c r="W34">
        <v>0</v>
      </c>
      <c r="X34">
        <v>0</v>
      </c>
      <c r="Y34">
        <v>0</v>
      </c>
      <c r="Z34">
        <v>13</v>
      </c>
      <c r="AA34" t="s">
        <v>254</v>
      </c>
      <c r="AB34" t="s">
        <v>244</v>
      </c>
      <c r="AC34" t="s">
        <v>245</v>
      </c>
      <c r="AD34">
        <v>333</v>
      </c>
      <c r="AE34" t="s">
        <v>360</v>
      </c>
      <c r="AF34">
        <v>303</v>
      </c>
      <c r="AG34" t="s">
        <v>355</v>
      </c>
      <c r="AH34">
        <v>300</v>
      </c>
      <c r="AI34" t="s">
        <v>348</v>
      </c>
      <c r="AJ34">
        <v>0</v>
      </c>
      <c r="AK34" t="s">
        <v>241</v>
      </c>
      <c r="AN34" t="s">
        <v>369</v>
      </c>
      <c r="AO34">
        <v>1434467.6</v>
      </c>
      <c r="AP34">
        <v>1434467.6</v>
      </c>
      <c r="AQ34">
        <v>9</v>
      </c>
      <c r="AR34">
        <v>16</v>
      </c>
      <c r="AS34" t="s">
        <v>250</v>
      </c>
      <c r="AU34">
        <v>1489399</v>
      </c>
      <c r="AV34">
        <v>1675574</v>
      </c>
      <c r="AW34">
        <v>1861749</v>
      </c>
      <c r="AX34">
        <v>2327186</v>
      </c>
      <c r="AY34">
        <v>0</v>
      </c>
      <c r="AZ34">
        <v>900019022</v>
      </c>
      <c r="BA34" t="s">
        <v>357</v>
      </c>
      <c r="BC34" t="s">
        <v>370</v>
      </c>
      <c r="BD34">
        <v>0</v>
      </c>
      <c r="BE34">
        <v>0</v>
      </c>
      <c r="BF34">
        <v>0</v>
      </c>
      <c r="BG34">
        <v>0</v>
      </c>
      <c r="BH34">
        <v>55</v>
      </c>
      <c r="BI34">
        <v>0</v>
      </c>
      <c r="BJ34">
        <v>0</v>
      </c>
      <c r="BK34">
        <v>0</v>
      </c>
      <c r="BL34">
        <v>0</v>
      </c>
    </row>
    <row r="35" spans="1:64" hidden="1" x14ac:dyDescent="0.25">
      <c r="A35">
        <v>161171</v>
      </c>
      <c r="B35" t="s">
        <v>371</v>
      </c>
      <c r="C35">
        <v>0</v>
      </c>
      <c r="E35">
        <v>0</v>
      </c>
      <c r="F35" t="s">
        <v>241</v>
      </c>
      <c r="G35">
        <v>0</v>
      </c>
      <c r="H35">
        <v>1</v>
      </c>
      <c r="I35">
        <v>1055600</v>
      </c>
      <c r="J35">
        <v>0</v>
      </c>
      <c r="K35">
        <v>0</v>
      </c>
      <c r="L35">
        <v>0</v>
      </c>
      <c r="M35">
        <v>0</v>
      </c>
      <c r="N35">
        <v>1</v>
      </c>
      <c r="O35">
        <v>1055600</v>
      </c>
      <c r="P35">
        <v>1055600</v>
      </c>
      <c r="Q35">
        <v>1055600</v>
      </c>
      <c r="R35" t="s">
        <v>242</v>
      </c>
      <c r="S35" s="133">
        <v>41311</v>
      </c>
      <c r="T35" s="133">
        <v>41311</v>
      </c>
      <c r="U35">
        <v>0</v>
      </c>
      <c r="V35">
        <v>0</v>
      </c>
      <c r="W35">
        <v>0</v>
      </c>
      <c r="X35">
        <v>0</v>
      </c>
      <c r="Y35">
        <v>0</v>
      </c>
      <c r="Z35">
        <v>13</v>
      </c>
      <c r="AA35" t="s">
        <v>254</v>
      </c>
      <c r="AB35" t="s">
        <v>335</v>
      </c>
      <c r="AC35" t="s">
        <v>334</v>
      </c>
      <c r="AD35">
        <v>333</v>
      </c>
      <c r="AE35" t="s">
        <v>360</v>
      </c>
      <c r="AF35">
        <v>303</v>
      </c>
      <c r="AG35" t="s">
        <v>355</v>
      </c>
      <c r="AH35">
        <v>300</v>
      </c>
      <c r="AI35" t="s">
        <v>348</v>
      </c>
      <c r="AJ35">
        <v>0</v>
      </c>
      <c r="AK35" t="s">
        <v>241</v>
      </c>
      <c r="AN35" t="s">
        <v>372</v>
      </c>
      <c r="AO35">
        <v>1055600</v>
      </c>
      <c r="AP35">
        <v>1055600</v>
      </c>
      <c r="AQ35">
        <v>105</v>
      </c>
      <c r="AR35">
        <v>0</v>
      </c>
      <c r="AS35" t="s">
        <v>250</v>
      </c>
      <c r="AU35">
        <v>1117907</v>
      </c>
      <c r="AV35">
        <v>1257646</v>
      </c>
      <c r="AW35">
        <v>1397384</v>
      </c>
      <c r="AX35">
        <v>1746730</v>
      </c>
      <c r="AY35">
        <v>0</v>
      </c>
      <c r="AZ35">
        <v>830136799</v>
      </c>
      <c r="BA35" t="s">
        <v>338</v>
      </c>
      <c r="BC35" t="s">
        <v>373</v>
      </c>
      <c r="BD35">
        <v>0</v>
      </c>
      <c r="BE35">
        <v>0</v>
      </c>
      <c r="BF35">
        <v>1</v>
      </c>
      <c r="BG35">
        <v>0</v>
      </c>
      <c r="BH35">
        <v>55</v>
      </c>
      <c r="BI35">
        <v>0</v>
      </c>
      <c r="BJ35">
        <v>0</v>
      </c>
      <c r="BK35">
        <v>0</v>
      </c>
      <c r="BL35">
        <v>0</v>
      </c>
    </row>
    <row r="36" spans="1:64" hidden="1" x14ac:dyDescent="0.25">
      <c r="A36">
        <v>191312</v>
      </c>
      <c r="B36" t="s">
        <v>374</v>
      </c>
      <c r="C36">
        <v>0</v>
      </c>
      <c r="E36">
        <v>0</v>
      </c>
      <c r="F36" t="s">
        <v>241</v>
      </c>
      <c r="G36">
        <v>0</v>
      </c>
      <c r="H36">
        <v>11</v>
      </c>
      <c r="I36">
        <v>4279242</v>
      </c>
      <c r="J36">
        <v>0</v>
      </c>
      <c r="K36">
        <v>0</v>
      </c>
      <c r="L36">
        <v>0</v>
      </c>
      <c r="M36">
        <v>0</v>
      </c>
      <c r="N36">
        <v>11</v>
      </c>
      <c r="O36">
        <v>4279242</v>
      </c>
      <c r="P36">
        <v>389022</v>
      </c>
      <c r="Q36">
        <v>4279242</v>
      </c>
      <c r="R36" t="s">
        <v>242</v>
      </c>
      <c r="S36" s="133">
        <v>40786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 t="s">
        <v>259</v>
      </c>
      <c r="AB36" t="s">
        <v>344</v>
      </c>
      <c r="AC36" t="s">
        <v>345</v>
      </c>
      <c r="AD36">
        <v>321</v>
      </c>
      <c r="AE36" t="s">
        <v>350</v>
      </c>
      <c r="AF36">
        <v>302</v>
      </c>
      <c r="AG36" t="s">
        <v>347</v>
      </c>
      <c r="AH36">
        <v>300</v>
      </c>
      <c r="AI36" t="s">
        <v>348</v>
      </c>
      <c r="AJ36">
        <v>0</v>
      </c>
      <c r="AK36" t="s">
        <v>241</v>
      </c>
      <c r="AN36">
        <v>0</v>
      </c>
      <c r="AO36">
        <v>389022</v>
      </c>
      <c r="AP36">
        <v>389022</v>
      </c>
      <c r="AQ36">
        <v>9</v>
      </c>
      <c r="AR36">
        <v>16</v>
      </c>
      <c r="AS36" t="s">
        <v>250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830136799</v>
      </c>
      <c r="BA36" t="s">
        <v>338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hidden="1" x14ac:dyDescent="0.25">
      <c r="A37">
        <v>203080301</v>
      </c>
      <c r="B37" t="s">
        <v>375</v>
      </c>
      <c r="C37">
        <v>0</v>
      </c>
      <c r="E37">
        <v>0</v>
      </c>
      <c r="F37" t="s">
        <v>241</v>
      </c>
      <c r="G37">
        <v>0</v>
      </c>
      <c r="H37">
        <v>116</v>
      </c>
      <c r="I37">
        <v>6071661.1075999998</v>
      </c>
      <c r="J37">
        <v>0</v>
      </c>
      <c r="K37">
        <v>0</v>
      </c>
      <c r="L37">
        <v>63</v>
      </c>
      <c r="M37">
        <v>3268493.0090999999</v>
      </c>
      <c r="N37">
        <v>53</v>
      </c>
      <c r="O37">
        <v>2803168.0984999998</v>
      </c>
      <c r="P37">
        <v>51224.710899999998</v>
      </c>
      <c r="Q37">
        <v>2714909.6776999999</v>
      </c>
      <c r="R37" t="s">
        <v>242</v>
      </c>
      <c r="S37" s="133">
        <v>41351</v>
      </c>
      <c r="T37" s="133">
        <v>41354</v>
      </c>
      <c r="U37">
        <v>0</v>
      </c>
      <c r="V37">
        <v>0</v>
      </c>
      <c r="W37">
        <v>0</v>
      </c>
      <c r="X37">
        <v>0</v>
      </c>
      <c r="Y37">
        <v>0</v>
      </c>
      <c r="Z37">
        <v>11</v>
      </c>
      <c r="AA37" t="s">
        <v>259</v>
      </c>
      <c r="AB37" t="s">
        <v>244</v>
      </c>
      <c r="AC37" t="s">
        <v>245</v>
      </c>
      <c r="AD37">
        <v>258</v>
      </c>
      <c r="AE37" t="s">
        <v>376</v>
      </c>
      <c r="AF37">
        <v>301</v>
      </c>
      <c r="AG37" t="s">
        <v>377</v>
      </c>
      <c r="AH37">
        <v>300</v>
      </c>
      <c r="AI37" t="s">
        <v>348</v>
      </c>
      <c r="AJ37">
        <v>0</v>
      </c>
      <c r="AK37" t="s">
        <v>241</v>
      </c>
      <c r="AN37">
        <v>203080301</v>
      </c>
      <c r="AO37">
        <v>49172.1895</v>
      </c>
      <c r="AP37">
        <v>51224.710899999998</v>
      </c>
      <c r="AQ37">
        <v>105</v>
      </c>
      <c r="AR37">
        <v>0</v>
      </c>
      <c r="AS37" t="s">
        <v>250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860005223</v>
      </c>
      <c r="BA37" t="s">
        <v>267</v>
      </c>
      <c r="BC37" t="s">
        <v>375</v>
      </c>
      <c r="BD37">
        <v>0</v>
      </c>
      <c r="BE37">
        <v>0</v>
      </c>
      <c r="BF37">
        <v>218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</row>
    <row r="38" spans="1:64" hidden="1" x14ac:dyDescent="0.25">
      <c r="A38">
        <v>191365</v>
      </c>
      <c r="B38" t="s">
        <v>378</v>
      </c>
      <c r="C38">
        <v>0</v>
      </c>
      <c r="E38">
        <v>0</v>
      </c>
      <c r="F38" t="s">
        <v>241</v>
      </c>
      <c r="G38">
        <v>0</v>
      </c>
      <c r="H38">
        <v>10</v>
      </c>
      <c r="I38">
        <v>9635853.1999999993</v>
      </c>
      <c r="J38">
        <v>0</v>
      </c>
      <c r="K38">
        <v>0</v>
      </c>
      <c r="L38">
        <v>0</v>
      </c>
      <c r="M38">
        <v>0</v>
      </c>
      <c r="N38">
        <v>10</v>
      </c>
      <c r="O38">
        <v>9635853.1999999993</v>
      </c>
      <c r="P38">
        <v>963585.32</v>
      </c>
      <c r="Q38">
        <v>9635853.1999999993</v>
      </c>
      <c r="R38" t="s">
        <v>242</v>
      </c>
      <c r="S38" s="133">
        <v>40871</v>
      </c>
      <c r="T38" s="133">
        <v>40877</v>
      </c>
      <c r="U38">
        <v>0</v>
      </c>
      <c r="V38">
        <v>0</v>
      </c>
      <c r="W38">
        <v>0</v>
      </c>
      <c r="X38">
        <v>0</v>
      </c>
      <c r="Y38">
        <v>0</v>
      </c>
      <c r="Z38">
        <v>13</v>
      </c>
      <c r="AA38" t="s">
        <v>254</v>
      </c>
      <c r="AB38" t="s">
        <v>244</v>
      </c>
      <c r="AC38" t="s">
        <v>245</v>
      </c>
      <c r="AD38">
        <v>323</v>
      </c>
      <c r="AE38" t="s">
        <v>379</v>
      </c>
      <c r="AF38">
        <v>302</v>
      </c>
      <c r="AG38" t="s">
        <v>347</v>
      </c>
      <c r="AH38">
        <v>300</v>
      </c>
      <c r="AI38" t="s">
        <v>348</v>
      </c>
      <c r="AJ38">
        <v>0</v>
      </c>
      <c r="AK38" t="s">
        <v>241</v>
      </c>
      <c r="AN38" t="s">
        <v>380</v>
      </c>
      <c r="AO38">
        <v>963585.32</v>
      </c>
      <c r="AP38">
        <v>963585.32</v>
      </c>
      <c r="AQ38">
        <v>9</v>
      </c>
      <c r="AR38">
        <v>16</v>
      </c>
      <c r="AS38" t="s">
        <v>250</v>
      </c>
      <c r="AU38">
        <v>832000</v>
      </c>
      <c r="AV38">
        <v>936000</v>
      </c>
      <c r="AW38">
        <v>1040000</v>
      </c>
      <c r="AX38">
        <v>1300000</v>
      </c>
      <c r="AY38">
        <v>0</v>
      </c>
      <c r="AZ38">
        <v>900019022</v>
      </c>
      <c r="BA38" t="s">
        <v>357</v>
      </c>
      <c r="BC38" t="s">
        <v>381</v>
      </c>
      <c r="BD38">
        <v>0</v>
      </c>
      <c r="BE38">
        <v>0</v>
      </c>
      <c r="BF38">
        <v>10</v>
      </c>
      <c r="BG38">
        <v>0</v>
      </c>
      <c r="BH38">
        <v>55</v>
      </c>
      <c r="BI38">
        <v>0</v>
      </c>
      <c r="BJ38">
        <v>0</v>
      </c>
      <c r="BK38">
        <v>0</v>
      </c>
      <c r="BL38">
        <v>0</v>
      </c>
    </row>
    <row r="39" spans="1:64" hidden="1" x14ac:dyDescent="0.25">
      <c r="A39">
        <v>161335</v>
      </c>
      <c r="B39" t="s">
        <v>1600</v>
      </c>
      <c r="C39">
        <v>0</v>
      </c>
      <c r="E39">
        <v>0</v>
      </c>
      <c r="F39" t="s">
        <v>241</v>
      </c>
      <c r="G39">
        <v>0</v>
      </c>
      <c r="H39">
        <v>0</v>
      </c>
      <c r="I39">
        <v>0</v>
      </c>
      <c r="J39">
        <v>24</v>
      </c>
      <c r="K39">
        <v>66714216</v>
      </c>
      <c r="L39">
        <v>0</v>
      </c>
      <c r="M39">
        <v>0</v>
      </c>
      <c r="N39">
        <v>24</v>
      </c>
      <c r="O39">
        <v>66714216</v>
      </c>
      <c r="P39">
        <v>2779759</v>
      </c>
      <c r="Q39">
        <v>66714216</v>
      </c>
      <c r="R39" t="s">
        <v>242</v>
      </c>
      <c r="S39" s="133">
        <v>40786</v>
      </c>
      <c r="T39" s="133">
        <v>41316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 t="s">
        <v>254</v>
      </c>
      <c r="AB39" t="s">
        <v>244</v>
      </c>
      <c r="AC39" t="s">
        <v>245</v>
      </c>
      <c r="AD39">
        <v>323</v>
      </c>
      <c r="AE39" t="s">
        <v>379</v>
      </c>
      <c r="AF39">
        <v>302</v>
      </c>
      <c r="AG39" t="s">
        <v>347</v>
      </c>
      <c r="AH39">
        <v>300</v>
      </c>
      <c r="AI39" t="s">
        <v>348</v>
      </c>
      <c r="AJ39">
        <v>0</v>
      </c>
      <c r="AK39" t="s">
        <v>241</v>
      </c>
      <c r="AN39" t="s">
        <v>1601</v>
      </c>
      <c r="AO39">
        <v>2779759</v>
      </c>
      <c r="AP39">
        <v>2779759</v>
      </c>
      <c r="AQ39">
        <v>105</v>
      </c>
      <c r="AR39">
        <v>0</v>
      </c>
      <c r="AS39" t="s">
        <v>250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900019022</v>
      </c>
      <c r="BA39" t="s">
        <v>357</v>
      </c>
      <c r="BC39" t="s">
        <v>1602</v>
      </c>
      <c r="BD39">
        <v>0</v>
      </c>
      <c r="BE39">
        <v>0</v>
      </c>
      <c r="BF39">
        <v>24</v>
      </c>
      <c r="BG39">
        <v>0</v>
      </c>
      <c r="BH39">
        <v>55</v>
      </c>
      <c r="BI39">
        <v>0</v>
      </c>
      <c r="BJ39">
        <v>0</v>
      </c>
      <c r="BK39">
        <v>0</v>
      </c>
      <c r="BL39">
        <v>0</v>
      </c>
    </row>
    <row r="40" spans="1:64" hidden="1" x14ac:dyDescent="0.25">
      <c r="A40">
        <v>161312</v>
      </c>
      <c r="B40" t="s">
        <v>382</v>
      </c>
      <c r="C40">
        <v>0</v>
      </c>
      <c r="E40">
        <v>0</v>
      </c>
      <c r="F40" t="s">
        <v>241</v>
      </c>
      <c r="G40">
        <v>0</v>
      </c>
      <c r="H40">
        <v>3</v>
      </c>
      <c r="I40">
        <v>3419233.7867000001</v>
      </c>
      <c r="J40">
        <v>0</v>
      </c>
      <c r="K40">
        <v>0</v>
      </c>
      <c r="L40">
        <v>0</v>
      </c>
      <c r="M40">
        <v>0</v>
      </c>
      <c r="N40">
        <v>3</v>
      </c>
      <c r="O40">
        <v>3419233.7867000001</v>
      </c>
      <c r="P40">
        <v>1125317.5467000001</v>
      </c>
      <c r="Q40">
        <v>3375952.6401</v>
      </c>
      <c r="R40" t="s">
        <v>242</v>
      </c>
      <c r="S40" s="133">
        <v>41075</v>
      </c>
      <c r="T40" s="133">
        <v>40813</v>
      </c>
      <c r="U40">
        <v>0</v>
      </c>
      <c r="V40">
        <v>0</v>
      </c>
      <c r="W40">
        <v>0</v>
      </c>
      <c r="X40">
        <v>0</v>
      </c>
      <c r="Y40">
        <v>0</v>
      </c>
      <c r="Z40">
        <v>13</v>
      </c>
      <c r="AA40" t="s">
        <v>254</v>
      </c>
      <c r="AB40" t="s">
        <v>344</v>
      </c>
      <c r="AC40" t="s">
        <v>345</v>
      </c>
      <c r="AD40">
        <v>333</v>
      </c>
      <c r="AE40" t="s">
        <v>360</v>
      </c>
      <c r="AF40">
        <v>303</v>
      </c>
      <c r="AG40" t="s">
        <v>355</v>
      </c>
      <c r="AH40">
        <v>300</v>
      </c>
      <c r="AI40" t="s">
        <v>348</v>
      </c>
      <c r="AJ40">
        <v>0</v>
      </c>
      <c r="AK40" t="s">
        <v>241</v>
      </c>
      <c r="AN40" t="s">
        <v>383</v>
      </c>
      <c r="AO40">
        <v>1082036.3999999999</v>
      </c>
      <c r="AP40">
        <v>1125317.5467000001</v>
      </c>
      <c r="AQ40">
        <v>105</v>
      </c>
      <c r="AR40">
        <v>0</v>
      </c>
      <c r="AS40" t="s">
        <v>250</v>
      </c>
      <c r="AU40">
        <v>1215334</v>
      </c>
      <c r="AV40">
        <v>1367251</v>
      </c>
      <c r="AW40">
        <v>1519168</v>
      </c>
      <c r="AX40">
        <v>1898960</v>
      </c>
      <c r="AY40">
        <v>0</v>
      </c>
      <c r="AZ40">
        <v>900035396</v>
      </c>
      <c r="BA40" t="s">
        <v>384</v>
      </c>
      <c r="BC40" t="s">
        <v>385</v>
      </c>
      <c r="BD40">
        <v>0</v>
      </c>
      <c r="BE40">
        <v>0</v>
      </c>
      <c r="BF40">
        <v>3</v>
      </c>
      <c r="BG40">
        <v>0</v>
      </c>
      <c r="BH40">
        <v>55</v>
      </c>
      <c r="BI40">
        <v>0</v>
      </c>
      <c r="BJ40">
        <v>0</v>
      </c>
      <c r="BK40">
        <v>0</v>
      </c>
      <c r="BL40">
        <v>0</v>
      </c>
    </row>
    <row r="41" spans="1:64" hidden="1" x14ac:dyDescent="0.25">
      <c r="A41">
        <v>191354</v>
      </c>
      <c r="B41" t="s">
        <v>386</v>
      </c>
      <c r="C41">
        <v>0</v>
      </c>
      <c r="E41">
        <v>0</v>
      </c>
      <c r="F41" t="s">
        <v>241</v>
      </c>
      <c r="G41">
        <v>0</v>
      </c>
      <c r="H41">
        <v>19</v>
      </c>
      <c r="I41">
        <v>2147577.6</v>
      </c>
      <c r="J41">
        <v>0</v>
      </c>
      <c r="K41">
        <v>0</v>
      </c>
      <c r="L41">
        <v>0</v>
      </c>
      <c r="M41">
        <v>0</v>
      </c>
      <c r="N41">
        <v>19</v>
      </c>
      <c r="O41">
        <v>2147577.6</v>
      </c>
      <c r="P41">
        <v>113030.39999999999</v>
      </c>
      <c r="Q41">
        <v>2147577.6</v>
      </c>
      <c r="R41" t="s">
        <v>242</v>
      </c>
      <c r="S41" s="133">
        <v>40786</v>
      </c>
      <c r="T41" s="133">
        <v>41323</v>
      </c>
      <c r="U41">
        <v>0</v>
      </c>
      <c r="V41">
        <v>0</v>
      </c>
      <c r="W41">
        <v>0</v>
      </c>
      <c r="X41">
        <v>0</v>
      </c>
      <c r="Y41">
        <v>0</v>
      </c>
      <c r="Z41">
        <v>11</v>
      </c>
      <c r="AA41" t="s">
        <v>259</v>
      </c>
      <c r="AB41" t="s">
        <v>344</v>
      </c>
      <c r="AC41" t="s">
        <v>345</v>
      </c>
      <c r="AD41">
        <v>321</v>
      </c>
      <c r="AE41" t="s">
        <v>350</v>
      </c>
      <c r="AF41">
        <v>302</v>
      </c>
      <c r="AG41" t="s">
        <v>347</v>
      </c>
      <c r="AH41">
        <v>300</v>
      </c>
      <c r="AI41" t="s">
        <v>348</v>
      </c>
      <c r="AJ41">
        <v>0</v>
      </c>
      <c r="AK41" t="s">
        <v>241</v>
      </c>
      <c r="AN41">
        <v>0</v>
      </c>
      <c r="AO41">
        <v>113030.39999999999</v>
      </c>
      <c r="AP41">
        <v>113030.39999999999</v>
      </c>
      <c r="AQ41">
        <v>105</v>
      </c>
      <c r="AR41">
        <v>0</v>
      </c>
      <c r="AS41" t="s">
        <v>250</v>
      </c>
      <c r="AU41">
        <v>112627</v>
      </c>
      <c r="AV41">
        <v>126706</v>
      </c>
      <c r="AW41">
        <v>140784</v>
      </c>
      <c r="AX41">
        <v>175980</v>
      </c>
      <c r="AY41">
        <v>0</v>
      </c>
      <c r="AZ41">
        <v>830136799</v>
      </c>
      <c r="BA41" t="s">
        <v>338</v>
      </c>
      <c r="BD41">
        <v>0</v>
      </c>
      <c r="BE41">
        <v>0</v>
      </c>
      <c r="BF41">
        <v>19</v>
      </c>
      <c r="BG41">
        <v>0</v>
      </c>
      <c r="BH41">
        <v>5</v>
      </c>
      <c r="BI41">
        <v>0</v>
      </c>
      <c r="BJ41">
        <v>0</v>
      </c>
      <c r="BK41">
        <v>0</v>
      </c>
      <c r="BL41">
        <v>0</v>
      </c>
    </row>
    <row r="42" spans="1:64" hidden="1" x14ac:dyDescent="0.25">
      <c r="A42">
        <v>191314</v>
      </c>
      <c r="B42" t="s">
        <v>387</v>
      </c>
      <c r="C42">
        <v>0</v>
      </c>
      <c r="E42">
        <v>0</v>
      </c>
      <c r="F42" t="s">
        <v>241</v>
      </c>
      <c r="G42">
        <v>0</v>
      </c>
      <c r="H42">
        <v>19</v>
      </c>
      <c r="I42">
        <v>11484474</v>
      </c>
      <c r="J42">
        <v>0</v>
      </c>
      <c r="K42">
        <v>0</v>
      </c>
      <c r="L42">
        <v>0</v>
      </c>
      <c r="M42">
        <v>0</v>
      </c>
      <c r="N42">
        <v>19</v>
      </c>
      <c r="O42">
        <v>11484474</v>
      </c>
      <c r="P42">
        <v>604446</v>
      </c>
      <c r="Q42">
        <v>11484474</v>
      </c>
      <c r="R42" t="s">
        <v>242</v>
      </c>
      <c r="S42" s="133">
        <v>40786</v>
      </c>
      <c r="U42">
        <v>0</v>
      </c>
      <c r="V42">
        <v>0</v>
      </c>
      <c r="W42">
        <v>0</v>
      </c>
      <c r="X42">
        <v>0</v>
      </c>
      <c r="Y42">
        <v>0</v>
      </c>
      <c r="Z42">
        <v>11</v>
      </c>
      <c r="AA42" t="s">
        <v>259</v>
      </c>
      <c r="AB42" t="s">
        <v>344</v>
      </c>
      <c r="AC42" t="s">
        <v>345</v>
      </c>
      <c r="AD42">
        <v>321</v>
      </c>
      <c r="AE42" t="s">
        <v>350</v>
      </c>
      <c r="AF42">
        <v>302</v>
      </c>
      <c r="AG42" t="s">
        <v>347</v>
      </c>
      <c r="AH42">
        <v>300</v>
      </c>
      <c r="AI42" t="s">
        <v>348</v>
      </c>
      <c r="AJ42">
        <v>0</v>
      </c>
      <c r="AK42" t="s">
        <v>241</v>
      </c>
      <c r="AN42">
        <v>0</v>
      </c>
      <c r="AO42">
        <v>604446</v>
      </c>
      <c r="AP42">
        <v>604446</v>
      </c>
      <c r="AQ42">
        <v>9</v>
      </c>
      <c r="AR42">
        <v>16</v>
      </c>
      <c r="AS42" t="s">
        <v>250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830136799</v>
      </c>
      <c r="BA42" t="s">
        <v>338</v>
      </c>
      <c r="BD42">
        <v>0</v>
      </c>
      <c r="BE42">
        <v>0</v>
      </c>
      <c r="BF42">
        <v>19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hidden="1" x14ac:dyDescent="0.25">
      <c r="A43">
        <v>191313</v>
      </c>
      <c r="B43" t="s">
        <v>388</v>
      </c>
      <c r="C43">
        <v>0</v>
      </c>
      <c r="E43">
        <v>0</v>
      </c>
      <c r="F43" t="s">
        <v>241</v>
      </c>
      <c r="G43">
        <v>0</v>
      </c>
      <c r="H43">
        <v>2</v>
      </c>
      <c r="I43">
        <v>206708</v>
      </c>
      <c r="J43">
        <v>0</v>
      </c>
      <c r="K43">
        <v>0</v>
      </c>
      <c r="L43">
        <v>0</v>
      </c>
      <c r="M43">
        <v>0</v>
      </c>
      <c r="N43">
        <v>2</v>
      </c>
      <c r="O43">
        <v>206708</v>
      </c>
      <c r="P43">
        <v>103354</v>
      </c>
      <c r="Q43">
        <v>206708</v>
      </c>
      <c r="R43" t="s">
        <v>242</v>
      </c>
      <c r="S43" s="133">
        <v>40786</v>
      </c>
      <c r="U43">
        <v>0</v>
      </c>
      <c r="V43">
        <v>0</v>
      </c>
      <c r="W43">
        <v>0</v>
      </c>
      <c r="X43">
        <v>0</v>
      </c>
      <c r="Y43">
        <v>0</v>
      </c>
      <c r="Z43">
        <v>11</v>
      </c>
      <c r="AA43" t="s">
        <v>259</v>
      </c>
      <c r="AB43" t="s">
        <v>344</v>
      </c>
      <c r="AC43" t="s">
        <v>345</v>
      </c>
      <c r="AD43">
        <v>321</v>
      </c>
      <c r="AE43" t="s">
        <v>350</v>
      </c>
      <c r="AF43">
        <v>302</v>
      </c>
      <c r="AG43" t="s">
        <v>347</v>
      </c>
      <c r="AH43">
        <v>300</v>
      </c>
      <c r="AI43" t="s">
        <v>348</v>
      </c>
      <c r="AJ43">
        <v>0</v>
      </c>
      <c r="AK43" t="s">
        <v>241</v>
      </c>
      <c r="AN43">
        <v>0</v>
      </c>
      <c r="AO43">
        <v>103354</v>
      </c>
      <c r="AP43">
        <v>103354</v>
      </c>
      <c r="AQ43">
        <v>9</v>
      </c>
      <c r="AR43">
        <v>16</v>
      </c>
      <c r="AS43" t="s">
        <v>250</v>
      </c>
      <c r="AU43">
        <v>192000</v>
      </c>
      <c r="AV43">
        <v>216000</v>
      </c>
      <c r="AW43">
        <v>240000</v>
      </c>
      <c r="AX43">
        <v>300000</v>
      </c>
      <c r="AY43">
        <v>0</v>
      </c>
      <c r="AZ43">
        <v>830136799</v>
      </c>
      <c r="BA43" t="s">
        <v>338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hidden="1" x14ac:dyDescent="0.25">
      <c r="A44" t="s">
        <v>389</v>
      </c>
      <c r="B44" t="s">
        <v>390</v>
      </c>
      <c r="C44">
        <v>0</v>
      </c>
      <c r="E44">
        <v>0</v>
      </c>
      <c r="F44" t="s">
        <v>241</v>
      </c>
      <c r="G44">
        <v>0</v>
      </c>
      <c r="H44">
        <v>10</v>
      </c>
      <c r="I44">
        <v>7439600</v>
      </c>
      <c r="J44">
        <v>0</v>
      </c>
      <c r="K44">
        <v>0</v>
      </c>
      <c r="L44">
        <v>0</v>
      </c>
      <c r="M44">
        <v>0</v>
      </c>
      <c r="N44">
        <v>10</v>
      </c>
      <c r="O44">
        <v>7439600</v>
      </c>
      <c r="P44">
        <v>743960</v>
      </c>
      <c r="Q44">
        <v>7439600</v>
      </c>
      <c r="R44" t="s">
        <v>242</v>
      </c>
      <c r="S44" s="133">
        <v>40786</v>
      </c>
      <c r="T44" s="133">
        <v>41246</v>
      </c>
      <c r="U44">
        <v>0</v>
      </c>
      <c r="V44">
        <v>0</v>
      </c>
      <c r="W44">
        <v>0</v>
      </c>
      <c r="X44">
        <v>0</v>
      </c>
      <c r="Y44">
        <v>0</v>
      </c>
      <c r="Z44">
        <v>13</v>
      </c>
      <c r="AA44" t="s">
        <v>254</v>
      </c>
      <c r="AB44" t="s">
        <v>344</v>
      </c>
      <c r="AC44" t="s">
        <v>345</v>
      </c>
      <c r="AD44">
        <v>323</v>
      </c>
      <c r="AE44" t="s">
        <v>379</v>
      </c>
      <c r="AF44">
        <v>302</v>
      </c>
      <c r="AG44" t="s">
        <v>347</v>
      </c>
      <c r="AH44">
        <v>300</v>
      </c>
      <c r="AI44" t="s">
        <v>348</v>
      </c>
      <c r="AJ44">
        <v>0</v>
      </c>
      <c r="AK44" t="s">
        <v>241</v>
      </c>
      <c r="AN44">
        <v>0</v>
      </c>
      <c r="AO44">
        <v>743960</v>
      </c>
      <c r="AP44">
        <v>743960</v>
      </c>
      <c r="AQ44">
        <v>105</v>
      </c>
      <c r="AR44">
        <v>0</v>
      </c>
      <c r="AS44" t="s">
        <v>250</v>
      </c>
      <c r="AU44">
        <v>1235648</v>
      </c>
      <c r="AV44">
        <v>1390104</v>
      </c>
      <c r="AW44">
        <v>1544560</v>
      </c>
      <c r="AX44">
        <v>1930700</v>
      </c>
      <c r="AY44">
        <v>0</v>
      </c>
      <c r="AZ44">
        <v>830136799</v>
      </c>
      <c r="BA44" t="s">
        <v>338</v>
      </c>
      <c r="BD44">
        <v>0</v>
      </c>
      <c r="BE44">
        <v>0</v>
      </c>
      <c r="BF44">
        <v>10</v>
      </c>
      <c r="BG44">
        <v>0</v>
      </c>
      <c r="BH44">
        <v>55</v>
      </c>
      <c r="BI44">
        <v>0</v>
      </c>
      <c r="BJ44">
        <v>0</v>
      </c>
      <c r="BK44">
        <v>0</v>
      </c>
      <c r="BL44">
        <v>0</v>
      </c>
    </row>
    <row r="45" spans="1:64" hidden="1" x14ac:dyDescent="0.25">
      <c r="A45" t="s">
        <v>391</v>
      </c>
      <c r="B45" t="s">
        <v>392</v>
      </c>
      <c r="C45">
        <v>0</v>
      </c>
      <c r="E45">
        <v>0</v>
      </c>
      <c r="F45" t="s">
        <v>241</v>
      </c>
      <c r="G45">
        <v>0</v>
      </c>
      <c r="H45">
        <v>4</v>
      </c>
      <c r="I45">
        <v>4107444</v>
      </c>
      <c r="J45">
        <v>0</v>
      </c>
      <c r="K45">
        <v>0</v>
      </c>
      <c r="L45">
        <v>0</v>
      </c>
      <c r="M45">
        <v>0</v>
      </c>
      <c r="N45">
        <v>4</v>
      </c>
      <c r="O45">
        <v>4107444</v>
      </c>
      <c r="P45">
        <v>1026861</v>
      </c>
      <c r="Q45">
        <v>4107444</v>
      </c>
      <c r="R45" t="s">
        <v>242</v>
      </c>
      <c r="S45" s="133">
        <v>41289</v>
      </c>
      <c r="T45" s="133">
        <v>41289</v>
      </c>
      <c r="U45">
        <v>0</v>
      </c>
      <c r="V45">
        <v>0</v>
      </c>
      <c r="W45">
        <v>0</v>
      </c>
      <c r="X45">
        <v>0</v>
      </c>
      <c r="Y45">
        <v>0</v>
      </c>
      <c r="Z45">
        <v>13</v>
      </c>
      <c r="AA45" t="s">
        <v>254</v>
      </c>
      <c r="AB45" t="s">
        <v>244</v>
      </c>
      <c r="AC45" t="s">
        <v>245</v>
      </c>
      <c r="AD45">
        <v>311</v>
      </c>
      <c r="AE45" t="s">
        <v>393</v>
      </c>
      <c r="AF45">
        <v>301</v>
      </c>
      <c r="AG45" t="s">
        <v>377</v>
      </c>
      <c r="AH45">
        <v>300</v>
      </c>
      <c r="AI45" t="s">
        <v>348</v>
      </c>
      <c r="AJ45">
        <v>0</v>
      </c>
      <c r="AK45" t="s">
        <v>241</v>
      </c>
      <c r="AN45" t="s">
        <v>394</v>
      </c>
      <c r="AO45">
        <v>1026861</v>
      </c>
      <c r="AP45">
        <v>1026861</v>
      </c>
      <c r="AQ45">
        <v>105</v>
      </c>
      <c r="AR45">
        <v>0</v>
      </c>
      <c r="AS45" t="s">
        <v>250</v>
      </c>
      <c r="AU45">
        <v>1049348</v>
      </c>
      <c r="AV45">
        <v>0</v>
      </c>
      <c r="AW45">
        <v>0</v>
      </c>
      <c r="AX45">
        <v>0</v>
      </c>
      <c r="AY45">
        <v>0</v>
      </c>
      <c r="AZ45">
        <v>830133486</v>
      </c>
      <c r="BA45" t="s">
        <v>282</v>
      </c>
      <c r="BC45" t="s">
        <v>395</v>
      </c>
      <c r="BD45">
        <v>0</v>
      </c>
      <c r="BE45">
        <v>0</v>
      </c>
      <c r="BF45">
        <v>4</v>
      </c>
      <c r="BG45">
        <v>0</v>
      </c>
      <c r="BH45">
        <v>55</v>
      </c>
      <c r="BI45">
        <v>0</v>
      </c>
      <c r="BJ45">
        <v>0</v>
      </c>
      <c r="BK45">
        <v>0</v>
      </c>
      <c r="BL45">
        <v>0</v>
      </c>
    </row>
    <row r="46" spans="1:64" hidden="1" x14ac:dyDescent="0.25">
      <c r="A46">
        <v>191304</v>
      </c>
      <c r="B46" t="s">
        <v>396</v>
      </c>
      <c r="C46">
        <v>0</v>
      </c>
      <c r="E46">
        <v>0</v>
      </c>
      <c r="F46" t="s">
        <v>241</v>
      </c>
      <c r="G46">
        <v>0</v>
      </c>
      <c r="H46">
        <v>4</v>
      </c>
      <c r="I46">
        <v>2858240</v>
      </c>
      <c r="J46">
        <v>0</v>
      </c>
      <c r="K46">
        <v>0</v>
      </c>
      <c r="L46">
        <v>2</v>
      </c>
      <c r="M46">
        <v>1429120</v>
      </c>
      <c r="N46">
        <v>2</v>
      </c>
      <c r="O46">
        <v>1429120</v>
      </c>
      <c r="P46">
        <v>714560</v>
      </c>
      <c r="Q46">
        <v>1429120</v>
      </c>
      <c r="R46" t="s">
        <v>242</v>
      </c>
      <c r="S46" s="133">
        <v>41193</v>
      </c>
      <c r="T46" s="133">
        <v>41354</v>
      </c>
      <c r="U46">
        <v>0</v>
      </c>
      <c r="V46">
        <v>0</v>
      </c>
      <c r="W46">
        <v>0</v>
      </c>
      <c r="X46">
        <v>0</v>
      </c>
      <c r="Y46">
        <v>0</v>
      </c>
      <c r="Z46">
        <v>13</v>
      </c>
      <c r="AA46" t="s">
        <v>254</v>
      </c>
      <c r="AB46" t="s">
        <v>325</v>
      </c>
      <c r="AC46" t="s">
        <v>326</v>
      </c>
      <c r="AD46">
        <v>412</v>
      </c>
      <c r="AE46" t="s">
        <v>327</v>
      </c>
      <c r="AF46">
        <v>401</v>
      </c>
      <c r="AG46" t="s">
        <v>328</v>
      </c>
      <c r="AH46">
        <v>400</v>
      </c>
      <c r="AI46" t="s">
        <v>329</v>
      </c>
      <c r="AJ46">
        <v>0</v>
      </c>
      <c r="AK46" t="s">
        <v>241</v>
      </c>
      <c r="AN46" t="s">
        <v>397</v>
      </c>
      <c r="AO46">
        <v>714560</v>
      </c>
      <c r="AP46">
        <v>714560</v>
      </c>
      <c r="AQ46">
        <v>9</v>
      </c>
      <c r="AR46">
        <v>16</v>
      </c>
      <c r="AS46" t="s">
        <v>250</v>
      </c>
      <c r="AU46">
        <v>867756</v>
      </c>
      <c r="AV46">
        <v>966928</v>
      </c>
      <c r="AW46">
        <v>1066100</v>
      </c>
      <c r="AX46">
        <v>1239651</v>
      </c>
      <c r="AY46">
        <v>0</v>
      </c>
      <c r="AZ46">
        <v>890204118</v>
      </c>
      <c r="BA46" t="s">
        <v>331</v>
      </c>
      <c r="BC46" t="s">
        <v>398</v>
      </c>
      <c r="BD46">
        <v>0</v>
      </c>
      <c r="BE46">
        <v>0</v>
      </c>
      <c r="BF46">
        <v>2</v>
      </c>
      <c r="BG46">
        <v>0</v>
      </c>
      <c r="BH46">
        <v>48</v>
      </c>
      <c r="BI46">
        <v>0</v>
      </c>
      <c r="BJ46">
        <v>0</v>
      </c>
      <c r="BK46">
        <v>0</v>
      </c>
      <c r="BL46">
        <v>0</v>
      </c>
    </row>
    <row r="47" spans="1:64" hidden="1" x14ac:dyDescent="0.25">
      <c r="A47">
        <v>203080904</v>
      </c>
      <c r="B47" t="s">
        <v>399</v>
      </c>
      <c r="C47">
        <v>0</v>
      </c>
      <c r="E47">
        <v>0</v>
      </c>
      <c r="F47" t="s">
        <v>241</v>
      </c>
      <c r="G47">
        <v>0</v>
      </c>
      <c r="H47">
        <v>116</v>
      </c>
      <c r="I47">
        <v>10575850.616</v>
      </c>
      <c r="J47">
        <v>0</v>
      </c>
      <c r="K47">
        <v>0</v>
      </c>
      <c r="L47">
        <v>5</v>
      </c>
      <c r="M47">
        <v>455855.63</v>
      </c>
      <c r="N47">
        <v>111</v>
      </c>
      <c r="O47">
        <v>10119994.986</v>
      </c>
      <c r="P47">
        <v>91171.126000000004</v>
      </c>
      <c r="Q47">
        <v>10119994.986</v>
      </c>
      <c r="R47" t="s">
        <v>242</v>
      </c>
      <c r="S47" s="133">
        <v>41327</v>
      </c>
      <c r="T47" s="133">
        <v>41354</v>
      </c>
      <c r="U47">
        <v>0</v>
      </c>
      <c r="V47">
        <v>0</v>
      </c>
      <c r="W47">
        <v>0</v>
      </c>
      <c r="X47">
        <v>0</v>
      </c>
      <c r="Y47">
        <v>0</v>
      </c>
      <c r="Z47">
        <v>11</v>
      </c>
      <c r="AA47" t="s">
        <v>259</v>
      </c>
      <c r="AB47" t="s">
        <v>244</v>
      </c>
      <c r="AC47" t="s">
        <v>245</v>
      </c>
      <c r="AD47">
        <v>258</v>
      </c>
      <c r="AE47" t="s">
        <v>376</v>
      </c>
      <c r="AF47">
        <v>301</v>
      </c>
      <c r="AG47" t="s">
        <v>377</v>
      </c>
      <c r="AH47">
        <v>300</v>
      </c>
      <c r="AI47" t="s">
        <v>348</v>
      </c>
      <c r="AJ47">
        <v>0</v>
      </c>
      <c r="AK47" t="s">
        <v>241</v>
      </c>
      <c r="AN47">
        <v>203080904</v>
      </c>
      <c r="AO47">
        <v>91171.126000000004</v>
      </c>
      <c r="AP47">
        <v>91171.126000000004</v>
      </c>
      <c r="AQ47">
        <v>105</v>
      </c>
      <c r="AR47">
        <v>0</v>
      </c>
      <c r="AS47" t="s">
        <v>250</v>
      </c>
      <c r="AU47">
        <v>138006</v>
      </c>
      <c r="AV47">
        <v>155256</v>
      </c>
      <c r="AW47">
        <v>161726</v>
      </c>
      <c r="AX47">
        <v>215634</v>
      </c>
      <c r="AY47">
        <v>0</v>
      </c>
      <c r="AZ47">
        <v>860005223</v>
      </c>
      <c r="BA47" t="s">
        <v>267</v>
      </c>
      <c r="BC47" t="s">
        <v>399</v>
      </c>
      <c r="BD47">
        <v>0</v>
      </c>
      <c r="BE47">
        <v>0</v>
      </c>
      <c r="BF47">
        <v>111</v>
      </c>
      <c r="BG47">
        <v>0</v>
      </c>
      <c r="BH47">
        <v>5</v>
      </c>
      <c r="BI47">
        <v>0</v>
      </c>
      <c r="BJ47">
        <v>0</v>
      </c>
      <c r="BK47">
        <v>0</v>
      </c>
      <c r="BL47">
        <v>0</v>
      </c>
    </row>
    <row r="48" spans="1:64" hidden="1" x14ac:dyDescent="0.25">
      <c r="A48">
        <v>203080905</v>
      </c>
      <c r="B48" t="s">
        <v>400</v>
      </c>
      <c r="C48">
        <v>0</v>
      </c>
      <c r="E48">
        <v>0</v>
      </c>
      <c r="F48" t="s">
        <v>241</v>
      </c>
      <c r="G48">
        <v>0</v>
      </c>
      <c r="H48">
        <v>0</v>
      </c>
      <c r="I48">
        <v>0</v>
      </c>
      <c r="J48">
        <v>4</v>
      </c>
      <c r="K48">
        <v>3775237.5440000002</v>
      </c>
      <c r="L48">
        <v>0</v>
      </c>
      <c r="M48">
        <v>0</v>
      </c>
      <c r="N48">
        <v>4</v>
      </c>
      <c r="O48">
        <v>3775237.5440000002</v>
      </c>
      <c r="P48">
        <v>943809.38600000006</v>
      </c>
      <c r="Q48">
        <v>3775237.5440000002</v>
      </c>
      <c r="R48" t="s">
        <v>242</v>
      </c>
      <c r="S48" s="133">
        <v>41327</v>
      </c>
      <c r="U48">
        <v>0</v>
      </c>
      <c r="V48">
        <v>0</v>
      </c>
      <c r="W48">
        <v>0</v>
      </c>
      <c r="X48">
        <v>0</v>
      </c>
      <c r="Y48">
        <v>0</v>
      </c>
      <c r="Z48">
        <v>13</v>
      </c>
      <c r="AA48" t="s">
        <v>254</v>
      </c>
      <c r="AB48" t="s">
        <v>244</v>
      </c>
      <c r="AC48" t="s">
        <v>245</v>
      </c>
      <c r="AD48">
        <v>315</v>
      </c>
      <c r="AE48" t="s">
        <v>401</v>
      </c>
      <c r="AF48">
        <v>301</v>
      </c>
      <c r="AG48" t="s">
        <v>377</v>
      </c>
      <c r="AH48">
        <v>300</v>
      </c>
      <c r="AI48" t="s">
        <v>348</v>
      </c>
      <c r="AJ48">
        <v>0</v>
      </c>
      <c r="AK48" t="s">
        <v>241</v>
      </c>
      <c r="AN48">
        <v>203080905</v>
      </c>
      <c r="AO48">
        <v>943809.38600000006</v>
      </c>
      <c r="AP48">
        <v>943809.38600000006</v>
      </c>
      <c r="AQ48">
        <v>105</v>
      </c>
      <c r="AR48">
        <v>0</v>
      </c>
      <c r="AS48" t="s">
        <v>250</v>
      </c>
      <c r="AU48">
        <v>1439168</v>
      </c>
      <c r="AV48">
        <v>1619064</v>
      </c>
      <c r="AW48">
        <v>1686525</v>
      </c>
      <c r="AX48">
        <v>2248700</v>
      </c>
      <c r="AY48">
        <v>0</v>
      </c>
      <c r="AZ48">
        <v>860005223</v>
      </c>
      <c r="BA48" t="s">
        <v>267</v>
      </c>
      <c r="BC48" t="s">
        <v>400</v>
      </c>
      <c r="BD48">
        <v>0</v>
      </c>
      <c r="BE48">
        <v>0</v>
      </c>
      <c r="BF48">
        <v>10</v>
      </c>
      <c r="BG48">
        <v>0</v>
      </c>
      <c r="BH48">
        <v>55</v>
      </c>
      <c r="BI48">
        <v>0</v>
      </c>
      <c r="BJ48">
        <v>0</v>
      </c>
      <c r="BK48">
        <v>0</v>
      </c>
      <c r="BL48">
        <v>0</v>
      </c>
    </row>
    <row r="49" spans="1:64" hidden="1" x14ac:dyDescent="0.25">
      <c r="A49" t="s">
        <v>28</v>
      </c>
      <c r="B49" t="s">
        <v>402</v>
      </c>
      <c r="C49">
        <v>0</v>
      </c>
      <c r="E49">
        <v>0</v>
      </c>
      <c r="F49" t="s">
        <v>241</v>
      </c>
      <c r="G49">
        <v>0</v>
      </c>
      <c r="H49">
        <v>39</v>
      </c>
      <c r="I49">
        <v>3881151.2074000002</v>
      </c>
      <c r="J49">
        <v>0</v>
      </c>
      <c r="K49">
        <v>0</v>
      </c>
      <c r="L49">
        <v>4</v>
      </c>
      <c r="M49">
        <v>397190.77639999997</v>
      </c>
      <c r="N49">
        <v>35</v>
      </c>
      <c r="O49">
        <v>3483960.4309999999</v>
      </c>
      <c r="P49">
        <v>99297.694099999993</v>
      </c>
      <c r="Q49">
        <v>3475419.2935000001</v>
      </c>
      <c r="R49" t="s">
        <v>242</v>
      </c>
      <c r="S49" s="133">
        <v>41257</v>
      </c>
      <c r="T49" s="133">
        <v>41354</v>
      </c>
      <c r="U49">
        <v>0</v>
      </c>
      <c r="V49">
        <v>0</v>
      </c>
      <c r="W49">
        <v>0</v>
      </c>
      <c r="X49">
        <v>0</v>
      </c>
      <c r="Y49">
        <v>0</v>
      </c>
      <c r="Z49">
        <v>11</v>
      </c>
      <c r="AA49" t="s">
        <v>259</v>
      </c>
      <c r="AB49" t="s">
        <v>244</v>
      </c>
      <c r="AC49" t="s">
        <v>245</v>
      </c>
      <c r="AD49">
        <v>214</v>
      </c>
      <c r="AE49" t="s">
        <v>403</v>
      </c>
      <c r="AF49">
        <v>201</v>
      </c>
      <c r="AG49" t="s">
        <v>337</v>
      </c>
      <c r="AH49">
        <v>200</v>
      </c>
      <c r="AI49" t="s">
        <v>248</v>
      </c>
      <c r="AJ49">
        <v>0</v>
      </c>
      <c r="AK49" t="s">
        <v>241</v>
      </c>
      <c r="AN49" t="s">
        <v>404</v>
      </c>
      <c r="AO49">
        <v>99972.39</v>
      </c>
      <c r="AP49">
        <v>99297.694099999993</v>
      </c>
      <c r="AQ49">
        <v>105</v>
      </c>
      <c r="AR49">
        <v>0</v>
      </c>
      <c r="AS49" t="s">
        <v>250</v>
      </c>
      <c r="AU49">
        <v>101985</v>
      </c>
      <c r="AV49">
        <v>97278</v>
      </c>
      <c r="AW49">
        <v>118303</v>
      </c>
      <c r="AX49">
        <v>112843</v>
      </c>
      <c r="AY49">
        <v>104239</v>
      </c>
      <c r="AZ49">
        <v>860533798</v>
      </c>
      <c r="BA49" t="s">
        <v>251</v>
      </c>
      <c r="BC49" t="s">
        <v>405</v>
      </c>
      <c r="BD49">
        <v>10</v>
      </c>
      <c r="BE49">
        <v>70</v>
      </c>
      <c r="BF49">
        <v>36</v>
      </c>
      <c r="BG49">
        <v>0</v>
      </c>
      <c r="BH49">
        <v>5</v>
      </c>
      <c r="BI49">
        <v>0</v>
      </c>
      <c r="BJ49">
        <v>0</v>
      </c>
      <c r="BK49">
        <v>0</v>
      </c>
      <c r="BL49">
        <v>0</v>
      </c>
    </row>
    <row r="50" spans="1:64" hidden="1" x14ac:dyDescent="0.25">
      <c r="A50" t="s">
        <v>30</v>
      </c>
      <c r="B50" t="s">
        <v>406</v>
      </c>
      <c r="C50">
        <v>0</v>
      </c>
      <c r="E50">
        <v>0</v>
      </c>
      <c r="F50" t="s">
        <v>241</v>
      </c>
      <c r="G50">
        <v>0</v>
      </c>
      <c r="H50">
        <v>1</v>
      </c>
      <c r="I50">
        <v>1055303.1858999999</v>
      </c>
      <c r="J50">
        <v>16</v>
      </c>
      <c r="K50">
        <v>16658175.359999999</v>
      </c>
      <c r="L50">
        <v>1</v>
      </c>
      <c r="M50">
        <v>1041135.96</v>
      </c>
      <c r="N50">
        <v>16</v>
      </c>
      <c r="O50">
        <v>16672342.585899999</v>
      </c>
      <c r="P50">
        <v>1041135.96</v>
      </c>
      <c r="Q50">
        <v>16658175.359999999</v>
      </c>
      <c r="R50" t="s">
        <v>242</v>
      </c>
      <c r="S50" s="133">
        <v>41345</v>
      </c>
      <c r="T50" s="133">
        <v>41338</v>
      </c>
      <c r="U50">
        <v>0</v>
      </c>
      <c r="V50">
        <v>0</v>
      </c>
      <c r="W50">
        <v>0</v>
      </c>
      <c r="X50">
        <v>0</v>
      </c>
      <c r="Y50">
        <v>0</v>
      </c>
      <c r="Z50">
        <v>13</v>
      </c>
      <c r="AA50" t="s">
        <v>254</v>
      </c>
      <c r="AB50" t="s">
        <v>244</v>
      </c>
      <c r="AC50" t="s">
        <v>245</v>
      </c>
      <c r="AD50">
        <v>216</v>
      </c>
      <c r="AE50" t="s">
        <v>407</v>
      </c>
      <c r="AF50">
        <v>201</v>
      </c>
      <c r="AG50" t="s">
        <v>337</v>
      </c>
      <c r="AH50">
        <v>200</v>
      </c>
      <c r="AI50" t="s">
        <v>248</v>
      </c>
      <c r="AJ50">
        <v>0</v>
      </c>
      <c r="AK50" t="s">
        <v>241</v>
      </c>
      <c r="AN50" t="s">
        <v>408</v>
      </c>
      <c r="AO50">
        <v>1041135.96</v>
      </c>
      <c r="AP50">
        <v>1041135.96</v>
      </c>
      <c r="AQ50">
        <v>105</v>
      </c>
      <c r="AR50">
        <v>0</v>
      </c>
      <c r="AS50" t="s">
        <v>250</v>
      </c>
      <c r="AU50">
        <v>1017569</v>
      </c>
      <c r="AV50">
        <v>970604</v>
      </c>
      <c r="AW50">
        <v>1180380</v>
      </c>
      <c r="AX50">
        <v>1125901</v>
      </c>
      <c r="AY50">
        <v>1072361</v>
      </c>
      <c r="AZ50">
        <v>860533798</v>
      </c>
      <c r="BA50" t="s">
        <v>251</v>
      </c>
      <c r="BC50" t="s">
        <v>409</v>
      </c>
      <c r="BD50">
        <v>8</v>
      </c>
      <c r="BE50">
        <v>25</v>
      </c>
      <c r="BF50">
        <v>19</v>
      </c>
      <c r="BG50">
        <v>0</v>
      </c>
      <c r="BH50">
        <v>55</v>
      </c>
      <c r="BI50">
        <v>0</v>
      </c>
      <c r="BJ50">
        <v>0</v>
      </c>
      <c r="BK50">
        <v>0</v>
      </c>
      <c r="BL50">
        <v>0</v>
      </c>
    </row>
    <row r="51" spans="1:64" hidden="1" x14ac:dyDescent="0.25">
      <c r="A51" t="s">
        <v>24</v>
      </c>
      <c r="B51" t="s">
        <v>410</v>
      </c>
      <c r="C51">
        <v>0</v>
      </c>
      <c r="E51">
        <v>0</v>
      </c>
      <c r="F51" t="s">
        <v>241</v>
      </c>
      <c r="G51">
        <v>0</v>
      </c>
      <c r="H51">
        <v>1320</v>
      </c>
      <c r="I51">
        <v>88539270.808699995</v>
      </c>
      <c r="J51">
        <v>0</v>
      </c>
      <c r="K51">
        <v>0</v>
      </c>
      <c r="L51">
        <v>232</v>
      </c>
      <c r="M51">
        <v>15561447.699200001</v>
      </c>
      <c r="N51">
        <v>1088</v>
      </c>
      <c r="O51">
        <v>72977823.109500006</v>
      </c>
      <c r="P51">
        <v>67075.205600000001</v>
      </c>
      <c r="Q51">
        <v>72977823.6928</v>
      </c>
      <c r="R51" t="s">
        <v>242</v>
      </c>
      <c r="S51" s="133">
        <v>41194</v>
      </c>
      <c r="T51" s="133">
        <v>41354</v>
      </c>
      <c r="U51">
        <v>0</v>
      </c>
      <c r="V51">
        <v>0</v>
      </c>
      <c r="W51">
        <v>0</v>
      </c>
      <c r="X51">
        <v>0</v>
      </c>
      <c r="Y51">
        <v>0</v>
      </c>
      <c r="Z51">
        <v>7</v>
      </c>
      <c r="AA51" t="s">
        <v>275</v>
      </c>
      <c r="AB51" t="s">
        <v>244</v>
      </c>
      <c r="AC51" t="s">
        <v>245</v>
      </c>
      <c r="AD51">
        <v>212</v>
      </c>
      <c r="AE51" t="s">
        <v>411</v>
      </c>
      <c r="AF51">
        <v>201</v>
      </c>
      <c r="AG51" t="s">
        <v>337</v>
      </c>
      <c r="AH51">
        <v>200</v>
      </c>
      <c r="AI51" t="s">
        <v>248</v>
      </c>
      <c r="AJ51">
        <v>0</v>
      </c>
      <c r="AK51" t="s">
        <v>241</v>
      </c>
      <c r="AN51" t="s">
        <v>412</v>
      </c>
      <c r="AO51">
        <v>67840.28</v>
      </c>
      <c r="AP51">
        <v>67075.205600000001</v>
      </c>
      <c r="AQ51">
        <v>105</v>
      </c>
      <c r="AR51">
        <v>0</v>
      </c>
      <c r="AS51" t="s">
        <v>250</v>
      </c>
      <c r="AU51">
        <v>66382</v>
      </c>
      <c r="AV51">
        <v>63318</v>
      </c>
      <c r="AW51">
        <v>77003</v>
      </c>
      <c r="AX51">
        <v>73449</v>
      </c>
      <c r="AY51">
        <v>72198</v>
      </c>
      <c r="AZ51">
        <v>860533798</v>
      </c>
      <c r="BA51" t="s">
        <v>251</v>
      </c>
      <c r="BC51" t="s">
        <v>413</v>
      </c>
      <c r="BD51">
        <v>200</v>
      </c>
      <c r="BE51">
        <v>600</v>
      </c>
      <c r="BF51">
        <v>1089</v>
      </c>
      <c r="BG51">
        <v>0</v>
      </c>
      <c r="BH51">
        <v>3</v>
      </c>
      <c r="BI51">
        <v>0</v>
      </c>
      <c r="BJ51">
        <v>0</v>
      </c>
      <c r="BK51">
        <v>0</v>
      </c>
      <c r="BL51">
        <v>0</v>
      </c>
    </row>
    <row r="52" spans="1:64" hidden="1" x14ac:dyDescent="0.25">
      <c r="A52" t="s">
        <v>26</v>
      </c>
      <c r="B52" t="s">
        <v>414</v>
      </c>
      <c r="C52">
        <v>0</v>
      </c>
      <c r="E52">
        <v>0</v>
      </c>
      <c r="F52" t="s">
        <v>241</v>
      </c>
      <c r="G52">
        <v>0</v>
      </c>
      <c r="H52">
        <v>62</v>
      </c>
      <c r="I52">
        <v>7554015.1639999999</v>
      </c>
      <c r="J52">
        <v>4</v>
      </c>
      <c r="K52">
        <v>494693.6</v>
      </c>
      <c r="L52">
        <v>30</v>
      </c>
      <c r="M52">
        <v>3658055.6033999999</v>
      </c>
      <c r="N52">
        <v>36</v>
      </c>
      <c r="O52">
        <v>4390653.1606000001</v>
      </c>
      <c r="P52">
        <v>121959.2451</v>
      </c>
      <c r="Q52">
        <v>4390532.8235999998</v>
      </c>
      <c r="R52" t="s">
        <v>242</v>
      </c>
      <c r="S52" s="133">
        <v>41341</v>
      </c>
      <c r="T52" s="133">
        <v>41354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 t="s">
        <v>415</v>
      </c>
      <c r="AB52" t="s">
        <v>244</v>
      </c>
      <c r="AC52" t="s">
        <v>245</v>
      </c>
      <c r="AD52">
        <v>213</v>
      </c>
      <c r="AE52" t="s">
        <v>416</v>
      </c>
      <c r="AF52">
        <v>201</v>
      </c>
      <c r="AG52" t="s">
        <v>337</v>
      </c>
      <c r="AH52">
        <v>200</v>
      </c>
      <c r="AI52" t="s">
        <v>248</v>
      </c>
      <c r="AJ52">
        <v>0</v>
      </c>
      <c r="AK52" t="s">
        <v>241</v>
      </c>
      <c r="AN52" t="s">
        <v>417</v>
      </c>
      <c r="AO52">
        <v>123673.4</v>
      </c>
      <c r="AP52">
        <v>121959.2451</v>
      </c>
      <c r="AQ52">
        <v>105</v>
      </c>
      <c r="AR52">
        <v>0</v>
      </c>
      <c r="AS52" t="s">
        <v>250</v>
      </c>
      <c r="AU52">
        <v>126350</v>
      </c>
      <c r="AV52">
        <v>120519</v>
      </c>
      <c r="AW52">
        <v>146566</v>
      </c>
      <c r="AX52">
        <v>139802</v>
      </c>
      <c r="AY52">
        <v>129143</v>
      </c>
      <c r="AZ52">
        <v>860533798</v>
      </c>
      <c r="BA52" t="s">
        <v>251</v>
      </c>
      <c r="BC52" t="s">
        <v>418</v>
      </c>
      <c r="BD52">
        <v>65</v>
      </c>
      <c r="BE52">
        <v>400</v>
      </c>
      <c r="BF52">
        <v>37</v>
      </c>
      <c r="BG52">
        <v>0</v>
      </c>
      <c r="BH52">
        <v>6</v>
      </c>
      <c r="BI52">
        <v>0</v>
      </c>
      <c r="BJ52">
        <v>0</v>
      </c>
      <c r="BK52">
        <v>0</v>
      </c>
      <c r="BL52">
        <v>0</v>
      </c>
    </row>
    <row r="53" spans="1:64" hidden="1" x14ac:dyDescent="0.25">
      <c r="A53" t="s">
        <v>419</v>
      </c>
      <c r="B53" t="s">
        <v>420</v>
      </c>
      <c r="C53">
        <v>0</v>
      </c>
      <c r="E53">
        <v>0</v>
      </c>
      <c r="F53" t="s">
        <v>241</v>
      </c>
      <c r="G53">
        <v>0</v>
      </c>
      <c r="H53">
        <v>137</v>
      </c>
      <c r="I53">
        <v>13698921.9453</v>
      </c>
      <c r="J53">
        <v>30</v>
      </c>
      <c r="K53">
        <v>2906148</v>
      </c>
      <c r="L53">
        <v>83</v>
      </c>
      <c r="M53">
        <v>8258333.4116000002</v>
      </c>
      <c r="N53">
        <v>84</v>
      </c>
      <c r="O53">
        <v>8346736.5336999996</v>
      </c>
      <c r="P53">
        <v>99365.697400000005</v>
      </c>
      <c r="Q53">
        <v>8346718.5816000002</v>
      </c>
      <c r="R53" t="s">
        <v>242</v>
      </c>
      <c r="S53" s="133">
        <v>41353</v>
      </c>
      <c r="T53" s="133">
        <v>41354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 t="s">
        <v>8</v>
      </c>
      <c r="AB53" t="s">
        <v>325</v>
      </c>
      <c r="AC53" t="s">
        <v>326</v>
      </c>
      <c r="AD53">
        <v>421</v>
      </c>
      <c r="AE53" t="s">
        <v>421</v>
      </c>
      <c r="AF53">
        <v>402</v>
      </c>
      <c r="AG53" t="s">
        <v>422</v>
      </c>
      <c r="AH53">
        <v>400</v>
      </c>
      <c r="AI53" t="s">
        <v>329</v>
      </c>
      <c r="AJ53">
        <v>0</v>
      </c>
      <c r="AK53" t="s">
        <v>241</v>
      </c>
      <c r="AN53" t="s">
        <v>423</v>
      </c>
      <c r="AO53">
        <v>96628</v>
      </c>
      <c r="AP53">
        <v>99365.697400000005</v>
      </c>
      <c r="AQ53">
        <v>9</v>
      </c>
      <c r="AR53">
        <v>16</v>
      </c>
      <c r="AS53" t="s">
        <v>250</v>
      </c>
      <c r="AU53">
        <v>118406</v>
      </c>
      <c r="AV53">
        <v>131939</v>
      </c>
      <c r="AW53">
        <v>145471</v>
      </c>
      <c r="AX53">
        <v>169152</v>
      </c>
      <c r="AY53">
        <v>0.1</v>
      </c>
      <c r="AZ53">
        <v>890204118</v>
      </c>
      <c r="BA53" t="s">
        <v>331</v>
      </c>
      <c r="BC53" t="s">
        <v>424</v>
      </c>
      <c r="BD53">
        <v>30</v>
      </c>
      <c r="BE53">
        <v>300</v>
      </c>
      <c r="BF53">
        <v>84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</row>
    <row r="54" spans="1:64" hidden="1" x14ac:dyDescent="0.25">
      <c r="A54" t="s">
        <v>425</v>
      </c>
      <c r="B54" t="s">
        <v>426</v>
      </c>
      <c r="C54">
        <v>0</v>
      </c>
      <c r="E54">
        <v>0</v>
      </c>
      <c r="F54" t="s">
        <v>241</v>
      </c>
      <c r="G54">
        <v>0</v>
      </c>
      <c r="H54">
        <v>7</v>
      </c>
      <c r="I54">
        <v>7145600</v>
      </c>
      <c r="J54">
        <v>10</v>
      </c>
      <c r="K54">
        <v>9906400</v>
      </c>
      <c r="L54">
        <v>8</v>
      </c>
      <c r="M54">
        <v>8136240</v>
      </c>
      <c r="N54">
        <v>9</v>
      </c>
      <c r="O54">
        <v>8915760</v>
      </c>
      <c r="P54">
        <v>990640</v>
      </c>
      <c r="Q54">
        <v>8915760</v>
      </c>
      <c r="R54" t="s">
        <v>242</v>
      </c>
      <c r="S54" s="133">
        <v>41346</v>
      </c>
      <c r="T54" s="133">
        <v>41354</v>
      </c>
      <c r="U54">
        <v>0</v>
      </c>
      <c r="V54">
        <v>0</v>
      </c>
      <c r="W54">
        <v>0</v>
      </c>
      <c r="X54">
        <v>0</v>
      </c>
      <c r="Y54">
        <v>0</v>
      </c>
      <c r="Z54">
        <v>13</v>
      </c>
      <c r="AA54" t="s">
        <v>254</v>
      </c>
      <c r="AB54" t="s">
        <v>325</v>
      </c>
      <c r="AC54" t="s">
        <v>326</v>
      </c>
      <c r="AD54">
        <v>422</v>
      </c>
      <c r="AE54" t="s">
        <v>427</v>
      </c>
      <c r="AF54">
        <v>402</v>
      </c>
      <c r="AG54" t="s">
        <v>422</v>
      </c>
      <c r="AH54">
        <v>400</v>
      </c>
      <c r="AI54" t="s">
        <v>329</v>
      </c>
      <c r="AJ54">
        <v>0</v>
      </c>
      <c r="AK54" t="s">
        <v>241</v>
      </c>
      <c r="AN54" t="s">
        <v>428</v>
      </c>
      <c r="AO54">
        <v>990640</v>
      </c>
      <c r="AP54">
        <v>990640</v>
      </c>
      <c r="AQ54">
        <v>9</v>
      </c>
      <c r="AR54">
        <v>16</v>
      </c>
      <c r="AS54" t="s">
        <v>250</v>
      </c>
      <c r="AU54">
        <v>1220344</v>
      </c>
      <c r="AV54">
        <v>1359811</v>
      </c>
      <c r="AW54">
        <v>1499279</v>
      </c>
      <c r="AX54">
        <v>1743348</v>
      </c>
      <c r="AY54">
        <v>0.1</v>
      </c>
      <c r="AZ54">
        <v>890204118</v>
      </c>
      <c r="BA54" t="s">
        <v>331</v>
      </c>
      <c r="BC54" t="s">
        <v>429</v>
      </c>
      <c r="BD54">
        <v>10</v>
      </c>
      <c r="BE54">
        <v>15</v>
      </c>
      <c r="BF54">
        <v>9</v>
      </c>
      <c r="BG54">
        <v>0</v>
      </c>
      <c r="BH54">
        <v>48</v>
      </c>
      <c r="BI54">
        <v>0</v>
      </c>
      <c r="BJ54">
        <v>0</v>
      </c>
      <c r="BK54">
        <v>0</v>
      </c>
      <c r="BL54">
        <v>0</v>
      </c>
    </row>
    <row r="55" spans="1:64" hidden="1" x14ac:dyDescent="0.25">
      <c r="A55" t="s">
        <v>430</v>
      </c>
      <c r="B55" t="s">
        <v>431</v>
      </c>
      <c r="C55">
        <v>0</v>
      </c>
      <c r="E55">
        <v>0</v>
      </c>
      <c r="F55" t="s">
        <v>241</v>
      </c>
      <c r="G55">
        <v>0</v>
      </c>
      <c r="H55">
        <v>6</v>
      </c>
      <c r="I55">
        <v>779040.75139999995</v>
      </c>
      <c r="J55">
        <v>30</v>
      </c>
      <c r="K55">
        <v>3841920</v>
      </c>
      <c r="L55">
        <v>19</v>
      </c>
      <c r="M55">
        <v>2433215.7552</v>
      </c>
      <c r="N55">
        <v>17</v>
      </c>
      <c r="O55">
        <v>2187744.9961999999</v>
      </c>
      <c r="P55">
        <v>128064</v>
      </c>
      <c r="Q55">
        <v>2177088</v>
      </c>
      <c r="R55" t="s">
        <v>242</v>
      </c>
      <c r="S55" s="133">
        <v>41353</v>
      </c>
      <c r="T55" s="133">
        <v>41354</v>
      </c>
      <c r="U55">
        <v>0</v>
      </c>
      <c r="V55">
        <v>0</v>
      </c>
      <c r="W55">
        <v>0</v>
      </c>
      <c r="X55">
        <v>0</v>
      </c>
      <c r="Y55">
        <v>0</v>
      </c>
      <c r="Z55">
        <v>5</v>
      </c>
      <c r="AA55" t="s">
        <v>432</v>
      </c>
      <c r="AB55" t="s">
        <v>433</v>
      </c>
      <c r="AC55" t="s">
        <v>434</v>
      </c>
      <c r="AD55">
        <v>423</v>
      </c>
      <c r="AE55" t="s">
        <v>435</v>
      </c>
      <c r="AF55">
        <v>402</v>
      </c>
      <c r="AG55" t="s">
        <v>422</v>
      </c>
      <c r="AH55">
        <v>400</v>
      </c>
      <c r="AI55" t="s">
        <v>329</v>
      </c>
      <c r="AJ55">
        <v>0</v>
      </c>
      <c r="AK55" t="s">
        <v>241</v>
      </c>
      <c r="AN55" t="s">
        <v>436</v>
      </c>
      <c r="AO55">
        <v>128064</v>
      </c>
      <c r="AP55">
        <v>128064</v>
      </c>
      <c r="AQ55">
        <v>9</v>
      </c>
      <c r="AR55">
        <v>16</v>
      </c>
      <c r="AS55" t="s">
        <v>250</v>
      </c>
      <c r="AU55">
        <v>157503</v>
      </c>
      <c r="AV55">
        <v>175503</v>
      </c>
      <c r="AW55">
        <v>193503</v>
      </c>
      <c r="AX55">
        <v>225004</v>
      </c>
      <c r="AY55">
        <v>0.1</v>
      </c>
      <c r="AZ55">
        <v>890204118</v>
      </c>
      <c r="BA55" t="s">
        <v>331</v>
      </c>
      <c r="BC55" t="s">
        <v>437</v>
      </c>
      <c r="BD55">
        <v>0</v>
      </c>
      <c r="BE55">
        <v>0</v>
      </c>
      <c r="BF55">
        <v>17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</row>
    <row r="56" spans="1:64" hidden="1" x14ac:dyDescent="0.25">
      <c r="A56" t="s">
        <v>438</v>
      </c>
      <c r="B56" t="s">
        <v>439</v>
      </c>
      <c r="C56">
        <v>0</v>
      </c>
      <c r="E56">
        <v>0</v>
      </c>
      <c r="F56" t="s">
        <v>241</v>
      </c>
      <c r="G56">
        <v>0</v>
      </c>
      <c r="H56">
        <v>50</v>
      </c>
      <c r="I56">
        <v>5452000</v>
      </c>
      <c r="J56">
        <v>20</v>
      </c>
      <c r="K56">
        <v>2071760</v>
      </c>
      <c r="L56">
        <v>17</v>
      </c>
      <c r="M56">
        <v>1835777.9103000001</v>
      </c>
      <c r="N56">
        <v>53</v>
      </c>
      <c r="O56">
        <v>5687982.0897000004</v>
      </c>
      <c r="P56">
        <v>107412.5373</v>
      </c>
      <c r="Q56">
        <v>5692864.4769000001</v>
      </c>
      <c r="R56" t="s">
        <v>242</v>
      </c>
      <c r="S56" s="133">
        <v>41346</v>
      </c>
      <c r="T56" s="133">
        <v>41354</v>
      </c>
      <c r="U56">
        <v>0</v>
      </c>
      <c r="V56">
        <v>0</v>
      </c>
      <c r="W56">
        <v>0</v>
      </c>
      <c r="X56">
        <v>0</v>
      </c>
      <c r="Y56">
        <v>0</v>
      </c>
      <c r="Z56">
        <v>6</v>
      </c>
      <c r="AA56" t="s">
        <v>440</v>
      </c>
      <c r="AB56" t="s">
        <v>325</v>
      </c>
      <c r="AC56" t="s">
        <v>326</v>
      </c>
      <c r="AD56">
        <v>424</v>
      </c>
      <c r="AE56" t="s">
        <v>441</v>
      </c>
      <c r="AF56">
        <v>402</v>
      </c>
      <c r="AG56" t="s">
        <v>422</v>
      </c>
      <c r="AH56">
        <v>400</v>
      </c>
      <c r="AI56" t="s">
        <v>329</v>
      </c>
      <c r="AJ56">
        <v>0</v>
      </c>
      <c r="AK56" t="s">
        <v>241</v>
      </c>
      <c r="AN56" t="s">
        <v>442</v>
      </c>
      <c r="AO56">
        <v>103588</v>
      </c>
      <c r="AP56">
        <v>107412.5373</v>
      </c>
      <c r="AQ56">
        <v>9</v>
      </c>
      <c r="AR56">
        <v>16</v>
      </c>
      <c r="AS56" t="s">
        <v>250</v>
      </c>
      <c r="AU56">
        <v>134045</v>
      </c>
      <c r="AV56">
        <v>149365</v>
      </c>
      <c r="AW56">
        <v>164684</v>
      </c>
      <c r="AX56">
        <v>191493</v>
      </c>
      <c r="AY56">
        <v>0.1</v>
      </c>
      <c r="AZ56">
        <v>890204118</v>
      </c>
      <c r="BA56" t="s">
        <v>331</v>
      </c>
      <c r="BC56" t="s">
        <v>443</v>
      </c>
      <c r="BD56">
        <v>10</v>
      </c>
      <c r="BE56">
        <v>80</v>
      </c>
      <c r="BF56">
        <v>56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</row>
    <row r="57" spans="1:64" hidden="1" x14ac:dyDescent="0.25">
      <c r="A57">
        <v>202010122</v>
      </c>
      <c r="B57" t="s">
        <v>444</v>
      </c>
      <c r="C57">
        <v>0</v>
      </c>
      <c r="E57">
        <v>0</v>
      </c>
      <c r="F57" t="s">
        <v>241</v>
      </c>
      <c r="G57">
        <v>0</v>
      </c>
      <c r="H57">
        <v>0</v>
      </c>
      <c r="I57">
        <v>0</v>
      </c>
      <c r="J57">
        <v>660</v>
      </c>
      <c r="K57">
        <v>1074902.3999999999</v>
      </c>
      <c r="L57">
        <v>0</v>
      </c>
      <c r="M57">
        <v>0</v>
      </c>
      <c r="N57">
        <v>660</v>
      </c>
      <c r="O57">
        <v>1074902.3999999999</v>
      </c>
      <c r="P57">
        <v>1628.64</v>
      </c>
      <c r="Q57">
        <v>1074902.3999999999</v>
      </c>
      <c r="R57" t="s">
        <v>242</v>
      </c>
      <c r="S57" s="133">
        <v>41345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 t="s">
        <v>334</v>
      </c>
      <c r="AB57" t="s">
        <v>335</v>
      </c>
      <c r="AC57" t="s">
        <v>334</v>
      </c>
      <c r="AD57">
        <v>6</v>
      </c>
      <c r="AE57" t="s">
        <v>445</v>
      </c>
      <c r="AF57">
        <v>4</v>
      </c>
      <c r="AG57" t="s">
        <v>446</v>
      </c>
      <c r="AH57">
        <v>2</v>
      </c>
      <c r="AI57" t="s">
        <v>447</v>
      </c>
      <c r="AJ57">
        <v>0</v>
      </c>
      <c r="AK57" t="s">
        <v>241</v>
      </c>
      <c r="AN57">
        <v>202010122</v>
      </c>
      <c r="AO57">
        <v>1628.64</v>
      </c>
      <c r="AP57">
        <v>1628.64</v>
      </c>
      <c r="AQ57">
        <v>9</v>
      </c>
      <c r="AR57">
        <v>16</v>
      </c>
      <c r="AS57" t="s">
        <v>250</v>
      </c>
      <c r="AU57">
        <v>1404</v>
      </c>
      <c r="AV57">
        <v>0</v>
      </c>
      <c r="AW57">
        <v>0</v>
      </c>
      <c r="AX57">
        <v>0</v>
      </c>
      <c r="AY57">
        <v>0</v>
      </c>
      <c r="AZ57">
        <v>830010717</v>
      </c>
      <c r="BA57" t="s">
        <v>448</v>
      </c>
      <c r="BC57" t="s">
        <v>449</v>
      </c>
      <c r="BD57">
        <v>0</v>
      </c>
      <c r="BE57">
        <v>0</v>
      </c>
      <c r="BF57">
        <v>923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hidden="1" x14ac:dyDescent="0.25">
      <c r="A58">
        <v>203060101</v>
      </c>
      <c r="B58" t="s">
        <v>450</v>
      </c>
      <c r="C58">
        <v>0</v>
      </c>
      <c r="E58">
        <v>0</v>
      </c>
      <c r="F58" t="s">
        <v>241</v>
      </c>
      <c r="G58">
        <v>0</v>
      </c>
      <c r="H58">
        <v>48</v>
      </c>
      <c r="I58">
        <v>2699198.5872</v>
      </c>
      <c r="J58">
        <v>0</v>
      </c>
      <c r="K58">
        <v>0</v>
      </c>
      <c r="L58">
        <v>2</v>
      </c>
      <c r="M58">
        <v>112466.6078</v>
      </c>
      <c r="N58">
        <v>46</v>
      </c>
      <c r="O58">
        <v>2586731.9794000001</v>
      </c>
      <c r="P58">
        <v>56233.303899999999</v>
      </c>
      <c r="Q58">
        <v>2586731.9794000001</v>
      </c>
      <c r="R58" t="s">
        <v>242</v>
      </c>
      <c r="S58" s="133">
        <v>41269</v>
      </c>
      <c r="T58" s="133">
        <v>41354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 t="s">
        <v>269</v>
      </c>
      <c r="AB58" t="s">
        <v>244</v>
      </c>
      <c r="AC58" t="s">
        <v>245</v>
      </c>
      <c r="AD58">
        <v>266</v>
      </c>
      <c r="AE58" t="s">
        <v>451</v>
      </c>
      <c r="AF58">
        <v>203</v>
      </c>
      <c r="AG58" t="s">
        <v>317</v>
      </c>
      <c r="AH58">
        <v>200</v>
      </c>
      <c r="AI58" t="s">
        <v>248</v>
      </c>
      <c r="AJ58">
        <v>0</v>
      </c>
      <c r="AK58" t="s">
        <v>241</v>
      </c>
      <c r="AN58">
        <v>203060101</v>
      </c>
      <c r="AO58">
        <v>56233.303899999999</v>
      </c>
      <c r="AP58">
        <v>56233.303899999999</v>
      </c>
      <c r="AQ58">
        <v>105</v>
      </c>
      <c r="AR58">
        <v>0</v>
      </c>
      <c r="AS58" t="s">
        <v>250</v>
      </c>
      <c r="AU58">
        <v>92955</v>
      </c>
      <c r="AV58">
        <v>104574</v>
      </c>
      <c r="AW58">
        <v>108931</v>
      </c>
      <c r="AX58">
        <v>145242</v>
      </c>
      <c r="AY58">
        <v>0</v>
      </c>
      <c r="AZ58">
        <v>860005223</v>
      </c>
      <c r="BA58" t="s">
        <v>267</v>
      </c>
      <c r="BC58" t="s">
        <v>450</v>
      </c>
      <c r="BD58">
        <v>0</v>
      </c>
      <c r="BE58">
        <v>0</v>
      </c>
      <c r="BF58">
        <v>152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0</v>
      </c>
    </row>
    <row r="59" spans="1:64" hidden="1" x14ac:dyDescent="0.25">
      <c r="A59">
        <v>203060104</v>
      </c>
      <c r="B59" t="s">
        <v>452</v>
      </c>
      <c r="C59">
        <v>0</v>
      </c>
      <c r="E59">
        <v>0</v>
      </c>
      <c r="F59" t="s">
        <v>241</v>
      </c>
      <c r="G59">
        <v>0</v>
      </c>
      <c r="H59">
        <v>18</v>
      </c>
      <c r="I59">
        <v>1506630.7169999999</v>
      </c>
      <c r="J59">
        <v>0</v>
      </c>
      <c r="K59">
        <v>0</v>
      </c>
      <c r="L59">
        <v>0</v>
      </c>
      <c r="M59">
        <v>0</v>
      </c>
      <c r="N59">
        <v>18</v>
      </c>
      <c r="O59">
        <v>1506630.7169999999</v>
      </c>
      <c r="P59">
        <v>83701.7065</v>
      </c>
      <c r="Q59">
        <v>1506630.7169999999</v>
      </c>
      <c r="R59" t="s">
        <v>242</v>
      </c>
      <c r="S59" s="133">
        <v>41269</v>
      </c>
      <c r="T59" s="133">
        <v>41331</v>
      </c>
      <c r="U59">
        <v>0</v>
      </c>
      <c r="V59">
        <v>0</v>
      </c>
      <c r="W59">
        <v>0</v>
      </c>
      <c r="X59">
        <v>0</v>
      </c>
      <c r="Y59">
        <v>0</v>
      </c>
      <c r="Z59">
        <v>11</v>
      </c>
      <c r="AA59" t="s">
        <v>259</v>
      </c>
      <c r="AB59" t="s">
        <v>244</v>
      </c>
      <c r="AC59" t="s">
        <v>245</v>
      </c>
      <c r="AD59">
        <v>256</v>
      </c>
      <c r="AE59" t="s">
        <v>453</v>
      </c>
      <c r="AF59">
        <v>203</v>
      </c>
      <c r="AG59" t="s">
        <v>317</v>
      </c>
      <c r="AH59">
        <v>200</v>
      </c>
      <c r="AI59" t="s">
        <v>248</v>
      </c>
      <c r="AJ59">
        <v>0</v>
      </c>
      <c r="AK59" t="s">
        <v>241</v>
      </c>
      <c r="AN59">
        <v>203060104</v>
      </c>
      <c r="AO59">
        <v>83701.7065</v>
      </c>
      <c r="AP59">
        <v>83701.7065</v>
      </c>
      <c r="AQ59">
        <v>105</v>
      </c>
      <c r="AR59">
        <v>0</v>
      </c>
      <c r="AS59" t="s">
        <v>250</v>
      </c>
      <c r="AU59">
        <v>140782</v>
      </c>
      <c r="AV59">
        <v>158380</v>
      </c>
      <c r="AW59">
        <v>164979</v>
      </c>
      <c r="AX59">
        <v>219972</v>
      </c>
      <c r="AY59">
        <v>0</v>
      </c>
      <c r="AZ59">
        <v>860005223</v>
      </c>
      <c r="BA59" t="s">
        <v>267</v>
      </c>
      <c r="BC59" t="s">
        <v>452</v>
      </c>
      <c r="BD59">
        <v>0</v>
      </c>
      <c r="BE59">
        <v>0</v>
      </c>
      <c r="BF59">
        <v>190</v>
      </c>
      <c r="BG59">
        <v>0</v>
      </c>
      <c r="BH59">
        <v>5</v>
      </c>
      <c r="BI59">
        <v>0</v>
      </c>
      <c r="BJ59">
        <v>0</v>
      </c>
      <c r="BK59">
        <v>0</v>
      </c>
      <c r="BL59">
        <v>0</v>
      </c>
    </row>
    <row r="60" spans="1:64" hidden="1" x14ac:dyDescent="0.25">
      <c r="A60">
        <v>203060204</v>
      </c>
      <c r="B60" t="s">
        <v>454</v>
      </c>
      <c r="C60">
        <v>0</v>
      </c>
      <c r="E60">
        <v>0</v>
      </c>
      <c r="F60" t="s">
        <v>241</v>
      </c>
      <c r="G60">
        <v>0</v>
      </c>
      <c r="H60">
        <v>19</v>
      </c>
      <c r="I60">
        <v>1677634.4879999999</v>
      </c>
      <c r="J60">
        <v>0</v>
      </c>
      <c r="K60">
        <v>0</v>
      </c>
      <c r="L60">
        <v>0</v>
      </c>
      <c r="M60">
        <v>0</v>
      </c>
      <c r="N60">
        <v>19</v>
      </c>
      <c r="O60">
        <v>1677634.4879999999</v>
      </c>
      <c r="P60">
        <v>88296.551999999996</v>
      </c>
      <c r="Q60">
        <v>1677634.4879999999</v>
      </c>
      <c r="R60" t="s">
        <v>242</v>
      </c>
      <c r="S60" s="133">
        <v>41269</v>
      </c>
      <c r="T60" s="133">
        <v>41331</v>
      </c>
      <c r="U60">
        <v>0</v>
      </c>
      <c r="V60">
        <v>0</v>
      </c>
      <c r="W60">
        <v>0</v>
      </c>
      <c r="X60">
        <v>0</v>
      </c>
      <c r="Y60">
        <v>0</v>
      </c>
      <c r="Z60">
        <v>11</v>
      </c>
      <c r="AA60" t="s">
        <v>259</v>
      </c>
      <c r="AB60" t="s">
        <v>244</v>
      </c>
      <c r="AC60" t="s">
        <v>245</v>
      </c>
      <c r="AD60">
        <v>256</v>
      </c>
      <c r="AE60" t="s">
        <v>453</v>
      </c>
      <c r="AF60">
        <v>203</v>
      </c>
      <c r="AG60" t="s">
        <v>317</v>
      </c>
      <c r="AH60">
        <v>200</v>
      </c>
      <c r="AI60" t="s">
        <v>248</v>
      </c>
      <c r="AJ60">
        <v>0</v>
      </c>
      <c r="AK60" t="s">
        <v>241</v>
      </c>
      <c r="AN60">
        <v>203060204</v>
      </c>
      <c r="AO60">
        <v>88296.551999999996</v>
      </c>
      <c r="AP60">
        <v>88296.551999999996</v>
      </c>
      <c r="AQ60">
        <v>105</v>
      </c>
      <c r="AR60">
        <v>0</v>
      </c>
      <c r="AS60" t="s">
        <v>250</v>
      </c>
      <c r="AU60">
        <v>136872</v>
      </c>
      <c r="AV60">
        <v>153981</v>
      </c>
      <c r="AW60">
        <v>160396</v>
      </c>
      <c r="AX60">
        <v>213862</v>
      </c>
      <c r="AY60">
        <v>0</v>
      </c>
      <c r="AZ60">
        <v>860005223</v>
      </c>
      <c r="BA60" t="s">
        <v>267</v>
      </c>
      <c r="BC60" t="s">
        <v>454</v>
      </c>
      <c r="BD60">
        <v>0</v>
      </c>
      <c r="BE60">
        <v>0</v>
      </c>
      <c r="BF60">
        <v>221</v>
      </c>
      <c r="BG60">
        <v>0</v>
      </c>
      <c r="BH60">
        <v>5</v>
      </c>
      <c r="BI60">
        <v>0</v>
      </c>
      <c r="BJ60">
        <v>0</v>
      </c>
      <c r="BK60">
        <v>0</v>
      </c>
      <c r="BL60">
        <v>0</v>
      </c>
    </row>
    <row r="61" spans="1:64" hidden="1" x14ac:dyDescent="0.25">
      <c r="A61">
        <v>203060201</v>
      </c>
      <c r="B61" t="s">
        <v>455</v>
      </c>
      <c r="C61">
        <v>0</v>
      </c>
      <c r="E61">
        <v>0</v>
      </c>
      <c r="F61" t="s">
        <v>241</v>
      </c>
      <c r="G61">
        <v>0</v>
      </c>
      <c r="H61">
        <v>48</v>
      </c>
      <c r="I61">
        <v>2831530.1376</v>
      </c>
      <c r="J61">
        <v>0</v>
      </c>
      <c r="K61">
        <v>0</v>
      </c>
      <c r="L61">
        <v>0</v>
      </c>
      <c r="M61">
        <v>0</v>
      </c>
      <c r="N61">
        <v>48</v>
      </c>
      <c r="O61">
        <v>2831530.1376</v>
      </c>
      <c r="P61">
        <v>58990.211199999998</v>
      </c>
      <c r="Q61">
        <v>2831530.1376</v>
      </c>
      <c r="R61" t="s">
        <v>242</v>
      </c>
      <c r="S61" s="133">
        <v>41269</v>
      </c>
      <c r="T61" s="133">
        <v>41331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 t="s">
        <v>269</v>
      </c>
      <c r="AB61" t="s">
        <v>244</v>
      </c>
      <c r="AC61" t="s">
        <v>245</v>
      </c>
      <c r="AD61">
        <v>266</v>
      </c>
      <c r="AE61" t="s">
        <v>451</v>
      </c>
      <c r="AF61">
        <v>203</v>
      </c>
      <c r="AG61" t="s">
        <v>317</v>
      </c>
      <c r="AH61">
        <v>200</v>
      </c>
      <c r="AI61" t="s">
        <v>248</v>
      </c>
      <c r="AJ61">
        <v>0</v>
      </c>
      <c r="AK61" t="s">
        <v>241</v>
      </c>
      <c r="AN61">
        <v>203060201</v>
      </c>
      <c r="AO61">
        <v>58990.211199999998</v>
      </c>
      <c r="AP61">
        <v>58990.211199999998</v>
      </c>
      <c r="AQ61">
        <v>105</v>
      </c>
      <c r="AR61">
        <v>0</v>
      </c>
      <c r="AS61" t="s">
        <v>250</v>
      </c>
      <c r="AU61">
        <v>90373</v>
      </c>
      <c r="AV61">
        <v>101669</v>
      </c>
      <c r="AW61">
        <v>105905</v>
      </c>
      <c r="AX61">
        <v>141207</v>
      </c>
      <c r="AY61">
        <v>0</v>
      </c>
      <c r="AZ61">
        <v>860005223</v>
      </c>
      <c r="BA61" t="s">
        <v>267</v>
      </c>
      <c r="BC61" t="s">
        <v>455</v>
      </c>
      <c r="BD61">
        <v>0</v>
      </c>
      <c r="BE61">
        <v>0</v>
      </c>
      <c r="BF61">
        <v>118</v>
      </c>
      <c r="BG61">
        <v>0</v>
      </c>
      <c r="BH61">
        <v>3</v>
      </c>
      <c r="BI61">
        <v>0</v>
      </c>
      <c r="BJ61">
        <v>0</v>
      </c>
      <c r="BK61">
        <v>0</v>
      </c>
      <c r="BL61">
        <v>0</v>
      </c>
    </row>
    <row r="62" spans="1:64" hidden="1" x14ac:dyDescent="0.25">
      <c r="A62" t="s">
        <v>86</v>
      </c>
      <c r="B62" t="s">
        <v>456</v>
      </c>
      <c r="C62">
        <v>0</v>
      </c>
      <c r="E62">
        <v>0</v>
      </c>
      <c r="F62" t="s">
        <v>241</v>
      </c>
      <c r="G62">
        <v>0</v>
      </c>
      <c r="H62">
        <v>172</v>
      </c>
      <c r="I62">
        <v>12728515.7369</v>
      </c>
      <c r="J62">
        <v>0</v>
      </c>
      <c r="K62">
        <v>0</v>
      </c>
      <c r="L62">
        <v>40</v>
      </c>
      <c r="M62">
        <v>2943679.3319999999</v>
      </c>
      <c r="N62">
        <v>132</v>
      </c>
      <c r="O62">
        <v>9784836.4048999995</v>
      </c>
      <c r="P62">
        <v>73591.983300000007</v>
      </c>
      <c r="Q62">
        <v>9714141.7956000008</v>
      </c>
      <c r="R62" t="s">
        <v>242</v>
      </c>
      <c r="S62" s="133">
        <v>41194</v>
      </c>
      <c r="T62" s="133">
        <v>41354</v>
      </c>
      <c r="U62">
        <v>0</v>
      </c>
      <c r="V62">
        <v>0</v>
      </c>
      <c r="W62">
        <v>0</v>
      </c>
      <c r="X62">
        <v>0</v>
      </c>
      <c r="Y62">
        <v>0</v>
      </c>
      <c r="Z62">
        <v>7</v>
      </c>
      <c r="AA62" t="s">
        <v>275</v>
      </c>
      <c r="AB62" t="s">
        <v>244</v>
      </c>
      <c r="AC62" t="s">
        <v>245</v>
      </c>
      <c r="AD62">
        <v>232</v>
      </c>
      <c r="AE62" t="s">
        <v>316</v>
      </c>
      <c r="AF62">
        <v>203</v>
      </c>
      <c r="AG62" t="s">
        <v>317</v>
      </c>
      <c r="AH62">
        <v>200</v>
      </c>
      <c r="AI62" t="s">
        <v>248</v>
      </c>
      <c r="AJ62">
        <v>0</v>
      </c>
      <c r="AK62" t="s">
        <v>241</v>
      </c>
      <c r="AN62" t="s">
        <v>457</v>
      </c>
      <c r="AO62">
        <v>73324.759999999995</v>
      </c>
      <c r="AP62">
        <v>73591.983300000007</v>
      </c>
      <c r="AQ62">
        <v>105</v>
      </c>
      <c r="AR62">
        <v>0</v>
      </c>
      <c r="AS62" t="s">
        <v>250</v>
      </c>
      <c r="AU62">
        <v>86069</v>
      </c>
      <c r="AV62">
        <v>96828</v>
      </c>
      <c r="AW62">
        <v>107586</v>
      </c>
      <c r="AX62">
        <v>134483</v>
      </c>
      <c r="AY62">
        <v>88655</v>
      </c>
      <c r="AZ62">
        <v>860533798</v>
      </c>
      <c r="BA62" t="s">
        <v>251</v>
      </c>
      <c r="BC62" t="s">
        <v>458</v>
      </c>
      <c r="BD62">
        <v>25</v>
      </c>
      <c r="BE62">
        <v>300</v>
      </c>
      <c r="BF62">
        <v>133</v>
      </c>
      <c r="BG62">
        <v>0</v>
      </c>
      <c r="BH62">
        <v>3</v>
      </c>
      <c r="BI62">
        <v>0</v>
      </c>
      <c r="BJ62">
        <v>0</v>
      </c>
      <c r="BK62">
        <v>0</v>
      </c>
      <c r="BL62">
        <v>0</v>
      </c>
    </row>
    <row r="63" spans="1:64" hidden="1" x14ac:dyDescent="0.25">
      <c r="A63" t="s">
        <v>88</v>
      </c>
      <c r="B63" t="s">
        <v>459</v>
      </c>
      <c r="C63">
        <v>0</v>
      </c>
      <c r="E63">
        <v>0</v>
      </c>
      <c r="F63" t="s">
        <v>241</v>
      </c>
      <c r="G63">
        <v>0</v>
      </c>
      <c r="H63">
        <v>29</v>
      </c>
      <c r="I63">
        <v>3543338.32</v>
      </c>
      <c r="J63">
        <v>0</v>
      </c>
      <c r="K63">
        <v>0</v>
      </c>
      <c r="L63">
        <v>27</v>
      </c>
      <c r="M63">
        <v>3298970.16</v>
      </c>
      <c r="N63">
        <v>2</v>
      </c>
      <c r="O63">
        <v>244368.16</v>
      </c>
      <c r="P63">
        <v>122184.08</v>
      </c>
      <c r="Q63">
        <v>244368.16</v>
      </c>
      <c r="R63" t="s">
        <v>242</v>
      </c>
      <c r="S63" s="133">
        <v>40786</v>
      </c>
      <c r="T63" s="133">
        <v>41354</v>
      </c>
      <c r="U63">
        <v>0</v>
      </c>
      <c r="V63">
        <v>0</v>
      </c>
      <c r="W63">
        <v>0</v>
      </c>
      <c r="X63">
        <v>0</v>
      </c>
      <c r="Y63">
        <v>0</v>
      </c>
      <c r="Z63">
        <v>9</v>
      </c>
      <c r="AA63" t="s">
        <v>415</v>
      </c>
      <c r="AB63" t="s">
        <v>244</v>
      </c>
      <c r="AC63" t="s">
        <v>245</v>
      </c>
      <c r="AD63">
        <v>233</v>
      </c>
      <c r="AE63" t="s">
        <v>460</v>
      </c>
      <c r="AF63">
        <v>203</v>
      </c>
      <c r="AG63" t="s">
        <v>317</v>
      </c>
      <c r="AH63">
        <v>200</v>
      </c>
      <c r="AI63" t="s">
        <v>248</v>
      </c>
      <c r="AJ63">
        <v>0</v>
      </c>
      <c r="AK63" t="s">
        <v>241</v>
      </c>
      <c r="AN63" t="s">
        <v>461</v>
      </c>
      <c r="AO63">
        <v>122184.08</v>
      </c>
      <c r="AP63">
        <v>122184.08</v>
      </c>
      <c r="AQ63">
        <v>105</v>
      </c>
      <c r="AR63">
        <v>0</v>
      </c>
      <c r="AS63" t="s">
        <v>250</v>
      </c>
      <c r="AU63">
        <v>162269</v>
      </c>
      <c r="AV63">
        <v>182553</v>
      </c>
      <c r="AW63">
        <v>202837</v>
      </c>
      <c r="AX63">
        <v>253546</v>
      </c>
      <c r="AY63">
        <v>165522</v>
      </c>
      <c r="AZ63">
        <v>860533798</v>
      </c>
      <c r="BA63" t="s">
        <v>251</v>
      </c>
      <c r="BC63" t="s">
        <v>462</v>
      </c>
      <c r="BD63">
        <v>20</v>
      </c>
      <c r="BE63">
        <v>100</v>
      </c>
      <c r="BF63">
        <v>4</v>
      </c>
      <c r="BG63">
        <v>0</v>
      </c>
      <c r="BH63">
        <v>6</v>
      </c>
      <c r="BI63">
        <v>0</v>
      </c>
      <c r="BJ63">
        <v>0</v>
      </c>
      <c r="BK63">
        <v>0</v>
      </c>
      <c r="BL63">
        <v>0</v>
      </c>
    </row>
    <row r="64" spans="1:64" hidden="1" x14ac:dyDescent="0.25">
      <c r="A64">
        <v>203060304</v>
      </c>
      <c r="B64" t="s">
        <v>463</v>
      </c>
      <c r="C64">
        <v>0</v>
      </c>
      <c r="E64">
        <v>0</v>
      </c>
      <c r="F64" t="s">
        <v>241</v>
      </c>
      <c r="G64">
        <v>0</v>
      </c>
      <c r="H64">
        <v>58</v>
      </c>
      <c r="I64">
        <v>5126719.1509999996</v>
      </c>
      <c r="J64">
        <v>0</v>
      </c>
      <c r="K64">
        <v>0</v>
      </c>
      <c r="L64">
        <v>10</v>
      </c>
      <c r="M64">
        <v>883917.09499999997</v>
      </c>
      <c r="N64">
        <v>48</v>
      </c>
      <c r="O64">
        <v>4242802.0559999999</v>
      </c>
      <c r="P64">
        <v>88391.709499999997</v>
      </c>
      <c r="Q64">
        <v>4242802.0559999999</v>
      </c>
      <c r="R64" t="s">
        <v>242</v>
      </c>
      <c r="S64" s="133">
        <v>41243</v>
      </c>
      <c r="T64" s="133">
        <v>41354</v>
      </c>
      <c r="U64">
        <v>0</v>
      </c>
      <c r="V64">
        <v>0</v>
      </c>
      <c r="W64">
        <v>0</v>
      </c>
      <c r="X64">
        <v>0</v>
      </c>
      <c r="Y64">
        <v>0</v>
      </c>
      <c r="Z64">
        <v>11</v>
      </c>
      <c r="AA64" t="s">
        <v>259</v>
      </c>
      <c r="AB64" t="s">
        <v>244</v>
      </c>
      <c r="AC64" t="s">
        <v>245</v>
      </c>
      <c r="AD64">
        <v>256</v>
      </c>
      <c r="AE64" t="s">
        <v>453</v>
      </c>
      <c r="AF64">
        <v>203</v>
      </c>
      <c r="AG64" t="s">
        <v>317</v>
      </c>
      <c r="AH64">
        <v>200</v>
      </c>
      <c r="AI64" t="s">
        <v>248</v>
      </c>
      <c r="AJ64">
        <v>0</v>
      </c>
      <c r="AK64" t="s">
        <v>241</v>
      </c>
      <c r="AN64">
        <v>203060304</v>
      </c>
      <c r="AO64">
        <v>88391.709499999997</v>
      </c>
      <c r="AP64">
        <v>88391.709499999997</v>
      </c>
      <c r="AQ64">
        <v>105</v>
      </c>
      <c r="AR64">
        <v>0</v>
      </c>
      <c r="AS64" t="s">
        <v>250</v>
      </c>
      <c r="AU64">
        <v>88405</v>
      </c>
      <c r="AV64">
        <v>0</v>
      </c>
      <c r="AW64">
        <v>0</v>
      </c>
      <c r="AX64">
        <v>0</v>
      </c>
      <c r="AY64">
        <v>0</v>
      </c>
      <c r="AZ64">
        <v>860005223</v>
      </c>
      <c r="BA64" t="s">
        <v>267</v>
      </c>
      <c r="BC64" t="s">
        <v>463</v>
      </c>
      <c r="BD64">
        <v>0</v>
      </c>
      <c r="BE64">
        <v>0</v>
      </c>
      <c r="BF64">
        <v>95</v>
      </c>
      <c r="BG64">
        <v>0</v>
      </c>
      <c r="BH64">
        <v>5</v>
      </c>
      <c r="BI64">
        <v>0</v>
      </c>
      <c r="BJ64">
        <v>0</v>
      </c>
      <c r="BK64">
        <v>0</v>
      </c>
      <c r="BL64">
        <v>0</v>
      </c>
    </row>
    <row r="65" spans="1:64" hidden="1" x14ac:dyDescent="0.25">
      <c r="A65">
        <v>203060305</v>
      </c>
      <c r="B65" t="s">
        <v>464</v>
      </c>
      <c r="C65">
        <v>0</v>
      </c>
      <c r="E65">
        <v>0</v>
      </c>
      <c r="F65" t="s">
        <v>241</v>
      </c>
      <c r="G65">
        <v>0</v>
      </c>
      <c r="H65">
        <v>4</v>
      </c>
      <c r="I65">
        <v>3652943.2179999999</v>
      </c>
      <c r="J65">
        <v>10</v>
      </c>
      <c r="K65">
        <v>8660715.3900000006</v>
      </c>
      <c r="L65">
        <v>5</v>
      </c>
      <c r="M65">
        <v>4519014.7570000002</v>
      </c>
      <c r="N65">
        <v>9</v>
      </c>
      <c r="O65">
        <v>7794643.8509999998</v>
      </c>
      <c r="P65">
        <v>866071.53899999999</v>
      </c>
      <c r="Q65">
        <v>7794643.8509999998</v>
      </c>
      <c r="R65" t="s">
        <v>242</v>
      </c>
      <c r="S65" s="133">
        <v>41351</v>
      </c>
      <c r="T65" s="133">
        <v>41352</v>
      </c>
      <c r="U65">
        <v>0</v>
      </c>
      <c r="V65">
        <v>0</v>
      </c>
      <c r="W65">
        <v>0</v>
      </c>
      <c r="X65">
        <v>0</v>
      </c>
      <c r="Y65">
        <v>0</v>
      </c>
      <c r="Z65">
        <v>13</v>
      </c>
      <c r="AA65" t="s">
        <v>254</v>
      </c>
      <c r="AB65" t="s">
        <v>244</v>
      </c>
      <c r="AC65" t="s">
        <v>245</v>
      </c>
      <c r="AD65">
        <v>257</v>
      </c>
      <c r="AE65" t="s">
        <v>465</v>
      </c>
      <c r="AF65">
        <v>203</v>
      </c>
      <c r="AG65" t="s">
        <v>317</v>
      </c>
      <c r="AH65">
        <v>200</v>
      </c>
      <c r="AI65" t="s">
        <v>248</v>
      </c>
      <c r="AJ65">
        <v>0</v>
      </c>
      <c r="AK65" t="s">
        <v>241</v>
      </c>
      <c r="AN65">
        <v>203060305</v>
      </c>
      <c r="AO65">
        <v>866071.53899999999</v>
      </c>
      <c r="AP65">
        <v>866071.53899999999</v>
      </c>
      <c r="AQ65">
        <v>105</v>
      </c>
      <c r="AR65">
        <v>0</v>
      </c>
      <c r="AS65" t="s">
        <v>250</v>
      </c>
      <c r="AU65">
        <v>913385</v>
      </c>
      <c r="AV65">
        <v>0</v>
      </c>
      <c r="AW65">
        <v>0</v>
      </c>
      <c r="AX65">
        <v>0</v>
      </c>
      <c r="AY65">
        <v>0</v>
      </c>
      <c r="AZ65">
        <v>860005223</v>
      </c>
      <c r="BA65" t="s">
        <v>267</v>
      </c>
      <c r="BC65" t="s">
        <v>464</v>
      </c>
      <c r="BD65">
        <v>0</v>
      </c>
      <c r="BE65">
        <v>0</v>
      </c>
      <c r="BF65">
        <v>54</v>
      </c>
      <c r="BG65">
        <v>0</v>
      </c>
      <c r="BH65">
        <v>55</v>
      </c>
      <c r="BI65">
        <v>0</v>
      </c>
      <c r="BJ65">
        <v>0</v>
      </c>
      <c r="BK65">
        <v>0</v>
      </c>
      <c r="BL65">
        <v>0</v>
      </c>
    </row>
    <row r="66" spans="1:64" hidden="1" x14ac:dyDescent="0.25">
      <c r="A66" t="s">
        <v>98</v>
      </c>
      <c r="B66" t="s">
        <v>466</v>
      </c>
      <c r="C66">
        <v>0</v>
      </c>
      <c r="E66">
        <v>0</v>
      </c>
      <c r="F66" t="s">
        <v>241</v>
      </c>
      <c r="G66">
        <v>0</v>
      </c>
      <c r="H66">
        <v>1</v>
      </c>
      <c r="I66">
        <v>521993.91729999997</v>
      </c>
      <c r="J66">
        <v>10</v>
      </c>
      <c r="K66">
        <v>1095979.6000000001</v>
      </c>
      <c r="L66">
        <v>0</v>
      </c>
      <c r="M66">
        <v>0</v>
      </c>
      <c r="N66">
        <v>11</v>
      </c>
      <c r="O66">
        <v>1617973.5172999999</v>
      </c>
      <c r="P66">
        <v>109597.96</v>
      </c>
      <c r="Q66">
        <v>1205577.56</v>
      </c>
      <c r="R66" t="s">
        <v>242</v>
      </c>
      <c r="S66" s="133">
        <v>41353</v>
      </c>
      <c r="T66" s="133">
        <v>41327</v>
      </c>
      <c r="U66">
        <v>0</v>
      </c>
      <c r="V66">
        <v>0</v>
      </c>
      <c r="W66">
        <v>0</v>
      </c>
      <c r="X66">
        <v>0</v>
      </c>
      <c r="Y66">
        <v>0</v>
      </c>
      <c r="Z66">
        <v>11</v>
      </c>
      <c r="AA66" t="s">
        <v>259</v>
      </c>
      <c r="AB66" t="s">
        <v>244</v>
      </c>
      <c r="AC66" t="s">
        <v>245</v>
      </c>
      <c r="AD66">
        <v>234</v>
      </c>
      <c r="AE66" t="s">
        <v>467</v>
      </c>
      <c r="AF66">
        <v>203</v>
      </c>
      <c r="AG66" t="s">
        <v>317</v>
      </c>
      <c r="AH66">
        <v>200</v>
      </c>
      <c r="AI66" t="s">
        <v>248</v>
      </c>
      <c r="AJ66">
        <v>0</v>
      </c>
      <c r="AK66" t="s">
        <v>241</v>
      </c>
      <c r="AN66" t="s">
        <v>468</v>
      </c>
      <c r="AO66">
        <v>109597.96</v>
      </c>
      <c r="AP66">
        <v>109597.96</v>
      </c>
      <c r="AQ66">
        <v>105</v>
      </c>
      <c r="AR66">
        <v>0</v>
      </c>
      <c r="AS66" t="s">
        <v>250</v>
      </c>
      <c r="AU66">
        <v>135373</v>
      </c>
      <c r="AV66">
        <v>152295</v>
      </c>
      <c r="AW66">
        <v>169217</v>
      </c>
      <c r="AX66">
        <v>211521</v>
      </c>
      <c r="AY66">
        <v>0.5</v>
      </c>
      <c r="AZ66">
        <v>860533798</v>
      </c>
      <c r="BA66" t="s">
        <v>251</v>
      </c>
      <c r="BC66" t="s">
        <v>469</v>
      </c>
      <c r="BD66">
        <v>45</v>
      </c>
      <c r="BE66">
        <v>200</v>
      </c>
      <c r="BF66">
        <v>11</v>
      </c>
      <c r="BG66">
        <v>0</v>
      </c>
      <c r="BH66">
        <v>5</v>
      </c>
      <c r="BI66">
        <v>0</v>
      </c>
      <c r="BJ66">
        <v>0</v>
      </c>
      <c r="BK66">
        <v>0</v>
      </c>
      <c r="BL66">
        <v>0</v>
      </c>
    </row>
    <row r="67" spans="1:64" hidden="1" x14ac:dyDescent="0.25">
      <c r="A67" t="s">
        <v>100</v>
      </c>
      <c r="B67" t="s">
        <v>470</v>
      </c>
      <c r="C67">
        <v>0</v>
      </c>
      <c r="E67">
        <v>0</v>
      </c>
      <c r="F67" t="s">
        <v>241</v>
      </c>
      <c r="G67">
        <v>0</v>
      </c>
      <c r="H67">
        <v>9</v>
      </c>
      <c r="I67">
        <v>10201409.9354</v>
      </c>
      <c r="J67">
        <v>0</v>
      </c>
      <c r="K67">
        <v>0</v>
      </c>
      <c r="L67">
        <v>5</v>
      </c>
      <c r="M67">
        <v>5629095.8219999997</v>
      </c>
      <c r="N67">
        <v>4</v>
      </c>
      <c r="O67">
        <v>4572314.1134000001</v>
      </c>
      <c r="P67">
        <v>1125819.1643999999</v>
      </c>
      <c r="Q67">
        <v>4503276.6575999996</v>
      </c>
      <c r="R67" t="s">
        <v>242</v>
      </c>
      <c r="S67" s="133">
        <v>41194</v>
      </c>
      <c r="T67" s="133">
        <v>41348</v>
      </c>
      <c r="U67">
        <v>0</v>
      </c>
      <c r="V67">
        <v>0</v>
      </c>
      <c r="W67">
        <v>0</v>
      </c>
      <c r="X67">
        <v>0</v>
      </c>
      <c r="Y67">
        <v>0</v>
      </c>
      <c r="Z67">
        <v>13</v>
      </c>
      <c r="AA67" t="s">
        <v>254</v>
      </c>
      <c r="AB67" t="s">
        <v>244</v>
      </c>
      <c r="AC67" t="s">
        <v>245</v>
      </c>
      <c r="AD67">
        <v>236</v>
      </c>
      <c r="AE67" t="s">
        <v>471</v>
      </c>
      <c r="AF67">
        <v>203</v>
      </c>
      <c r="AG67" t="s">
        <v>317</v>
      </c>
      <c r="AH67">
        <v>200</v>
      </c>
      <c r="AI67" t="s">
        <v>248</v>
      </c>
      <c r="AJ67">
        <v>0</v>
      </c>
      <c r="AK67" t="s">
        <v>241</v>
      </c>
      <c r="AN67" t="s">
        <v>472</v>
      </c>
      <c r="AO67">
        <v>1147011.48</v>
      </c>
      <c r="AP67">
        <v>1125819.1643999999</v>
      </c>
      <c r="AQ67">
        <v>105</v>
      </c>
      <c r="AR67">
        <v>0</v>
      </c>
      <c r="AS67" t="s">
        <v>250</v>
      </c>
      <c r="AU67">
        <v>1335515</v>
      </c>
      <c r="AV67">
        <v>1502454</v>
      </c>
      <c r="AW67">
        <v>1669394</v>
      </c>
      <c r="AX67">
        <v>2086742</v>
      </c>
      <c r="AY67">
        <v>0.5</v>
      </c>
      <c r="AZ67">
        <v>860533798</v>
      </c>
      <c r="BA67" t="s">
        <v>251</v>
      </c>
      <c r="BC67" t="s">
        <v>473</v>
      </c>
      <c r="BD67">
        <v>5</v>
      </c>
      <c r="BE67">
        <v>20</v>
      </c>
      <c r="BF67">
        <v>5</v>
      </c>
      <c r="BG67">
        <v>0</v>
      </c>
      <c r="BH67">
        <v>55</v>
      </c>
      <c r="BI67">
        <v>0</v>
      </c>
      <c r="BJ67">
        <v>0</v>
      </c>
      <c r="BK67">
        <v>0</v>
      </c>
      <c r="BL67">
        <v>0</v>
      </c>
    </row>
    <row r="68" spans="1:64" hidden="1" x14ac:dyDescent="0.25">
      <c r="A68" t="s">
        <v>94</v>
      </c>
      <c r="B68" t="s">
        <v>474</v>
      </c>
      <c r="C68">
        <v>0</v>
      </c>
      <c r="E68">
        <v>0</v>
      </c>
      <c r="F68" t="s">
        <v>241</v>
      </c>
      <c r="G68">
        <v>0</v>
      </c>
      <c r="H68">
        <v>282</v>
      </c>
      <c r="I68">
        <v>20887735.919300001</v>
      </c>
      <c r="J68">
        <v>0</v>
      </c>
      <c r="K68">
        <v>0</v>
      </c>
      <c r="L68">
        <v>26</v>
      </c>
      <c r="M68">
        <v>1925179.5575999999</v>
      </c>
      <c r="N68">
        <v>256</v>
      </c>
      <c r="O68">
        <v>18962556.361699998</v>
      </c>
      <c r="P68">
        <v>74045.367599999998</v>
      </c>
      <c r="Q68">
        <v>18955614.105599999</v>
      </c>
      <c r="R68" t="s">
        <v>242</v>
      </c>
      <c r="S68" s="133">
        <v>41194</v>
      </c>
      <c r="T68" s="133">
        <v>41354</v>
      </c>
      <c r="U68">
        <v>0</v>
      </c>
      <c r="V68">
        <v>0</v>
      </c>
      <c r="W68">
        <v>0</v>
      </c>
      <c r="X68">
        <v>0</v>
      </c>
      <c r="Y68">
        <v>0</v>
      </c>
      <c r="Z68">
        <v>7</v>
      </c>
      <c r="AA68" t="s">
        <v>275</v>
      </c>
      <c r="AB68" t="s">
        <v>244</v>
      </c>
      <c r="AC68" t="s">
        <v>245</v>
      </c>
      <c r="AD68">
        <v>232</v>
      </c>
      <c r="AE68" t="s">
        <v>316</v>
      </c>
      <c r="AF68">
        <v>203</v>
      </c>
      <c r="AG68" t="s">
        <v>317</v>
      </c>
      <c r="AH68">
        <v>200</v>
      </c>
      <c r="AI68" t="s">
        <v>248</v>
      </c>
      <c r="AJ68">
        <v>0</v>
      </c>
      <c r="AK68" t="s">
        <v>241</v>
      </c>
      <c r="AN68" t="s">
        <v>475</v>
      </c>
      <c r="AO68">
        <v>70445.64</v>
      </c>
      <c r="AP68">
        <v>74045.367599999998</v>
      </c>
      <c r="AQ68">
        <v>105</v>
      </c>
      <c r="AR68">
        <v>0</v>
      </c>
      <c r="AS68" t="s">
        <v>250</v>
      </c>
      <c r="AU68">
        <v>89705</v>
      </c>
      <c r="AV68">
        <v>100918</v>
      </c>
      <c r="AW68">
        <v>112131</v>
      </c>
      <c r="AX68">
        <v>140164</v>
      </c>
      <c r="AY68">
        <v>0.5</v>
      </c>
      <c r="AZ68">
        <v>860533798</v>
      </c>
      <c r="BA68" t="s">
        <v>251</v>
      </c>
      <c r="BC68" t="s">
        <v>476</v>
      </c>
      <c r="BD68">
        <v>30</v>
      </c>
      <c r="BE68">
        <v>200</v>
      </c>
      <c r="BF68">
        <v>256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</row>
    <row r="69" spans="1:64" hidden="1" x14ac:dyDescent="0.25">
      <c r="A69" t="s">
        <v>96</v>
      </c>
      <c r="B69" t="s">
        <v>477</v>
      </c>
      <c r="C69">
        <v>0</v>
      </c>
      <c r="E69">
        <v>0</v>
      </c>
      <c r="F69" t="s">
        <v>241</v>
      </c>
      <c r="G69">
        <v>0</v>
      </c>
      <c r="H69">
        <v>98</v>
      </c>
      <c r="I69">
        <v>13126729.8038</v>
      </c>
      <c r="J69">
        <v>1</v>
      </c>
      <c r="K69">
        <v>133946.22270000001</v>
      </c>
      <c r="L69">
        <v>38</v>
      </c>
      <c r="M69">
        <v>5089956.4626000002</v>
      </c>
      <c r="N69">
        <v>61</v>
      </c>
      <c r="O69">
        <v>8170719.5639000004</v>
      </c>
      <c r="P69">
        <v>133946.22270000001</v>
      </c>
      <c r="Q69">
        <v>8170719.5846999995</v>
      </c>
      <c r="R69" t="s">
        <v>242</v>
      </c>
      <c r="S69" s="133">
        <v>41088</v>
      </c>
      <c r="T69" s="133">
        <v>41354</v>
      </c>
      <c r="U69">
        <v>0</v>
      </c>
      <c r="V69">
        <v>0</v>
      </c>
      <c r="W69">
        <v>0</v>
      </c>
      <c r="X69">
        <v>0</v>
      </c>
      <c r="Y69">
        <v>0</v>
      </c>
      <c r="Z69">
        <v>9</v>
      </c>
      <c r="AA69" t="s">
        <v>415</v>
      </c>
      <c r="AB69" t="s">
        <v>244</v>
      </c>
      <c r="AC69" t="s">
        <v>245</v>
      </c>
      <c r="AD69">
        <v>233</v>
      </c>
      <c r="AE69" t="s">
        <v>460</v>
      </c>
      <c r="AF69">
        <v>203</v>
      </c>
      <c r="AG69" t="s">
        <v>317</v>
      </c>
      <c r="AH69">
        <v>200</v>
      </c>
      <c r="AI69" t="s">
        <v>248</v>
      </c>
      <c r="AJ69">
        <v>0</v>
      </c>
      <c r="AK69" t="s">
        <v>241</v>
      </c>
      <c r="AN69" t="s">
        <v>478</v>
      </c>
      <c r="AO69">
        <v>135223.51999999999</v>
      </c>
      <c r="AP69">
        <v>133946.22270000001</v>
      </c>
      <c r="AQ69">
        <v>105</v>
      </c>
      <c r="AR69">
        <v>0</v>
      </c>
      <c r="AS69" t="s">
        <v>250</v>
      </c>
      <c r="AU69">
        <v>165020</v>
      </c>
      <c r="AV69">
        <v>185647</v>
      </c>
      <c r="AW69">
        <v>206274</v>
      </c>
      <c r="AX69">
        <v>257843</v>
      </c>
      <c r="AY69">
        <v>0.5</v>
      </c>
      <c r="AZ69">
        <v>860533798</v>
      </c>
      <c r="BA69" t="s">
        <v>251</v>
      </c>
      <c r="BC69" t="s">
        <v>479</v>
      </c>
      <c r="BD69">
        <v>50</v>
      </c>
      <c r="BE69">
        <v>300</v>
      </c>
      <c r="BF69">
        <v>64</v>
      </c>
      <c r="BG69">
        <v>0</v>
      </c>
      <c r="BH69">
        <v>6</v>
      </c>
      <c r="BI69">
        <v>0</v>
      </c>
      <c r="BJ69">
        <v>0</v>
      </c>
      <c r="BK69">
        <v>0</v>
      </c>
      <c r="BL69">
        <v>0</v>
      </c>
    </row>
    <row r="70" spans="1:64" hidden="1" x14ac:dyDescent="0.25">
      <c r="A70">
        <v>203060404</v>
      </c>
      <c r="B70" t="s">
        <v>480</v>
      </c>
      <c r="C70">
        <v>0</v>
      </c>
      <c r="E70">
        <v>0</v>
      </c>
      <c r="F70" t="s">
        <v>241</v>
      </c>
      <c r="G70">
        <v>0</v>
      </c>
      <c r="H70">
        <v>0</v>
      </c>
      <c r="I70">
        <v>0</v>
      </c>
      <c r="J70">
        <v>40</v>
      </c>
      <c r="K70">
        <v>3520930.58</v>
      </c>
      <c r="L70">
        <v>24</v>
      </c>
      <c r="M70">
        <v>2112558.3480000002</v>
      </c>
      <c r="N70">
        <v>16</v>
      </c>
      <c r="O70">
        <v>1408372.2320000001</v>
      </c>
      <c r="P70">
        <v>88023.264500000005</v>
      </c>
      <c r="Q70">
        <v>1408372.2320000001</v>
      </c>
      <c r="R70" t="s">
        <v>242</v>
      </c>
      <c r="S70" s="133">
        <v>41351</v>
      </c>
      <c r="T70" s="133">
        <v>41354</v>
      </c>
      <c r="U70">
        <v>0</v>
      </c>
      <c r="V70">
        <v>0</v>
      </c>
      <c r="W70">
        <v>0</v>
      </c>
      <c r="X70">
        <v>0</v>
      </c>
      <c r="Y70">
        <v>0</v>
      </c>
      <c r="Z70">
        <v>11</v>
      </c>
      <c r="AA70" t="s">
        <v>259</v>
      </c>
      <c r="AB70" t="s">
        <v>244</v>
      </c>
      <c r="AC70" t="s">
        <v>245</v>
      </c>
      <c r="AD70">
        <v>256</v>
      </c>
      <c r="AE70" t="s">
        <v>453</v>
      </c>
      <c r="AF70">
        <v>203</v>
      </c>
      <c r="AG70" t="s">
        <v>317</v>
      </c>
      <c r="AH70">
        <v>200</v>
      </c>
      <c r="AI70" t="s">
        <v>248</v>
      </c>
      <c r="AJ70">
        <v>0</v>
      </c>
      <c r="AK70" t="s">
        <v>241</v>
      </c>
      <c r="AN70">
        <v>203060404</v>
      </c>
      <c r="AO70">
        <v>88023.264500000005</v>
      </c>
      <c r="AP70">
        <v>88023.264500000005</v>
      </c>
      <c r="AQ70">
        <v>105</v>
      </c>
      <c r="AR70">
        <v>0</v>
      </c>
      <c r="AS70" t="s">
        <v>250</v>
      </c>
      <c r="AU70">
        <v>135373</v>
      </c>
      <c r="AV70">
        <v>152295</v>
      </c>
      <c r="AW70">
        <v>158641</v>
      </c>
      <c r="AX70">
        <v>211521</v>
      </c>
      <c r="AY70">
        <v>0</v>
      </c>
      <c r="AZ70">
        <v>860005223</v>
      </c>
      <c r="BA70" t="s">
        <v>267</v>
      </c>
      <c r="BC70" t="s">
        <v>480</v>
      </c>
      <c r="BD70">
        <v>0</v>
      </c>
      <c r="BE70">
        <v>0</v>
      </c>
      <c r="BF70">
        <v>82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</row>
    <row r="71" spans="1:64" hidden="1" x14ac:dyDescent="0.25">
      <c r="A71">
        <v>203060405</v>
      </c>
      <c r="B71" t="s">
        <v>481</v>
      </c>
      <c r="C71">
        <v>0</v>
      </c>
      <c r="E71">
        <v>0</v>
      </c>
      <c r="F71" t="s">
        <v>241</v>
      </c>
      <c r="G71">
        <v>0</v>
      </c>
      <c r="H71">
        <v>0</v>
      </c>
      <c r="I71">
        <v>0</v>
      </c>
      <c r="J71">
        <v>10</v>
      </c>
      <c r="K71">
        <v>9090553.0950000007</v>
      </c>
      <c r="L71">
        <v>0</v>
      </c>
      <c r="M71">
        <v>0</v>
      </c>
      <c r="N71">
        <v>10</v>
      </c>
      <c r="O71">
        <v>9090553.0950000007</v>
      </c>
      <c r="P71">
        <v>909055.30949999997</v>
      </c>
      <c r="Q71">
        <v>9090553.0950000007</v>
      </c>
      <c r="R71" t="s">
        <v>242</v>
      </c>
      <c r="S71" s="133">
        <v>41351</v>
      </c>
      <c r="U71">
        <v>0</v>
      </c>
      <c r="V71">
        <v>0</v>
      </c>
      <c r="W71">
        <v>0</v>
      </c>
      <c r="X71">
        <v>0</v>
      </c>
      <c r="Y71">
        <v>0</v>
      </c>
      <c r="Z71">
        <v>13</v>
      </c>
      <c r="AA71" t="s">
        <v>254</v>
      </c>
      <c r="AB71" t="s">
        <v>244</v>
      </c>
      <c r="AC71" t="s">
        <v>245</v>
      </c>
      <c r="AD71">
        <v>257</v>
      </c>
      <c r="AE71" t="s">
        <v>465</v>
      </c>
      <c r="AF71">
        <v>203</v>
      </c>
      <c r="AG71" t="s">
        <v>317</v>
      </c>
      <c r="AH71">
        <v>200</v>
      </c>
      <c r="AI71" t="s">
        <v>248</v>
      </c>
      <c r="AJ71">
        <v>0</v>
      </c>
      <c r="AK71" t="s">
        <v>241</v>
      </c>
      <c r="AN71">
        <v>203060405</v>
      </c>
      <c r="AO71">
        <v>909055.30949999997</v>
      </c>
      <c r="AP71">
        <v>909055.30949999997</v>
      </c>
      <c r="AQ71">
        <v>105</v>
      </c>
      <c r="AR71">
        <v>0</v>
      </c>
      <c r="AS71" t="s">
        <v>250</v>
      </c>
      <c r="AU71">
        <v>1388935</v>
      </c>
      <c r="AV71">
        <v>1562552</v>
      </c>
      <c r="AW71">
        <v>1627659</v>
      </c>
      <c r="AX71">
        <v>2170212</v>
      </c>
      <c r="AY71">
        <v>0</v>
      </c>
      <c r="AZ71">
        <v>860005223</v>
      </c>
      <c r="BA71" t="s">
        <v>267</v>
      </c>
      <c r="BC71" t="s">
        <v>481</v>
      </c>
      <c r="BD71">
        <v>0</v>
      </c>
      <c r="BE71">
        <v>0</v>
      </c>
      <c r="BF71">
        <v>12</v>
      </c>
      <c r="BG71">
        <v>0</v>
      </c>
      <c r="BH71">
        <v>55</v>
      </c>
      <c r="BI71">
        <v>0</v>
      </c>
      <c r="BJ71">
        <v>0</v>
      </c>
      <c r="BK71">
        <v>0</v>
      </c>
      <c r="BL71">
        <v>0</v>
      </c>
    </row>
    <row r="72" spans="1:64" hidden="1" x14ac:dyDescent="0.25">
      <c r="A72">
        <v>201020306</v>
      </c>
      <c r="B72" t="s">
        <v>482</v>
      </c>
      <c r="C72">
        <v>0</v>
      </c>
      <c r="E72">
        <v>0</v>
      </c>
      <c r="F72" t="s">
        <v>241</v>
      </c>
      <c r="G72">
        <v>0</v>
      </c>
      <c r="H72">
        <v>0</v>
      </c>
      <c r="I72">
        <v>0</v>
      </c>
      <c r="J72">
        <v>53</v>
      </c>
      <c r="K72">
        <v>1753120.7605999999</v>
      </c>
      <c r="L72">
        <v>0</v>
      </c>
      <c r="M72">
        <v>0</v>
      </c>
      <c r="N72">
        <v>53</v>
      </c>
      <c r="O72">
        <v>1753120.7605999999</v>
      </c>
      <c r="P72">
        <v>33229.929600000003</v>
      </c>
      <c r="Q72">
        <v>1761186.2688</v>
      </c>
      <c r="R72" t="s">
        <v>242</v>
      </c>
      <c r="S72" s="133">
        <v>41345</v>
      </c>
      <c r="U72">
        <v>0</v>
      </c>
      <c r="V72">
        <v>0</v>
      </c>
      <c r="W72">
        <v>0</v>
      </c>
      <c r="X72">
        <v>0</v>
      </c>
      <c r="Y72">
        <v>0</v>
      </c>
      <c r="Z72">
        <v>13</v>
      </c>
      <c r="AA72" t="s">
        <v>254</v>
      </c>
      <c r="AB72" t="s">
        <v>483</v>
      </c>
      <c r="AC72" t="s">
        <v>326</v>
      </c>
      <c r="AD72">
        <v>2</v>
      </c>
      <c r="AE72" t="s">
        <v>484</v>
      </c>
      <c r="AF72">
        <v>2</v>
      </c>
      <c r="AG72" t="s">
        <v>485</v>
      </c>
      <c r="AH72">
        <v>2</v>
      </c>
      <c r="AI72" t="s">
        <v>447</v>
      </c>
      <c r="AJ72">
        <v>0</v>
      </c>
      <c r="AK72" t="s">
        <v>241</v>
      </c>
      <c r="AN72">
        <v>201020306</v>
      </c>
      <c r="AO72">
        <v>33077.750200000002</v>
      </c>
      <c r="AP72">
        <v>33229.929600000003</v>
      </c>
      <c r="AQ72">
        <v>9</v>
      </c>
      <c r="AR72">
        <v>16</v>
      </c>
      <c r="AS72" t="s">
        <v>250</v>
      </c>
      <c r="AU72">
        <v>832</v>
      </c>
      <c r="AV72">
        <v>0</v>
      </c>
      <c r="AW72">
        <v>0</v>
      </c>
      <c r="AX72">
        <v>0</v>
      </c>
      <c r="AY72">
        <v>0</v>
      </c>
      <c r="AZ72">
        <v>860048867</v>
      </c>
      <c r="BA72" t="s">
        <v>486</v>
      </c>
      <c r="BC72" t="s">
        <v>487</v>
      </c>
      <c r="BD72">
        <v>0</v>
      </c>
      <c r="BE72">
        <v>0</v>
      </c>
      <c r="BF72">
        <v>1239.1215999999999</v>
      </c>
      <c r="BG72">
        <v>0</v>
      </c>
      <c r="BH72">
        <v>55</v>
      </c>
      <c r="BI72">
        <v>0</v>
      </c>
      <c r="BJ72">
        <v>0</v>
      </c>
      <c r="BK72">
        <v>0</v>
      </c>
      <c r="BL72">
        <v>0</v>
      </c>
    </row>
    <row r="73" spans="1:64" hidden="1" x14ac:dyDescent="0.25">
      <c r="A73">
        <v>201020303</v>
      </c>
      <c r="B73" t="s">
        <v>488</v>
      </c>
      <c r="C73">
        <v>0</v>
      </c>
      <c r="E73">
        <v>0</v>
      </c>
      <c r="F73" t="s">
        <v>241</v>
      </c>
      <c r="G73">
        <v>0</v>
      </c>
      <c r="H73">
        <v>0</v>
      </c>
      <c r="I73">
        <v>0</v>
      </c>
      <c r="J73">
        <v>624</v>
      </c>
      <c r="K73">
        <v>17022132.504000001</v>
      </c>
      <c r="L73">
        <v>0</v>
      </c>
      <c r="M73">
        <v>0</v>
      </c>
      <c r="N73">
        <v>624</v>
      </c>
      <c r="O73">
        <v>17022132.504000001</v>
      </c>
      <c r="P73">
        <v>27361.822499999998</v>
      </c>
      <c r="Q73">
        <v>17073777.239999998</v>
      </c>
      <c r="R73" t="s">
        <v>242</v>
      </c>
      <c r="S73" s="133">
        <v>41345</v>
      </c>
      <c r="U73">
        <v>0</v>
      </c>
      <c r="V73">
        <v>0</v>
      </c>
      <c r="W73">
        <v>0</v>
      </c>
      <c r="X73">
        <v>0</v>
      </c>
      <c r="Y73">
        <v>0</v>
      </c>
      <c r="Z73">
        <v>13</v>
      </c>
      <c r="AA73" t="s">
        <v>254</v>
      </c>
      <c r="AB73" t="s">
        <v>483</v>
      </c>
      <c r="AC73" t="s">
        <v>326</v>
      </c>
      <c r="AD73">
        <v>2</v>
      </c>
      <c r="AE73" t="s">
        <v>484</v>
      </c>
      <c r="AF73">
        <v>2</v>
      </c>
      <c r="AG73" t="s">
        <v>485</v>
      </c>
      <c r="AH73">
        <v>2</v>
      </c>
      <c r="AI73" t="s">
        <v>447</v>
      </c>
      <c r="AJ73">
        <v>0</v>
      </c>
      <c r="AK73" t="s">
        <v>241</v>
      </c>
      <c r="AN73">
        <v>201020303</v>
      </c>
      <c r="AO73">
        <v>27279.058499999999</v>
      </c>
      <c r="AP73">
        <v>27361.822499999998</v>
      </c>
      <c r="AQ73">
        <v>9</v>
      </c>
      <c r="AR73">
        <v>16</v>
      </c>
      <c r="AS73" t="s">
        <v>250</v>
      </c>
      <c r="AU73">
        <v>673.2</v>
      </c>
      <c r="AV73">
        <v>0</v>
      </c>
      <c r="AW73">
        <v>0</v>
      </c>
      <c r="AX73">
        <v>0</v>
      </c>
      <c r="AY73">
        <v>0</v>
      </c>
      <c r="AZ73">
        <v>860048867</v>
      </c>
      <c r="BA73" t="s">
        <v>486</v>
      </c>
      <c r="BC73" t="s">
        <v>489</v>
      </c>
      <c r="BD73">
        <v>0</v>
      </c>
      <c r="BE73">
        <v>0</v>
      </c>
      <c r="BF73">
        <v>1692.3894</v>
      </c>
      <c r="BG73">
        <v>0</v>
      </c>
      <c r="BH73">
        <v>55</v>
      </c>
      <c r="BI73">
        <v>0</v>
      </c>
      <c r="BJ73">
        <v>0</v>
      </c>
      <c r="BK73">
        <v>0</v>
      </c>
      <c r="BL73">
        <v>0</v>
      </c>
    </row>
    <row r="74" spans="1:64" hidden="1" x14ac:dyDescent="0.25">
      <c r="A74">
        <v>201020310</v>
      </c>
      <c r="B74" t="s">
        <v>490</v>
      </c>
      <c r="C74">
        <v>0</v>
      </c>
      <c r="E74">
        <v>0</v>
      </c>
      <c r="F74" t="s">
        <v>241</v>
      </c>
      <c r="G74">
        <v>0</v>
      </c>
      <c r="H74">
        <v>0</v>
      </c>
      <c r="I74">
        <v>0</v>
      </c>
      <c r="J74">
        <v>106</v>
      </c>
      <c r="K74">
        <v>4311371.92</v>
      </c>
      <c r="L74">
        <v>0</v>
      </c>
      <c r="M74">
        <v>0</v>
      </c>
      <c r="N74">
        <v>106</v>
      </c>
      <c r="O74">
        <v>4311371.92</v>
      </c>
      <c r="P74">
        <v>40733.108500000002</v>
      </c>
      <c r="Q74">
        <v>4317709.5010000002</v>
      </c>
      <c r="R74" t="s">
        <v>242</v>
      </c>
      <c r="S74" s="133">
        <v>41345</v>
      </c>
      <c r="U74">
        <v>0</v>
      </c>
      <c r="V74">
        <v>0</v>
      </c>
      <c r="W74">
        <v>0</v>
      </c>
      <c r="X74">
        <v>0</v>
      </c>
      <c r="Y74">
        <v>0</v>
      </c>
      <c r="Z74">
        <v>13</v>
      </c>
      <c r="AA74" t="s">
        <v>254</v>
      </c>
      <c r="AB74" t="s">
        <v>483</v>
      </c>
      <c r="AC74" t="s">
        <v>326</v>
      </c>
      <c r="AD74">
        <v>2</v>
      </c>
      <c r="AE74" t="s">
        <v>484</v>
      </c>
      <c r="AF74">
        <v>2</v>
      </c>
      <c r="AG74" t="s">
        <v>485</v>
      </c>
      <c r="AH74">
        <v>2</v>
      </c>
      <c r="AI74" t="s">
        <v>447</v>
      </c>
      <c r="AJ74">
        <v>0</v>
      </c>
      <c r="AK74" t="s">
        <v>241</v>
      </c>
      <c r="AN74">
        <v>201020310</v>
      </c>
      <c r="AO74">
        <v>40673.32</v>
      </c>
      <c r="AP74">
        <v>40733.108500000002</v>
      </c>
      <c r="AQ74">
        <v>9</v>
      </c>
      <c r="AR74">
        <v>16</v>
      </c>
      <c r="AS74" t="s">
        <v>250</v>
      </c>
      <c r="AU74">
        <v>1034.1099999999999</v>
      </c>
      <c r="AV74">
        <v>0</v>
      </c>
      <c r="AW74">
        <v>0</v>
      </c>
      <c r="AX74">
        <v>0</v>
      </c>
      <c r="AY74">
        <v>0</v>
      </c>
      <c r="AZ74">
        <v>860048867</v>
      </c>
      <c r="BA74" t="s">
        <v>486</v>
      </c>
      <c r="BC74" t="s">
        <v>491</v>
      </c>
      <c r="BD74">
        <v>0</v>
      </c>
      <c r="BE74">
        <v>0</v>
      </c>
      <c r="BF74">
        <v>156.00790000000001</v>
      </c>
      <c r="BG74">
        <v>0</v>
      </c>
      <c r="BH74">
        <v>55</v>
      </c>
      <c r="BI74">
        <v>0</v>
      </c>
      <c r="BJ74">
        <v>0</v>
      </c>
      <c r="BK74">
        <v>0</v>
      </c>
      <c r="BL74">
        <v>0</v>
      </c>
    </row>
    <row r="75" spans="1:64" hidden="1" x14ac:dyDescent="0.25">
      <c r="A75" t="s">
        <v>492</v>
      </c>
      <c r="B75" t="s">
        <v>493</v>
      </c>
      <c r="C75">
        <v>0</v>
      </c>
      <c r="E75">
        <v>0</v>
      </c>
      <c r="F75" t="s">
        <v>241</v>
      </c>
      <c r="G75">
        <v>0</v>
      </c>
      <c r="H75">
        <v>40</v>
      </c>
      <c r="I75">
        <v>3675694.9416999999</v>
      </c>
      <c r="J75">
        <v>1</v>
      </c>
      <c r="K75">
        <v>65979.974799999996</v>
      </c>
      <c r="L75">
        <v>30</v>
      </c>
      <c r="M75">
        <v>1979399.2439999999</v>
      </c>
      <c r="N75">
        <v>11</v>
      </c>
      <c r="O75">
        <v>1762275.6725000001</v>
      </c>
      <c r="P75">
        <v>65979.974799999996</v>
      </c>
      <c r="Q75">
        <v>725779.72279999999</v>
      </c>
      <c r="R75" t="s">
        <v>242</v>
      </c>
      <c r="S75" s="133">
        <v>41330</v>
      </c>
      <c r="T75" s="133">
        <v>41354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 t="s">
        <v>269</v>
      </c>
      <c r="AB75" t="s">
        <v>301</v>
      </c>
      <c r="AC75" t="s">
        <v>302</v>
      </c>
      <c r="AD75">
        <v>531</v>
      </c>
      <c r="AE75" t="s">
        <v>494</v>
      </c>
      <c r="AF75">
        <v>503</v>
      </c>
      <c r="AG75" t="s">
        <v>495</v>
      </c>
      <c r="AH75">
        <v>500</v>
      </c>
      <c r="AI75" t="s">
        <v>305</v>
      </c>
      <c r="AJ75">
        <v>0</v>
      </c>
      <c r="AK75" t="s">
        <v>241</v>
      </c>
      <c r="AN75" t="s">
        <v>496</v>
      </c>
      <c r="AO75">
        <v>65980</v>
      </c>
      <c r="AP75">
        <v>65979.974799999996</v>
      </c>
      <c r="AQ75">
        <v>9</v>
      </c>
      <c r="AR75">
        <v>16</v>
      </c>
      <c r="AS75" t="s">
        <v>250</v>
      </c>
      <c r="AU75">
        <v>92696</v>
      </c>
      <c r="AV75">
        <v>102855</v>
      </c>
      <c r="AW75">
        <v>113013</v>
      </c>
      <c r="AX75">
        <v>126981</v>
      </c>
      <c r="AY75">
        <v>0.1</v>
      </c>
      <c r="AZ75">
        <v>832006328</v>
      </c>
      <c r="BA75" t="s">
        <v>313</v>
      </c>
      <c r="BC75" t="s">
        <v>497</v>
      </c>
      <c r="BD75">
        <v>6</v>
      </c>
      <c r="BE75">
        <v>36</v>
      </c>
      <c r="BF75">
        <v>11</v>
      </c>
      <c r="BG75">
        <v>0</v>
      </c>
      <c r="BH75">
        <v>3</v>
      </c>
      <c r="BI75">
        <v>0</v>
      </c>
      <c r="BJ75">
        <v>0</v>
      </c>
      <c r="BK75">
        <v>0</v>
      </c>
      <c r="BL75">
        <v>0</v>
      </c>
    </row>
    <row r="76" spans="1:64" hidden="1" x14ac:dyDescent="0.25">
      <c r="A76" t="s">
        <v>498</v>
      </c>
      <c r="B76" t="s">
        <v>499</v>
      </c>
      <c r="C76">
        <v>0</v>
      </c>
      <c r="E76">
        <v>0</v>
      </c>
      <c r="F76" t="s">
        <v>241</v>
      </c>
      <c r="G76">
        <v>0</v>
      </c>
      <c r="H76">
        <v>268</v>
      </c>
      <c r="I76">
        <v>11220991.067199999</v>
      </c>
      <c r="J76">
        <v>0</v>
      </c>
      <c r="K76">
        <v>0</v>
      </c>
      <c r="L76">
        <v>94</v>
      </c>
      <c r="M76">
        <v>3916461.3267999999</v>
      </c>
      <c r="N76">
        <v>174</v>
      </c>
      <c r="O76">
        <v>7304529.7403999995</v>
      </c>
      <c r="P76">
        <v>41664.482199999999</v>
      </c>
      <c r="Q76">
        <v>7249619.9028000003</v>
      </c>
      <c r="R76" t="s">
        <v>242</v>
      </c>
      <c r="S76" s="133">
        <v>41330</v>
      </c>
      <c r="T76" s="133">
        <v>41354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 t="s">
        <v>272</v>
      </c>
      <c r="AB76" t="s">
        <v>301</v>
      </c>
      <c r="AC76" t="s">
        <v>302</v>
      </c>
      <c r="AD76">
        <v>532</v>
      </c>
      <c r="AE76" t="s">
        <v>500</v>
      </c>
      <c r="AF76">
        <v>503</v>
      </c>
      <c r="AG76" t="s">
        <v>495</v>
      </c>
      <c r="AH76">
        <v>500</v>
      </c>
      <c r="AI76" t="s">
        <v>305</v>
      </c>
      <c r="AJ76">
        <v>0</v>
      </c>
      <c r="AK76" t="s">
        <v>241</v>
      </c>
      <c r="AN76" t="s">
        <v>501</v>
      </c>
      <c r="AO76">
        <v>41680</v>
      </c>
      <c r="AP76">
        <v>41664.482199999999</v>
      </c>
      <c r="AQ76">
        <v>9</v>
      </c>
      <c r="AR76">
        <v>16</v>
      </c>
      <c r="AS76" t="s">
        <v>250</v>
      </c>
      <c r="AU76">
        <v>68660</v>
      </c>
      <c r="AV76">
        <v>76185</v>
      </c>
      <c r="AW76">
        <v>83709</v>
      </c>
      <c r="AX76">
        <v>94055</v>
      </c>
      <c r="AY76">
        <v>0.1</v>
      </c>
      <c r="AZ76">
        <v>832006328</v>
      </c>
      <c r="BA76" t="s">
        <v>313</v>
      </c>
      <c r="BC76" t="s">
        <v>502</v>
      </c>
      <c r="BD76">
        <v>6</v>
      </c>
      <c r="BE76">
        <v>36</v>
      </c>
      <c r="BF76">
        <v>176</v>
      </c>
      <c r="BG76">
        <v>0</v>
      </c>
      <c r="BH76">
        <v>1.5</v>
      </c>
      <c r="BI76">
        <v>0</v>
      </c>
      <c r="BJ76">
        <v>0</v>
      </c>
      <c r="BK76">
        <v>0</v>
      </c>
      <c r="BL76">
        <v>0</v>
      </c>
    </row>
    <row r="77" spans="1:64" hidden="1" x14ac:dyDescent="0.25">
      <c r="A77" t="s">
        <v>503</v>
      </c>
      <c r="B77" t="s">
        <v>504</v>
      </c>
      <c r="C77">
        <v>0</v>
      </c>
      <c r="E77">
        <v>0</v>
      </c>
      <c r="F77" t="s">
        <v>241</v>
      </c>
      <c r="G77">
        <v>0</v>
      </c>
      <c r="H77">
        <v>38</v>
      </c>
      <c r="I77">
        <v>3488705.1285999999</v>
      </c>
      <c r="J77">
        <v>0</v>
      </c>
      <c r="K77">
        <v>0</v>
      </c>
      <c r="L77">
        <v>5</v>
      </c>
      <c r="M77">
        <v>459040.14850000001</v>
      </c>
      <c r="N77">
        <v>33</v>
      </c>
      <c r="O77">
        <v>3029664.9800999998</v>
      </c>
      <c r="P77">
        <v>91808.029699999999</v>
      </c>
      <c r="Q77">
        <v>3029664.9800999998</v>
      </c>
      <c r="R77" t="s">
        <v>242</v>
      </c>
      <c r="T77" s="133">
        <v>41351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 t="s">
        <v>269</v>
      </c>
      <c r="AB77" t="s">
        <v>301</v>
      </c>
      <c r="AC77" t="s">
        <v>302</v>
      </c>
      <c r="AD77">
        <v>531</v>
      </c>
      <c r="AE77" t="s">
        <v>494</v>
      </c>
      <c r="AF77">
        <v>503</v>
      </c>
      <c r="AG77" t="s">
        <v>495</v>
      </c>
      <c r="AH77">
        <v>500</v>
      </c>
      <c r="AI77" t="s">
        <v>305</v>
      </c>
      <c r="AJ77">
        <v>0</v>
      </c>
      <c r="AK77" t="s">
        <v>241</v>
      </c>
      <c r="AN77" t="s">
        <v>503</v>
      </c>
      <c r="AO77">
        <v>91808.03</v>
      </c>
      <c r="AP77">
        <v>91808.029699999999</v>
      </c>
      <c r="AQ77">
        <v>9</v>
      </c>
      <c r="AR77">
        <v>16</v>
      </c>
      <c r="AS77" t="s">
        <v>250</v>
      </c>
      <c r="AU77">
        <v>128633</v>
      </c>
      <c r="AV77">
        <v>142729</v>
      </c>
      <c r="AW77">
        <v>156826</v>
      </c>
      <c r="AX77">
        <v>176209</v>
      </c>
      <c r="AY77">
        <v>0.1</v>
      </c>
      <c r="AZ77">
        <v>832006328</v>
      </c>
      <c r="BA77" t="s">
        <v>313</v>
      </c>
      <c r="BC77" t="s">
        <v>505</v>
      </c>
      <c r="BD77">
        <v>30</v>
      </c>
      <c r="BE77">
        <v>300</v>
      </c>
      <c r="BF77">
        <v>33</v>
      </c>
      <c r="BG77">
        <v>0</v>
      </c>
      <c r="BH77">
        <v>3</v>
      </c>
      <c r="BI77">
        <v>0</v>
      </c>
      <c r="BJ77">
        <v>0</v>
      </c>
      <c r="BK77">
        <v>0</v>
      </c>
      <c r="BL77">
        <v>0</v>
      </c>
    </row>
    <row r="78" spans="1:64" hidden="1" x14ac:dyDescent="0.25">
      <c r="A78" t="s">
        <v>506</v>
      </c>
      <c r="B78" t="s">
        <v>507</v>
      </c>
      <c r="C78">
        <v>0</v>
      </c>
      <c r="E78">
        <v>0</v>
      </c>
      <c r="F78" t="s">
        <v>241</v>
      </c>
      <c r="G78">
        <v>0</v>
      </c>
      <c r="H78">
        <v>29</v>
      </c>
      <c r="I78">
        <v>1470589.9994000001</v>
      </c>
      <c r="J78">
        <v>0</v>
      </c>
      <c r="K78">
        <v>0</v>
      </c>
      <c r="L78">
        <v>13</v>
      </c>
      <c r="M78">
        <v>659230</v>
      </c>
      <c r="N78">
        <v>16</v>
      </c>
      <c r="O78">
        <v>811359.99939999997</v>
      </c>
      <c r="P78">
        <v>50710</v>
      </c>
      <c r="Q78">
        <v>811360</v>
      </c>
      <c r="R78" t="s">
        <v>242</v>
      </c>
      <c r="S78" s="133">
        <v>41330</v>
      </c>
      <c r="T78" s="133">
        <v>41346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 t="s">
        <v>272</v>
      </c>
      <c r="AB78" t="s">
        <v>301</v>
      </c>
      <c r="AC78" t="s">
        <v>302</v>
      </c>
      <c r="AD78">
        <v>532</v>
      </c>
      <c r="AE78" t="s">
        <v>500</v>
      </c>
      <c r="AF78">
        <v>503</v>
      </c>
      <c r="AG78" t="s">
        <v>495</v>
      </c>
      <c r="AH78">
        <v>500</v>
      </c>
      <c r="AI78" t="s">
        <v>305</v>
      </c>
      <c r="AJ78">
        <v>0</v>
      </c>
      <c r="AK78" t="s">
        <v>241</v>
      </c>
      <c r="AN78" t="s">
        <v>506</v>
      </c>
      <c r="AO78">
        <v>50710</v>
      </c>
      <c r="AP78">
        <v>50710</v>
      </c>
      <c r="AQ78">
        <v>9</v>
      </c>
      <c r="AR78">
        <v>16</v>
      </c>
      <c r="AS78" t="s">
        <v>250</v>
      </c>
      <c r="AU78">
        <v>88469</v>
      </c>
      <c r="AV78">
        <v>98165</v>
      </c>
      <c r="AW78">
        <v>107860</v>
      </c>
      <c r="AX78">
        <v>121191</v>
      </c>
      <c r="AY78">
        <v>0.1</v>
      </c>
      <c r="AZ78">
        <v>832006328</v>
      </c>
      <c r="BA78" t="s">
        <v>313</v>
      </c>
      <c r="BC78" t="s">
        <v>508</v>
      </c>
      <c r="BD78">
        <v>80</v>
      </c>
      <c r="BE78">
        <v>300</v>
      </c>
      <c r="BF78">
        <v>16</v>
      </c>
      <c r="BG78">
        <v>0</v>
      </c>
      <c r="BH78">
        <v>1.5</v>
      </c>
      <c r="BI78">
        <v>0</v>
      </c>
      <c r="BJ78">
        <v>0</v>
      </c>
      <c r="BK78">
        <v>0</v>
      </c>
      <c r="BL78">
        <v>0</v>
      </c>
    </row>
    <row r="79" spans="1:64" hidden="1" x14ac:dyDescent="0.25">
      <c r="A79">
        <v>203050101</v>
      </c>
      <c r="B79" t="s">
        <v>509</v>
      </c>
      <c r="C79">
        <v>0</v>
      </c>
      <c r="E79">
        <v>0</v>
      </c>
      <c r="F79" t="s">
        <v>241</v>
      </c>
      <c r="G79">
        <v>0</v>
      </c>
      <c r="H79">
        <v>180</v>
      </c>
      <c r="I79">
        <v>11753223.677999999</v>
      </c>
      <c r="J79">
        <v>0</v>
      </c>
      <c r="K79">
        <v>0</v>
      </c>
      <c r="L79">
        <v>3</v>
      </c>
      <c r="M79">
        <v>195887.0613</v>
      </c>
      <c r="N79">
        <v>177</v>
      </c>
      <c r="O79">
        <v>11557336.616699999</v>
      </c>
      <c r="P79">
        <v>65295.687100000003</v>
      </c>
      <c r="Q79">
        <v>11557336.616699999</v>
      </c>
      <c r="R79" t="s">
        <v>242</v>
      </c>
      <c r="S79" s="133">
        <v>41318</v>
      </c>
      <c r="T79" s="133">
        <v>41354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 t="s">
        <v>269</v>
      </c>
      <c r="AB79" t="s">
        <v>244</v>
      </c>
      <c r="AC79" t="s">
        <v>245</v>
      </c>
      <c r="AD79">
        <v>262</v>
      </c>
      <c r="AE79" t="s">
        <v>270</v>
      </c>
      <c r="AF79">
        <v>205</v>
      </c>
      <c r="AG79" t="s">
        <v>266</v>
      </c>
      <c r="AH79">
        <v>200</v>
      </c>
      <c r="AI79" t="s">
        <v>248</v>
      </c>
      <c r="AJ79">
        <v>0</v>
      </c>
      <c r="AK79" t="s">
        <v>241</v>
      </c>
      <c r="AN79">
        <v>203050101</v>
      </c>
      <c r="AO79">
        <v>65295.687100000003</v>
      </c>
      <c r="AP79">
        <v>65295.687100000003</v>
      </c>
      <c r="AQ79">
        <v>105</v>
      </c>
      <c r="AR79">
        <v>0</v>
      </c>
      <c r="AS79" t="s">
        <v>250</v>
      </c>
      <c r="AU79">
        <v>117504</v>
      </c>
      <c r="AV79">
        <v>0</v>
      </c>
      <c r="AW79">
        <v>0</v>
      </c>
      <c r="AX79">
        <v>0</v>
      </c>
      <c r="AY79">
        <v>0</v>
      </c>
      <c r="AZ79">
        <v>860005223</v>
      </c>
      <c r="BA79" t="s">
        <v>267</v>
      </c>
      <c r="BC79" t="s">
        <v>509</v>
      </c>
      <c r="BD79">
        <v>0</v>
      </c>
      <c r="BE79">
        <v>0</v>
      </c>
      <c r="BF79">
        <v>177</v>
      </c>
      <c r="BG79">
        <v>0</v>
      </c>
      <c r="BH79">
        <v>3</v>
      </c>
      <c r="BI79">
        <v>0</v>
      </c>
      <c r="BJ79">
        <v>0</v>
      </c>
      <c r="BK79">
        <v>0</v>
      </c>
      <c r="BL79">
        <v>0</v>
      </c>
    </row>
    <row r="80" spans="1:64" hidden="1" x14ac:dyDescent="0.25">
      <c r="A80">
        <v>161044</v>
      </c>
      <c r="B80" t="s">
        <v>510</v>
      </c>
      <c r="C80">
        <v>0</v>
      </c>
      <c r="E80">
        <v>0</v>
      </c>
      <c r="F80" t="s">
        <v>241</v>
      </c>
      <c r="G80">
        <v>0</v>
      </c>
      <c r="H80">
        <v>16</v>
      </c>
      <c r="I80">
        <v>1721273.6</v>
      </c>
      <c r="J80">
        <v>0</v>
      </c>
      <c r="K80">
        <v>0</v>
      </c>
      <c r="L80">
        <v>0</v>
      </c>
      <c r="M80">
        <v>0</v>
      </c>
      <c r="N80">
        <v>16</v>
      </c>
      <c r="O80">
        <v>1721273.6</v>
      </c>
      <c r="P80">
        <v>107579.6</v>
      </c>
      <c r="Q80">
        <v>1721273.6</v>
      </c>
      <c r="R80" t="s">
        <v>242</v>
      </c>
      <c r="S80" s="133">
        <v>40786</v>
      </c>
      <c r="T80" s="133">
        <v>41323</v>
      </c>
      <c r="U80">
        <v>0</v>
      </c>
      <c r="V80">
        <v>0</v>
      </c>
      <c r="W80">
        <v>0</v>
      </c>
      <c r="X80">
        <v>0</v>
      </c>
      <c r="Y80">
        <v>0</v>
      </c>
      <c r="Z80">
        <v>11</v>
      </c>
      <c r="AA80" t="s">
        <v>259</v>
      </c>
      <c r="AB80" t="s">
        <v>244</v>
      </c>
      <c r="AC80" t="s">
        <v>245</v>
      </c>
      <c r="AD80">
        <v>311</v>
      </c>
      <c r="AE80" t="s">
        <v>393</v>
      </c>
      <c r="AF80">
        <v>301</v>
      </c>
      <c r="AG80" t="s">
        <v>377</v>
      </c>
      <c r="AH80">
        <v>300</v>
      </c>
      <c r="AI80" t="s">
        <v>348</v>
      </c>
      <c r="AJ80">
        <v>0</v>
      </c>
      <c r="AK80" t="s">
        <v>241</v>
      </c>
      <c r="AN80" t="s">
        <v>511</v>
      </c>
      <c r="AO80">
        <v>107579.6</v>
      </c>
      <c r="AP80">
        <v>107579.6</v>
      </c>
      <c r="AQ80">
        <v>9</v>
      </c>
      <c r="AR80">
        <v>16</v>
      </c>
      <c r="AS80" t="s">
        <v>250</v>
      </c>
      <c r="AU80">
        <v>104854</v>
      </c>
      <c r="AV80">
        <v>117961</v>
      </c>
      <c r="AW80">
        <v>131068</v>
      </c>
      <c r="AX80">
        <v>163835</v>
      </c>
      <c r="AY80">
        <v>0</v>
      </c>
      <c r="AZ80">
        <v>900044844</v>
      </c>
      <c r="BA80" t="s">
        <v>512</v>
      </c>
      <c r="BC80" t="s">
        <v>513</v>
      </c>
      <c r="BD80">
        <v>0</v>
      </c>
      <c r="BE80">
        <v>0</v>
      </c>
      <c r="BF80">
        <v>16</v>
      </c>
      <c r="BG80">
        <v>1</v>
      </c>
      <c r="BH80">
        <v>5</v>
      </c>
      <c r="BI80">
        <v>0</v>
      </c>
      <c r="BJ80">
        <v>0</v>
      </c>
      <c r="BK80">
        <v>0</v>
      </c>
      <c r="BL80">
        <v>0</v>
      </c>
    </row>
    <row r="81" spans="1:64" hidden="1" x14ac:dyDescent="0.25">
      <c r="A81">
        <v>161049</v>
      </c>
      <c r="B81" t="s">
        <v>514</v>
      </c>
      <c r="C81">
        <v>0</v>
      </c>
      <c r="E81">
        <v>0</v>
      </c>
      <c r="F81" t="s">
        <v>241</v>
      </c>
      <c r="G81">
        <v>0</v>
      </c>
      <c r="H81">
        <v>1</v>
      </c>
      <c r="I81">
        <v>1083253.24</v>
      </c>
      <c r="J81">
        <v>0</v>
      </c>
      <c r="K81">
        <v>0</v>
      </c>
      <c r="L81">
        <v>0</v>
      </c>
      <c r="M81">
        <v>0</v>
      </c>
      <c r="N81">
        <v>1</v>
      </c>
      <c r="O81">
        <v>1083253.24</v>
      </c>
      <c r="P81">
        <v>1083253.24</v>
      </c>
      <c r="Q81">
        <v>1083253.24</v>
      </c>
      <c r="R81" t="s">
        <v>242</v>
      </c>
      <c r="S81" s="133">
        <v>40875</v>
      </c>
      <c r="U81">
        <v>0</v>
      </c>
      <c r="V81">
        <v>0</v>
      </c>
      <c r="W81">
        <v>0</v>
      </c>
      <c r="X81">
        <v>0</v>
      </c>
      <c r="Y81">
        <v>0</v>
      </c>
      <c r="Z81">
        <v>13</v>
      </c>
      <c r="AA81" t="s">
        <v>254</v>
      </c>
      <c r="AB81" t="s">
        <v>244</v>
      </c>
      <c r="AC81" t="s">
        <v>245</v>
      </c>
      <c r="AD81">
        <v>313</v>
      </c>
      <c r="AE81" t="s">
        <v>515</v>
      </c>
      <c r="AF81">
        <v>301</v>
      </c>
      <c r="AG81" t="s">
        <v>377</v>
      </c>
      <c r="AH81">
        <v>300</v>
      </c>
      <c r="AI81" t="s">
        <v>348</v>
      </c>
      <c r="AJ81">
        <v>0</v>
      </c>
      <c r="AK81" t="s">
        <v>241</v>
      </c>
      <c r="AN81" t="s">
        <v>516</v>
      </c>
      <c r="AO81">
        <v>1083253.24</v>
      </c>
      <c r="AP81">
        <v>1083253.24</v>
      </c>
      <c r="AQ81">
        <v>9</v>
      </c>
      <c r="AR81">
        <v>16</v>
      </c>
      <c r="AS81" t="s">
        <v>250</v>
      </c>
      <c r="AU81">
        <v>1107200</v>
      </c>
      <c r="AV81">
        <v>1245600</v>
      </c>
      <c r="AW81">
        <v>1384000</v>
      </c>
      <c r="AX81">
        <v>1730000</v>
      </c>
      <c r="AY81">
        <v>0</v>
      </c>
      <c r="AZ81">
        <v>900044844</v>
      </c>
      <c r="BA81" t="s">
        <v>512</v>
      </c>
      <c r="BC81" t="s">
        <v>517</v>
      </c>
      <c r="BD81">
        <v>0</v>
      </c>
      <c r="BE81">
        <v>0</v>
      </c>
      <c r="BF81">
        <v>1</v>
      </c>
      <c r="BG81">
        <v>0</v>
      </c>
      <c r="BH81">
        <v>55</v>
      </c>
      <c r="BI81">
        <v>0</v>
      </c>
      <c r="BJ81">
        <v>0</v>
      </c>
      <c r="BK81">
        <v>0</v>
      </c>
      <c r="BL81">
        <v>0</v>
      </c>
    </row>
    <row r="82" spans="1:64" hidden="1" x14ac:dyDescent="0.25">
      <c r="A82">
        <v>161254</v>
      </c>
      <c r="B82" t="s">
        <v>518</v>
      </c>
      <c r="C82">
        <v>0</v>
      </c>
      <c r="E82">
        <v>0</v>
      </c>
      <c r="F82" t="s">
        <v>241</v>
      </c>
      <c r="G82">
        <v>0</v>
      </c>
      <c r="H82">
        <v>413</v>
      </c>
      <c r="I82">
        <v>42555275.227700002</v>
      </c>
      <c r="J82">
        <v>0</v>
      </c>
      <c r="K82">
        <v>0</v>
      </c>
      <c r="L82">
        <v>0</v>
      </c>
      <c r="M82">
        <v>0</v>
      </c>
      <c r="N82">
        <v>413</v>
      </c>
      <c r="O82">
        <v>42555275.227700002</v>
      </c>
      <c r="P82">
        <v>103039.40730000001</v>
      </c>
      <c r="Q82">
        <v>42555275.214900002</v>
      </c>
      <c r="R82" t="s">
        <v>242</v>
      </c>
      <c r="S82" s="133">
        <v>41194</v>
      </c>
      <c r="T82" s="133">
        <v>41253</v>
      </c>
      <c r="U82">
        <v>0</v>
      </c>
      <c r="V82">
        <v>0</v>
      </c>
      <c r="W82">
        <v>0</v>
      </c>
      <c r="X82">
        <v>0</v>
      </c>
      <c r="Y82">
        <v>0</v>
      </c>
      <c r="Z82">
        <v>11</v>
      </c>
      <c r="AA82" t="s">
        <v>259</v>
      </c>
      <c r="AB82" t="s">
        <v>244</v>
      </c>
      <c r="AC82" t="s">
        <v>245</v>
      </c>
      <c r="AD82">
        <v>311</v>
      </c>
      <c r="AE82" t="s">
        <v>393</v>
      </c>
      <c r="AF82">
        <v>301</v>
      </c>
      <c r="AG82" t="s">
        <v>377</v>
      </c>
      <c r="AH82">
        <v>300</v>
      </c>
      <c r="AI82" t="s">
        <v>348</v>
      </c>
      <c r="AJ82">
        <v>0</v>
      </c>
      <c r="AK82" t="s">
        <v>241</v>
      </c>
      <c r="AN82" t="s">
        <v>519</v>
      </c>
      <c r="AO82">
        <v>103039.31</v>
      </c>
      <c r="AP82">
        <v>103039.40730000001</v>
      </c>
      <c r="AQ82">
        <v>9</v>
      </c>
      <c r="AR82">
        <v>16</v>
      </c>
      <c r="AS82" t="s">
        <v>250</v>
      </c>
      <c r="AU82">
        <v>106692</v>
      </c>
      <c r="AV82">
        <v>120029</v>
      </c>
      <c r="AW82">
        <v>133366</v>
      </c>
      <c r="AX82">
        <v>166707</v>
      </c>
      <c r="AY82">
        <v>125910</v>
      </c>
      <c r="AZ82">
        <v>860533798</v>
      </c>
      <c r="BA82" t="s">
        <v>251</v>
      </c>
      <c r="BC82" t="s">
        <v>520</v>
      </c>
      <c r="BD82">
        <v>0</v>
      </c>
      <c r="BE82">
        <v>0</v>
      </c>
      <c r="BF82">
        <v>414</v>
      </c>
      <c r="BG82">
        <v>1</v>
      </c>
      <c r="BH82">
        <v>5</v>
      </c>
      <c r="BI82">
        <v>0</v>
      </c>
      <c r="BJ82">
        <v>0</v>
      </c>
      <c r="BK82">
        <v>0</v>
      </c>
      <c r="BL82">
        <v>0</v>
      </c>
    </row>
    <row r="83" spans="1:64" hidden="1" x14ac:dyDescent="0.25">
      <c r="A83">
        <v>161159</v>
      </c>
      <c r="B83" t="s">
        <v>1603</v>
      </c>
      <c r="C83">
        <v>0</v>
      </c>
      <c r="E83">
        <v>0</v>
      </c>
      <c r="F83" t="s">
        <v>241</v>
      </c>
      <c r="G83">
        <v>0</v>
      </c>
      <c r="H83">
        <v>0</v>
      </c>
      <c r="I83">
        <v>192104.12</v>
      </c>
      <c r="J83">
        <v>1</v>
      </c>
      <c r="K83">
        <v>1089745.76</v>
      </c>
      <c r="L83">
        <v>0</v>
      </c>
      <c r="M83">
        <v>0</v>
      </c>
      <c r="N83">
        <v>1</v>
      </c>
      <c r="O83">
        <v>1281849.8799999999</v>
      </c>
      <c r="P83">
        <v>1089745.76</v>
      </c>
      <c r="Q83">
        <v>1089745.76</v>
      </c>
      <c r="R83" t="s">
        <v>242</v>
      </c>
      <c r="S83" s="133">
        <v>41257</v>
      </c>
      <c r="T83" s="133">
        <v>41316</v>
      </c>
      <c r="U83">
        <v>0</v>
      </c>
      <c r="V83">
        <v>0</v>
      </c>
      <c r="W83">
        <v>0</v>
      </c>
      <c r="X83">
        <v>0</v>
      </c>
      <c r="Y83">
        <v>0</v>
      </c>
      <c r="Z83">
        <v>13</v>
      </c>
      <c r="AA83" t="s">
        <v>254</v>
      </c>
      <c r="AB83" t="s">
        <v>244</v>
      </c>
      <c r="AC83" t="s">
        <v>245</v>
      </c>
      <c r="AD83">
        <v>313</v>
      </c>
      <c r="AE83" t="s">
        <v>515</v>
      </c>
      <c r="AF83">
        <v>301</v>
      </c>
      <c r="AG83" t="s">
        <v>377</v>
      </c>
      <c r="AH83">
        <v>300</v>
      </c>
      <c r="AI83" t="s">
        <v>348</v>
      </c>
      <c r="AJ83">
        <v>0</v>
      </c>
      <c r="AK83" t="s">
        <v>241</v>
      </c>
      <c r="AN83" t="s">
        <v>1604</v>
      </c>
      <c r="AO83">
        <v>1089745.76</v>
      </c>
      <c r="AP83">
        <v>1089745.76</v>
      </c>
      <c r="AQ83">
        <v>9</v>
      </c>
      <c r="AR83">
        <v>16</v>
      </c>
      <c r="AS83" t="s">
        <v>250</v>
      </c>
      <c r="AU83">
        <v>1131166</v>
      </c>
      <c r="AV83">
        <v>1272562</v>
      </c>
      <c r="AW83">
        <v>1413958</v>
      </c>
      <c r="AX83">
        <v>1767447</v>
      </c>
      <c r="AY83">
        <v>0</v>
      </c>
      <c r="AZ83">
        <v>900044844</v>
      </c>
      <c r="BA83" t="s">
        <v>512</v>
      </c>
      <c r="BC83" t="s">
        <v>1605</v>
      </c>
      <c r="BD83">
        <v>0</v>
      </c>
      <c r="BE83">
        <v>0</v>
      </c>
      <c r="BF83">
        <v>1</v>
      </c>
      <c r="BG83">
        <v>0</v>
      </c>
      <c r="BH83">
        <v>55</v>
      </c>
      <c r="BI83">
        <v>0</v>
      </c>
      <c r="BJ83">
        <v>0</v>
      </c>
      <c r="BK83">
        <v>0</v>
      </c>
      <c r="BL83">
        <v>0</v>
      </c>
    </row>
    <row r="84" spans="1:64" hidden="1" x14ac:dyDescent="0.25">
      <c r="A84" t="s">
        <v>117</v>
      </c>
      <c r="B84" t="s">
        <v>521</v>
      </c>
      <c r="C84">
        <v>0</v>
      </c>
      <c r="E84">
        <v>0</v>
      </c>
      <c r="F84" t="s">
        <v>241</v>
      </c>
      <c r="G84">
        <v>0</v>
      </c>
      <c r="H84">
        <v>3</v>
      </c>
      <c r="I84">
        <v>2163288.9837000002</v>
      </c>
      <c r="J84">
        <v>0</v>
      </c>
      <c r="K84">
        <v>0</v>
      </c>
      <c r="L84">
        <v>0</v>
      </c>
      <c r="M84">
        <v>0</v>
      </c>
      <c r="N84">
        <v>3</v>
      </c>
      <c r="O84">
        <v>2163288.9837000002</v>
      </c>
      <c r="P84">
        <v>97815.803</v>
      </c>
      <c r="Q84">
        <v>293447.40899999999</v>
      </c>
      <c r="R84" t="s">
        <v>242</v>
      </c>
      <c r="S84" s="133">
        <v>41261</v>
      </c>
      <c r="T84" s="133">
        <v>41284</v>
      </c>
      <c r="U84">
        <v>0</v>
      </c>
      <c r="V84">
        <v>0</v>
      </c>
      <c r="W84">
        <v>0</v>
      </c>
      <c r="X84">
        <v>0</v>
      </c>
      <c r="Y84">
        <v>0</v>
      </c>
      <c r="Z84">
        <v>11</v>
      </c>
      <c r="AA84" t="s">
        <v>259</v>
      </c>
      <c r="AB84" t="s">
        <v>244</v>
      </c>
      <c r="AC84" t="s">
        <v>245</v>
      </c>
      <c r="AD84">
        <v>311</v>
      </c>
      <c r="AE84" t="s">
        <v>393</v>
      </c>
      <c r="AF84">
        <v>301</v>
      </c>
      <c r="AG84" t="s">
        <v>377</v>
      </c>
      <c r="AH84">
        <v>300</v>
      </c>
      <c r="AI84" t="s">
        <v>348</v>
      </c>
      <c r="AJ84">
        <v>0</v>
      </c>
      <c r="AK84" t="s">
        <v>241</v>
      </c>
      <c r="AN84" t="s">
        <v>522</v>
      </c>
      <c r="AO84">
        <v>97815.84</v>
      </c>
      <c r="AP84">
        <v>97815.803</v>
      </c>
      <c r="AQ84">
        <v>105</v>
      </c>
      <c r="AR84">
        <v>0</v>
      </c>
      <c r="AS84" t="s">
        <v>250</v>
      </c>
      <c r="AU84">
        <v>102589</v>
      </c>
      <c r="AV84">
        <v>115413</v>
      </c>
      <c r="AW84">
        <v>128237</v>
      </c>
      <c r="AX84">
        <v>160296</v>
      </c>
      <c r="AY84">
        <v>0.1</v>
      </c>
      <c r="AZ84">
        <v>860533798</v>
      </c>
      <c r="BA84" t="s">
        <v>251</v>
      </c>
      <c r="BC84" t="s">
        <v>523</v>
      </c>
      <c r="BD84">
        <v>130</v>
      </c>
      <c r="BE84">
        <v>400</v>
      </c>
      <c r="BF84">
        <v>3</v>
      </c>
      <c r="BG84">
        <v>0</v>
      </c>
      <c r="BH84">
        <v>5</v>
      </c>
      <c r="BI84">
        <v>0</v>
      </c>
      <c r="BJ84">
        <v>0</v>
      </c>
      <c r="BK84">
        <v>0</v>
      </c>
      <c r="BL84">
        <v>0</v>
      </c>
    </row>
    <row r="85" spans="1:64" hidden="1" x14ac:dyDescent="0.25">
      <c r="A85" t="s">
        <v>113</v>
      </c>
      <c r="B85" t="s">
        <v>524</v>
      </c>
      <c r="C85">
        <v>0</v>
      </c>
      <c r="E85">
        <v>0</v>
      </c>
      <c r="F85" t="s">
        <v>241</v>
      </c>
      <c r="G85">
        <v>0</v>
      </c>
      <c r="H85">
        <v>1</v>
      </c>
      <c r="I85">
        <v>65616.273799999995</v>
      </c>
      <c r="J85">
        <v>0</v>
      </c>
      <c r="K85">
        <v>0</v>
      </c>
      <c r="L85">
        <v>0</v>
      </c>
      <c r="M85">
        <v>0</v>
      </c>
      <c r="N85">
        <v>1</v>
      </c>
      <c r="O85">
        <v>65616.273799999995</v>
      </c>
      <c r="P85">
        <v>65616.377200000003</v>
      </c>
      <c r="Q85">
        <v>65616.377200000003</v>
      </c>
      <c r="R85" t="s">
        <v>242</v>
      </c>
      <c r="S85" s="133">
        <v>41194</v>
      </c>
      <c r="T85" s="133">
        <v>41324</v>
      </c>
      <c r="U85">
        <v>0</v>
      </c>
      <c r="V85">
        <v>0</v>
      </c>
      <c r="W85">
        <v>0</v>
      </c>
      <c r="X85">
        <v>0</v>
      </c>
      <c r="Y85">
        <v>0</v>
      </c>
      <c r="Z85">
        <v>7</v>
      </c>
      <c r="AA85" t="s">
        <v>275</v>
      </c>
      <c r="AB85" t="s">
        <v>244</v>
      </c>
      <c r="AC85" t="s">
        <v>245</v>
      </c>
      <c r="AD85" t="s">
        <v>113</v>
      </c>
      <c r="AE85" t="s">
        <v>525</v>
      </c>
      <c r="AF85">
        <v>301</v>
      </c>
      <c r="AG85" t="s">
        <v>377</v>
      </c>
      <c r="AH85">
        <v>300</v>
      </c>
      <c r="AI85" t="s">
        <v>348</v>
      </c>
      <c r="AJ85">
        <v>0</v>
      </c>
      <c r="AK85" t="s">
        <v>241</v>
      </c>
      <c r="AN85" t="s">
        <v>526</v>
      </c>
      <c r="AO85">
        <v>66426.240000000005</v>
      </c>
      <c r="AP85">
        <v>65616.377200000003</v>
      </c>
      <c r="AQ85">
        <v>105</v>
      </c>
      <c r="AR85">
        <v>0</v>
      </c>
      <c r="AS85" t="s">
        <v>250</v>
      </c>
      <c r="AU85">
        <v>74470</v>
      </c>
      <c r="AV85">
        <v>83779</v>
      </c>
      <c r="AW85">
        <v>93088</v>
      </c>
      <c r="AX85">
        <v>116360</v>
      </c>
      <c r="AY85">
        <v>0.1</v>
      </c>
      <c r="AZ85">
        <v>860533798</v>
      </c>
      <c r="BA85" t="s">
        <v>251</v>
      </c>
      <c r="BC85" t="s">
        <v>527</v>
      </c>
      <c r="BD85">
        <v>60</v>
      </c>
      <c r="BE85">
        <v>250</v>
      </c>
      <c r="BF85">
        <v>2</v>
      </c>
      <c r="BG85">
        <v>0</v>
      </c>
      <c r="BH85">
        <v>3</v>
      </c>
      <c r="BI85">
        <v>0</v>
      </c>
      <c r="BJ85">
        <v>0</v>
      </c>
      <c r="BK85">
        <v>0</v>
      </c>
      <c r="BL85">
        <v>0</v>
      </c>
    </row>
    <row r="86" spans="1:64" hidden="1" x14ac:dyDescent="0.25">
      <c r="A86" t="s">
        <v>115</v>
      </c>
      <c r="B86" t="s">
        <v>528</v>
      </c>
      <c r="C86">
        <v>0</v>
      </c>
      <c r="E86">
        <v>0</v>
      </c>
      <c r="F86" t="s">
        <v>241</v>
      </c>
      <c r="G86">
        <v>0</v>
      </c>
      <c r="H86">
        <v>8</v>
      </c>
      <c r="I86">
        <v>985075.87479999999</v>
      </c>
      <c r="J86">
        <v>0</v>
      </c>
      <c r="K86">
        <v>0</v>
      </c>
      <c r="L86">
        <v>0</v>
      </c>
      <c r="M86">
        <v>0</v>
      </c>
      <c r="N86">
        <v>8</v>
      </c>
      <c r="O86">
        <v>985075.87479999999</v>
      </c>
      <c r="P86">
        <v>119525.60060000001</v>
      </c>
      <c r="Q86">
        <v>956204.80480000004</v>
      </c>
      <c r="R86" t="s">
        <v>242</v>
      </c>
      <c r="S86" s="133">
        <v>41121</v>
      </c>
      <c r="T86" s="133">
        <v>41282</v>
      </c>
      <c r="U86">
        <v>0</v>
      </c>
      <c r="V86">
        <v>0</v>
      </c>
      <c r="W86">
        <v>0</v>
      </c>
      <c r="X86">
        <v>0</v>
      </c>
      <c r="Y86">
        <v>0</v>
      </c>
      <c r="Z86">
        <v>9</v>
      </c>
      <c r="AA86" t="s">
        <v>415</v>
      </c>
      <c r="AB86" t="s">
        <v>244</v>
      </c>
      <c r="AC86" t="s">
        <v>245</v>
      </c>
      <c r="AD86" t="s">
        <v>115</v>
      </c>
      <c r="AE86" t="s">
        <v>529</v>
      </c>
      <c r="AF86">
        <v>301</v>
      </c>
      <c r="AG86" t="s">
        <v>377</v>
      </c>
      <c r="AH86">
        <v>300</v>
      </c>
      <c r="AI86" t="s">
        <v>348</v>
      </c>
      <c r="AJ86">
        <v>0</v>
      </c>
      <c r="AK86" t="s">
        <v>241</v>
      </c>
      <c r="AN86" t="s">
        <v>530</v>
      </c>
      <c r="AO86">
        <v>120846.48</v>
      </c>
      <c r="AP86">
        <v>119525.60060000001</v>
      </c>
      <c r="AQ86">
        <v>105</v>
      </c>
      <c r="AR86">
        <v>0</v>
      </c>
      <c r="AS86" t="s">
        <v>250</v>
      </c>
      <c r="AU86">
        <v>138189</v>
      </c>
      <c r="AV86">
        <v>155463</v>
      </c>
      <c r="AW86">
        <v>172737</v>
      </c>
      <c r="AX86">
        <v>215921</v>
      </c>
      <c r="AY86">
        <v>0.1</v>
      </c>
      <c r="AZ86">
        <v>860533798</v>
      </c>
      <c r="BA86" t="s">
        <v>251</v>
      </c>
      <c r="BC86" t="s">
        <v>531</v>
      </c>
      <c r="BD86">
        <v>50</v>
      </c>
      <c r="BE86">
        <v>200</v>
      </c>
      <c r="BF86">
        <v>9</v>
      </c>
      <c r="BG86">
        <v>0</v>
      </c>
      <c r="BH86">
        <v>6</v>
      </c>
      <c r="BI86">
        <v>0</v>
      </c>
      <c r="BJ86">
        <v>0</v>
      </c>
      <c r="BK86">
        <v>0</v>
      </c>
      <c r="BL86">
        <v>0</v>
      </c>
    </row>
    <row r="87" spans="1:64" hidden="1" x14ac:dyDescent="0.25">
      <c r="A87">
        <v>203080304</v>
      </c>
      <c r="B87" t="s">
        <v>532</v>
      </c>
      <c r="C87">
        <v>0</v>
      </c>
      <c r="E87">
        <v>0</v>
      </c>
      <c r="F87" t="s">
        <v>241</v>
      </c>
      <c r="G87">
        <v>0</v>
      </c>
      <c r="H87">
        <v>455</v>
      </c>
      <c r="I87">
        <v>34719589.192599997</v>
      </c>
      <c r="J87">
        <v>200</v>
      </c>
      <c r="K87">
        <v>15267972.199999999</v>
      </c>
      <c r="L87">
        <v>62</v>
      </c>
      <c r="M87">
        <v>4733071.3820000002</v>
      </c>
      <c r="N87">
        <v>593</v>
      </c>
      <c r="O87">
        <v>45254490.010600001</v>
      </c>
      <c r="P87">
        <v>76339.861000000004</v>
      </c>
      <c r="Q87">
        <v>45269537.572999999</v>
      </c>
      <c r="R87" t="s">
        <v>242</v>
      </c>
      <c r="S87" s="133">
        <v>41325</v>
      </c>
      <c r="T87" s="133">
        <v>41354</v>
      </c>
      <c r="U87">
        <v>0</v>
      </c>
      <c r="V87">
        <v>0</v>
      </c>
      <c r="W87">
        <v>0</v>
      </c>
      <c r="X87">
        <v>0</v>
      </c>
      <c r="Y87">
        <v>0</v>
      </c>
      <c r="Z87">
        <v>11</v>
      </c>
      <c r="AA87" t="s">
        <v>259</v>
      </c>
      <c r="AB87" t="s">
        <v>244</v>
      </c>
      <c r="AC87" t="s">
        <v>245</v>
      </c>
      <c r="AD87">
        <v>258</v>
      </c>
      <c r="AE87" t="s">
        <v>376</v>
      </c>
      <c r="AF87">
        <v>301</v>
      </c>
      <c r="AG87" t="s">
        <v>377</v>
      </c>
      <c r="AH87">
        <v>300</v>
      </c>
      <c r="AI87" t="s">
        <v>348</v>
      </c>
      <c r="AJ87">
        <v>0</v>
      </c>
      <c r="AK87" t="s">
        <v>241</v>
      </c>
      <c r="AN87">
        <v>203080304</v>
      </c>
      <c r="AO87">
        <v>76392.498000000007</v>
      </c>
      <c r="AP87">
        <v>76339.861000000004</v>
      </c>
      <c r="AQ87">
        <v>105</v>
      </c>
      <c r="AR87">
        <v>0</v>
      </c>
      <c r="AS87" t="s">
        <v>250</v>
      </c>
      <c r="AU87">
        <v>102589</v>
      </c>
      <c r="AV87">
        <v>115413</v>
      </c>
      <c r="AW87">
        <v>120222</v>
      </c>
      <c r="AX87">
        <v>160296</v>
      </c>
      <c r="AY87">
        <v>0</v>
      </c>
      <c r="AZ87">
        <v>860005223</v>
      </c>
      <c r="BA87" t="s">
        <v>267</v>
      </c>
      <c r="BC87" t="s">
        <v>532</v>
      </c>
      <c r="BD87">
        <v>0</v>
      </c>
      <c r="BE87">
        <v>0</v>
      </c>
      <c r="BF87">
        <v>1429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0</v>
      </c>
    </row>
    <row r="88" spans="1:64" hidden="1" x14ac:dyDescent="0.25">
      <c r="A88">
        <v>203080305</v>
      </c>
      <c r="B88" t="s">
        <v>533</v>
      </c>
      <c r="C88">
        <v>0</v>
      </c>
      <c r="E88">
        <v>0</v>
      </c>
      <c r="F88" t="s">
        <v>241</v>
      </c>
      <c r="G88">
        <v>0</v>
      </c>
      <c r="H88">
        <v>15</v>
      </c>
      <c r="I88">
        <v>11701703.52</v>
      </c>
      <c r="J88">
        <v>0</v>
      </c>
      <c r="K88">
        <v>0</v>
      </c>
      <c r="L88">
        <v>7</v>
      </c>
      <c r="M88">
        <v>5460794.9759999998</v>
      </c>
      <c r="N88">
        <v>8</v>
      </c>
      <c r="O88">
        <v>6240908.5439999998</v>
      </c>
      <c r="P88">
        <v>780113.56799999997</v>
      </c>
      <c r="Q88">
        <v>6240908.5439999998</v>
      </c>
      <c r="R88" t="s">
        <v>242</v>
      </c>
      <c r="S88" s="133">
        <v>41270</v>
      </c>
      <c r="T88" s="133">
        <v>41354</v>
      </c>
      <c r="U88">
        <v>0</v>
      </c>
      <c r="V88">
        <v>0</v>
      </c>
      <c r="W88">
        <v>0</v>
      </c>
      <c r="X88">
        <v>0</v>
      </c>
      <c r="Y88">
        <v>0</v>
      </c>
      <c r="Z88">
        <v>13</v>
      </c>
      <c r="AA88" t="s">
        <v>254</v>
      </c>
      <c r="AB88" t="s">
        <v>244</v>
      </c>
      <c r="AC88" t="s">
        <v>245</v>
      </c>
      <c r="AD88">
        <v>315</v>
      </c>
      <c r="AE88" t="s">
        <v>401</v>
      </c>
      <c r="AF88">
        <v>301</v>
      </c>
      <c r="AG88" t="s">
        <v>377</v>
      </c>
      <c r="AH88">
        <v>300</v>
      </c>
      <c r="AI88" t="s">
        <v>348</v>
      </c>
      <c r="AJ88">
        <v>0</v>
      </c>
      <c r="AK88" t="s">
        <v>241</v>
      </c>
      <c r="AN88">
        <v>203080305</v>
      </c>
      <c r="AO88">
        <v>780113.56799999997</v>
      </c>
      <c r="AP88">
        <v>780113.56799999997</v>
      </c>
      <c r="AQ88">
        <v>105</v>
      </c>
      <c r="AR88">
        <v>0</v>
      </c>
      <c r="AS88" t="s">
        <v>250</v>
      </c>
      <c r="AU88">
        <v>1131166</v>
      </c>
      <c r="AV88">
        <v>1272562</v>
      </c>
      <c r="AW88">
        <v>1325585</v>
      </c>
      <c r="AX88">
        <v>1767447</v>
      </c>
      <c r="AY88">
        <v>0</v>
      </c>
      <c r="AZ88">
        <v>860005223</v>
      </c>
      <c r="BA88" t="s">
        <v>267</v>
      </c>
      <c r="BC88" t="s">
        <v>533</v>
      </c>
      <c r="BD88">
        <v>0</v>
      </c>
      <c r="BE88">
        <v>0</v>
      </c>
      <c r="BF88">
        <v>14</v>
      </c>
      <c r="BG88">
        <v>0</v>
      </c>
      <c r="BH88">
        <v>55</v>
      </c>
      <c r="BI88">
        <v>0</v>
      </c>
      <c r="BJ88">
        <v>0</v>
      </c>
      <c r="BK88">
        <v>0</v>
      </c>
      <c r="BL88">
        <v>0</v>
      </c>
    </row>
    <row r="89" spans="1:64" hidden="1" x14ac:dyDescent="0.25">
      <c r="A89">
        <v>203080302</v>
      </c>
      <c r="B89" t="s">
        <v>534</v>
      </c>
      <c r="C89">
        <v>0</v>
      </c>
      <c r="E89">
        <v>0</v>
      </c>
      <c r="F89" t="s">
        <v>241</v>
      </c>
      <c r="G89">
        <v>0</v>
      </c>
      <c r="H89">
        <v>5</v>
      </c>
      <c r="I89">
        <v>497650.32659999997</v>
      </c>
      <c r="J89">
        <v>107</v>
      </c>
      <c r="K89">
        <v>10730699.4663</v>
      </c>
      <c r="L89">
        <v>49</v>
      </c>
      <c r="M89">
        <v>4914058.6341000004</v>
      </c>
      <c r="N89">
        <v>63</v>
      </c>
      <c r="O89">
        <v>6314291.1588000003</v>
      </c>
      <c r="P89">
        <v>100286.9109</v>
      </c>
      <c r="Q89">
        <v>6318075.3866999997</v>
      </c>
      <c r="R89" t="s">
        <v>242</v>
      </c>
      <c r="S89" s="133">
        <v>41325</v>
      </c>
      <c r="T89" s="133">
        <v>41354</v>
      </c>
      <c r="U89">
        <v>0</v>
      </c>
      <c r="V89">
        <v>0</v>
      </c>
      <c r="W89">
        <v>0</v>
      </c>
      <c r="X89">
        <v>0</v>
      </c>
      <c r="Y89">
        <v>0</v>
      </c>
      <c r="Z89">
        <v>9</v>
      </c>
      <c r="AA89" t="s">
        <v>415</v>
      </c>
      <c r="AB89" t="s">
        <v>244</v>
      </c>
      <c r="AC89" t="s">
        <v>245</v>
      </c>
      <c r="AD89">
        <v>267</v>
      </c>
      <c r="AE89" t="s">
        <v>535</v>
      </c>
      <c r="AF89">
        <v>301</v>
      </c>
      <c r="AG89" t="s">
        <v>377</v>
      </c>
      <c r="AH89">
        <v>300</v>
      </c>
      <c r="AI89" t="s">
        <v>348</v>
      </c>
      <c r="AJ89">
        <v>0</v>
      </c>
      <c r="AK89" t="s">
        <v>241</v>
      </c>
      <c r="AN89">
        <v>203080302</v>
      </c>
      <c r="AO89">
        <v>100322.2776</v>
      </c>
      <c r="AP89">
        <v>100286.9109</v>
      </c>
      <c r="AQ89">
        <v>105</v>
      </c>
      <c r="AR89">
        <v>0</v>
      </c>
      <c r="AS89" t="s">
        <v>250</v>
      </c>
      <c r="AU89">
        <v>138189</v>
      </c>
      <c r="AV89">
        <v>155463</v>
      </c>
      <c r="AW89">
        <v>161941</v>
      </c>
      <c r="AX89">
        <v>215921</v>
      </c>
      <c r="AY89">
        <v>0</v>
      </c>
      <c r="AZ89">
        <v>860005223</v>
      </c>
      <c r="BA89" t="s">
        <v>267</v>
      </c>
      <c r="BC89" t="s">
        <v>534</v>
      </c>
      <c r="BD89">
        <v>0</v>
      </c>
      <c r="BE89">
        <v>0</v>
      </c>
      <c r="BF89">
        <v>64</v>
      </c>
      <c r="BG89">
        <v>0</v>
      </c>
      <c r="BH89">
        <v>6</v>
      </c>
      <c r="BI89">
        <v>0</v>
      </c>
      <c r="BJ89">
        <v>0</v>
      </c>
      <c r="BK89">
        <v>0</v>
      </c>
      <c r="BL89">
        <v>0</v>
      </c>
    </row>
    <row r="90" spans="1:64" hidden="1" x14ac:dyDescent="0.25">
      <c r="A90">
        <v>191160</v>
      </c>
      <c r="B90" t="s">
        <v>536</v>
      </c>
      <c r="C90">
        <v>0</v>
      </c>
      <c r="E90">
        <v>0</v>
      </c>
      <c r="F90" t="s">
        <v>241</v>
      </c>
      <c r="G90">
        <v>0</v>
      </c>
      <c r="H90">
        <v>131</v>
      </c>
      <c r="I90">
        <v>9679852</v>
      </c>
      <c r="J90">
        <v>0</v>
      </c>
      <c r="K90">
        <v>0</v>
      </c>
      <c r="L90">
        <v>0</v>
      </c>
      <c r="M90">
        <v>0</v>
      </c>
      <c r="N90">
        <v>131</v>
      </c>
      <c r="O90">
        <v>9679852</v>
      </c>
      <c r="P90">
        <v>73892</v>
      </c>
      <c r="Q90">
        <v>9679852</v>
      </c>
      <c r="R90" t="s">
        <v>242</v>
      </c>
      <c r="S90" s="133">
        <v>41302</v>
      </c>
      <c r="T90" s="133">
        <v>41331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 t="s">
        <v>8</v>
      </c>
      <c r="AB90" t="s">
        <v>335</v>
      </c>
      <c r="AC90" t="s">
        <v>334</v>
      </c>
      <c r="AD90">
        <v>411</v>
      </c>
      <c r="AE90" t="s">
        <v>537</v>
      </c>
      <c r="AF90">
        <v>401</v>
      </c>
      <c r="AG90" t="s">
        <v>328</v>
      </c>
      <c r="AH90">
        <v>400</v>
      </c>
      <c r="AI90" t="s">
        <v>329</v>
      </c>
      <c r="AJ90">
        <v>0</v>
      </c>
      <c r="AK90" t="s">
        <v>241</v>
      </c>
      <c r="AN90">
        <v>0</v>
      </c>
      <c r="AO90">
        <v>73892</v>
      </c>
      <c r="AP90">
        <v>73892</v>
      </c>
      <c r="AQ90">
        <v>105</v>
      </c>
      <c r="AR90">
        <v>0</v>
      </c>
      <c r="AS90" t="s">
        <v>250</v>
      </c>
      <c r="AU90">
        <v>85931</v>
      </c>
      <c r="AV90">
        <v>95751</v>
      </c>
      <c r="AW90">
        <v>105572</v>
      </c>
      <c r="AX90">
        <v>122758</v>
      </c>
      <c r="AY90">
        <v>0</v>
      </c>
      <c r="AZ90">
        <v>830136799</v>
      </c>
      <c r="BA90" t="s">
        <v>338</v>
      </c>
      <c r="BD90">
        <v>0</v>
      </c>
      <c r="BE90">
        <v>0</v>
      </c>
      <c r="BF90">
        <v>131</v>
      </c>
      <c r="BG90">
        <v>0</v>
      </c>
      <c r="BH90">
        <v>4</v>
      </c>
      <c r="BI90">
        <v>0</v>
      </c>
      <c r="BJ90">
        <v>0</v>
      </c>
      <c r="BK90">
        <v>0</v>
      </c>
      <c r="BL90">
        <v>0</v>
      </c>
    </row>
    <row r="91" spans="1:64" hidden="1" x14ac:dyDescent="0.25">
      <c r="A91" t="s">
        <v>538</v>
      </c>
      <c r="B91" t="s">
        <v>539</v>
      </c>
      <c r="C91">
        <v>0</v>
      </c>
      <c r="E91">
        <v>0</v>
      </c>
      <c r="F91" t="s">
        <v>241</v>
      </c>
      <c r="G91">
        <v>0</v>
      </c>
      <c r="H91">
        <v>0</v>
      </c>
      <c r="I91">
        <v>0</v>
      </c>
      <c r="J91">
        <v>6</v>
      </c>
      <c r="K91">
        <v>4203840</v>
      </c>
      <c r="L91">
        <v>1</v>
      </c>
      <c r="M91">
        <v>714560</v>
      </c>
      <c r="N91">
        <v>5</v>
      </c>
      <c r="O91">
        <v>3489280</v>
      </c>
      <c r="P91">
        <v>697856</v>
      </c>
      <c r="Q91">
        <v>3489280</v>
      </c>
      <c r="R91" t="s">
        <v>242</v>
      </c>
      <c r="S91" s="133">
        <v>41346</v>
      </c>
      <c r="T91" s="133">
        <v>41340</v>
      </c>
      <c r="U91">
        <v>0</v>
      </c>
      <c r="V91">
        <v>0</v>
      </c>
      <c r="W91">
        <v>0</v>
      </c>
      <c r="X91">
        <v>0</v>
      </c>
      <c r="Y91">
        <v>0</v>
      </c>
      <c r="Z91">
        <v>13</v>
      </c>
      <c r="AA91" t="s">
        <v>254</v>
      </c>
      <c r="AB91" t="s">
        <v>483</v>
      </c>
      <c r="AC91" t="s">
        <v>326</v>
      </c>
      <c r="AD91">
        <v>412</v>
      </c>
      <c r="AE91" t="s">
        <v>327</v>
      </c>
      <c r="AF91">
        <v>401</v>
      </c>
      <c r="AG91" t="s">
        <v>328</v>
      </c>
      <c r="AH91">
        <v>400</v>
      </c>
      <c r="AI91" t="s">
        <v>329</v>
      </c>
      <c r="AJ91">
        <v>0</v>
      </c>
      <c r="AK91" t="s">
        <v>241</v>
      </c>
      <c r="AN91" t="s">
        <v>540</v>
      </c>
      <c r="AO91">
        <v>672800</v>
      </c>
      <c r="AP91">
        <v>697856</v>
      </c>
      <c r="AQ91">
        <v>105</v>
      </c>
      <c r="AR91">
        <v>0</v>
      </c>
      <c r="AS91" t="s">
        <v>250</v>
      </c>
      <c r="AU91">
        <v>867756</v>
      </c>
      <c r="AV91">
        <v>966928</v>
      </c>
      <c r="AW91">
        <v>1066100</v>
      </c>
      <c r="AX91">
        <v>1239651</v>
      </c>
      <c r="AY91">
        <v>0.1</v>
      </c>
      <c r="AZ91">
        <v>890204118</v>
      </c>
      <c r="BA91" t="s">
        <v>331</v>
      </c>
      <c r="BC91" t="s">
        <v>541</v>
      </c>
      <c r="BD91">
        <v>2</v>
      </c>
      <c r="BE91">
        <v>15</v>
      </c>
      <c r="BF91">
        <v>5</v>
      </c>
      <c r="BG91">
        <v>0</v>
      </c>
      <c r="BH91">
        <v>48</v>
      </c>
      <c r="BI91">
        <v>0</v>
      </c>
      <c r="BJ91">
        <v>0</v>
      </c>
      <c r="BK91">
        <v>0</v>
      </c>
      <c r="BL91">
        <v>0</v>
      </c>
    </row>
    <row r="92" spans="1:64" hidden="1" x14ac:dyDescent="0.25">
      <c r="A92" t="s">
        <v>542</v>
      </c>
      <c r="B92" t="s">
        <v>543</v>
      </c>
      <c r="C92">
        <v>0</v>
      </c>
      <c r="E92">
        <v>0</v>
      </c>
      <c r="F92" t="s">
        <v>241</v>
      </c>
      <c r="G92">
        <v>0</v>
      </c>
      <c r="H92">
        <v>17</v>
      </c>
      <c r="I92">
        <v>1662681.8925000001</v>
      </c>
      <c r="J92">
        <v>25</v>
      </c>
      <c r="K92">
        <v>2444700</v>
      </c>
      <c r="L92">
        <v>13</v>
      </c>
      <c r="M92">
        <v>1271243.9878</v>
      </c>
      <c r="N92">
        <v>29</v>
      </c>
      <c r="O92">
        <v>2836137.9046999998</v>
      </c>
      <c r="P92">
        <v>97787.999599999996</v>
      </c>
      <c r="Q92">
        <v>2835851.9884000001</v>
      </c>
      <c r="R92" t="s">
        <v>242</v>
      </c>
      <c r="S92" s="133">
        <v>41346</v>
      </c>
      <c r="T92" s="133">
        <v>41354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 t="s">
        <v>432</v>
      </c>
      <c r="AB92" t="s">
        <v>433</v>
      </c>
      <c r="AC92" t="s">
        <v>434</v>
      </c>
      <c r="AD92">
        <v>413</v>
      </c>
      <c r="AE92" t="s">
        <v>544</v>
      </c>
      <c r="AF92">
        <v>401</v>
      </c>
      <c r="AG92" t="s">
        <v>328</v>
      </c>
      <c r="AH92">
        <v>400</v>
      </c>
      <c r="AI92" t="s">
        <v>329</v>
      </c>
      <c r="AJ92">
        <v>0</v>
      </c>
      <c r="AK92" t="s">
        <v>241</v>
      </c>
      <c r="AN92" t="s">
        <v>545</v>
      </c>
      <c r="AO92">
        <v>97788</v>
      </c>
      <c r="AP92">
        <v>97787.999599999996</v>
      </c>
      <c r="AQ92">
        <v>9</v>
      </c>
      <c r="AR92">
        <v>16</v>
      </c>
      <c r="AS92" t="s">
        <v>250</v>
      </c>
      <c r="AU92">
        <v>121560</v>
      </c>
      <c r="AV92">
        <v>135452</v>
      </c>
      <c r="AW92">
        <v>149345</v>
      </c>
      <c r="AX92">
        <v>173657</v>
      </c>
      <c r="AY92">
        <v>0.1</v>
      </c>
      <c r="AZ92">
        <v>890204118</v>
      </c>
      <c r="BA92" t="s">
        <v>331</v>
      </c>
      <c r="BC92" t="s">
        <v>546</v>
      </c>
      <c r="BD92">
        <v>0</v>
      </c>
      <c r="BE92">
        <v>20</v>
      </c>
      <c r="BF92">
        <v>30</v>
      </c>
      <c r="BG92">
        <v>0</v>
      </c>
      <c r="BH92">
        <v>4</v>
      </c>
      <c r="BI92">
        <v>0</v>
      </c>
      <c r="BJ92">
        <v>0</v>
      </c>
      <c r="BK92">
        <v>0</v>
      </c>
      <c r="BL92">
        <v>0</v>
      </c>
    </row>
    <row r="93" spans="1:64" hidden="1" x14ac:dyDescent="0.25">
      <c r="A93" t="s">
        <v>547</v>
      </c>
      <c r="B93" t="s">
        <v>548</v>
      </c>
      <c r="C93">
        <v>0</v>
      </c>
      <c r="E93">
        <v>0</v>
      </c>
      <c r="F93" t="s">
        <v>241</v>
      </c>
      <c r="G93">
        <v>0</v>
      </c>
      <c r="H93">
        <v>1</v>
      </c>
      <c r="I93">
        <v>84564</v>
      </c>
      <c r="J93">
        <v>20</v>
      </c>
      <c r="K93">
        <v>1628640</v>
      </c>
      <c r="L93">
        <v>10</v>
      </c>
      <c r="M93">
        <v>828936</v>
      </c>
      <c r="N93">
        <v>11</v>
      </c>
      <c r="O93">
        <v>884268</v>
      </c>
      <c r="P93">
        <v>80388</v>
      </c>
      <c r="Q93">
        <v>884268</v>
      </c>
      <c r="R93" t="s">
        <v>242</v>
      </c>
      <c r="S93" s="133">
        <v>41346</v>
      </c>
      <c r="T93" s="133">
        <v>41354</v>
      </c>
      <c r="U93">
        <v>0</v>
      </c>
      <c r="V93">
        <v>0</v>
      </c>
      <c r="W93">
        <v>0</v>
      </c>
      <c r="X93">
        <v>0</v>
      </c>
      <c r="Y93">
        <v>0</v>
      </c>
      <c r="Z93">
        <v>6</v>
      </c>
      <c r="AA93" t="s">
        <v>440</v>
      </c>
      <c r="AB93" t="s">
        <v>325</v>
      </c>
      <c r="AC93" t="s">
        <v>326</v>
      </c>
      <c r="AD93">
        <v>414</v>
      </c>
      <c r="AE93" t="s">
        <v>549</v>
      </c>
      <c r="AF93">
        <v>401</v>
      </c>
      <c r="AG93" t="s">
        <v>328</v>
      </c>
      <c r="AH93">
        <v>400</v>
      </c>
      <c r="AI93" t="s">
        <v>329</v>
      </c>
      <c r="AJ93">
        <v>0</v>
      </c>
      <c r="AK93" t="s">
        <v>241</v>
      </c>
      <c r="AN93" t="s">
        <v>550</v>
      </c>
      <c r="AO93">
        <v>78300</v>
      </c>
      <c r="AP93">
        <v>80388</v>
      </c>
      <c r="AQ93">
        <v>9</v>
      </c>
      <c r="AR93">
        <v>16</v>
      </c>
      <c r="AS93" t="s">
        <v>250</v>
      </c>
      <c r="AU93">
        <v>102257</v>
      </c>
      <c r="AV93">
        <v>113944</v>
      </c>
      <c r="AW93">
        <v>125631</v>
      </c>
      <c r="AX93">
        <v>146082</v>
      </c>
      <c r="AY93">
        <v>0.1</v>
      </c>
      <c r="AZ93">
        <v>890204118</v>
      </c>
      <c r="BA93" t="s">
        <v>331</v>
      </c>
      <c r="BC93" t="s">
        <v>551</v>
      </c>
      <c r="BD93">
        <v>20</v>
      </c>
      <c r="BE93">
        <v>150</v>
      </c>
      <c r="BF93">
        <v>11</v>
      </c>
      <c r="BG93">
        <v>0</v>
      </c>
      <c r="BH93">
        <v>4</v>
      </c>
      <c r="BI93">
        <v>0</v>
      </c>
      <c r="BJ93">
        <v>0</v>
      </c>
      <c r="BK93">
        <v>0</v>
      </c>
      <c r="BL93">
        <v>0</v>
      </c>
    </row>
    <row r="94" spans="1:64" hidden="1" x14ac:dyDescent="0.25">
      <c r="A94" t="s">
        <v>552</v>
      </c>
      <c r="B94" t="s">
        <v>553</v>
      </c>
      <c r="C94">
        <v>0</v>
      </c>
      <c r="E94">
        <v>0</v>
      </c>
      <c r="F94" t="s">
        <v>241</v>
      </c>
      <c r="G94">
        <v>0</v>
      </c>
      <c r="H94">
        <v>52</v>
      </c>
      <c r="I94">
        <v>3841977.2467</v>
      </c>
      <c r="J94">
        <v>50</v>
      </c>
      <c r="K94">
        <v>3416200</v>
      </c>
      <c r="L94">
        <v>53</v>
      </c>
      <c r="M94">
        <v>3836368.0019</v>
      </c>
      <c r="N94">
        <v>49</v>
      </c>
      <c r="O94">
        <v>3421809.2448</v>
      </c>
      <c r="P94">
        <v>69912.162400000001</v>
      </c>
      <c r="Q94">
        <v>3425695.9575999998</v>
      </c>
      <c r="R94" t="s">
        <v>242</v>
      </c>
      <c r="S94" s="133">
        <v>41346</v>
      </c>
      <c r="T94" s="133">
        <v>41354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 t="s">
        <v>8</v>
      </c>
      <c r="AB94" t="s">
        <v>325</v>
      </c>
      <c r="AC94" t="s">
        <v>326</v>
      </c>
      <c r="AD94">
        <v>411</v>
      </c>
      <c r="AE94" t="s">
        <v>537</v>
      </c>
      <c r="AF94">
        <v>401</v>
      </c>
      <c r="AG94" t="s">
        <v>328</v>
      </c>
      <c r="AH94">
        <v>400</v>
      </c>
      <c r="AI94" t="s">
        <v>329</v>
      </c>
      <c r="AJ94">
        <v>0</v>
      </c>
      <c r="AK94" t="s">
        <v>241</v>
      </c>
      <c r="AN94" t="s">
        <v>554</v>
      </c>
      <c r="AO94">
        <v>68324</v>
      </c>
      <c r="AP94">
        <v>69912.162400000001</v>
      </c>
      <c r="AQ94">
        <v>9</v>
      </c>
      <c r="AR94">
        <v>16</v>
      </c>
      <c r="AS94" t="s">
        <v>250</v>
      </c>
      <c r="AU94">
        <v>85931</v>
      </c>
      <c r="AV94">
        <v>95751</v>
      </c>
      <c r="AW94">
        <v>105572</v>
      </c>
      <c r="AX94">
        <v>122758</v>
      </c>
      <c r="AY94">
        <v>0.1</v>
      </c>
      <c r="AZ94">
        <v>890204118</v>
      </c>
      <c r="BA94" t="s">
        <v>331</v>
      </c>
      <c r="BC94" t="s">
        <v>555</v>
      </c>
      <c r="BD94">
        <v>30</v>
      </c>
      <c r="BE94">
        <v>300</v>
      </c>
      <c r="BF94">
        <v>50</v>
      </c>
      <c r="BG94">
        <v>0</v>
      </c>
      <c r="BH94">
        <v>4</v>
      </c>
      <c r="BI94">
        <v>0</v>
      </c>
      <c r="BJ94">
        <v>0</v>
      </c>
      <c r="BK94">
        <v>0</v>
      </c>
      <c r="BL94">
        <v>0</v>
      </c>
    </row>
    <row r="95" spans="1:64" hidden="1" x14ac:dyDescent="0.25">
      <c r="A95" t="s">
        <v>556</v>
      </c>
      <c r="B95" t="s">
        <v>557</v>
      </c>
      <c r="C95">
        <v>0</v>
      </c>
      <c r="E95">
        <v>0</v>
      </c>
      <c r="F95" t="s">
        <v>241</v>
      </c>
      <c r="G95">
        <v>0</v>
      </c>
      <c r="H95">
        <v>229</v>
      </c>
      <c r="I95">
        <v>4628193.5626999997</v>
      </c>
      <c r="J95">
        <v>210</v>
      </c>
      <c r="K95">
        <v>4227090</v>
      </c>
      <c r="L95">
        <v>201</v>
      </c>
      <c r="M95">
        <v>4045283.2607999998</v>
      </c>
      <c r="N95">
        <v>238</v>
      </c>
      <c r="O95">
        <v>4810000.3019000003</v>
      </c>
      <c r="P95">
        <v>20127.575799999999</v>
      </c>
      <c r="Q95">
        <v>4790363.0404000003</v>
      </c>
      <c r="R95" t="s">
        <v>242</v>
      </c>
      <c r="S95" s="133">
        <v>41351</v>
      </c>
      <c r="T95" s="133">
        <v>41354</v>
      </c>
      <c r="U95">
        <v>0</v>
      </c>
      <c r="V95">
        <v>0</v>
      </c>
      <c r="W95">
        <v>0</v>
      </c>
      <c r="X95">
        <v>0</v>
      </c>
      <c r="Y95">
        <v>0</v>
      </c>
      <c r="Z95">
        <v>7</v>
      </c>
      <c r="AA95" t="s">
        <v>275</v>
      </c>
      <c r="AB95" t="s">
        <v>244</v>
      </c>
      <c r="AC95" t="s">
        <v>245</v>
      </c>
      <c r="AD95">
        <v>541</v>
      </c>
      <c r="AE95" t="s">
        <v>558</v>
      </c>
      <c r="AF95">
        <v>504</v>
      </c>
      <c r="AG95" t="s">
        <v>559</v>
      </c>
      <c r="AH95">
        <v>500</v>
      </c>
      <c r="AI95" t="s">
        <v>305</v>
      </c>
      <c r="AJ95">
        <v>0</v>
      </c>
      <c r="AK95" t="s">
        <v>241</v>
      </c>
      <c r="AN95" t="s">
        <v>560</v>
      </c>
      <c r="AO95">
        <v>20129</v>
      </c>
      <c r="AP95">
        <v>20127.575799999999</v>
      </c>
      <c r="AQ95">
        <v>9</v>
      </c>
      <c r="AR95">
        <v>16</v>
      </c>
      <c r="AS95" t="s">
        <v>250</v>
      </c>
      <c r="AU95">
        <v>26981</v>
      </c>
      <c r="AV95">
        <v>29938</v>
      </c>
      <c r="AW95">
        <v>32894</v>
      </c>
      <c r="AX95">
        <v>36960</v>
      </c>
      <c r="AY95">
        <v>0.1</v>
      </c>
      <c r="AZ95">
        <v>832006328</v>
      </c>
      <c r="BA95" t="s">
        <v>313</v>
      </c>
      <c r="BC95" t="s">
        <v>561</v>
      </c>
      <c r="BD95">
        <v>0</v>
      </c>
      <c r="BE95">
        <v>0</v>
      </c>
      <c r="BF95">
        <v>238</v>
      </c>
      <c r="BG95">
        <v>0</v>
      </c>
      <c r="BH95">
        <v>3</v>
      </c>
      <c r="BI95">
        <v>0</v>
      </c>
      <c r="BJ95">
        <v>0</v>
      </c>
      <c r="BK95">
        <v>0</v>
      </c>
      <c r="BL95">
        <v>0</v>
      </c>
    </row>
    <row r="96" spans="1:64" hidden="1" x14ac:dyDescent="0.25">
      <c r="A96" t="s">
        <v>562</v>
      </c>
      <c r="B96" t="s">
        <v>563</v>
      </c>
      <c r="C96">
        <v>0</v>
      </c>
      <c r="E96">
        <v>0</v>
      </c>
      <c r="F96" t="s">
        <v>241</v>
      </c>
      <c r="G96">
        <v>0</v>
      </c>
      <c r="H96">
        <v>166</v>
      </c>
      <c r="I96">
        <v>4159957.8613999998</v>
      </c>
      <c r="J96">
        <v>300</v>
      </c>
      <c r="K96">
        <v>8473151.4169999994</v>
      </c>
      <c r="L96">
        <v>199</v>
      </c>
      <c r="M96">
        <v>5620587.7078</v>
      </c>
      <c r="N96">
        <v>267</v>
      </c>
      <c r="O96">
        <v>7012521.5706000002</v>
      </c>
      <c r="P96">
        <v>28243.917700000002</v>
      </c>
      <c r="Q96">
        <v>7541126.0258999998</v>
      </c>
      <c r="R96" t="s">
        <v>242</v>
      </c>
      <c r="S96" s="133">
        <v>41351</v>
      </c>
      <c r="T96" s="133">
        <v>41354</v>
      </c>
      <c r="U96">
        <v>0</v>
      </c>
      <c r="V96">
        <v>0</v>
      </c>
      <c r="W96">
        <v>0</v>
      </c>
      <c r="X96">
        <v>0</v>
      </c>
      <c r="Y96">
        <v>0</v>
      </c>
      <c r="Z96">
        <v>9</v>
      </c>
      <c r="AA96" t="s">
        <v>415</v>
      </c>
      <c r="AB96" t="s">
        <v>244</v>
      </c>
      <c r="AC96" t="s">
        <v>245</v>
      </c>
      <c r="AD96">
        <v>542</v>
      </c>
      <c r="AE96" t="s">
        <v>564</v>
      </c>
      <c r="AF96">
        <v>504</v>
      </c>
      <c r="AG96" t="s">
        <v>559</v>
      </c>
      <c r="AH96">
        <v>500</v>
      </c>
      <c r="AI96" t="s">
        <v>305</v>
      </c>
      <c r="AJ96">
        <v>0</v>
      </c>
      <c r="AK96" t="s">
        <v>241</v>
      </c>
      <c r="AN96" t="s">
        <v>565</v>
      </c>
      <c r="AO96">
        <v>28243.985000000001</v>
      </c>
      <c r="AP96">
        <v>28243.917700000002</v>
      </c>
      <c r="AQ96">
        <v>9</v>
      </c>
      <c r="AR96">
        <v>16</v>
      </c>
      <c r="AS96" t="s">
        <v>250</v>
      </c>
      <c r="AU96">
        <v>41449</v>
      </c>
      <c r="AV96">
        <v>45991</v>
      </c>
      <c r="AW96">
        <v>50533</v>
      </c>
      <c r="AX96">
        <v>56779</v>
      </c>
      <c r="AY96">
        <v>0.1</v>
      </c>
      <c r="AZ96">
        <v>832006328</v>
      </c>
      <c r="BA96" t="s">
        <v>313</v>
      </c>
      <c r="BC96" t="s">
        <v>566</v>
      </c>
      <c r="BD96">
        <v>90</v>
      </c>
      <c r="BE96">
        <v>400</v>
      </c>
      <c r="BF96">
        <v>268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0</v>
      </c>
    </row>
    <row r="97" spans="1:64" hidden="1" x14ac:dyDescent="0.25">
      <c r="A97">
        <v>121102</v>
      </c>
      <c r="B97" t="s">
        <v>567</v>
      </c>
      <c r="C97">
        <v>0</v>
      </c>
      <c r="E97">
        <v>0</v>
      </c>
      <c r="F97" t="s">
        <v>241</v>
      </c>
      <c r="G97">
        <v>0</v>
      </c>
      <c r="H97">
        <v>99</v>
      </c>
      <c r="I97">
        <v>5255769.4968999997</v>
      </c>
      <c r="J97">
        <v>0</v>
      </c>
      <c r="K97">
        <v>0</v>
      </c>
      <c r="L97">
        <v>17</v>
      </c>
      <c r="M97">
        <v>899308.56460000004</v>
      </c>
      <c r="N97">
        <v>82</v>
      </c>
      <c r="O97">
        <v>4356460.9323000005</v>
      </c>
      <c r="P97">
        <v>52900.503799999999</v>
      </c>
      <c r="Q97">
        <v>4337841.3115999997</v>
      </c>
      <c r="R97" t="s">
        <v>242</v>
      </c>
      <c r="S97" s="133">
        <v>40989</v>
      </c>
      <c r="T97" s="133">
        <v>41353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 t="s">
        <v>275</v>
      </c>
      <c r="AB97" t="s">
        <v>244</v>
      </c>
      <c r="AC97" t="s">
        <v>245</v>
      </c>
      <c r="AD97">
        <v>541</v>
      </c>
      <c r="AE97" t="s">
        <v>558</v>
      </c>
      <c r="AF97">
        <v>504</v>
      </c>
      <c r="AG97" t="s">
        <v>559</v>
      </c>
      <c r="AH97">
        <v>500</v>
      </c>
      <c r="AI97" t="s">
        <v>305</v>
      </c>
      <c r="AJ97">
        <v>0</v>
      </c>
      <c r="AK97" t="s">
        <v>241</v>
      </c>
      <c r="AN97" t="s">
        <v>568</v>
      </c>
      <c r="AO97">
        <v>52947.45</v>
      </c>
      <c r="AP97">
        <v>52900.503799999999</v>
      </c>
      <c r="AQ97">
        <v>9</v>
      </c>
      <c r="AR97">
        <v>16</v>
      </c>
      <c r="AS97" t="s">
        <v>250</v>
      </c>
      <c r="AU97">
        <v>92932</v>
      </c>
      <c r="AV97">
        <v>103116</v>
      </c>
      <c r="AW97">
        <v>113301</v>
      </c>
      <c r="AX97">
        <v>127304</v>
      </c>
      <c r="AY97">
        <v>0.1</v>
      </c>
      <c r="AZ97">
        <v>832006328</v>
      </c>
      <c r="BA97" t="s">
        <v>313</v>
      </c>
      <c r="BC97" t="s">
        <v>569</v>
      </c>
      <c r="BD97">
        <v>0</v>
      </c>
      <c r="BE97">
        <v>0</v>
      </c>
      <c r="BF97">
        <v>82</v>
      </c>
      <c r="BG97">
        <v>0</v>
      </c>
      <c r="BH97">
        <v>3</v>
      </c>
      <c r="BI97">
        <v>0</v>
      </c>
      <c r="BJ97">
        <v>0</v>
      </c>
      <c r="BK97">
        <v>0</v>
      </c>
      <c r="BL97">
        <v>0</v>
      </c>
    </row>
    <row r="98" spans="1:64" hidden="1" x14ac:dyDescent="0.25">
      <c r="A98">
        <v>121103</v>
      </c>
      <c r="B98" t="s">
        <v>570</v>
      </c>
      <c r="C98">
        <v>0</v>
      </c>
      <c r="E98">
        <v>0</v>
      </c>
      <c r="F98" t="s">
        <v>241</v>
      </c>
      <c r="G98">
        <v>0</v>
      </c>
      <c r="H98">
        <v>203</v>
      </c>
      <c r="I98">
        <v>19980513.248</v>
      </c>
      <c r="J98">
        <v>0</v>
      </c>
      <c r="K98">
        <v>0</v>
      </c>
      <c r="L98">
        <v>14</v>
      </c>
      <c r="M98">
        <v>1336856.6414000001</v>
      </c>
      <c r="N98">
        <v>189</v>
      </c>
      <c r="O98">
        <v>18643656.606600001</v>
      </c>
      <c r="P98">
        <v>95489.7601</v>
      </c>
      <c r="Q98">
        <v>18047564.6589</v>
      </c>
      <c r="R98" t="s">
        <v>242</v>
      </c>
      <c r="S98" s="133">
        <v>40989</v>
      </c>
      <c r="T98" s="133">
        <v>41354</v>
      </c>
      <c r="U98">
        <v>0</v>
      </c>
      <c r="V98">
        <v>0</v>
      </c>
      <c r="W98">
        <v>0</v>
      </c>
      <c r="X98">
        <v>0</v>
      </c>
      <c r="Y98">
        <v>0</v>
      </c>
      <c r="Z98">
        <v>9</v>
      </c>
      <c r="AA98" t="s">
        <v>415</v>
      </c>
      <c r="AB98" t="s">
        <v>244</v>
      </c>
      <c r="AC98" t="s">
        <v>245</v>
      </c>
      <c r="AD98">
        <v>542</v>
      </c>
      <c r="AE98" t="s">
        <v>564</v>
      </c>
      <c r="AF98">
        <v>504</v>
      </c>
      <c r="AG98" t="s">
        <v>559</v>
      </c>
      <c r="AH98">
        <v>500</v>
      </c>
      <c r="AI98" t="s">
        <v>305</v>
      </c>
      <c r="AJ98">
        <v>0</v>
      </c>
      <c r="AK98" t="s">
        <v>241</v>
      </c>
      <c r="AN98" t="s">
        <v>571</v>
      </c>
      <c r="AO98">
        <v>95591.27</v>
      </c>
      <c r="AP98">
        <v>95489.7601</v>
      </c>
      <c r="AQ98">
        <v>9</v>
      </c>
      <c r="AR98">
        <v>16</v>
      </c>
      <c r="AS98" t="s">
        <v>250</v>
      </c>
      <c r="AU98">
        <v>163436</v>
      </c>
      <c r="AV98">
        <v>181347</v>
      </c>
      <c r="AW98">
        <v>199258</v>
      </c>
      <c r="AX98">
        <v>223885</v>
      </c>
      <c r="AY98">
        <v>0.1</v>
      </c>
      <c r="AZ98">
        <v>832006328</v>
      </c>
      <c r="BA98" t="s">
        <v>313</v>
      </c>
      <c r="BC98" t="s">
        <v>572</v>
      </c>
      <c r="BD98">
        <v>0</v>
      </c>
      <c r="BE98">
        <v>0</v>
      </c>
      <c r="BF98">
        <v>191</v>
      </c>
      <c r="BG98">
        <v>0</v>
      </c>
      <c r="BH98">
        <v>6</v>
      </c>
      <c r="BI98">
        <v>0</v>
      </c>
      <c r="BJ98">
        <v>0</v>
      </c>
      <c r="BK98">
        <v>0</v>
      </c>
      <c r="BL98">
        <v>0</v>
      </c>
    </row>
    <row r="99" spans="1:64" hidden="1" x14ac:dyDescent="0.25">
      <c r="A99" t="s">
        <v>579</v>
      </c>
      <c r="B99" t="s">
        <v>580</v>
      </c>
      <c r="C99">
        <v>0</v>
      </c>
      <c r="E99">
        <v>0</v>
      </c>
      <c r="F99" t="s">
        <v>241</v>
      </c>
      <c r="G99">
        <v>0</v>
      </c>
      <c r="H99">
        <v>8</v>
      </c>
      <c r="I99">
        <v>5906720</v>
      </c>
      <c r="J99">
        <v>0</v>
      </c>
      <c r="K99">
        <v>0</v>
      </c>
      <c r="L99">
        <v>0</v>
      </c>
      <c r="M99">
        <v>0</v>
      </c>
      <c r="N99">
        <v>8</v>
      </c>
      <c r="O99">
        <v>5906720</v>
      </c>
      <c r="P99">
        <v>740776</v>
      </c>
      <c r="Q99">
        <v>5926208</v>
      </c>
      <c r="R99" t="s">
        <v>242</v>
      </c>
      <c r="S99" s="133">
        <v>41239</v>
      </c>
      <c r="U99">
        <v>0</v>
      </c>
      <c r="V99">
        <v>0</v>
      </c>
      <c r="W99">
        <v>0</v>
      </c>
      <c r="X99">
        <v>0</v>
      </c>
      <c r="Y99">
        <v>0</v>
      </c>
      <c r="Z99">
        <v>13</v>
      </c>
      <c r="AA99" t="s">
        <v>254</v>
      </c>
      <c r="AB99" t="s">
        <v>325</v>
      </c>
      <c r="AC99" t="s">
        <v>326</v>
      </c>
      <c r="AD99">
        <v>432</v>
      </c>
      <c r="AE99" t="s">
        <v>581</v>
      </c>
      <c r="AF99">
        <v>403</v>
      </c>
      <c r="AG99" t="s">
        <v>576</v>
      </c>
      <c r="AH99">
        <v>400</v>
      </c>
      <c r="AI99" t="s">
        <v>329</v>
      </c>
      <c r="AJ99">
        <v>0</v>
      </c>
      <c r="AK99" t="s">
        <v>241</v>
      </c>
      <c r="AN99" t="s">
        <v>582</v>
      </c>
      <c r="AO99">
        <v>750520</v>
      </c>
      <c r="AP99">
        <v>740776</v>
      </c>
      <c r="AQ99">
        <v>9</v>
      </c>
      <c r="AR99">
        <v>16</v>
      </c>
      <c r="AS99" t="s">
        <v>250</v>
      </c>
      <c r="AU99">
        <v>818044</v>
      </c>
      <c r="AV99">
        <v>911535</v>
      </c>
      <c r="AW99">
        <v>1005025</v>
      </c>
      <c r="AX99">
        <v>1168634</v>
      </c>
      <c r="AY99">
        <v>0.1</v>
      </c>
      <c r="AZ99">
        <v>890204118</v>
      </c>
      <c r="BA99" t="s">
        <v>331</v>
      </c>
      <c r="BC99" t="s">
        <v>583</v>
      </c>
      <c r="BD99">
        <v>1</v>
      </c>
      <c r="BE99">
        <v>6</v>
      </c>
      <c r="BF99">
        <v>10</v>
      </c>
      <c r="BG99">
        <v>0</v>
      </c>
      <c r="BH99">
        <v>48</v>
      </c>
      <c r="BI99">
        <v>0</v>
      </c>
      <c r="BJ99">
        <v>0</v>
      </c>
      <c r="BK99">
        <v>0</v>
      </c>
      <c r="BL99">
        <v>0</v>
      </c>
    </row>
    <row r="100" spans="1:64" hidden="1" x14ac:dyDescent="0.25">
      <c r="A100" t="s">
        <v>584</v>
      </c>
      <c r="B100" t="s">
        <v>585</v>
      </c>
      <c r="C100">
        <v>0</v>
      </c>
      <c r="E100">
        <v>0</v>
      </c>
      <c r="F100" t="s">
        <v>241</v>
      </c>
      <c r="G100">
        <v>0</v>
      </c>
      <c r="H100">
        <v>4</v>
      </c>
      <c r="I100">
        <v>405824.38919999998</v>
      </c>
      <c r="J100">
        <v>10</v>
      </c>
      <c r="K100">
        <v>1008040</v>
      </c>
      <c r="L100">
        <v>10</v>
      </c>
      <c r="M100">
        <v>1007791.96</v>
      </c>
      <c r="N100">
        <v>4</v>
      </c>
      <c r="O100">
        <v>406072.42920000001</v>
      </c>
      <c r="P100">
        <v>100799.0392</v>
      </c>
      <c r="Q100">
        <v>403196.1568</v>
      </c>
      <c r="R100" t="s">
        <v>242</v>
      </c>
      <c r="S100" s="133">
        <v>41353</v>
      </c>
      <c r="T100" s="133">
        <v>41354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</v>
      </c>
      <c r="AA100" t="s">
        <v>432</v>
      </c>
      <c r="AB100" t="s">
        <v>433</v>
      </c>
      <c r="AC100" t="s">
        <v>434</v>
      </c>
      <c r="AD100">
        <v>433</v>
      </c>
      <c r="AE100" t="s">
        <v>586</v>
      </c>
      <c r="AF100">
        <v>403</v>
      </c>
      <c r="AG100" t="s">
        <v>576</v>
      </c>
      <c r="AH100">
        <v>400</v>
      </c>
      <c r="AI100" t="s">
        <v>329</v>
      </c>
      <c r="AJ100">
        <v>0</v>
      </c>
      <c r="AK100" t="s">
        <v>241</v>
      </c>
      <c r="AN100" t="s">
        <v>587</v>
      </c>
      <c r="AO100">
        <v>100804</v>
      </c>
      <c r="AP100">
        <v>100799.0392</v>
      </c>
      <c r="AQ100">
        <v>9</v>
      </c>
      <c r="AR100">
        <v>16</v>
      </c>
      <c r="AS100" t="s">
        <v>250</v>
      </c>
      <c r="AU100">
        <v>109556</v>
      </c>
      <c r="AV100">
        <v>122076</v>
      </c>
      <c r="AW100">
        <v>134597</v>
      </c>
      <c r="AX100">
        <v>156508</v>
      </c>
      <c r="AY100">
        <v>0.1</v>
      </c>
      <c r="AZ100">
        <v>890204118</v>
      </c>
      <c r="BA100" t="s">
        <v>331</v>
      </c>
      <c r="BC100" t="s">
        <v>588</v>
      </c>
      <c r="BD100">
        <v>20</v>
      </c>
      <c r="BE100">
        <v>150</v>
      </c>
      <c r="BF100">
        <v>5</v>
      </c>
      <c r="BG100">
        <v>0</v>
      </c>
      <c r="BH100">
        <v>4</v>
      </c>
      <c r="BI100">
        <v>0</v>
      </c>
      <c r="BJ100">
        <v>0</v>
      </c>
      <c r="BK100">
        <v>0</v>
      </c>
      <c r="BL100">
        <v>0</v>
      </c>
    </row>
    <row r="101" spans="1:64" hidden="1" x14ac:dyDescent="0.25">
      <c r="A101" t="s">
        <v>589</v>
      </c>
      <c r="B101" t="s">
        <v>590</v>
      </c>
      <c r="C101">
        <v>0</v>
      </c>
      <c r="E101">
        <v>0</v>
      </c>
      <c r="F101" t="s">
        <v>241</v>
      </c>
      <c r="G101">
        <v>0</v>
      </c>
      <c r="H101">
        <v>0</v>
      </c>
      <c r="I101">
        <v>0</v>
      </c>
      <c r="J101">
        <v>20</v>
      </c>
      <c r="K101">
        <v>1653000</v>
      </c>
      <c r="L101">
        <v>7</v>
      </c>
      <c r="M101">
        <v>589294.5</v>
      </c>
      <c r="N101">
        <v>13</v>
      </c>
      <c r="O101">
        <v>1063705.5</v>
      </c>
      <c r="P101">
        <v>81823.5</v>
      </c>
      <c r="Q101">
        <v>1063705.5</v>
      </c>
      <c r="R101" t="s">
        <v>242</v>
      </c>
      <c r="S101" s="133">
        <v>41346</v>
      </c>
      <c r="T101" s="133">
        <v>41354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</v>
      </c>
      <c r="AA101" t="s">
        <v>440</v>
      </c>
      <c r="AB101" t="s">
        <v>325</v>
      </c>
      <c r="AC101" t="s">
        <v>326</v>
      </c>
      <c r="AD101">
        <v>434</v>
      </c>
      <c r="AE101" t="s">
        <v>591</v>
      </c>
      <c r="AF101">
        <v>403</v>
      </c>
      <c r="AG101" t="s">
        <v>576</v>
      </c>
      <c r="AH101">
        <v>400</v>
      </c>
      <c r="AI101" t="s">
        <v>329</v>
      </c>
      <c r="AJ101">
        <v>0</v>
      </c>
      <c r="AK101" t="s">
        <v>241</v>
      </c>
      <c r="AN101" t="s">
        <v>592</v>
      </c>
      <c r="AO101">
        <v>79344</v>
      </c>
      <c r="AP101">
        <v>81823.5</v>
      </c>
      <c r="AQ101">
        <v>9</v>
      </c>
      <c r="AR101">
        <v>16</v>
      </c>
      <c r="AS101" t="s">
        <v>250</v>
      </c>
      <c r="AU101">
        <v>92159</v>
      </c>
      <c r="AV101">
        <v>102692</v>
      </c>
      <c r="AW101">
        <v>113224</v>
      </c>
      <c r="AX101">
        <v>131656</v>
      </c>
      <c r="AY101">
        <v>0.1</v>
      </c>
      <c r="AZ101">
        <v>890204118</v>
      </c>
      <c r="BA101" t="s">
        <v>331</v>
      </c>
      <c r="BC101" t="s">
        <v>593</v>
      </c>
      <c r="BD101">
        <v>20</v>
      </c>
      <c r="BE101">
        <v>100</v>
      </c>
      <c r="BF101">
        <v>13</v>
      </c>
      <c r="BG101">
        <v>0</v>
      </c>
      <c r="BH101">
        <v>4</v>
      </c>
      <c r="BI101">
        <v>0</v>
      </c>
      <c r="BJ101">
        <v>0</v>
      </c>
      <c r="BK101">
        <v>0</v>
      </c>
      <c r="BL101">
        <v>0</v>
      </c>
    </row>
    <row r="102" spans="1:64" hidden="1" x14ac:dyDescent="0.25">
      <c r="A102">
        <v>203020104</v>
      </c>
      <c r="B102" t="s">
        <v>594</v>
      </c>
      <c r="C102">
        <v>0</v>
      </c>
      <c r="E102">
        <v>0</v>
      </c>
      <c r="F102" t="s">
        <v>241</v>
      </c>
      <c r="G102">
        <v>0</v>
      </c>
      <c r="H102">
        <v>127</v>
      </c>
      <c r="I102">
        <v>12717311.243000001</v>
      </c>
      <c r="J102">
        <v>0</v>
      </c>
      <c r="K102">
        <v>0</v>
      </c>
      <c r="L102">
        <v>2</v>
      </c>
      <c r="M102">
        <v>200272.61799999999</v>
      </c>
      <c r="N102">
        <v>125</v>
      </c>
      <c r="O102">
        <v>12517038.625</v>
      </c>
      <c r="P102">
        <v>100136.30899999999</v>
      </c>
      <c r="Q102">
        <v>12517038.625</v>
      </c>
      <c r="R102" t="s">
        <v>242</v>
      </c>
      <c r="S102" s="133">
        <v>41243</v>
      </c>
      <c r="T102" s="133">
        <v>41354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</v>
      </c>
      <c r="AA102" t="s">
        <v>259</v>
      </c>
      <c r="AB102" t="s">
        <v>244</v>
      </c>
      <c r="AC102" t="s">
        <v>245</v>
      </c>
      <c r="AD102">
        <v>238</v>
      </c>
      <c r="AE102" t="s">
        <v>595</v>
      </c>
      <c r="AF102">
        <v>202</v>
      </c>
      <c r="AG102" t="s">
        <v>247</v>
      </c>
      <c r="AH102">
        <v>200</v>
      </c>
      <c r="AI102" t="s">
        <v>248</v>
      </c>
      <c r="AJ102">
        <v>0</v>
      </c>
      <c r="AK102" t="s">
        <v>241</v>
      </c>
      <c r="AN102">
        <v>203020104</v>
      </c>
      <c r="AO102">
        <v>100136.30899999999</v>
      </c>
      <c r="AP102">
        <v>100136.30899999999</v>
      </c>
      <c r="AQ102">
        <v>105</v>
      </c>
      <c r="AR102">
        <v>0</v>
      </c>
      <c r="AS102" t="s">
        <v>250</v>
      </c>
      <c r="AU102">
        <v>100136</v>
      </c>
      <c r="AV102">
        <v>0</v>
      </c>
      <c r="AW102">
        <v>0</v>
      </c>
      <c r="AX102">
        <v>0</v>
      </c>
      <c r="AY102">
        <v>0</v>
      </c>
      <c r="AZ102">
        <v>860005223</v>
      </c>
      <c r="BA102" t="s">
        <v>267</v>
      </c>
      <c r="BC102" t="s">
        <v>594</v>
      </c>
      <c r="BD102">
        <v>0</v>
      </c>
      <c r="BE102">
        <v>0</v>
      </c>
      <c r="BF102">
        <v>208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0</v>
      </c>
    </row>
    <row r="103" spans="1:64" hidden="1" x14ac:dyDescent="0.25">
      <c r="A103">
        <v>203020105</v>
      </c>
      <c r="B103" t="s">
        <v>596</v>
      </c>
      <c r="C103">
        <v>0</v>
      </c>
      <c r="E103">
        <v>0</v>
      </c>
      <c r="F103" t="s">
        <v>241</v>
      </c>
      <c r="G103">
        <v>0</v>
      </c>
      <c r="H103">
        <v>12</v>
      </c>
      <c r="I103">
        <v>12509116.788000001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12509116.788000001</v>
      </c>
      <c r="P103">
        <v>1042426.399</v>
      </c>
      <c r="Q103">
        <v>12509116.788000001</v>
      </c>
      <c r="R103" t="s">
        <v>242</v>
      </c>
      <c r="S103" s="133">
        <v>41236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13</v>
      </c>
      <c r="AA103" t="s">
        <v>254</v>
      </c>
      <c r="AB103" t="s">
        <v>244</v>
      </c>
      <c r="AC103" t="s">
        <v>245</v>
      </c>
      <c r="AD103">
        <v>239</v>
      </c>
      <c r="AE103" t="s">
        <v>597</v>
      </c>
      <c r="AF103">
        <v>202</v>
      </c>
      <c r="AG103" t="s">
        <v>247</v>
      </c>
      <c r="AH103">
        <v>200</v>
      </c>
      <c r="AI103" t="s">
        <v>248</v>
      </c>
      <c r="AJ103">
        <v>0</v>
      </c>
      <c r="AK103" t="s">
        <v>241</v>
      </c>
      <c r="AN103">
        <v>203020105</v>
      </c>
      <c r="AO103">
        <v>1042426.399</v>
      </c>
      <c r="AP103">
        <v>1042426.399</v>
      </c>
      <c r="AQ103">
        <v>105</v>
      </c>
      <c r="AR103">
        <v>0</v>
      </c>
      <c r="AS103" t="s">
        <v>250</v>
      </c>
      <c r="AU103">
        <v>1042426</v>
      </c>
      <c r="AV103">
        <v>0</v>
      </c>
      <c r="AW103">
        <v>0</v>
      </c>
      <c r="AX103">
        <v>0</v>
      </c>
      <c r="AY103">
        <v>0</v>
      </c>
      <c r="AZ103">
        <v>860005223</v>
      </c>
      <c r="BA103" t="s">
        <v>267</v>
      </c>
      <c r="BC103" t="s">
        <v>596</v>
      </c>
      <c r="BD103">
        <v>0</v>
      </c>
      <c r="BE103">
        <v>0</v>
      </c>
      <c r="BF103">
        <v>12</v>
      </c>
      <c r="BG103">
        <v>0</v>
      </c>
      <c r="BH103">
        <v>55</v>
      </c>
      <c r="BI103">
        <v>0</v>
      </c>
      <c r="BJ103">
        <v>0</v>
      </c>
      <c r="BK103">
        <v>0</v>
      </c>
      <c r="BL103">
        <v>0</v>
      </c>
    </row>
    <row r="104" spans="1:64" hidden="1" x14ac:dyDescent="0.25">
      <c r="A104">
        <v>203020102</v>
      </c>
      <c r="B104" t="s">
        <v>598</v>
      </c>
      <c r="C104">
        <v>0</v>
      </c>
      <c r="E104">
        <v>0</v>
      </c>
      <c r="F104" t="s">
        <v>241</v>
      </c>
      <c r="G104">
        <v>0</v>
      </c>
      <c r="H104">
        <v>46</v>
      </c>
      <c r="I104">
        <v>5773247.0568000004</v>
      </c>
      <c r="J104">
        <v>0</v>
      </c>
      <c r="K104">
        <v>0</v>
      </c>
      <c r="L104">
        <v>5</v>
      </c>
      <c r="M104">
        <v>627526.85400000005</v>
      </c>
      <c r="N104">
        <v>41</v>
      </c>
      <c r="O104">
        <v>5145720.2028000001</v>
      </c>
      <c r="P104">
        <v>125505.3708</v>
      </c>
      <c r="Q104">
        <v>5145720.2028000001</v>
      </c>
      <c r="R104" t="s">
        <v>242</v>
      </c>
      <c r="S104" s="133">
        <v>41243</v>
      </c>
      <c r="T104" s="133">
        <v>41354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</v>
      </c>
      <c r="AA104" t="s">
        <v>415</v>
      </c>
      <c r="AB104" t="s">
        <v>244</v>
      </c>
      <c r="AC104" t="s">
        <v>245</v>
      </c>
      <c r="AD104">
        <v>230</v>
      </c>
      <c r="AE104" t="s">
        <v>599</v>
      </c>
      <c r="AF104">
        <v>202</v>
      </c>
      <c r="AG104" t="s">
        <v>247</v>
      </c>
      <c r="AH104">
        <v>200</v>
      </c>
      <c r="AI104" t="s">
        <v>248</v>
      </c>
      <c r="AJ104">
        <v>0</v>
      </c>
      <c r="AK104" t="s">
        <v>241</v>
      </c>
      <c r="AN104">
        <v>203020102</v>
      </c>
      <c r="AO104">
        <v>125505.3708</v>
      </c>
      <c r="AP104">
        <v>125505.3708</v>
      </c>
      <c r="AQ104">
        <v>105</v>
      </c>
      <c r="AR104">
        <v>0</v>
      </c>
      <c r="AS104" t="s">
        <v>250</v>
      </c>
      <c r="AU104">
        <v>127750</v>
      </c>
      <c r="AV104">
        <v>0</v>
      </c>
      <c r="AW104">
        <v>0</v>
      </c>
      <c r="AX104">
        <v>0</v>
      </c>
      <c r="AY104">
        <v>0</v>
      </c>
      <c r="AZ104">
        <v>860005223</v>
      </c>
      <c r="BA104" t="s">
        <v>267</v>
      </c>
      <c r="BC104" t="s">
        <v>598</v>
      </c>
      <c r="BD104">
        <v>0</v>
      </c>
      <c r="BE104">
        <v>0</v>
      </c>
      <c r="BF104">
        <v>41</v>
      </c>
      <c r="BG104">
        <v>0</v>
      </c>
      <c r="BH104">
        <v>6</v>
      </c>
      <c r="BI104">
        <v>0</v>
      </c>
      <c r="BJ104">
        <v>0</v>
      </c>
      <c r="BK104">
        <v>0</v>
      </c>
      <c r="BL104">
        <v>0</v>
      </c>
    </row>
    <row r="105" spans="1:64" hidden="1" x14ac:dyDescent="0.25">
      <c r="A105">
        <v>203020304</v>
      </c>
      <c r="B105" t="s">
        <v>600</v>
      </c>
      <c r="C105">
        <v>0</v>
      </c>
      <c r="E105">
        <v>0</v>
      </c>
      <c r="F105" t="s">
        <v>241</v>
      </c>
      <c r="G105">
        <v>0</v>
      </c>
      <c r="H105">
        <v>225</v>
      </c>
      <c r="I105">
        <v>21239371.6875</v>
      </c>
      <c r="J105">
        <v>0</v>
      </c>
      <c r="K105">
        <v>0</v>
      </c>
      <c r="L105">
        <v>71</v>
      </c>
      <c r="M105">
        <v>6702201.7324999999</v>
      </c>
      <c r="N105">
        <v>154</v>
      </c>
      <c r="O105">
        <v>14537169.955</v>
      </c>
      <c r="P105">
        <v>94397.207500000004</v>
      </c>
      <c r="Q105">
        <v>14537169.955</v>
      </c>
      <c r="R105" t="s">
        <v>242</v>
      </c>
      <c r="S105" s="133">
        <v>41269</v>
      </c>
      <c r="T105" s="133">
        <v>41354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11</v>
      </c>
      <c r="AA105" t="s">
        <v>259</v>
      </c>
      <c r="AB105" t="s">
        <v>244</v>
      </c>
      <c r="AC105" t="s">
        <v>245</v>
      </c>
      <c r="AD105">
        <v>238</v>
      </c>
      <c r="AE105" t="s">
        <v>595</v>
      </c>
      <c r="AF105">
        <v>202</v>
      </c>
      <c r="AG105" t="s">
        <v>247</v>
      </c>
      <c r="AH105">
        <v>200</v>
      </c>
      <c r="AI105" t="s">
        <v>248</v>
      </c>
      <c r="AJ105">
        <v>0</v>
      </c>
      <c r="AK105" t="s">
        <v>241</v>
      </c>
      <c r="AN105">
        <v>203020304</v>
      </c>
      <c r="AO105">
        <v>94397.200500000006</v>
      </c>
      <c r="AP105">
        <v>94397.207500000004</v>
      </c>
      <c r="AQ105">
        <v>105</v>
      </c>
      <c r="AR105">
        <v>0</v>
      </c>
      <c r="AS105" t="s">
        <v>250</v>
      </c>
      <c r="AU105">
        <v>223659</v>
      </c>
      <c r="AV105">
        <v>143142</v>
      </c>
      <c r="AW105">
        <v>161034</v>
      </c>
      <c r="AX105">
        <v>178927</v>
      </c>
      <c r="AY105">
        <v>0</v>
      </c>
      <c r="AZ105">
        <v>860005223</v>
      </c>
      <c r="BA105" t="s">
        <v>267</v>
      </c>
      <c r="BC105" t="s">
        <v>600</v>
      </c>
      <c r="BD105">
        <v>0</v>
      </c>
      <c r="BE105">
        <v>0</v>
      </c>
      <c r="BF105">
        <v>317</v>
      </c>
      <c r="BG105">
        <v>0</v>
      </c>
      <c r="BH105">
        <v>5</v>
      </c>
      <c r="BI105">
        <v>0</v>
      </c>
      <c r="BJ105">
        <v>0</v>
      </c>
      <c r="BK105">
        <v>0</v>
      </c>
      <c r="BL105">
        <v>0</v>
      </c>
    </row>
    <row r="106" spans="1:64" hidden="1" x14ac:dyDescent="0.25">
      <c r="A106">
        <v>203020305</v>
      </c>
      <c r="B106" t="s">
        <v>601</v>
      </c>
      <c r="C106">
        <v>0</v>
      </c>
      <c r="E106">
        <v>0</v>
      </c>
      <c r="F106" t="s">
        <v>241</v>
      </c>
      <c r="G106">
        <v>0</v>
      </c>
      <c r="H106">
        <v>36</v>
      </c>
      <c r="I106">
        <v>35254664.162100002</v>
      </c>
      <c r="J106">
        <v>23</v>
      </c>
      <c r="K106">
        <v>22523812.489599999</v>
      </c>
      <c r="L106">
        <v>49</v>
      </c>
      <c r="M106">
        <v>47985513.564800002</v>
      </c>
      <c r="N106">
        <v>10</v>
      </c>
      <c r="O106">
        <v>9792963.0868999995</v>
      </c>
      <c r="P106">
        <v>979296.19519999996</v>
      </c>
      <c r="Q106">
        <v>9792961.9519999996</v>
      </c>
      <c r="R106" t="s">
        <v>242</v>
      </c>
      <c r="S106" s="133">
        <v>41320</v>
      </c>
      <c r="T106" s="133">
        <v>41354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</v>
      </c>
      <c r="AA106" t="s">
        <v>254</v>
      </c>
      <c r="AB106" t="s">
        <v>244</v>
      </c>
      <c r="AC106" t="s">
        <v>245</v>
      </c>
      <c r="AD106">
        <v>239</v>
      </c>
      <c r="AE106" t="s">
        <v>597</v>
      </c>
      <c r="AF106">
        <v>202</v>
      </c>
      <c r="AG106" t="s">
        <v>247</v>
      </c>
      <c r="AH106">
        <v>200</v>
      </c>
      <c r="AI106" t="s">
        <v>248</v>
      </c>
      <c r="AJ106">
        <v>0</v>
      </c>
      <c r="AK106" t="s">
        <v>241</v>
      </c>
      <c r="AN106">
        <v>203020305</v>
      </c>
      <c r="AO106">
        <v>979296.17249999999</v>
      </c>
      <c r="AP106">
        <v>979296.19519999996</v>
      </c>
      <c r="AQ106">
        <v>105</v>
      </c>
      <c r="AR106">
        <v>0</v>
      </c>
      <c r="AS106" t="s">
        <v>250</v>
      </c>
      <c r="AU106">
        <v>2247710</v>
      </c>
      <c r="AV106">
        <v>1438534</v>
      </c>
      <c r="AW106">
        <v>1618351</v>
      </c>
      <c r="AX106">
        <v>1798168</v>
      </c>
      <c r="AY106">
        <v>0</v>
      </c>
      <c r="AZ106">
        <v>860005223</v>
      </c>
      <c r="BA106" t="s">
        <v>267</v>
      </c>
      <c r="BC106" t="s">
        <v>601</v>
      </c>
      <c r="BD106">
        <v>0</v>
      </c>
      <c r="BE106">
        <v>0</v>
      </c>
      <c r="BF106">
        <v>10</v>
      </c>
      <c r="BG106">
        <v>0</v>
      </c>
      <c r="BH106">
        <v>55</v>
      </c>
      <c r="BI106">
        <v>0</v>
      </c>
      <c r="BJ106">
        <v>0</v>
      </c>
      <c r="BK106">
        <v>0</v>
      </c>
      <c r="BL106">
        <v>0</v>
      </c>
    </row>
    <row r="107" spans="1:64" hidden="1" x14ac:dyDescent="0.25">
      <c r="A107">
        <v>203020302</v>
      </c>
      <c r="B107" t="s">
        <v>602</v>
      </c>
      <c r="C107">
        <v>0</v>
      </c>
      <c r="E107">
        <v>0</v>
      </c>
      <c r="F107" t="s">
        <v>241</v>
      </c>
      <c r="G107">
        <v>0</v>
      </c>
      <c r="H107">
        <v>25</v>
      </c>
      <c r="I107">
        <v>3048197.9249999998</v>
      </c>
      <c r="J107">
        <v>47</v>
      </c>
      <c r="K107">
        <v>5730612.0990000004</v>
      </c>
      <c r="L107">
        <v>71</v>
      </c>
      <c r="M107">
        <v>8656882.1070000008</v>
      </c>
      <c r="N107">
        <v>1</v>
      </c>
      <c r="O107">
        <v>121927.917</v>
      </c>
      <c r="P107">
        <v>121927.917</v>
      </c>
      <c r="Q107">
        <v>121927.917</v>
      </c>
      <c r="R107" t="s">
        <v>242</v>
      </c>
      <c r="S107" s="133">
        <v>41325</v>
      </c>
      <c r="T107" s="133">
        <v>41352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</v>
      </c>
      <c r="AA107" t="s">
        <v>415</v>
      </c>
      <c r="AB107" t="s">
        <v>244</v>
      </c>
      <c r="AC107" t="s">
        <v>245</v>
      </c>
      <c r="AD107">
        <v>230</v>
      </c>
      <c r="AE107" t="s">
        <v>599</v>
      </c>
      <c r="AF107">
        <v>202</v>
      </c>
      <c r="AG107" t="s">
        <v>247</v>
      </c>
      <c r="AH107">
        <v>200</v>
      </c>
      <c r="AI107" t="s">
        <v>248</v>
      </c>
      <c r="AJ107">
        <v>0</v>
      </c>
      <c r="AK107" t="s">
        <v>241</v>
      </c>
      <c r="AN107">
        <v>203020302</v>
      </c>
      <c r="AO107">
        <v>121927.917</v>
      </c>
      <c r="AP107">
        <v>121927.917</v>
      </c>
      <c r="AQ107">
        <v>105</v>
      </c>
      <c r="AR107">
        <v>0</v>
      </c>
      <c r="AS107" t="s">
        <v>250</v>
      </c>
      <c r="AU107">
        <v>271696</v>
      </c>
      <c r="AV107">
        <v>173885</v>
      </c>
      <c r="AW107">
        <v>195621</v>
      </c>
      <c r="AX107">
        <v>217357</v>
      </c>
      <c r="AY107">
        <v>0</v>
      </c>
      <c r="AZ107">
        <v>860005223</v>
      </c>
      <c r="BA107" t="s">
        <v>267</v>
      </c>
      <c r="BC107" t="s">
        <v>602</v>
      </c>
      <c r="BD107">
        <v>0</v>
      </c>
      <c r="BE107">
        <v>0</v>
      </c>
      <c r="BF107">
        <v>1</v>
      </c>
      <c r="BG107">
        <v>0</v>
      </c>
      <c r="BH107">
        <v>6</v>
      </c>
      <c r="BI107">
        <v>0</v>
      </c>
      <c r="BJ107">
        <v>0</v>
      </c>
      <c r="BK107">
        <v>0</v>
      </c>
      <c r="BL107">
        <v>0</v>
      </c>
    </row>
    <row r="108" spans="1:64" hidden="1" x14ac:dyDescent="0.25">
      <c r="A108" t="s">
        <v>40</v>
      </c>
      <c r="B108" t="s">
        <v>603</v>
      </c>
      <c r="C108">
        <v>0</v>
      </c>
      <c r="E108">
        <v>0</v>
      </c>
      <c r="F108" t="s">
        <v>241</v>
      </c>
      <c r="G108">
        <v>0</v>
      </c>
      <c r="H108">
        <v>1</v>
      </c>
      <c r="I108">
        <v>151109.90669999999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151109.90669999999</v>
      </c>
      <c r="P108">
        <v>144438.7732</v>
      </c>
      <c r="Q108">
        <v>144438.7732</v>
      </c>
      <c r="R108" t="s">
        <v>242</v>
      </c>
      <c r="S108" s="133">
        <v>41194</v>
      </c>
      <c r="T108" s="133">
        <v>41311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9</v>
      </c>
      <c r="AA108" t="s">
        <v>415</v>
      </c>
      <c r="AB108" t="s">
        <v>244</v>
      </c>
      <c r="AC108" t="s">
        <v>245</v>
      </c>
      <c r="AD108">
        <v>223</v>
      </c>
      <c r="AE108" t="s">
        <v>604</v>
      </c>
      <c r="AF108">
        <v>202</v>
      </c>
      <c r="AG108" t="s">
        <v>247</v>
      </c>
      <c r="AH108">
        <v>200</v>
      </c>
      <c r="AI108" t="s">
        <v>248</v>
      </c>
      <c r="AJ108">
        <v>0</v>
      </c>
      <c r="AK108" t="s">
        <v>241</v>
      </c>
      <c r="AN108" t="s">
        <v>605</v>
      </c>
      <c r="AO108">
        <v>145033.64000000001</v>
      </c>
      <c r="AP108">
        <v>144438.7732</v>
      </c>
      <c r="AQ108">
        <v>105</v>
      </c>
      <c r="AR108">
        <v>0</v>
      </c>
      <c r="AS108" t="s">
        <v>250</v>
      </c>
      <c r="AU108">
        <v>152244</v>
      </c>
      <c r="AV108">
        <v>145217</v>
      </c>
      <c r="AW108">
        <v>176603</v>
      </c>
      <c r="AX108">
        <v>168452</v>
      </c>
      <c r="AY108">
        <v>179110</v>
      </c>
      <c r="AZ108">
        <v>900044844</v>
      </c>
      <c r="BA108" t="s">
        <v>512</v>
      </c>
      <c r="BC108" t="s">
        <v>606</v>
      </c>
      <c r="BD108">
        <v>60</v>
      </c>
      <c r="BE108">
        <v>300</v>
      </c>
      <c r="BF108">
        <v>3</v>
      </c>
      <c r="BG108">
        <v>0</v>
      </c>
      <c r="BH108">
        <v>6</v>
      </c>
      <c r="BI108">
        <v>0</v>
      </c>
      <c r="BJ108">
        <v>0</v>
      </c>
      <c r="BK108">
        <v>0</v>
      </c>
      <c r="BL108">
        <v>0</v>
      </c>
    </row>
    <row r="109" spans="1:64" hidden="1" x14ac:dyDescent="0.25">
      <c r="A109" t="s">
        <v>38</v>
      </c>
      <c r="B109" t="s">
        <v>607</v>
      </c>
      <c r="C109">
        <v>0</v>
      </c>
      <c r="E109">
        <v>0</v>
      </c>
      <c r="F109" t="s">
        <v>241</v>
      </c>
      <c r="G109">
        <v>0</v>
      </c>
      <c r="H109">
        <v>166</v>
      </c>
      <c r="I109">
        <v>12944686.311899999</v>
      </c>
      <c r="J109">
        <v>0</v>
      </c>
      <c r="K109">
        <v>0</v>
      </c>
      <c r="L109">
        <v>118</v>
      </c>
      <c r="M109">
        <v>9201644.3778000008</v>
      </c>
      <c r="N109">
        <v>48</v>
      </c>
      <c r="O109">
        <v>3743041.9341000002</v>
      </c>
      <c r="P109">
        <v>77980.037100000001</v>
      </c>
      <c r="Q109">
        <v>3743041.7807999998</v>
      </c>
      <c r="R109" t="s">
        <v>242</v>
      </c>
      <c r="S109" s="133">
        <v>41194</v>
      </c>
      <c r="T109" s="133">
        <v>41354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</v>
      </c>
      <c r="AA109" t="s">
        <v>275</v>
      </c>
      <c r="AB109" t="s">
        <v>244</v>
      </c>
      <c r="AC109" t="s">
        <v>245</v>
      </c>
      <c r="AD109">
        <v>222</v>
      </c>
      <c r="AE109" t="s">
        <v>608</v>
      </c>
      <c r="AF109">
        <v>202</v>
      </c>
      <c r="AG109" t="s">
        <v>247</v>
      </c>
      <c r="AH109">
        <v>200</v>
      </c>
      <c r="AI109" t="s">
        <v>248</v>
      </c>
      <c r="AJ109">
        <v>0</v>
      </c>
      <c r="AK109" t="s">
        <v>241</v>
      </c>
      <c r="AN109" t="s">
        <v>609</v>
      </c>
      <c r="AO109">
        <v>78520.399999999994</v>
      </c>
      <c r="AP109">
        <v>77980.037100000001</v>
      </c>
      <c r="AQ109">
        <v>105</v>
      </c>
      <c r="AR109">
        <v>0</v>
      </c>
      <c r="AS109" t="s">
        <v>250</v>
      </c>
      <c r="AU109">
        <v>83723</v>
      </c>
      <c r="AV109">
        <v>79859</v>
      </c>
      <c r="AW109">
        <v>97119</v>
      </c>
      <c r="AX109">
        <v>92636</v>
      </c>
      <c r="AY109">
        <v>98498</v>
      </c>
      <c r="AZ109">
        <v>900044844</v>
      </c>
      <c r="BA109" t="s">
        <v>512</v>
      </c>
      <c r="BC109" t="s">
        <v>610</v>
      </c>
      <c r="BD109">
        <v>60</v>
      </c>
      <c r="BE109">
        <v>300</v>
      </c>
      <c r="BF109">
        <v>49</v>
      </c>
      <c r="BG109">
        <v>0</v>
      </c>
      <c r="BH109">
        <v>3</v>
      </c>
      <c r="BI109">
        <v>0</v>
      </c>
      <c r="BJ109">
        <v>0</v>
      </c>
      <c r="BK109">
        <v>0</v>
      </c>
      <c r="BL109">
        <v>0</v>
      </c>
    </row>
    <row r="110" spans="1:64" hidden="1" x14ac:dyDescent="0.25">
      <c r="A110">
        <v>203020204</v>
      </c>
      <c r="B110" t="s">
        <v>611</v>
      </c>
      <c r="C110">
        <v>0</v>
      </c>
      <c r="E110">
        <v>0</v>
      </c>
      <c r="F110" t="s">
        <v>241</v>
      </c>
      <c r="G110">
        <v>0</v>
      </c>
      <c r="H110">
        <v>101</v>
      </c>
      <c r="I110">
        <v>9918214.1400000006</v>
      </c>
      <c r="J110">
        <v>0</v>
      </c>
      <c r="K110">
        <v>0</v>
      </c>
      <c r="L110">
        <v>6</v>
      </c>
      <c r="M110">
        <v>589200.84</v>
      </c>
      <c r="N110">
        <v>95</v>
      </c>
      <c r="O110">
        <v>9329013.3000000007</v>
      </c>
      <c r="P110">
        <v>98200.14</v>
      </c>
      <c r="Q110">
        <v>9329013.3000000007</v>
      </c>
      <c r="R110" t="s">
        <v>242</v>
      </c>
      <c r="S110" s="133">
        <v>41239</v>
      </c>
      <c r="T110" s="133">
        <v>41354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11</v>
      </c>
      <c r="AA110" t="s">
        <v>259</v>
      </c>
      <c r="AB110" t="s">
        <v>244</v>
      </c>
      <c r="AC110" t="s">
        <v>245</v>
      </c>
      <c r="AD110">
        <v>238</v>
      </c>
      <c r="AE110" t="s">
        <v>595</v>
      </c>
      <c r="AF110">
        <v>202</v>
      </c>
      <c r="AG110" t="s">
        <v>247</v>
      </c>
      <c r="AH110">
        <v>200</v>
      </c>
      <c r="AI110" t="s">
        <v>248</v>
      </c>
      <c r="AJ110">
        <v>0</v>
      </c>
      <c r="AK110" t="s">
        <v>241</v>
      </c>
      <c r="AN110">
        <v>203020204</v>
      </c>
      <c r="AO110">
        <v>98200.14</v>
      </c>
      <c r="AP110">
        <v>98200.14</v>
      </c>
      <c r="AQ110">
        <v>105</v>
      </c>
      <c r="AR110">
        <v>0</v>
      </c>
      <c r="AS110" t="s">
        <v>250</v>
      </c>
      <c r="AU110">
        <v>103867</v>
      </c>
      <c r="AV110">
        <v>0</v>
      </c>
      <c r="AW110">
        <v>0</v>
      </c>
      <c r="AX110">
        <v>0</v>
      </c>
      <c r="AY110">
        <v>0</v>
      </c>
      <c r="AZ110">
        <v>860005223</v>
      </c>
      <c r="BA110" t="s">
        <v>267</v>
      </c>
      <c r="BD110">
        <v>0</v>
      </c>
      <c r="BE110">
        <v>0</v>
      </c>
      <c r="BF110">
        <v>95</v>
      </c>
      <c r="BG110">
        <v>0</v>
      </c>
      <c r="BH110">
        <v>5</v>
      </c>
      <c r="BI110">
        <v>0</v>
      </c>
      <c r="BJ110">
        <v>0</v>
      </c>
      <c r="BK110">
        <v>0</v>
      </c>
      <c r="BL110">
        <v>0</v>
      </c>
    </row>
    <row r="111" spans="1:64" hidden="1" x14ac:dyDescent="0.25">
      <c r="A111">
        <v>203020205</v>
      </c>
      <c r="B111" t="s">
        <v>612</v>
      </c>
      <c r="C111">
        <v>0</v>
      </c>
      <c r="E111">
        <v>0</v>
      </c>
      <c r="F111" t="s">
        <v>241</v>
      </c>
      <c r="G111">
        <v>0</v>
      </c>
      <c r="H111">
        <v>8</v>
      </c>
      <c r="I111">
        <v>8169028.3200000003</v>
      </c>
      <c r="J111">
        <v>0</v>
      </c>
      <c r="K111">
        <v>0</v>
      </c>
      <c r="L111">
        <v>1</v>
      </c>
      <c r="M111">
        <v>1021128.54</v>
      </c>
      <c r="N111">
        <v>7</v>
      </c>
      <c r="O111">
        <v>7147899.7800000003</v>
      </c>
      <c r="P111">
        <v>1021128.54</v>
      </c>
      <c r="Q111">
        <v>7147899.7800000003</v>
      </c>
      <c r="R111" t="s">
        <v>242</v>
      </c>
      <c r="S111" s="133">
        <v>41239</v>
      </c>
      <c r="T111" s="133">
        <v>41354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13</v>
      </c>
      <c r="AA111" t="s">
        <v>254</v>
      </c>
      <c r="AB111" t="s">
        <v>244</v>
      </c>
      <c r="AC111" t="s">
        <v>245</v>
      </c>
      <c r="AD111">
        <v>239</v>
      </c>
      <c r="AE111" t="s">
        <v>597</v>
      </c>
      <c r="AF111">
        <v>202</v>
      </c>
      <c r="AG111" t="s">
        <v>247</v>
      </c>
      <c r="AH111">
        <v>200</v>
      </c>
      <c r="AI111" t="s">
        <v>248</v>
      </c>
      <c r="AJ111">
        <v>0</v>
      </c>
      <c r="AK111" t="s">
        <v>241</v>
      </c>
      <c r="AN111">
        <v>203020205</v>
      </c>
      <c r="AO111">
        <v>1021128.54</v>
      </c>
      <c r="AP111">
        <v>1021128.54</v>
      </c>
      <c r="AQ111">
        <v>105</v>
      </c>
      <c r="AR111">
        <v>0</v>
      </c>
      <c r="AS111" t="s">
        <v>250</v>
      </c>
      <c r="AU111">
        <v>1083469</v>
      </c>
      <c r="AV111">
        <v>0</v>
      </c>
      <c r="AW111">
        <v>0</v>
      </c>
      <c r="AX111">
        <v>0</v>
      </c>
      <c r="AY111">
        <v>0</v>
      </c>
      <c r="AZ111">
        <v>860005223</v>
      </c>
      <c r="BA111" t="s">
        <v>267</v>
      </c>
      <c r="BC111" t="s">
        <v>612</v>
      </c>
      <c r="BD111">
        <v>0</v>
      </c>
      <c r="BE111">
        <v>0</v>
      </c>
      <c r="BF111">
        <v>7</v>
      </c>
      <c r="BG111">
        <v>0</v>
      </c>
      <c r="BH111">
        <v>55</v>
      </c>
      <c r="BI111">
        <v>0</v>
      </c>
      <c r="BJ111">
        <v>0</v>
      </c>
      <c r="BK111">
        <v>0</v>
      </c>
      <c r="BL111">
        <v>0</v>
      </c>
    </row>
    <row r="112" spans="1:64" hidden="1" x14ac:dyDescent="0.25">
      <c r="A112" t="s">
        <v>613</v>
      </c>
      <c r="B112" t="s">
        <v>614</v>
      </c>
      <c r="C112">
        <v>0</v>
      </c>
      <c r="E112">
        <v>0</v>
      </c>
      <c r="F112" t="s">
        <v>241</v>
      </c>
      <c r="G112">
        <v>0</v>
      </c>
      <c r="H112">
        <v>40</v>
      </c>
      <c r="I112">
        <v>4105708.4</v>
      </c>
      <c r="J112">
        <v>0</v>
      </c>
      <c r="K112">
        <v>0</v>
      </c>
      <c r="L112">
        <v>0</v>
      </c>
      <c r="M112">
        <v>0</v>
      </c>
      <c r="N112">
        <v>40</v>
      </c>
      <c r="O112">
        <v>4105708.4</v>
      </c>
      <c r="P112">
        <v>102642.71</v>
      </c>
      <c r="Q112">
        <v>4105708.4</v>
      </c>
      <c r="R112" t="s">
        <v>242</v>
      </c>
      <c r="S112" s="133">
        <v>40786</v>
      </c>
      <c r="T112" s="133">
        <v>41247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11</v>
      </c>
      <c r="AA112" t="s">
        <v>259</v>
      </c>
      <c r="AB112" t="s">
        <v>244</v>
      </c>
      <c r="AC112" t="s">
        <v>245</v>
      </c>
      <c r="AD112">
        <v>224</v>
      </c>
      <c r="AE112" t="s">
        <v>615</v>
      </c>
      <c r="AF112">
        <v>202</v>
      </c>
      <c r="AG112" t="s">
        <v>247</v>
      </c>
      <c r="AH112">
        <v>200</v>
      </c>
      <c r="AI112" t="s">
        <v>248</v>
      </c>
      <c r="AJ112">
        <v>0</v>
      </c>
      <c r="AK112" t="s">
        <v>241</v>
      </c>
      <c r="AN112" t="s">
        <v>616</v>
      </c>
      <c r="AO112">
        <v>102642.71</v>
      </c>
      <c r="AP112">
        <v>102642.71</v>
      </c>
      <c r="AQ112">
        <v>105</v>
      </c>
      <c r="AR112">
        <v>0</v>
      </c>
      <c r="AS112" t="s">
        <v>250</v>
      </c>
      <c r="AU112">
        <v>141919</v>
      </c>
      <c r="AV112">
        <v>159659</v>
      </c>
      <c r="AW112">
        <v>177399</v>
      </c>
      <c r="AX112">
        <v>221749</v>
      </c>
      <c r="AY112">
        <v>130247</v>
      </c>
      <c r="AZ112">
        <v>900044844</v>
      </c>
      <c r="BA112" t="s">
        <v>512</v>
      </c>
      <c r="BC112" t="s">
        <v>617</v>
      </c>
      <c r="BD112">
        <v>40</v>
      </c>
      <c r="BE112">
        <v>200</v>
      </c>
      <c r="BF112">
        <v>40</v>
      </c>
      <c r="BG112">
        <v>0</v>
      </c>
      <c r="BH112">
        <v>5</v>
      </c>
      <c r="BI112">
        <v>0</v>
      </c>
      <c r="BJ112">
        <v>0</v>
      </c>
      <c r="BK112">
        <v>0</v>
      </c>
      <c r="BL112">
        <v>0</v>
      </c>
    </row>
    <row r="113" spans="1:64" hidden="1" x14ac:dyDescent="0.25">
      <c r="A113" t="s">
        <v>618</v>
      </c>
      <c r="B113" t="s">
        <v>619</v>
      </c>
      <c r="C113">
        <v>0</v>
      </c>
      <c r="E113">
        <v>0</v>
      </c>
      <c r="F113" t="s">
        <v>241</v>
      </c>
      <c r="G113">
        <v>0</v>
      </c>
      <c r="H113">
        <v>1</v>
      </c>
      <c r="I113">
        <v>63978.07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63978.07</v>
      </c>
      <c r="P113">
        <v>63978.07</v>
      </c>
      <c r="Q113">
        <v>63978.07</v>
      </c>
      <c r="R113" t="s">
        <v>242</v>
      </c>
      <c r="S113" s="133">
        <v>40786</v>
      </c>
      <c r="T113" s="133">
        <v>41285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</v>
      </c>
      <c r="AA113" t="s">
        <v>275</v>
      </c>
      <c r="AB113" t="s">
        <v>244</v>
      </c>
      <c r="AC113" t="s">
        <v>245</v>
      </c>
      <c r="AD113">
        <v>222</v>
      </c>
      <c r="AE113" t="s">
        <v>608</v>
      </c>
      <c r="AF113">
        <v>202</v>
      </c>
      <c r="AG113" t="s">
        <v>247</v>
      </c>
      <c r="AH113">
        <v>200</v>
      </c>
      <c r="AI113" t="s">
        <v>248</v>
      </c>
      <c r="AJ113">
        <v>0</v>
      </c>
      <c r="AK113" t="s">
        <v>241</v>
      </c>
      <c r="AN113" t="s">
        <v>620</v>
      </c>
      <c r="AO113">
        <v>63978.07</v>
      </c>
      <c r="AP113">
        <v>63978.07</v>
      </c>
      <c r="AQ113">
        <v>9</v>
      </c>
      <c r="AR113">
        <v>16</v>
      </c>
      <c r="AS113" t="s">
        <v>250</v>
      </c>
      <c r="AU113">
        <v>95686</v>
      </c>
      <c r="AV113">
        <v>107646</v>
      </c>
      <c r="AW113">
        <v>119607</v>
      </c>
      <c r="AX113">
        <v>149509</v>
      </c>
      <c r="AY113">
        <v>86190</v>
      </c>
      <c r="AZ113">
        <v>900044844</v>
      </c>
      <c r="BA113" t="s">
        <v>512</v>
      </c>
      <c r="BC113" t="s">
        <v>621</v>
      </c>
      <c r="BD113">
        <v>42</v>
      </c>
      <c r="BE113">
        <v>200</v>
      </c>
      <c r="BF113">
        <v>1</v>
      </c>
      <c r="BG113">
        <v>0</v>
      </c>
      <c r="BH113">
        <v>3</v>
      </c>
      <c r="BI113">
        <v>0</v>
      </c>
      <c r="BJ113">
        <v>0</v>
      </c>
      <c r="BK113">
        <v>0</v>
      </c>
      <c r="BL113">
        <v>0</v>
      </c>
    </row>
    <row r="114" spans="1:64" hidden="1" x14ac:dyDescent="0.25">
      <c r="A114" t="s">
        <v>622</v>
      </c>
      <c r="B114" t="s">
        <v>623</v>
      </c>
      <c r="C114">
        <v>0</v>
      </c>
      <c r="E114">
        <v>0</v>
      </c>
      <c r="F114" t="s">
        <v>241</v>
      </c>
      <c r="G114">
        <v>0</v>
      </c>
      <c r="H114">
        <v>105</v>
      </c>
      <c r="I114">
        <v>12776359.050000001</v>
      </c>
      <c r="J114">
        <v>0</v>
      </c>
      <c r="K114">
        <v>0</v>
      </c>
      <c r="L114">
        <v>0</v>
      </c>
      <c r="M114">
        <v>0</v>
      </c>
      <c r="N114">
        <v>105</v>
      </c>
      <c r="O114">
        <v>12776359.050000001</v>
      </c>
      <c r="P114">
        <v>121679.61</v>
      </c>
      <c r="Q114">
        <v>12776359.050000001</v>
      </c>
      <c r="R114" t="s">
        <v>242</v>
      </c>
      <c r="S114" s="133">
        <v>41095</v>
      </c>
      <c r="T114" s="133">
        <v>41297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</v>
      </c>
      <c r="AA114" t="s">
        <v>415</v>
      </c>
      <c r="AB114" t="s">
        <v>244</v>
      </c>
      <c r="AC114" t="s">
        <v>245</v>
      </c>
      <c r="AD114">
        <v>223</v>
      </c>
      <c r="AE114" t="s">
        <v>604</v>
      </c>
      <c r="AF114">
        <v>202</v>
      </c>
      <c r="AG114" t="s">
        <v>247</v>
      </c>
      <c r="AH114">
        <v>200</v>
      </c>
      <c r="AI114" t="s">
        <v>248</v>
      </c>
      <c r="AJ114">
        <v>0</v>
      </c>
      <c r="AK114" t="s">
        <v>241</v>
      </c>
      <c r="AN114" t="s">
        <v>624</v>
      </c>
      <c r="AO114">
        <v>121679.61</v>
      </c>
      <c r="AP114">
        <v>121679.61</v>
      </c>
      <c r="AQ114">
        <v>105</v>
      </c>
      <c r="AR114">
        <v>0</v>
      </c>
      <c r="AS114" t="s">
        <v>250</v>
      </c>
      <c r="AU114">
        <v>172370</v>
      </c>
      <c r="AV114">
        <v>193916</v>
      </c>
      <c r="AW114">
        <v>215462</v>
      </c>
      <c r="AX114">
        <v>269328</v>
      </c>
      <c r="AY114">
        <v>161236</v>
      </c>
      <c r="AZ114">
        <v>900044844</v>
      </c>
      <c r="BA114" t="s">
        <v>512</v>
      </c>
      <c r="BC114" t="s">
        <v>625</v>
      </c>
      <c r="BD114">
        <v>35</v>
      </c>
      <c r="BE114">
        <v>200</v>
      </c>
      <c r="BF114">
        <v>107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0</v>
      </c>
    </row>
    <row r="115" spans="1:64" hidden="1" x14ac:dyDescent="0.25">
      <c r="A115">
        <v>161375</v>
      </c>
      <c r="B115" t="s">
        <v>626</v>
      </c>
      <c r="C115">
        <v>0</v>
      </c>
      <c r="E115">
        <v>0</v>
      </c>
      <c r="F115" t="s">
        <v>241</v>
      </c>
      <c r="G115">
        <v>0</v>
      </c>
      <c r="H115">
        <v>1</v>
      </c>
      <c r="I115">
        <v>1944917.52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1944917.52</v>
      </c>
      <c r="P115">
        <v>1763637.92</v>
      </c>
      <c r="Q115">
        <v>1763637.92</v>
      </c>
      <c r="R115" t="s">
        <v>242</v>
      </c>
      <c r="S115" s="133">
        <v>41239</v>
      </c>
      <c r="T115" s="133">
        <v>41327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13</v>
      </c>
      <c r="AA115" t="s">
        <v>254</v>
      </c>
      <c r="AB115" t="s">
        <v>244</v>
      </c>
      <c r="AC115" t="s">
        <v>245</v>
      </c>
      <c r="AD115">
        <v>226</v>
      </c>
      <c r="AE115" t="s">
        <v>255</v>
      </c>
      <c r="AF115">
        <v>202</v>
      </c>
      <c r="AG115" t="s">
        <v>247</v>
      </c>
      <c r="AH115">
        <v>200</v>
      </c>
      <c r="AI115" t="s">
        <v>248</v>
      </c>
      <c r="AJ115">
        <v>0</v>
      </c>
      <c r="AK115" t="s">
        <v>241</v>
      </c>
      <c r="AN115" t="s">
        <v>627</v>
      </c>
      <c r="AO115">
        <v>1582358.32</v>
      </c>
      <c r="AP115">
        <v>1763637.92</v>
      </c>
      <c r="AQ115">
        <v>105</v>
      </c>
      <c r="AR115">
        <v>0</v>
      </c>
      <c r="AS115" t="s">
        <v>250</v>
      </c>
      <c r="AU115">
        <v>1966374</v>
      </c>
      <c r="AV115">
        <v>2212170</v>
      </c>
      <c r="AW115">
        <v>2457967</v>
      </c>
      <c r="AX115">
        <v>3072459</v>
      </c>
      <c r="AY115">
        <v>80000000</v>
      </c>
      <c r="AZ115">
        <v>900044844</v>
      </c>
      <c r="BA115" t="s">
        <v>512</v>
      </c>
      <c r="BC115" t="s">
        <v>628</v>
      </c>
      <c r="BD115">
        <v>40</v>
      </c>
      <c r="BE115">
        <v>200</v>
      </c>
      <c r="BF115">
        <v>2</v>
      </c>
      <c r="BG115">
        <v>0</v>
      </c>
      <c r="BH115">
        <v>55</v>
      </c>
      <c r="BI115">
        <v>0</v>
      </c>
      <c r="BJ115">
        <v>0</v>
      </c>
      <c r="BK115">
        <v>0</v>
      </c>
      <c r="BL115">
        <v>0</v>
      </c>
    </row>
    <row r="116" spans="1:64" hidden="1" x14ac:dyDescent="0.25">
      <c r="A116">
        <v>203010201</v>
      </c>
      <c r="B116" t="s">
        <v>629</v>
      </c>
      <c r="C116">
        <v>0</v>
      </c>
      <c r="E116">
        <v>0</v>
      </c>
      <c r="F116" t="s">
        <v>241</v>
      </c>
      <c r="G116">
        <v>0</v>
      </c>
      <c r="H116">
        <v>727</v>
      </c>
      <c r="I116">
        <v>42404944.659299999</v>
      </c>
      <c r="J116">
        <v>32</v>
      </c>
      <c r="K116">
        <v>1874284.432</v>
      </c>
      <c r="L116">
        <v>206</v>
      </c>
      <c r="M116">
        <v>12065706.030999999</v>
      </c>
      <c r="N116">
        <v>553</v>
      </c>
      <c r="O116">
        <v>32213523.0603</v>
      </c>
      <c r="P116">
        <v>58571.388500000001</v>
      </c>
      <c r="Q116">
        <v>32389977.840500001</v>
      </c>
      <c r="R116" t="s">
        <v>242</v>
      </c>
      <c r="S116" s="133">
        <v>41325</v>
      </c>
      <c r="T116" s="133">
        <v>41354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</v>
      </c>
      <c r="AA116" t="s">
        <v>275</v>
      </c>
      <c r="AB116" t="s">
        <v>244</v>
      </c>
      <c r="AC116" t="s">
        <v>245</v>
      </c>
      <c r="AD116">
        <v>249</v>
      </c>
      <c r="AE116" t="s">
        <v>630</v>
      </c>
      <c r="AF116">
        <v>201</v>
      </c>
      <c r="AG116" t="s">
        <v>337</v>
      </c>
      <c r="AH116">
        <v>200</v>
      </c>
      <c r="AI116" t="s">
        <v>248</v>
      </c>
      <c r="AJ116">
        <v>0</v>
      </c>
      <c r="AK116" t="s">
        <v>241</v>
      </c>
      <c r="AN116">
        <v>203010201</v>
      </c>
      <c r="AO116">
        <v>58602.713199999998</v>
      </c>
      <c r="AP116">
        <v>58571.388500000001</v>
      </c>
      <c r="AQ116">
        <v>105</v>
      </c>
      <c r="AR116">
        <v>0</v>
      </c>
      <c r="AS116" t="s">
        <v>250</v>
      </c>
      <c r="AU116">
        <v>53791</v>
      </c>
      <c r="AV116">
        <v>0</v>
      </c>
      <c r="AW116">
        <v>0</v>
      </c>
      <c r="AX116">
        <v>0</v>
      </c>
      <c r="AY116">
        <v>0</v>
      </c>
      <c r="AZ116">
        <v>860005223</v>
      </c>
      <c r="BA116" t="s">
        <v>267</v>
      </c>
      <c r="BC116" t="s">
        <v>631</v>
      </c>
      <c r="BD116">
        <v>0</v>
      </c>
      <c r="BE116">
        <v>0</v>
      </c>
      <c r="BF116">
        <v>562</v>
      </c>
      <c r="BG116">
        <v>0</v>
      </c>
      <c r="BH116">
        <v>3</v>
      </c>
      <c r="BI116">
        <v>0</v>
      </c>
      <c r="BJ116">
        <v>0</v>
      </c>
      <c r="BK116">
        <v>0</v>
      </c>
      <c r="BL116">
        <v>0</v>
      </c>
    </row>
    <row r="117" spans="1:64" hidden="1" x14ac:dyDescent="0.25">
      <c r="A117">
        <v>203010205</v>
      </c>
      <c r="B117" t="s">
        <v>632</v>
      </c>
      <c r="C117">
        <v>0</v>
      </c>
      <c r="E117">
        <v>0</v>
      </c>
      <c r="F117" t="s">
        <v>241</v>
      </c>
      <c r="G117">
        <v>0</v>
      </c>
      <c r="H117">
        <v>22</v>
      </c>
      <c r="I117">
        <v>19678809.171999998</v>
      </c>
      <c r="J117">
        <v>1</v>
      </c>
      <c r="K117">
        <v>894491.326</v>
      </c>
      <c r="L117">
        <v>13</v>
      </c>
      <c r="M117">
        <v>11628387.238</v>
      </c>
      <c r="N117">
        <v>10</v>
      </c>
      <c r="O117">
        <v>8944913.2599999998</v>
      </c>
      <c r="P117">
        <v>894491.326</v>
      </c>
      <c r="Q117">
        <v>8944913.2599999998</v>
      </c>
      <c r="R117" t="s">
        <v>242</v>
      </c>
      <c r="S117" s="133">
        <v>41269</v>
      </c>
      <c r="T117" s="133">
        <v>41354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13</v>
      </c>
      <c r="AA117" t="s">
        <v>254</v>
      </c>
      <c r="AB117" t="s">
        <v>244</v>
      </c>
      <c r="AC117" t="s">
        <v>245</v>
      </c>
      <c r="AD117">
        <v>260</v>
      </c>
      <c r="AE117" t="s">
        <v>633</v>
      </c>
      <c r="AF117">
        <v>201</v>
      </c>
      <c r="AG117" t="s">
        <v>337</v>
      </c>
      <c r="AH117">
        <v>200</v>
      </c>
      <c r="AI117" t="s">
        <v>248</v>
      </c>
      <c r="AJ117">
        <v>0</v>
      </c>
      <c r="AK117" t="s">
        <v>241</v>
      </c>
      <c r="AN117">
        <v>203010205</v>
      </c>
      <c r="AO117">
        <v>894491.326</v>
      </c>
      <c r="AP117">
        <v>894491.326</v>
      </c>
      <c r="AQ117">
        <v>105</v>
      </c>
      <c r="AR117">
        <v>0</v>
      </c>
      <c r="AS117" t="s">
        <v>250</v>
      </c>
      <c r="AU117">
        <v>1589245</v>
      </c>
      <c r="AV117">
        <v>1787900</v>
      </c>
      <c r="AW117">
        <v>1862396</v>
      </c>
      <c r="AX117">
        <v>2483195</v>
      </c>
      <c r="AY117">
        <v>0</v>
      </c>
      <c r="AZ117">
        <v>860005223</v>
      </c>
      <c r="BA117" t="s">
        <v>267</v>
      </c>
      <c r="BC117" t="s">
        <v>632</v>
      </c>
      <c r="BD117">
        <v>0</v>
      </c>
      <c r="BE117">
        <v>0</v>
      </c>
      <c r="BF117">
        <v>10</v>
      </c>
      <c r="BG117">
        <v>0</v>
      </c>
      <c r="BH117">
        <v>55</v>
      </c>
      <c r="BI117">
        <v>0</v>
      </c>
      <c r="BJ117">
        <v>0</v>
      </c>
      <c r="BK117">
        <v>0</v>
      </c>
      <c r="BL117">
        <v>0</v>
      </c>
    </row>
    <row r="118" spans="1:64" hidden="1" x14ac:dyDescent="0.25">
      <c r="A118">
        <v>203010202</v>
      </c>
      <c r="B118" t="s">
        <v>634</v>
      </c>
      <c r="C118">
        <v>0</v>
      </c>
      <c r="E118">
        <v>0</v>
      </c>
      <c r="F118" t="s">
        <v>241</v>
      </c>
      <c r="G118">
        <v>0</v>
      </c>
      <c r="H118">
        <v>83</v>
      </c>
      <c r="I118">
        <v>9354483.9912</v>
      </c>
      <c r="J118">
        <v>0</v>
      </c>
      <c r="K118">
        <v>0</v>
      </c>
      <c r="L118">
        <v>11</v>
      </c>
      <c r="M118">
        <v>1239750.8903999999</v>
      </c>
      <c r="N118">
        <v>72</v>
      </c>
      <c r="O118">
        <v>8114733.1008000001</v>
      </c>
      <c r="P118">
        <v>112704.62639999999</v>
      </c>
      <c r="Q118">
        <v>8114733.1008000001</v>
      </c>
      <c r="R118" t="s">
        <v>242</v>
      </c>
      <c r="S118" s="133">
        <v>41325</v>
      </c>
      <c r="T118" s="133">
        <v>41352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</v>
      </c>
      <c r="AA118" t="s">
        <v>415</v>
      </c>
      <c r="AB118" t="s">
        <v>244</v>
      </c>
      <c r="AC118" t="s">
        <v>245</v>
      </c>
      <c r="AD118">
        <v>250</v>
      </c>
      <c r="AE118" t="s">
        <v>635</v>
      </c>
      <c r="AF118">
        <v>201</v>
      </c>
      <c r="AG118" t="s">
        <v>337</v>
      </c>
      <c r="AH118">
        <v>200</v>
      </c>
      <c r="AI118" t="s">
        <v>248</v>
      </c>
      <c r="AJ118">
        <v>0</v>
      </c>
      <c r="AK118" t="s">
        <v>241</v>
      </c>
      <c r="AN118">
        <v>203010202</v>
      </c>
      <c r="AO118">
        <v>112704.62639999999</v>
      </c>
      <c r="AP118">
        <v>112704.62639999999</v>
      </c>
      <c r="AQ118">
        <v>105</v>
      </c>
      <c r="AR118">
        <v>0</v>
      </c>
      <c r="AS118" t="s">
        <v>250</v>
      </c>
      <c r="AU118">
        <v>209973</v>
      </c>
      <c r="AV118">
        <v>236220</v>
      </c>
      <c r="AW118">
        <v>246062</v>
      </c>
      <c r="AX118">
        <v>328083</v>
      </c>
      <c r="AY118">
        <v>0</v>
      </c>
      <c r="AZ118">
        <v>860005223</v>
      </c>
      <c r="BA118" t="s">
        <v>267</v>
      </c>
      <c r="BC118" t="s">
        <v>634</v>
      </c>
      <c r="BD118">
        <v>0</v>
      </c>
      <c r="BE118">
        <v>0</v>
      </c>
      <c r="BF118">
        <v>72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0</v>
      </c>
    </row>
    <row r="119" spans="1:64" hidden="1" x14ac:dyDescent="0.25">
      <c r="A119">
        <v>203010401</v>
      </c>
      <c r="B119" t="s">
        <v>636</v>
      </c>
      <c r="C119">
        <v>0</v>
      </c>
      <c r="E119">
        <v>0</v>
      </c>
      <c r="F119" t="s">
        <v>241</v>
      </c>
      <c r="G119">
        <v>0</v>
      </c>
      <c r="H119">
        <v>192</v>
      </c>
      <c r="I119">
        <v>12400996.512</v>
      </c>
      <c r="J119">
        <v>0</v>
      </c>
      <c r="K119">
        <v>0</v>
      </c>
      <c r="L119">
        <v>3</v>
      </c>
      <c r="M119">
        <v>193765.5705</v>
      </c>
      <c r="N119">
        <v>189</v>
      </c>
      <c r="O119">
        <v>12207230.941500001</v>
      </c>
      <c r="P119">
        <v>64588.523500000003</v>
      </c>
      <c r="Q119">
        <v>12207230.941500001</v>
      </c>
      <c r="R119" t="s">
        <v>242</v>
      </c>
      <c r="S119" s="133">
        <v>41324</v>
      </c>
      <c r="T119" s="133">
        <v>41354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 t="s">
        <v>269</v>
      </c>
      <c r="AB119" t="s">
        <v>244</v>
      </c>
      <c r="AC119" t="s">
        <v>245</v>
      </c>
      <c r="AD119">
        <v>249</v>
      </c>
      <c r="AE119" t="s">
        <v>630</v>
      </c>
      <c r="AF119">
        <v>201</v>
      </c>
      <c r="AG119" t="s">
        <v>337</v>
      </c>
      <c r="AH119">
        <v>200</v>
      </c>
      <c r="AI119" t="s">
        <v>248</v>
      </c>
      <c r="AJ119">
        <v>0</v>
      </c>
      <c r="AK119" t="s">
        <v>241</v>
      </c>
      <c r="AN119">
        <v>203010401</v>
      </c>
      <c r="AO119">
        <v>64588.523500000003</v>
      </c>
      <c r="AP119">
        <v>64588.523500000003</v>
      </c>
      <c r="AQ119">
        <v>105</v>
      </c>
      <c r="AR119">
        <v>0</v>
      </c>
      <c r="AS119" t="s">
        <v>250</v>
      </c>
      <c r="AU119">
        <v>89534</v>
      </c>
      <c r="AV119">
        <v>100725</v>
      </c>
      <c r="AW119">
        <v>104922</v>
      </c>
      <c r="AX119">
        <v>139896</v>
      </c>
      <c r="AY119">
        <v>0</v>
      </c>
      <c r="AZ119">
        <v>860005223</v>
      </c>
      <c r="BA119" t="s">
        <v>267</v>
      </c>
      <c r="BC119" t="s">
        <v>636</v>
      </c>
      <c r="BD119">
        <v>0</v>
      </c>
      <c r="BE119">
        <v>0</v>
      </c>
      <c r="BF119">
        <v>189</v>
      </c>
      <c r="BG119">
        <v>0</v>
      </c>
      <c r="BH119">
        <v>3</v>
      </c>
      <c r="BI119">
        <v>0</v>
      </c>
      <c r="BJ119">
        <v>0</v>
      </c>
      <c r="BK119">
        <v>0</v>
      </c>
      <c r="BL119">
        <v>0</v>
      </c>
    </row>
    <row r="120" spans="1:64" hidden="1" x14ac:dyDescent="0.25">
      <c r="A120">
        <v>203010402</v>
      </c>
      <c r="B120" t="s">
        <v>637</v>
      </c>
      <c r="C120">
        <v>0</v>
      </c>
      <c r="E120">
        <v>0</v>
      </c>
      <c r="F120" t="s">
        <v>241</v>
      </c>
      <c r="G120">
        <v>0</v>
      </c>
      <c r="H120">
        <v>48</v>
      </c>
      <c r="I120">
        <v>5984459.8559999997</v>
      </c>
      <c r="J120">
        <v>0</v>
      </c>
      <c r="K120">
        <v>0</v>
      </c>
      <c r="L120">
        <v>2</v>
      </c>
      <c r="M120">
        <v>249352.49400000001</v>
      </c>
      <c r="N120">
        <v>46</v>
      </c>
      <c r="O120">
        <v>5735107.3619999997</v>
      </c>
      <c r="P120">
        <v>124676.247</v>
      </c>
      <c r="Q120">
        <v>5735107.3619999997</v>
      </c>
      <c r="R120" t="s">
        <v>242</v>
      </c>
      <c r="S120" s="133">
        <v>41325</v>
      </c>
      <c r="T120" s="133">
        <v>41354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9</v>
      </c>
      <c r="AA120" t="s">
        <v>415</v>
      </c>
      <c r="AB120" t="s">
        <v>244</v>
      </c>
      <c r="AC120" t="s">
        <v>245</v>
      </c>
      <c r="AD120">
        <v>250</v>
      </c>
      <c r="AE120" t="s">
        <v>635</v>
      </c>
      <c r="AF120">
        <v>201</v>
      </c>
      <c r="AG120" t="s">
        <v>337</v>
      </c>
      <c r="AH120">
        <v>200</v>
      </c>
      <c r="AI120" t="s">
        <v>248</v>
      </c>
      <c r="AJ120">
        <v>0</v>
      </c>
      <c r="AK120" t="s">
        <v>241</v>
      </c>
      <c r="AN120">
        <v>203010402</v>
      </c>
      <c r="AO120">
        <v>124676.247</v>
      </c>
      <c r="AP120">
        <v>124676.247</v>
      </c>
      <c r="AQ120">
        <v>105</v>
      </c>
      <c r="AR120">
        <v>0</v>
      </c>
      <c r="AS120" t="s">
        <v>250</v>
      </c>
      <c r="AU120">
        <v>170096</v>
      </c>
      <c r="AV120">
        <v>191358</v>
      </c>
      <c r="AW120">
        <v>199331</v>
      </c>
      <c r="AX120">
        <v>265775</v>
      </c>
      <c r="AY120">
        <v>0</v>
      </c>
      <c r="AZ120">
        <v>860005223</v>
      </c>
      <c r="BA120" t="s">
        <v>267</v>
      </c>
      <c r="BC120" t="s">
        <v>637</v>
      </c>
      <c r="BD120">
        <v>0</v>
      </c>
      <c r="BE120">
        <v>0</v>
      </c>
      <c r="BF120">
        <v>96</v>
      </c>
      <c r="BG120">
        <v>0</v>
      </c>
      <c r="BH120">
        <v>6</v>
      </c>
      <c r="BI120">
        <v>0</v>
      </c>
      <c r="BJ120">
        <v>0</v>
      </c>
      <c r="BK120">
        <v>0</v>
      </c>
      <c r="BL120">
        <v>0</v>
      </c>
    </row>
    <row r="121" spans="1:64" hidden="1" x14ac:dyDescent="0.25">
      <c r="A121">
        <v>203010301</v>
      </c>
      <c r="B121" t="s">
        <v>638</v>
      </c>
      <c r="C121">
        <v>0</v>
      </c>
      <c r="E121">
        <v>0</v>
      </c>
      <c r="F121" t="s">
        <v>241</v>
      </c>
      <c r="G121">
        <v>0</v>
      </c>
      <c r="H121">
        <v>72</v>
      </c>
      <c r="I121">
        <v>4253552.9424000001</v>
      </c>
      <c r="J121">
        <v>0</v>
      </c>
      <c r="K121">
        <v>0</v>
      </c>
      <c r="L121">
        <v>26</v>
      </c>
      <c r="M121">
        <v>1536005.2291999999</v>
      </c>
      <c r="N121">
        <v>46</v>
      </c>
      <c r="O121">
        <v>2717547.7132000001</v>
      </c>
      <c r="P121">
        <v>59077.124199999998</v>
      </c>
      <c r="Q121">
        <v>2717547.7132000001</v>
      </c>
      <c r="R121" t="s">
        <v>242</v>
      </c>
      <c r="S121" s="133">
        <v>41243</v>
      </c>
      <c r="T121" s="133">
        <v>41354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 t="s">
        <v>269</v>
      </c>
      <c r="AB121" t="s">
        <v>244</v>
      </c>
      <c r="AC121" t="s">
        <v>245</v>
      </c>
      <c r="AD121">
        <v>249</v>
      </c>
      <c r="AE121" t="s">
        <v>630</v>
      </c>
      <c r="AF121">
        <v>201</v>
      </c>
      <c r="AG121" t="s">
        <v>337</v>
      </c>
      <c r="AH121">
        <v>200</v>
      </c>
      <c r="AI121" t="s">
        <v>248</v>
      </c>
      <c r="AJ121">
        <v>0</v>
      </c>
      <c r="AK121" t="s">
        <v>241</v>
      </c>
      <c r="AN121">
        <v>203010301</v>
      </c>
      <c r="AO121">
        <v>59077.124199999998</v>
      </c>
      <c r="AP121">
        <v>59077.124199999998</v>
      </c>
      <c r="AQ121">
        <v>105</v>
      </c>
      <c r="AR121">
        <v>0</v>
      </c>
      <c r="AS121" t="s">
        <v>250</v>
      </c>
      <c r="AU121">
        <v>59658</v>
      </c>
      <c r="AV121">
        <v>0</v>
      </c>
      <c r="AW121">
        <v>0</v>
      </c>
      <c r="AX121">
        <v>0</v>
      </c>
      <c r="AY121">
        <v>0</v>
      </c>
      <c r="AZ121">
        <v>860005223</v>
      </c>
      <c r="BA121" t="s">
        <v>267</v>
      </c>
      <c r="BC121" t="s">
        <v>638</v>
      </c>
      <c r="BD121">
        <v>0</v>
      </c>
      <c r="BE121">
        <v>0</v>
      </c>
      <c r="BF121">
        <v>144</v>
      </c>
      <c r="BG121">
        <v>0</v>
      </c>
      <c r="BH121">
        <v>3</v>
      </c>
      <c r="BI121">
        <v>0</v>
      </c>
      <c r="BJ121">
        <v>0</v>
      </c>
      <c r="BK121">
        <v>0</v>
      </c>
      <c r="BL121">
        <v>0</v>
      </c>
    </row>
    <row r="122" spans="1:64" hidden="1" x14ac:dyDescent="0.25">
      <c r="A122">
        <v>203010302</v>
      </c>
      <c r="B122" t="s">
        <v>639</v>
      </c>
      <c r="C122">
        <v>0</v>
      </c>
      <c r="E122">
        <v>0</v>
      </c>
      <c r="F122" t="s">
        <v>241</v>
      </c>
      <c r="G122">
        <v>0</v>
      </c>
      <c r="H122">
        <v>112</v>
      </c>
      <c r="I122">
        <v>12484806.7008</v>
      </c>
      <c r="J122">
        <v>0</v>
      </c>
      <c r="K122">
        <v>0</v>
      </c>
      <c r="L122">
        <v>10</v>
      </c>
      <c r="M122">
        <v>1114714.8840000001</v>
      </c>
      <c r="N122">
        <v>102</v>
      </c>
      <c r="O122">
        <v>11370091.8168</v>
      </c>
      <c r="P122">
        <v>111471.4884</v>
      </c>
      <c r="Q122">
        <v>11370091.8168</v>
      </c>
      <c r="R122" t="s">
        <v>242</v>
      </c>
      <c r="S122" s="133">
        <v>41243</v>
      </c>
      <c r="T122" s="133">
        <v>41354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9</v>
      </c>
      <c r="AA122" t="s">
        <v>415</v>
      </c>
      <c r="AB122" t="s">
        <v>244</v>
      </c>
      <c r="AC122" t="s">
        <v>245</v>
      </c>
      <c r="AD122">
        <v>250</v>
      </c>
      <c r="AE122" t="s">
        <v>635</v>
      </c>
      <c r="AF122">
        <v>201</v>
      </c>
      <c r="AG122" t="s">
        <v>337</v>
      </c>
      <c r="AH122">
        <v>200</v>
      </c>
      <c r="AI122" t="s">
        <v>248</v>
      </c>
      <c r="AJ122">
        <v>0</v>
      </c>
      <c r="AK122" t="s">
        <v>241</v>
      </c>
      <c r="AN122">
        <v>203010302</v>
      </c>
      <c r="AO122">
        <v>111471.4884</v>
      </c>
      <c r="AP122">
        <v>111471.4884</v>
      </c>
      <c r="AQ122">
        <v>105</v>
      </c>
      <c r="AR122">
        <v>0</v>
      </c>
      <c r="AS122" t="s">
        <v>250</v>
      </c>
      <c r="AU122">
        <v>115511</v>
      </c>
      <c r="AV122">
        <v>0</v>
      </c>
      <c r="AW122">
        <v>0</v>
      </c>
      <c r="AX122">
        <v>0</v>
      </c>
      <c r="AY122">
        <v>0</v>
      </c>
      <c r="AZ122">
        <v>860005223</v>
      </c>
      <c r="BA122" t="s">
        <v>267</v>
      </c>
      <c r="BC122" t="s">
        <v>639</v>
      </c>
      <c r="BD122">
        <v>0</v>
      </c>
      <c r="BE122">
        <v>0</v>
      </c>
      <c r="BF122">
        <v>103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0</v>
      </c>
    </row>
    <row r="123" spans="1:64" hidden="1" x14ac:dyDescent="0.25">
      <c r="A123">
        <v>203010102</v>
      </c>
      <c r="B123" t="s">
        <v>640</v>
      </c>
      <c r="C123">
        <v>0</v>
      </c>
      <c r="E123">
        <v>0</v>
      </c>
      <c r="F123" t="s">
        <v>241</v>
      </c>
      <c r="G123">
        <v>0</v>
      </c>
      <c r="H123">
        <v>135</v>
      </c>
      <c r="I123">
        <v>15398200.683</v>
      </c>
      <c r="J123">
        <v>0</v>
      </c>
      <c r="K123">
        <v>0</v>
      </c>
      <c r="L123">
        <v>10</v>
      </c>
      <c r="M123">
        <v>1140607.4580000001</v>
      </c>
      <c r="N123">
        <v>125</v>
      </c>
      <c r="O123">
        <v>14257593.225</v>
      </c>
      <c r="P123">
        <v>114060.7458</v>
      </c>
      <c r="Q123">
        <v>14257593.225</v>
      </c>
      <c r="R123" t="s">
        <v>242</v>
      </c>
      <c r="S123" s="133">
        <v>41261</v>
      </c>
      <c r="T123" s="133">
        <v>41354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</v>
      </c>
      <c r="AA123" t="s">
        <v>415</v>
      </c>
      <c r="AB123" t="s">
        <v>244</v>
      </c>
      <c r="AC123" t="s">
        <v>245</v>
      </c>
      <c r="AD123">
        <v>250</v>
      </c>
      <c r="AE123" t="s">
        <v>635</v>
      </c>
      <c r="AF123">
        <v>201</v>
      </c>
      <c r="AG123" t="s">
        <v>337</v>
      </c>
      <c r="AH123">
        <v>200</v>
      </c>
      <c r="AI123" t="s">
        <v>248</v>
      </c>
      <c r="AJ123">
        <v>0</v>
      </c>
      <c r="AK123" t="s">
        <v>241</v>
      </c>
      <c r="AN123">
        <v>203010102</v>
      </c>
      <c r="AO123">
        <v>114060.7458</v>
      </c>
      <c r="AP123">
        <v>114060.7458</v>
      </c>
      <c r="AQ123">
        <v>105</v>
      </c>
      <c r="AR123">
        <v>0</v>
      </c>
      <c r="AS123" t="s">
        <v>250</v>
      </c>
      <c r="AU123">
        <v>214173</v>
      </c>
      <c r="AV123">
        <v>240944</v>
      </c>
      <c r="AW123">
        <v>250983</v>
      </c>
      <c r="AX123">
        <v>334645</v>
      </c>
      <c r="AY123">
        <v>0</v>
      </c>
      <c r="AZ123">
        <v>860005223</v>
      </c>
      <c r="BA123" t="s">
        <v>267</v>
      </c>
      <c r="BC123" t="s">
        <v>641</v>
      </c>
      <c r="BD123">
        <v>0</v>
      </c>
      <c r="BE123">
        <v>0</v>
      </c>
      <c r="BF123">
        <v>332</v>
      </c>
      <c r="BG123">
        <v>0</v>
      </c>
      <c r="BH123">
        <v>6</v>
      </c>
      <c r="BI123">
        <v>0</v>
      </c>
      <c r="BJ123">
        <v>0</v>
      </c>
      <c r="BK123">
        <v>0</v>
      </c>
      <c r="BL123">
        <v>0</v>
      </c>
    </row>
    <row r="124" spans="1:64" hidden="1" x14ac:dyDescent="0.25">
      <c r="A124">
        <v>203010101</v>
      </c>
      <c r="B124" t="s">
        <v>642</v>
      </c>
      <c r="C124">
        <v>0</v>
      </c>
      <c r="E124">
        <v>0</v>
      </c>
      <c r="F124" t="s">
        <v>241</v>
      </c>
      <c r="G124">
        <v>0</v>
      </c>
      <c r="H124">
        <v>190</v>
      </c>
      <c r="I124">
        <v>11470633.051000001</v>
      </c>
      <c r="J124">
        <v>0</v>
      </c>
      <c r="K124">
        <v>0</v>
      </c>
      <c r="L124">
        <v>8</v>
      </c>
      <c r="M124">
        <v>482974.0232</v>
      </c>
      <c r="N124">
        <v>182</v>
      </c>
      <c r="O124">
        <v>10987659.027799999</v>
      </c>
      <c r="P124">
        <v>60371.752899999999</v>
      </c>
      <c r="Q124">
        <v>10987659.027799999</v>
      </c>
      <c r="R124" t="s">
        <v>242</v>
      </c>
      <c r="S124" s="133">
        <v>41261</v>
      </c>
      <c r="T124" s="133">
        <v>41354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</v>
      </c>
      <c r="AA124" t="s">
        <v>275</v>
      </c>
      <c r="AB124" t="s">
        <v>244</v>
      </c>
      <c r="AC124" t="s">
        <v>245</v>
      </c>
      <c r="AD124">
        <v>249</v>
      </c>
      <c r="AE124" t="s">
        <v>630</v>
      </c>
      <c r="AF124">
        <v>201</v>
      </c>
      <c r="AG124" t="s">
        <v>337</v>
      </c>
      <c r="AH124">
        <v>200</v>
      </c>
      <c r="AI124" t="s">
        <v>248</v>
      </c>
      <c r="AJ124">
        <v>0</v>
      </c>
      <c r="AK124" t="s">
        <v>241</v>
      </c>
      <c r="AN124">
        <v>203010101</v>
      </c>
      <c r="AO124">
        <v>60371.752899999999</v>
      </c>
      <c r="AP124">
        <v>60371.752899999999</v>
      </c>
      <c r="AQ124">
        <v>105</v>
      </c>
      <c r="AR124">
        <v>0</v>
      </c>
      <c r="AS124" t="s">
        <v>250</v>
      </c>
      <c r="AU124">
        <v>112734</v>
      </c>
      <c r="AV124">
        <v>126826</v>
      </c>
      <c r="AW124">
        <v>132111</v>
      </c>
      <c r="AX124">
        <v>176148</v>
      </c>
      <c r="AY124">
        <v>0</v>
      </c>
      <c r="AZ124">
        <v>860005223</v>
      </c>
      <c r="BA124" t="s">
        <v>267</v>
      </c>
      <c r="BC124" t="s">
        <v>642</v>
      </c>
      <c r="BD124">
        <v>0</v>
      </c>
      <c r="BE124">
        <v>0</v>
      </c>
      <c r="BF124">
        <v>568</v>
      </c>
      <c r="BG124">
        <v>0</v>
      </c>
      <c r="BH124">
        <v>3</v>
      </c>
      <c r="BI124">
        <v>0</v>
      </c>
      <c r="BJ124">
        <v>0</v>
      </c>
      <c r="BK124">
        <v>0</v>
      </c>
      <c r="BL124">
        <v>0</v>
      </c>
    </row>
    <row r="125" spans="1:64" hidden="1" x14ac:dyDescent="0.25">
      <c r="A125">
        <v>161170</v>
      </c>
      <c r="B125" t="s">
        <v>643</v>
      </c>
      <c r="C125">
        <v>0</v>
      </c>
      <c r="E125">
        <v>0</v>
      </c>
      <c r="F125" t="s">
        <v>241</v>
      </c>
      <c r="G125">
        <v>0</v>
      </c>
      <c r="H125">
        <v>20</v>
      </c>
      <c r="I125">
        <v>6509230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6509230</v>
      </c>
      <c r="P125">
        <v>325461.5</v>
      </c>
      <c r="Q125">
        <v>6509230</v>
      </c>
      <c r="R125" t="s">
        <v>242</v>
      </c>
      <c r="S125" s="133">
        <v>41239</v>
      </c>
      <c r="T125" s="133">
        <v>41131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12</v>
      </c>
      <c r="AA125" t="s">
        <v>243</v>
      </c>
      <c r="AB125" t="s">
        <v>244</v>
      </c>
      <c r="AC125" t="s">
        <v>245</v>
      </c>
      <c r="AD125">
        <v>215</v>
      </c>
      <c r="AE125" t="s">
        <v>644</v>
      </c>
      <c r="AF125">
        <v>201</v>
      </c>
      <c r="AG125" t="s">
        <v>337</v>
      </c>
      <c r="AH125">
        <v>200</v>
      </c>
      <c r="AI125" t="s">
        <v>248</v>
      </c>
      <c r="AJ125">
        <v>0</v>
      </c>
      <c r="AK125" t="s">
        <v>241</v>
      </c>
      <c r="AN125" t="s">
        <v>645</v>
      </c>
      <c r="AO125">
        <v>325461.5</v>
      </c>
      <c r="AP125">
        <v>325461.5</v>
      </c>
      <c r="AQ125">
        <v>9</v>
      </c>
      <c r="AR125">
        <v>16</v>
      </c>
      <c r="AS125" t="s">
        <v>250</v>
      </c>
      <c r="AU125">
        <v>391120</v>
      </c>
      <c r="AV125">
        <v>373069</v>
      </c>
      <c r="AW125">
        <v>453700</v>
      </c>
      <c r="AX125">
        <v>432760</v>
      </c>
      <c r="AY125">
        <v>0</v>
      </c>
      <c r="AZ125">
        <v>830133486</v>
      </c>
      <c r="BA125" t="s">
        <v>282</v>
      </c>
      <c r="BC125" t="s">
        <v>646</v>
      </c>
      <c r="BD125">
        <v>0</v>
      </c>
      <c r="BE125">
        <v>0</v>
      </c>
      <c r="BF125">
        <v>21</v>
      </c>
      <c r="BG125">
        <v>0</v>
      </c>
      <c r="BH125">
        <v>15</v>
      </c>
      <c r="BI125">
        <v>0</v>
      </c>
      <c r="BJ125">
        <v>0</v>
      </c>
      <c r="BK125">
        <v>0</v>
      </c>
      <c r="BL125">
        <v>0</v>
      </c>
    </row>
    <row r="126" spans="1:64" hidden="1" x14ac:dyDescent="0.25">
      <c r="A126">
        <v>161585</v>
      </c>
      <c r="B126" t="s">
        <v>647</v>
      </c>
      <c r="C126">
        <v>0</v>
      </c>
      <c r="E126">
        <v>0</v>
      </c>
      <c r="F126" t="s">
        <v>241</v>
      </c>
      <c r="G126">
        <v>0</v>
      </c>
      <c r="H126">
        <v>2</v>
      </c>
      <c r="I126">
        <v>2208732.7999999998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2208732.7999999998</v>
      </c>
      <c r="P126">
        <v>1104366.3999999999</v>
      </c>
      <c r="Q126">
        <v>2208732.7999999998</v>
      </c>
      <c r="R126" t="s">
        <v>242</v>
      </c>
      <c r="S126" s="133">
        <v>41095</v>
      </c>
      <c r="T126" s="133">
        <v>41185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  <c r="AA126" t="s">
        <v>254</v>
      </c>
      <c r="AB126" t="s">
        <v>244</v>
      </c>
      <c r="AC126" t="s">
        <v>245</v>
      </c>
      <c r="AD126">
        <v>216</v>
      </c>
      <c r="AE126" t="s">
        <v>407</v>
      </c>
      <c r="AF126">
        <v>201</v>
      </c>
      <c r="AG126" t="s">
        <v>337</v>
      </c>
      <c r="AH126">
        <v>200</v>
      </c>
      <c r="AI126" t="s">
        <v>248</v>
      </c>
      <c r="AJ126">
        <v>0</v>
      </c>
      <c r="AK126" t="s">
        <v>241</v>
      </c>
      <c r="AN126" t="s">
        <v>648</v>
      </c>
      <c r="AO126">
        <v>1104366.3999999999</v>
      </c>
      <c r="AP126">
        <v>1104366.3999999999</v>
      </c>
      <c r="AQ126">
        <v>9</v>
      </c>
      <c r="AR126">
        <v>16</v>
      </c>
      <c r="AS126" t="s">
        <v>250</v>
      </c>
      <c r="AU126">
        <v>1359664</v>
      </c>
      <c r="AV126">
        <v>1296911</v>
      </c>
      <c r="AW126">
        <v>1577211</v>
      </c>
      <c r="AX126">
        <v>1504416</v>
      </c>
      <c r="AY126">
        <v>0</v>
      </c>
      <c r="AZ126">
        <v>860533798</v>
      </c>
      <c r="BA126" t="s">
        <v>251</v>
      </c>
      <c r="BC126" t="s">
        <v>649</v>
      </c>
      <c r="BD126">
        <v>10</v>
      </c>
      <c r="BE126">
        <v>30</v>
      </c>
      <c r="BF126">
        <v>2</v>
      </c>
      <c r="BG126">
        <v>0</v>
      </c>
      <c r="BH126">
        <v>55</v>
      </c>
      <c r="BI126">
        <v>0</v>
      </c>
      <c r="BJ126">
        <v>0</v>
      </c>
      <c r="BK126">
        <v>0</v>
      </c>
      <c r="BL126">
        <v>0</v>
      </c>
    </row>
    <row r="127" spans="1:64" hidden="1" x14ac:dyDescent="0.25">
      <c r="A127" t="s">
        <v>13</v>
      </c>
      <c r="B127" t="s">
        <v>650</v>
      </c>
      <c r="C127">
        <v>0</v>
      </c>
      <c r="E127">
        <v>0</v>
      </c>
      <c r="F127" t="s">
        <v>241</v>
      </c>
      <c r="G127">
        <v>0</v>
      </c>
      <c r="H127">
        <v>58</v>
      </c>
      <c r="I127">
        <v>8375511.7988999998</v>
      </c>
      <c r="J127">
        <v>0</v>
      </c>
      <c r="K127">
        <v>0</v>
      </c>
      <c r="L127">
        <v>46</v>
      </c>
      <c r="M127">
        <v>6309413.1852000002</v>
      </c>
      <c r="N127">
        <v>12</v>
      </c>
      <c r="O127">
        <v>2066098.6137000001</v>
      </c>
      <c r="P127">
        <v>137161.1562</v>
      </c>
      <c r="Q127">
        <v>1645933.8744000001</v>
      </c>
      <c r="R127" t="s">
        <v>242</v>
      </c>
      <c r="S127" s="133">
        <v>41194</v>
      </c>
      <c r="T127" s="133">
        <v>41354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 t="s">
        <v>415</v>
      </c>
      <c r="AB127" t="s">
        <v>244</v>
      </c>
      <c r="AC127" t="s">
        <v>245</v>
      </c>
      <c r="AD127">
        <v>213</v>
      </c>
      <c r="AE127" t="s">
        <v>416</v>
      </c>
      <c r="AF127">
        <v>201</v>
      </c>
      <c r="AG127" t="s">
        <v>337</v>
      </c>
      <c r="AH127">
        <v>200</v>
      </c>
      <c r="AI127" t="s">
        <v>248</v>
      </c>
      <c r="AJ127">
        <v>0</v>
      </c>
      <c r="AK127" t="s">
        <v>241</v>
      </c>
      <c r="AN127" t="s">
        <v>651</v>
      </c>
      <c r="AO127">
        <v>138029.56</v>
      </c>
      <c r="AP127">
        <v>137161.1562</v>
      </c>
      <c r="AQ127">
        <v>105</v>
      </c>
      <c r="AR127">
        <v>0</v>
      </c>
      <c r="AS127" t="s">
        <v>250</v>
      </c>
      <c r="AU127">
        <v>183840</v>
      </c>
      <c r="AV127">
        <v>175355</v>
      </c>
      <c r="AW127">
        <v>213254</v>
      </c>
      <c r="AX127">
        <v>203412</v>
      </c>
      <c r="AY127">
        <v>178430</v>
      </c>
      <c r="AZ127">
        <v>860533798</v>
      </c>
      <c r="BA127" t="s">
        <v>251</v>
      </c>
      <c r="BC127" t="s">
        <v>652</v>
      </c>
      <c r="BD127">
        <v>50</v>
      </c>
      <c r="BE127">
        <v>500</v>
      </c>
      <c r="BF127">
        <v>14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0</v>
      </c>
    </row>
    <row r="128" spans="1:64" hidden="1" x14ac:dyDescent="0.25">
      <c r="A128">
        <v>161604</v>
      </c>
      <c r="B128" t="s">
        <v>653</v>
      </c>
      <c r="C128">
        <v>0</v>
      </c>
      <c r="E128">
        <v>0</v>
      </c>
      <c r="F128" t="s">
        <v>241</v>
      </c>
      <c r="G128">
        <v>0</v>
      </c>
      <c r="H128">
        <v>1</v>
      </c>
      <c r="I128">
        <v>120164.4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120164.4</v>
      </c>
      <c r="P128">
        <v>127029.73330000001</v>
      </c>
      <c r="Q128">
        <v>127029.73330000001</v>
      </c>
      <c r="R128" t="s">
        <v>242</v>
      </c>
      <c r="S128" s="133">
        <v>41024</v>
      </c>
      <c r="T128" s="133">
        <v>41026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  <c r="AA128" t="s">
        <v>259</v>
      </c>
      <c r="AB128" t="s">
        <v>244</v>
      </c>
      <c r="AC128" t="s">
        <v>245</v>
      </c>
      <c r="AD128">
        <v>214</v>
      </c>
      <c r="AE128" t="s">
        <v>403</v>
      </c>
      <c r="AF128">
        <v>201</v>
      </c>
      <c r="AG128" t="s">
        <v>337</v>
      </c>
      <c r="AH128">
        <v>200</v>
      </c>
      <c r="AI128" t="s">
        <v>248</v>
      </c>
      <c r="AJ128">
        <v>0</v>
      </c>
      <c r="AK128" t="s">
        <v>241</v>
      </c>
      <c r="AN128" t="s">
        <v>654</v>
      </c>
      <c r="AO128">
        <v>127373</v>
      </c>
      <c r="AP128">
        <v>127029.73330000001</v>
      </c>
      <c r="AQ128">
        <v>9</v>
      </c>
      <c r="AR128">
        <v>16</v>
      </c>
      <c r="AS128" t="s">
        <v>250</v>
      </c>
      <c r="AU128">
        <v>133827</v>
      </c>
      <c r="AV128">
        <v>127651</v>
      </c>
      <c r="AW128">
        <v>155240</v>
      </c>
      <c r="AX128">
        <v>148075</v>
      </c>
      <c r="AY128">
        <v>0</v>
      </c>
      <c r="AZ128">
        <v>830133486</v>
      </c>
      <c r="BA128" t="s">
        <v>282</v>
      </c>
      <c r="BC128" t="s">
        <v>655</v>
      </c>
      <c r="BD128">
        <v>0</v>
      </c>
      <c r="BE128">
        <v>0</v>
      </c>
      <c r="BF128">
        <v>1</v>
      </c>
      <c r="BG128">
        <v>0</v>
      </c>
      <c r="BH128">
        <v>5</v>
      </c>
      <c r="BI128">
        <v>0</v>
      </c>
      <c r="BJ128">
        <v>0</v>
      </c>
      <c r="BK128">
        <v>0</v>
      </c>
      <c r="BL128">
        <v>0</v>
      </c>
    </row>
    <row r="129" spans="1:64" hidden="1" x14ac:dyDescent="0.25">
      <c r="A129">
        <v>161600</v>
      </c>
      <c r="B129" t="s">
        <v>656</v>
      </c>
      <c r="C129">
        <v>0</v>
      </c>
      <c r="E129">
        <v>0</v>
      </c>
      <c r="F129" t="s">
        <v>241</v>
      </c>
      <c r="G129">
        <v>0</v>
      </c>
      <c r="H129">
        <v>10</v>
      </c>
      <c r="I129">
        <v>3407732</v>
      </c>
      <c r="J129">
        <v>0</v>
      </c>
      <c r="K129">
        <v>0</v>
      </c>
      <c r="L129">
        <v>0</v>
      </c>
      <c r="M129">
        <v>0</v>
      </c>
      <c r="N129">
        <v>10</v>
      </c>
      <c r="O129">
        <v>3407732</v>
      </c>
      <c r="P129">
        <v>340773.2</v>
      </c>
      <c r="Q129">
        <v>3407732</v>
      </c>
      <c r="R129" t="s">
        <v>242</v>
      </c>
      <c r="S129" s="133">
        <v>41239</v>
      </c>
      <c r="T129" s="133">
        <v>41065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12</v>
      </c>
      <c r="AA129" t="s">
        <v>243</v>
      </c>
      <c r="AB129" t="s">
        <v>244</v>
      </c>
      <c r="AC129" t="s">
        <v>245</v>
      </c>
      <c r="AD129">
        <v>215</v>
      </c>
      <c r="AE129" t="s">
        <v>644</v>
      </c>
      <c r="AF129">
        <v>201</v>
      </c>
      <c r="AG129" t="s">
        <v>337</v>
      </c>
      <c r="AH129">
        <v>200</v>
      </c>
      <c r="AI129" t="s">
        <v>248</v>
      </c>
      <c r="AJ129">
        <v>0</v>
      </c>
      <c r="AK129" t="s">
        <v>241</v>
      </c>
      <c r="AN129" t="s">
        <v>657</v>
      </c>
      <c r="AO129">
        <v>340773.2</v>
      </c>
      <c r="AP129">
        <v>340773.2</v>
      </c>
      <c r="AQ129">
        <v>9</v>
      </c>
      <c r="AR129">
        <v>16</v>
      </c>
      <c r="AS129" t="s">
        <v>250</v>
      </c>
      <c r="AU129">
        <v>385792</v>
      </c>
      <c r="AV129">
        <v>367986</v>
      </c>
      <c r="AW129">
        <v>447519</v>
      </c>
      <c r="AX129">
        <v>426864</v>
      </c>
      <c r="AY129">
        <v>0</v>
      </c>
      <c r="AZ129">
        <v>830133486</v>
      </c>
      <c r="BA129" t="s">
        <v>282</v>
      </c>
      <c r="BC129" t="s">
        <v>658</v>
      </c>
      <c r="BD129">
        <v>0</v>
      </c>
      <c r="BE129">
        <v>0</v>
      </c>
      <c r="BF129">
        <v>11</v>
      </c>
      <c r="BG129">
        <v>0</v>
      </c>
      <c r="BH129">
        <v>15</v>
      </c>
      <c r="BI129">
        <v>0</v>
      </c>
      <c r="BJ129">
        <v>0</v>
      </c>
      <c r="BK129">
        <v>0</v>
      </c>
      <c r="BL129">
        <v>0</v>
      </c>
    </row>
    <row r="130" spans="1:64" hidden="1" x14ac:dyDescent="0.25">
      <c r="A130">
        <v>161355</v>
      </c>
      <c r="B130" t="s">
        <v>659</v>
      </c>
      <c r="C130">
        <v>0</v>
      </c>
      <c r="E130">
        <v>0</v>
      </c>
      <c r="F130" t="s">
        <v>241</v>
      </c>
      <c r="G130">
        <v>0</v>
      </c>
      <c r="H130">
        <v>4</v>
      </c>
      <c r="I130">
        <v>4504716.16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4504716.16</v>
      </c>
      <c r="P130">
        <v>1098378.2320000001</v>
      </c>
      <c r="Q130">
        <v>4393512.9280000003</v>
      </c>
      <c r="R130" t="s">
        <v>242</v>
      </c>
      <c r="S130" s="133">
        <v>40875</v>
      </c>
      <c r="T130" s="133">
        <v>40877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13</v>
      </c>
      <c r="AA130" t="s">
        <v>254</v>
      </c>
      <c r="AB130" t="s">
        <v>244</v>
      </c>
      <c r="AC130" t="s">
        <v>245</v>
      </c>
      <c r="AD130">
        <v>216</v>
      </c>
      <c r="AE130" t="s">
        <v>407</v>
      </c>
      <c r="AF130">
        <v>201</v>
      </c>
      <c r="AG130" t="s">
        <v>337</v>
      </c>
      <c r="AH130">
        <v>200</v>
      </c>
      <c r="AI130" t="s">
        <v>248</v>
      </c>
      <c r="AJ130">
        <v>0</v>
      </c>
      <c r="AK130" t="s">
        <v>241</v>
      </c>
      <c r="AN130" t="s">
        <v>660</v>
      </c>
      <c r="AO130">
        <v>1126179.04</v>
      </c>
      <c r="AP130">
        <v>1098378.2320000001</v>
      </c>
      <c r="AQ130">
        <v>9</v>
      </c>
      <c r="AR130">
        <v>16</v>
      </c>
      <c r="AS130" t="s">
        <v>250</v>
      </c>
      <c r="AU130">
        <v>1667052</v>
      </c>
      <c r="AV130">
        <v>1590111</v>
      </c>
      <c r="AW130">
        <v>1933780</v>
      </c>
      <c r="AX130">
        <v>1844529</v>
      </c>
      <c r="AY130">
        <v>0</v>
      </c>
      <c r="AZ130">
        <v>860005223</v>
      </c>
      <c r="BA130" t="s">
        <v>267</v>
      </c>
      <c r="BC130" t="s">
        <v>661</v>
      </c>
      <c r="BD130">
        <v>0</v>
      </c>
      <c r="BE130">
        <v>0</v>
      </c>
      <c r="BF130">
        <v>4</v>
      </c>
      <c r="BG130">
        <v>0</v>
      </c>
      <c r="BH130">
        <v>55</v>
      </c>
      <c r="BI130">
        <v>0</v>
      </c>
      <c r="BJ130">
        <v>0</v>
      </c>
      <c r="BK130">
        <v>0</v>
      </c>
      <c r="BL130">
        <v>0</v>
      </c>
    </row>
    <row r="131" spans="1:64" hidden="1" x14ac:dyDescent="0.25">
      <c r="A131">
        <v>161352</v>
      </c>
      <c r="B131" t="s">
        <v>662</v>
      </c>
      <c r="C131">
        <v>0</v>
      </c>
      <c r="E131">
        <v>0</v>
      </c>
      <c r="F131" t="s">
        <v>241</v>
      </c>
      <c r="G131">
        <v>0</v>
      </c>
      <c r="H131">
        <v>1</v>
      </c>
      <c r="I131">
        <v>65919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65919</v>
      </c>
      <c r="P131">
        <v>65919</v>
      </c>
      <c r="Q131">
        <v>65919</v>
      </c>
      <c r="R131" t="s">
        <v>242</v>
      </c>
      <c r="S131" s="133">
        <v>40786</v>
      </c>
      <c r="T131" s="133">
        <v>40876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 t="s">
        <v>334</v>
      </c>
      <c r="AB131" t="s">
        <v>244</v>
      </c>
      <c r="AC131" t="s">
        <v>245</v>
      </c>
      <c r="AD131">
        <v>212</v>
      </c>
      <c r="AE131" t="s">
        <v>411</v>
      </c>
      <c r="AF131">
        <v>201</v>
      </c>
      <c r="AG131" t="s">
        <v>337</v>
      </c>
      <c r="AH131">
        <v>200</v>
      </c>
      <c r="AI131" t="s">
        <v>248</v>
      </c>
      <c r="AJ131">
        <v>0</v>
      </c>
      <c r="AK131" t="s">
        <v>241</v>
      </c>
      <c r="AN131">
        <v>0</v>
      </c>
      <c r="AO131">
        <v>65919</v>
      </c>
      <c r="AP131">
        <v>65919</v>
      </c>
      <c r="AQ131">
        <v>105</v>
      </c>
      <c r="AR131">
        <v>0</v>
      </c>
      <c r="AS131" t="s">
        <v>250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830136799</v>
      </c>
      <c r="BA131" t="s">
        <v>338</v>
      </c>
      <c r="BD131">
        <v>0</v>
      </c>
      <c r="BE131">
        <v>0</v>
      </c>
      <c r="BF131">
        <v>1</v>
      </c>
      <c r="BG131">
        <v>0</v>
      </c>
      <c r="BH131">
        <v>3</v>
      </c>
      <c r="BI131">
        <v>0</v>
      </c>
      <c r="BJ131">
        <v>0</v>
      </c>
      <c r="BK131">
        <v>0</v>
      </c>
      <c r="BL131">
        <v>0</v>
      </c>
    </row>
    <row r="132" spans="1:64" hidden="1" x14ac:dyDescent="0.25">
      <c r="A132">
        <v>202011103</v>
      </c>
      <c r="B132" t="s">
        <v>663</v>
      </c>
      <c r="C132">
        <v>0</v>
      </c>
      <c r="E132">
        <v>0</v>
      </c>
      <c r="F132" t="s">
        <v>241</v>
      </c>
      <c r="G132">
        <v>0</v>
      </c>
      <c r="H132">
        <v>0</v>
      </c>
      <c r="I132">
        <v>0</v>
      </c>
      <c r="J132">
        <v>3500</v>
      </c>
      <c r="K132">
        <v>365400</v>
      </c>
      <c r="L132">
        <v>0</v>
      </c>
      <c r="M132">
        <v>0</v>
      </c>
      <c r="N132">
        <v>3500</v>
      </c>
      <c r="O132">
        <v>365400</v>
      </c>
      <c r="P132">
        <v>104.4</v>
      </c>
      <c r="Q132">
        <v>365400</v>
      </c>
      <c r="R132" t="s">
        <v>242</v>
      </c>
      <c r="S132" s="133">
        <v>41353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 t="s">
        <v>334</v>
      </c>
      <c r="AB132" t="s">
        <v>335</v>
      </c>
      <c r="AC132" t="s">
        <v>334</v>
      </c>
      <c r="AD132">
        <v>6</v>
      </c>
      <c r="AE132" t="s">
        <v>445</v>
      </c>
      <c r="AF132">
        <v>4</v>
      </c>
      <c r="AG132" t="s">
        <v>446</v>
      </c>
      <c r="AH132">
        <v>2</v>
      </c>
      <c r="AI132" t="s">
        <v>447</v>
      </c>
      <c r="AJ132">
        <v>0</v>
      </c>
      <c r="AK132" t="s">
        <v>241</v>
      </c>
      <c r="AN132">
        <v>0</v>
      </c>
      <c r="AO132">
        <v>104.4</v>
      </c>
      <c r="AP132">
        <v>104.4</v>
      </c>
      <c r="AQ132">
        <v>9</v>
      </c>
      <c r="AR132">
        <v>16</v>
      </c>
      <c r="AS132" t="s">
        <v>250</v>
      </c>
      <c r="AU132">
        <v>90</v>
      </c>
      <c r="AV132">
        <v>0</v>
      </c>
      <c r="AW132">
        <v>0</v>
      </c>
      <c r="AX132">
        <v>0</v>
      </c>
      <c r="AY132">
        <v>0</v>
      </c>
      <c r="AZ132">
        <v>830010717</v>
      </c>
      <c r="BA132" t="s">
        <v>448</v>
      </c>
      <c r="BC132" t="s">
        <v>664</v>
      </c>
      <c r="BD132">
        <v>0</v>
      </c>
      <c r="BE132">
        <v>0</v>
      </c>
      <c r="BF132">
        <v>13643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hidden="1" x14ac:dyDescent="0.25">
      <c r="A133">
        <v>203020504</v>
      </c>
      <c r="B133" t="s">
        <v>665</v>
      </c>
      <c r="C133">
        <v>0</v>
      </c>
      <c r="E133">
        <v>0</v>
      </c>
      <c r="F133" t="s">
        <v>241</v>
      </c>
      <c r="G133">
        <v>0</v>
      </c>
      <c r="H133">
        <v>0</v>
      </c>
      <c r="I133">
        <v>0</v>
      </c>
      <c r="J133">
        <v>96</v>
      </c>
      <c r="K133">
        <v>8124434.0159999998</v>
      </c>
      <c r="L133">
        <v>15</v>
      </c>
      <c r="M133">
        <v>1269442.8149999999</v>
      </c>
      <c r="N133">
        <v>81</v>
      </c>
      <c r="O133">
        <v>6854991.2010000004</v>
      </c>
      <c r="P133">
        <v>84629.520999999993</v>
      </c>
      <c r="Q133">
        <v>6854991.2010000004</v>
      </c>
      <c r="R133" t="s">
        <v>242</v>
      </c>
      <c r="S133" s="133">
        <v>41338</v>
      </c>
      <c r="T133" s="133">
        <v>41354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11</v>
      </c>
      <c r="AA133" t="s">
        <v>259</v>
      </c>
      <c r="AB133" t="s">
        <v>244</v>
      </c>
      <c r="AC133" t="s">
        <v>245</v>
      </c>
      <c r="AD133">
        <v>238</v>
      </c>
      <c r="AE133" t="s">
        <v>595</v>
      </c>
      <c r="AF133">
        <v>202</v>
      </c>
      <c r="AG133" t="s">
        <v>247</v>
      </c>
      <c r="AH133">
        <v>200</v>
      </c>
      <c r="AI133" t="s">
        <v>248</v>
      </c>
      <c r="AJ133">
        <v>0</v>
      </c>
      <c r="AK133" t="s">
        <v>241</v>
      </c>
      <c r="AN133">
        <v>203020504</v>
      </c>
      <c r="AO133">
        <v>84629.520999999993</v>
      </c>
      <c r="AP133">
        <v>84629.520999999993</v>
      </c>
      <c r="AQ133">
        <v>105</v>
      </c>
      <c r="AR133">
        <v>0</v>
      </c>
      <c r="AS133" t="s">
        <v>250</v>
      </c>
      <c r="AU133">
        <v>121965</v>
      </c>
      <c r="AV133">
        <v>137210</v>
      </c>
      <c r="AW133">
        <v>142928</v>
      </c>
      <c r="AX133">
        <v>190570</v>
      </c>
      <c r="AY133">
        <v>0</v>
      </c>
      <c r="AZ133">
        <v>860005223</v>
      </c>
      <c r="BA133" t="s">
        <v>267</v>
      </c>
      <c r="BC133" t="s">
        <v>665</v>
      </c>
      <c r="BD133">
        <v>0</v>
      </c>
      <c r="BE133">
        <v>0</v>
      </c>
      <c r="BF133">
        <v>81</v>
      </c>
      <c r="BG133">
        <v>0</v>
      </c>
      <c r="BH133">
        <v>5</v>
      </c>
      <c r="BI133">
        <v>0</v>
      </c>
      <c r="BJ133">
        <v>0</v>
      </c>
      <c r="BK133">
        <v>0</v>
      </c>
      <c r="BL133">
        <v>0</v>
      </c>
    </row>
    <row r="134" spans="1:64" hidden="1" x14ac:dyDescent="0.25">
      <c r="A134">
        <v>203020501</v>
      </c>
      <c r="B134" t="s">
        <v>666</v>
      </c>
    </row>
    <row r="135" spans="1:64" hidden="1" x14ac:dyDescent="0.25">
      <c r="B135">
        <v>0</v>
      </c>
      <c r="D135">
        <v>0</v>
      </c>
      <c r="E135" t="s">
        <v>241</v>
      </c>
      <c r="F135">
        <v>0</v>
      </c>
      <c r="G135">
        <v>0</v>
      </c>
      <c r="H135">
        <v>0</v>
      </c>
      <c r="I135">
        <v>108</v>
      </c>
      <c r="J135">
        <v>6194205.2807999998</v>
      </c>
      <c r="K135">
        <v>34</v>
      </c>
      <c r="L135">
        <v>1950027.5884</v>
      </c>
      <c r="M135">
        <v>74</v>
      </c>
      <c r="N135">
        <v>4244177.6924000001</v>
      </c>
      <c r="O135">
        <v>57353.7526</v>
      </c>
      <c r="P135">
        <v>4244177.6924000001</v>
      </c>
      <c r="Q135" t="s">
        <v>242</v>
      </c>
      <c r="R135" s="133">
        <v>41338</v>
      </c>
      <c r="S135" s="133">
        <v>41354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</v>
      </c>
      <c r="Z135" t="s">
        <v>275</v>
      </c>
      <c r="AA135" t="s">
        <v>244</v>
      </c>
      <c r="AB135" t="s">
        <v>245</v>
      </c>
      <c r="AC135">
        <v>229</v>
      </c>
      <c r="AD135" t="s">
        <v>667</v>
      </c>
      <c r="AE135">
        <v>202</v>
      </c>
      <c r="AF135" t="s">
        <v>247</v>
      </c>
      <c r="AG135">
        <v>200</v>
      </c>
      <c r="AH135" t="s">
        <v>248</v>
      </c>
      <c r="AI135">
        <v>0</v>
      </c>
      <c r="AJ135" t="s">
        <v>241</v>
      </c>
      <c r="AM135">
        <v>203020501</v>
      </c>
      <c r="AN135">
        <v>57353.7526</v>
      </c>
      <c r="AO135">
        <v>57353.7526</v>
      </c>
      <c r="AP135">
        <v>105</v>
      </c>
      <c r="AQ135">
        <v>0</v>
      </c>
      <c r="AR135" t="s">
        <v>250</v>
      </c>
      <c r="AT135">
        <v>83451</v>
      </c>
      <c r="AU135">
        <v>93882</v>
      </c>
      <c r="AV135">
        <v>97794</v>
      </c>
      <c r="AW135">
        <v>130392</v>
      </c>
      <c r="AX135">
        <v>0</v>
      </c>
      <c r="AY135">
        <v>860005223</v>
      </c>
      <c r="AZ135" t="s">
        <v>267</v>
      </c>
      <c r="BB135" t="s">
        <v>666</v>
      </c>
      <c r="BC135">
        <v>0</v>
      </c>
      <c r="BD135">
        <v>0</v>
      </c>
      <c r="BE135">
        <v>74</v>
      </c>
      <c r="BF135">
        <v>0</v>
      </c>
      <c r="BG135">
        <v>3</v>
      </c>
      <c r="BH135">
        <v>0</v>
      </c>
      <c r="BI135">
        <v>0</v>
      </c>
      <c r="BJ135">
        <v>0</v>
      </c>
      <c r="BK135">
        <v>0</v>
      </c>
    </row>
    <row r="136" spans="1:64" hidden="1" x14ac:dyDescent="0.25">
      <c r="A136" t="s">
        <v>46</v>
      </c>
      <c r="B136" t="s">
        <v>668</v>
      </c>
      <c r="C136">
        <v>0</v>
      </c>
      <c r="E136">
        <v>0</v>
      </c>
      <c r="F136" t="s">
        <v>241</v>
      </c>
      <c r="G136">
        <v>0</v>
      </c>
      <c r="H136">
        <v>156</v>
      </c>
      <c r="I136">
        <v>15854206.7632</v>
      </c>
      <c r="J136">
        <v>0</v>
      </c>
      <c r="K136">
        <v>0</v>
      </c>
      <c r="L136">
        <v>0</v>
      </c>
      <c r="M136">
        <v>0</v>
      </c>
      <c r="N136">
        <v>156</v>
      </c>
      <c r="O136">
        <v>15854206.7632</v>
      </c>
      <c r="P136">
        <v>100088.1866</v>
      </c>
      <c r="Q136">
        <v>15613757.1096</v>
      </c>
      <c r="R136" t="s">
        <v>242</v>
      </c>
      <c r="S136" s="133">
        <v>41261</v>
      </c>
      <c r="T136" s="133">
        <v>41331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 t="s">
        <v>259</v>
      </c>
      <c r="AB136" t="s">
        <v>244</v>
      </c>
      <c r="AC136" t="s">
        <v>245</v>
      </c>
      <c r="AD136">
        <v>224</v>
      </c>
      <c r="AE136" t="s">
        <v>615</v>
      </c>
      <c r="AF136">
        <v>202</v>
      </c>
      <c r="AG136" t="s">
        <v>247</v>
      </c>
      <c r="AH136">
        <v>200</v>
      </c>
      <c r="AI136" t="s">
        <v>248</v>
      </c>
      <c r="AJ136">
        <v>0</v>
      </c>
      <c r="AK136" t="s">
        <v>241</v>
      </c>
      <c r="AN136" t="s">
        <v>669</v>
      </c>
      <c r="AO136">
        <v>100026.8</v>
      </c>
      <c r="AP136">
        <v>100088.1866</v>
      </c>
      <c r="AQ136">
        <v>105</v>
      </c>
      <c r="AR136">
        <v>0</v>
      </c>
      <c r="AS136" t="s">
        <v>250</v>
      </c>
      <c r="AU136">
        <v>119487</v>
      </c>
      <c r="AV136">
        <v>134423</v>
      </c>
      <c r="AW136">
        <v>149358</v>
      </c>
      <c r="AX136">
        <v>186698</v>
      </c>
      <c r="AY136">
        <v>113960</v>
      </c>
      <c r="AZ136">
        <v>900044844</v>
      </c>
      <c r="BA136" t="s">
        <v>512</v>
      </c>
      <c r="BC136" t="s">
        <v>670</v>
      </c>
      <c r="BD136">
        <v>60</v>
      </c>
      <c r="BE136">
        <v>200</v>
      </c>
      <c r="BF136">
        <v>156</v>
      </c>
      <c r="BG136">
        <v>0</v>
      </c>
      <c r="BH136">
        <v>5</v>
      </c>
      <c r="BI136">
        <v>0</v>
      </c>
      <c r="BJ136">
        <v>0</v>
      </c>
      <c r="BK136">
        <v>0</v>
      </c>
      <c r="BL136">
        <v>0</v>
      </c>
    </row>
    <row r="137" spans="1:64" hidden="1" x14ac:dyDescent="0.25">
      <c r="A137">
        <v>161190</v>
      </c>
      <c r="B137" t="s">
        <v>671</v>
      </c>
      <c r="C137">
        <v>0</v>
      </c>
      <c r="E137">
        <v>0</v>
      </c>
      <c r="F137" t="s">
        <v>241</v>
      </c>
      <c r="G137">
        <v>0</v>
      </c>
      <c r="H137">
        <v>30</v>
      </c>
      <c r="I137">
        <v>28200615.089699998</v>
      </c>
      <c r="J137">
        <v>0</v>
      </c>
      <c r="K137">
        <v>0</v>
      </c>
      <c r="L137">
        <v>1</v>
      </c>
      <c r="M137">
        <v>940020.51850000001</v>
      </c>
      <c r="N137">
        <v>29</v>
      </c>
      <c r="O137">
        <v>27260594.571199998</v>
      </c>
      <c r="P137">
        <v>940020.51850000001</v>
      </c>
      <c r="Q137">
        <v>27260595.036499999</v>
      </c>
      <c r="R137" t="s">
        <v>242</v>
      </c>
      <c r="S137" s="133">
        <v>41239</v>
      </c>
      <c r="T137" s="133">
        <v>41345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13</v>
      </c>
      <c r="AA137" t="s">
        <v>254</v>
      </c>
      <c r="AB137" t="s">
        <v>244</v>
      </c>
      <c r="AC137" t="s">
        <v>245</v>
      </c>
      <c r="AD137">
        <v>226</v>
      </c>
      <c r="AE137" t="s">
        <v>255</v>
      </c>
      <c r="AF137">
        <v>202</v>
      </c>
      <c r="AG137" t="s">
        <v>247</v>
      </c>
      <c r="AH137">
        <v>200</v>
      </c>
      <c r="AI137" t="s">
        <v>248</v>
      </c>
      <c r="AJ137">
        <v>0</v>
      </c>
      <c r="AK137" t="s">
        <v>241</v>
      </c>
      <c r="AN137" t="s">
        <v>672</v>
      </c>
      <c r="AO137">
        <v>940020.51</v>
      </c>
      <c r="AP137">
        <v>940020.51850000001</v>
      </c>
      <c r="AQ137">
        <v>105</v>
      </c>
      <c r="AR137">
        <v>0</v>
      </c>
      <c r="AS137" t="s">
        <v>250</v>
      </c>
      <c r="AU137">
        <v>1196621</v>
      </c>
      <c r="AV137">
        <v>1346199</v>
      </c>
      <c r="AW137">
        <v>1495777</v>
      </c>
      <c r="AX137">
        <v>1869721</v>
      </c>
      <c r="AY137">
        <v>0</v>
      </c>
      <c r="AZ137">
        <v>900044844</v>
      </c>
      <c r="BA137" t="s">
        <v>512</v>
      </c>
      <c r="BC137" t="s">
        <v>673</v>
      </c>
      <c r="BD137">
        <v>10</v>
      </c>
      <c r="BE137">
        <v>30</v>
      </c>
      <c r="BF137">
        <v>31</v>
      </c>
      <c r="BG137">
        <v>0</v>
      </c>
      <c r="BH137">
        <v>55</v>
      </c>
      <c r="BI137">
        <v>0</v>
      </c>
      <c r="BJ137">
        <v>0</v>
      </c>
      <c r="BK137">
        <v>0</v>
      </c>
      <c r="BL137">
        <v>0</v>
      </c>
    </row>
    <row r="138" spans="1:64" hidden="1" x14ac:dyDescent="0.25">
      <c r="A138" t="s">
        <v>55</v>
      </c>
      <c r="B138" t="s">
        <v>674</v>
      </c>
      <c r="C138">
        <v>0</v>
      </c>
      <c r="E138">
        <v>0</v>
      </c>
      <c r="F138" t="s">
        <v>241</v>
      </c>
      <c r="G138">
        <v>0</v>
      </c>
      <c r="H138">
        <v>63</v>
      </c>
      <c r="I138">
        <v>65231443.920400001</v>
      </c>
      <c r="J138">
        <v>0</v>
      </c>
      <c r="K138">
        <v>0</v>
      </c>
      <c r="L138">
        <v>6</v>
      </c>
      <c r="M138">
        <v>6205197.2088000001</v>
      </c>
      <c r="N138">
        <v>57</v>
      </c>
      <c r="O138">
        <v>59026246.711599998</v>
      </c>
      <c r="P138">
        <v>1034199.5348</v>
      </c>
      <c r="Q138">
        <v>58949373.483599998</v>
      </c>
      <c r="R138" t="s">
        <v>242</v>
      </c>
      <c r="S138" s="133">
        <v>41151</v>
      </c>
      <c r="T138" s="133">
        <v>41354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</v>
      </c>
      <c r="AA138" t="s">
        <v>254</v>
      </c>
      <c r="AB138" t="s">
        <v>244</v>
      </c>
      <c r="AC138" t="s">
        <v>245</v>
      </c>
      <c r="AD138">
        <v>226</v>
      </c>
      <c r="AE138" t="s">
        <v>255</v>
      </c>
      <c r="AF138">
        <v>202</v>
      </c>
      <c r="AG138" t="s">
        <v>247</v>
      </c>
      <c r="AH138">
        <v>200</v>
      </c>
      <c r="AI138" t="s">
        <v>248</v>
      </c>
      <c r="AJ138">
        <v>0</v>
      </c>
      <c r="AK138" t="s">
        <v>241</v>
      </c>
      <c r="AN138" t="s">
        <v>675</v>
      </c>
      <c r="AO138">
        <v>1041738</v>
      </c>
      <c r="AP138">
        <v>1034199.5348</v>
      </c>
      <c r="AQ138">
        <v>105</v>
      </c>
      <c r="AR138">
        <v>0</v>
      </c>
      <c r="AS138" t="s">
        <v>250</v>
      </c>
      <c r="AU138">
        <v>1220085</v>
      </c>
      <c r="AV138">
        <v>1372596</v>
      </c>
      <c r="AW138">
        <v>1525106</v>
      </c>
      <c r="AX138">
        <v>1906383</v>
      </c>
      <c r="AY138">
        <v>1141273</v>
      </c>
      <c r="AZ138">
        <v>900044844</v>
      </c>
      <c r="BA138" t="s">
        <v>512</v>
      </c>
      <c r="BC138" t="s">
        <v>676</v>
      </c>
      <c r="BD138">
        <v>10</v>
      </c>
      <c r="BE138">
        <v>30</v>
      </c>
      <c r="BF138">
        <v>64</v>
      </c>
      <c r="BG138">
        <v>0</v>
      </c>
      <c r="BH138">
        <v>55</v>
      </c>
      <c r="BI138">
        <v>0</v>
      </c>
      <c r="BJ138">
        <v>0</v>
      </c>
      <c r="BK138">
        <v>0</v>
      </c>
      <c r="BL138">
        <v>0</v>
      </c>
    </row>
    <row r="139" spans="1:64" x14ac:dyDescent="0.25">
      <c r="A139" t="s">
        <v>51</v>
      </c>
      <c r="B139" t="s">
        <v>677</v>
      </c>
      <c r="C139">
        <v>0</v>
      </c>
      <c r="E139">
        <v>0</v>
      </c>
      <c r="F139" t="s">
        <v>241</v>
      </c>
      <c r="G139">
        <v>0</v>
      </c>
      <c r="H139">
        <v>57</v>
      </c>
      <c r="I139">
        <v>6958168.0902000004</v>
      </c>
      <c r="J139">
        <v>0</v>
      </c>
      <c r="K139">
        <v>0</v>
      </c>
      <c r="L139">
        <v>42</v>
      </c>
      <c r="M139">
        <v>5116270.9878000002</v>
      </c>
      <c r="N139">
        <v>15</v>
      </c>
      <c r="O139">
        <v>1841897.1024</v>
      </c>
      <c r="P139">
        <v>121815.9759</v>
      </c>
      <c r="Q139">
        <v>1827239.6384999999</v>
      </c>
      <c r="R139" t="s">
        <v>242</v>
      </c>
      <c r="S139" s="133">
        <v>41095</v>
      </c>
      <c r="T139" s="133">
        <v>41354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</v>
      </c>
      <c r="AA139" t="s">
        <v>415</v>
      </c>
      <c r="AB139" t="s">
        <v>244</v>
      </c>
      <c r="AC139" t="s">
        <v>245</v>
      </c>
      <c r="AD139">
        <v>223</v>
      </c>
      <c r="AE139" t="s">
        <v>604</v>
      </c>
      <c r="AF139">
        <v>202</v>
      </c>
      <c r="AG139" t="s">
        <v>247</v>
      </c>
      <c r="AH139">
        <v>200</v>
      </c>
      <c r="AI139" t="s">
        <v>248</v>
      </c>
      <c r="AJ139">
        <v>0</v>
      </c>
      <c r="AK139" t="s">
        <v>241</v>
      </c>
      <c r="AN139" t="s">
        <v>678</v>
      </c>
      <c r="AO139">
        <v>123738</v>
      </c>
      <c r="AP139">
        <v>121815.9759</v>
      </c>
      <c r="AQ139">
        <v>105</v>
      </c>
      <c r="AR139">
        <v>0</v>
      </c>
      <c r="AS139" t="s">
        <v>250</v>
      </c>
      <c r="AU139">
        <v>153107</v>
      </c>
      <c r="AV139">
        <v>172245</v>
      </c>
      <c r="AW139">
        <v>191383</v>
      </c>
      <c r="AX139">
        <v>239229</v>
      </c>
      <c r="AY139">
        <v>144420</v>
      </c>
      <c r="AZ139">
        <v>900044844</v>
      </c>
      <c r="BA139" t="s">
        <v>512</v>
      </c>
      <c r="BC139" t="s">
        <v>679</v>
      </c>
      <c r="BD139">
        <v>50</v>
      </c>
      <c r="BE139">
        <v>300</v>
      </c>
      <c r="BF139">
        <v>17</v>
      </c>
      <c r="BG139">
        <v>0</v>
      </c>
      <c r="BH139">
        <v>6</v>
      </c>
      <c r="BI139">
        <v>0</v>
      </c>
      <c r="BJ139">
        <v>0</v>
      </c>
      <c r="BK139">
        <v>0</v>
      </c>
      <c r="BL139">
        <v>0</v>
      </c>
    </row>
    <row r="140" spans="1:64" hidden="1" x14ac:dyDescent="0.25">
      <c r="A140" t="s">
        <v>680</v>
      </c>
    </row>
  </sheetData>
  <autoFilter ref="A3:BL140">
    <filterColumn colId="0">
      <filters>
        <filter val="ADT-6/1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T141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9" sqref="F9:F13"/>
    </sheetView>
  </sheetViews>
  <sheetFormatPr baseColWidth="10" defaultRowHeight="15" x14ac:dyDescent="0.25"/>
  <cols>
    <col min="4" max="4" width="27" customWidth="1"/>
    <col min="5" max="5" width="30.42578125" bestFit="1" customWidth="1"/>
    <col min="6" max="6" width="25.28515625" bestFit="1" customWidth="1"/>
    <col min="7" max="7" width="28.85546875" bestFit="1" customWidth="1"/>
    <col min="8" max="8" width="20.140625" bestFit="1" customWidth="1"/>
    <col min="9" max="9" width="20" bestFit="1" customWidth="1"/>
    <col min="10" max="10" width="29.42578125" bestFit="1" customWidth="1"/>
    <col min="11" max="11" width="31.5703125" bestFit="1" customWidth="1"/>
    <col min="12" max="13" width="22.42578125" bestFit="1" customWidth="1"/>
    <col min="14" max="14" width="34.5703125" customWidth="1"/>
    <col min="15" max="15" width="33.7109375" customWidth="1"/>
    <col min="16" max="16" width="28.7109375" bestFit="1" customWidth="1"/>
    <col min="17" max="17" width="23.85546875" bestFit="1" customWidth="1"/>
    <col min="18" max="18" width="28.7109375" bestFit="1" customWidth="1"/>
    <col min="19" max="19" width="32.28515625" bestFit="1" customWidth="1"/>
    <col min="20" max="20" width="28.42578125" bestFit="1" customWidth="1"/>
  </cols>
  <sheetData>
    <row r="2" spans="1:20" x14ac:dyDescent="0.25">
      <c r="E2" s="272">
        <v>1</v>
      </c>
      <c r="F2">
        <v>2</v>
      </c>
      <c r="G2">
        <v>3</v>
      </c>
      <c r="H2">
        <v>4</v>
      </c>
      <c r="I2">
        <v>5</v>
      </c>
    </row>
    <row r="3" spans="1:20" x14ac:dyDescent="0.25">
      <c r="E3" s="255" t="s">
        <v>1626</v>
      </c>
      <c r="F3" s="255" t="s">
        <v>1625</v>
      </c>
      <c r="G3" s="255" t="s">
        <v>1627</v>
      </c>
      <c r="H3" s="255" t="s">
        <v>1628</v>
      </c>
      <c r="I3" s="255" t="s">
        <v>1629</v>
      </c>
      <c r="J3" s="282" t="s">
        <v>1630</v>
      </c>
      <c r="K3" s="282" t="s">
        <v>1631</v>
      </c>
      <c r="L3" s="282" t="s">
        <v>1632</v>
      </c>
      <c r="M3" s="282" t="s">
        <v>1633</v>
      </c>
      <c r="N3" s="282" t="s">
        <v>1634</v>
      </c>
      <c r="O3" s="255" t="s">
        <v>1637</v>
      </c>
      <c r="P3" s="255" t="s">
        <v>1638</v>
      </c>
      <c r="Q3" s="255" t="s">
        <v>1639</v>
      </c>
      <c r="R3" s="255" t="s">
        <v>1640</v>
      </c>
      <c r="S3" s="255" t="s">
        <v>1635</v>
      </c>
      <c r="T3" s="255" t="s">
        <v>1636</v>
      </c>
    </row>
    <row r="4" spans="1:20" x14ac:dyDescent="0.25">
      <c r="A4">
        <v>1</v>
      </c>
      <c r="B4" s="254">
        <v>241301</v>
      </c>
      <c r="C4">
        <v>211101</v>
      </c>
      <c r="D4" t="s">
        <v>701</v>
      </c>
      <c r="E4" s="274">
        <v>5.1200000000000002E-2</v>
      </c>
      <c r="F4" s="273"/>
    </row>
    <row r="5" spans="1:20" x14ac:dyDescent="0.25">
      <c r="A5">
        <v>2</v>
      </c>
      <c r="B5" s="254">
        <v>241301</v>
      </c>
      <c r="C5">
        <v>211102</v>
      </c>
      <c r="D5" t="s">
        <v>704</v>
      </c>
      <c r="E5" s="274">
        <v>0.82530000000000003</v>
      </c>
    </row>
    <row r="6" spans="1:20" x14ac:dyDescent="0.25">
      <c r="A6">
        <v>3</v>
      </c>
      <c r="B6" s="254">
        <v>241301</v>
      </c>
      <c r="C6">
        <v>212207</v>
      </c>
      <c r="D6" t="s">
        <v>1670</v>
      </c>
      <c r="E6" s="274">
        <v>6.7100000000000007E-2</v>
      </c>
    </row>
    <row r="7" spans="1:20" x14ac:dyDescent="0.25">
      <c r="A7">
        <v>4</v>
      </c>
      <c r="B7" s="254">
        <v>241301</v>
      </c>
      <c r="C7">
        <v>212208</v>
      </c>
      <c r="D7" t="s">
        <v>1673</v>
      </c>
      <c r="E7" s="274">
        <v>5.4399999999999997E-2</v>
      </c>
    </row>
    <row r="8" spans="1:20" x14ac:dyDescent="0.25">
      <c r="A8">
        <v>5</v>
      </c>
      <c r="B8" s="254">
        <v>241301</v>
      </c>
      <c r="C8">
        <v>211111</v>
      </c>
      <c r="D8" t="s">
        <v>1672</v>
      </c>
      <c r="E8" s="274">
        <v>2E-3</v>
      </c>
    </row>
    <row r="9" spans="1:20" s="277" customFormat="1" x14ac:dyDescent="0.25">
      <c r="A9">
        <v>6</v>
      </c>
      <c r="B9" s="278">
        <v>241302</v>
      </c>
      <c r="C9" s="277">
        <v>211102</v>
      </c>
      <c r="D9" s="277" t="s">
        <v>704</v>
      </c>
      <c r="F9" s="279">
        <v>1.8675000000000001E-2</v>
      </c>
    </row>
    <row r="10" spans="1:20" s="277" customFormat="1" x14ac:dyDescent="0.25">
      <c r="A10">
        <v>7</v>
      </c>
      <c r="B10" s="278">
        <v>241302</v>
      </c>
      <c r="C10" s="277">
        <v>211103</v>
      </c>
      <c r="D10" s="277" t="s">
        <v>705</v>
      </c>
      <c r="F10" s="279">
        <v>0.85329999999999995</v>
      </c>
    </row>
    <row r="11" spans="1:20" s="277" customFormat="1" x14ac:dyDescent="0.25">
      <c r="A11">
        <v>8</v>
      </c>
      <c r="B11" s="278">
        <v>241302</v>
      </c>
      <c r="C11" s="277">
        <v>212207</v>
      </c>
      <c r="D11" s="277" t="s">
        <v>1670</v>
      </c>
      <c r="F11" s="279">
        <v>6.7100000000000007E-2</v>
      </c>
    </row>
    <row r="12" spans="1:20" s="277" customFormat="1" x14ac:dyDescent="0.25">
      <c r="A12">
        <v>9</v>
      </c>
      <c r="B12" s="278">
        <v>241302</v>
      </c>
      <c r="C12" s="277">
        <v>211113</v>
      </c>
      <c r="D12" s="277" t="s">
        <v>1671</v>
      </c>
      <c r="F12" s="279">
        <v>5.6024999999999998E-2</v>
      </c>
    </row>
    <row r="13" spans="1:20" s="277" customFormat="1" x14ac:dyDescent="0.25">
      <c r="A13">
        <v>10</v>
      </c>
      <c r="B13" s="278">
        <v>241302</v>
      </c>
      <c r="C13" s="277">
        <v>211111</v>
      </c>
      <c r="D13" s="277" t="s">
        <v>1672</v>
      </c>
      <c r="F13" s="279">
        <v>4.8999999999999998E-3</v>
      </c>
    </row>
    <row r="14" spans="1:20" s="137" customFormat="1" x14ac:dyDescent="0.25">
      <c r="A14">
        <v>11</v>
      </c>
      <c r="B14" s="275">
        <v>241303</v>
      </c>
      <c r="C14" s="137">
        <v>211102</v>
      </c>
      <c r="D14" s="137" t="s">
        <v>704</v>
      </c>
      <c r="G14" s="276">
        <v>0.14141999999999999</v>
      </c>
    </row>
    <row r="15" spans="1:20" s="137" customFormat="1" x14ac:dyDescent="0.25">
      <c r="A15">
        <v>12</v>
      </c>
      <c r="B15" s="275">
        <v>241303</v>
      </c>
      <c r="C15" s="137">
        <v>211103</v>
      </c>
      <c r="D15" s="137" t="s">
        <v>705</v>
      </c>
      <c r="G15" s="276">
        <v>0.72104000000000001</v>
      </c>
    </row>
    <row r="16" spans="1:20" s="137" customFormat="1" x14ac:dyDescent="0.25">
      <c r="A16">
        <v>13</v>
      </c>
      <c r="B16" s="275">
        <v>241303</v>
      </c>
      <c r="C16" s="137">
        <v>212118</v>
      </c>
      <c r="D16" s="137" t="s">
        <v>1674</v>
      </c>
      <c r="G16" s="276">
        <v>3.3820000000000003E-2</v>
      </c>
    </row>
    <row r="17" spans="1:10" s="137" customFormat="1" x14ac:dyDescent="0.25">
      <c r="A17">
        <v>14</v>
      </c>
      <c r="B17" s="275">
        <v>241303</v>
      </c>
      <c r="C17" s="137">
        <v>212119</v>
      </c>
      <c r="D17" s="137" t="s">
        <v>1675</v>
      </c>
      <c r="G17" s="276">
        <v>2.5669999999999998E-2</v>
      </c>
    </row>
    <row r="18" spans="1:10" s="137" customFormat="1" x14ac:dyDescent="0.25">
      <c r="A18">
        <v>15</v>
      </c>
      <c r="B18" s="275">
        <v>241303</v>
      </c>
      <c r="C18" s="137">
        <v>211106</v>
      </c>
      <c r="D18" s="137" t="s">
        <v>1676</v>
      </c>
      <c r="G18" s="276">
        <v>7.1749999999999994E-2</v>
      </c>
    </row>
    <row r="19" spans="1:10" s="137" customFormat="1" x14ac:dyDescent="0.25">
      <c r="A19">
        <v>16</v>
      </c>
      <c r="B19" s="275">
        <v>241303</v>
      </c>
      <c r="C19" s="137">
        <v>212102</v>
      </c>
      <c r="D19" s="137" t="s">
        <v>1677</v>
      </c>
      <c r="G19" s="276">
        <v>1.8799999999999999E-3</v>
      </c>
    </row>
    <row r="20" spans="1:10" s="137" customFormat="1" x14ac:dyDescent="0.25">
      <c r="A20">
        <v>17</v>
      </c>
      <c r="B20" s="275">
        <v>241303</v>
      </c>
      <c r="C20" s="137">
        <v>212108</v>
      </c>
      <c r="D20" s="137" t="s">
        <v>1678</v>
      </c>
      <c r="G20" s="276">
        <v>4.4200000000000003E-3</v>
      </c>
    </row>
    <row r="21" spans="1:10" s="277" customFormat="1" x14ac:dyDescent="0.25">
      <c r="A21">
        <v>18</v>
      </c>
      <c r="B21" s="278">
        <v>241304</v>
      </c>
      <c r="C21" s="277">
        <v>211103</v>
      </c>
      <c r="D21" s="277" t="s">
        <v>705</v>
      </c>
      <c r="H21" s="277">
        <v>0.51849999999999996</v>
      </c>
    </row>
    <row r="22" spans="1:10" s="277" customFormat="1" x14ac:dyDescent="0.25">
      <c r="A22">
        <v>19</v>
      </c>
      <c r="B22" s="278">
        <v>241304</v>
      </c>
      <c r="C22" s="277">
        <v>211104</v>
      </c>
      <c r="D22" s="277" t="s">
        <v>1679</v>
      </c>
      <c r="H22" s="277">
        <v>0.44550000000000001</v>
      </c>
    </row>
    <row r="23" spans="1:10" s="277" customFormat="1" x14ac:dyDescent="0.25">
      <c r="A23">
        <v>20</v>
      </c>
      <c r="B23" s="278">
        <v>241304</v>
      </c>
      <c r="C23" s="277">
        <v>212306</v>
      </c>
      <c r="D23" s="277" t="s">
        <v>1680</v>
      </c>
      <c r="H23" s="277">
        <v>3.5999999999999997E-2</v>
      </c>
    </row>
    <row r="24" spans="1:10" s="137" customFormat="1" x14ac:dyDescent="0.25">
      <c r="A24" s="137">
        <v>21</v>
      </c>
      <c r="B24" s="275">
        <v>241305</v>
      </c>
      <c r="C24" s="137">
        <v>211103</v>
      </c>
      <c r="D24" s="137" t="s">
        <v>705</v>
      </c>
      <c r="I24" s="288">
        <v>0.94045000000000001</v>
      </c>
    </row>
    <row r="25" spans="1:10" s="137" customFormat="1" x14ac:dyDescent="0.25">
      <c r="A25" s="137">
        <v>22</v>
      </c>
      <c r="B25" s="275">
        <v>241305</v>
      </c>
      <c r="C25" s="137">
        <v>212118</v>
      </c>
      <c r="D25" s="137" t="s">
        <v>1674</v>
      </c>
      <c r="I25" s="288">
        <v>3.3860000000000001E-2</v>
      </c>
    </row>
    <row r="26" spans="1:10" s="137" customFormat="1" x14ac:dyDescent="0.25">
      <c r="A26" s="137">
        <v>23</v>
      </c>
      <c r="B26" s="275">
        <v>241305</v>
      </c>
      <c r="C26" s="137">
        <v>212119</v>
      </c>
      <c r="D26" s="137" t="s">
        <v>1675</v>
      </c>
      <c r="I26" s="288">
        <v>2.5690000000000001E-2</v>
      </c>
    </row>
    <row r="27" spans="1:10" s="289" customFormat="1" x14ac:dyDescent="0.25">
      <c r="A27" s="289">
        <v>24</v>
      </c>
      <c r="B27" s="289">
        <v>242302</v>
      </c>
      <c r="C27" s="289">
        <v>211102</v>
      </c>
      <c r="D27" s="289" t="s">
        <v>704</v>
      </c>
      <c r="I27" s="290"/>
      <c r="J27" s="289">
        <v>0.69015000000000004</v>
      </c>
    </row>
    <row r="28" spans="1:10" s="289" customFormat="1" x14ac:dyDescent="0.25">
      <c r="A28" s="289">
        <v>25</v>
      </c>
      <c r="B28" s="289">
        <v>242302</v>
      </c>
      <c r="C28" s="289">
        <v>211103</v>
      </c>
      <c r="D28" s="289" t="s">
        <v>705</v>
      </c>
      <c r="I28" s="290"/>
      <c r="J28" s="289">
        <v>0.12153</v>
      </c>
    </row>
    <row r="29" spans="1:10" s="289" customFormat="1" x14ac:dyDescent="0.25">
      <c r="A29" s="289">
        <v>26</v>
      </c>
      <c r="B29" s="289">
        <v>242302</v>
      </c>
      <c r="C29" s="289">
        <v>211106</v>
      </c>
      <c r="D29" s="289" t="s">
        <v>1676</v>
      </c>
      <c r="I29" s="290"/>
      <c r="J29" s="289">
        <v>8.2070000000000004E-2</v>
      </c>
    </row>
    <row r="30" spans="1:10" s="289" customFormat="1" x14ac:dyDescent="0.25">
      <c r="A30" s="289">
        <v>27</v>
      </c>
      <c r="B30" s="289">
        <v>242302</v>
      </c>
      <c r="C30" s="289">
        <v>211107</v>
      </c>
      <c r="D30" s="289" t="s">
        <v>1686</v>
      </c>
      <c r="J30" s="289">
        <v>3.1E-4</v>
      </c>
    </row>
    <row r="31" spans="1:10" s="289" customFormat="1" x14ac:dyDescent="0.25">
      <c r="A31" s="289">
        <v>28</v>
      </c>
      <c r="B31" s="289">
        <v>242302</v>
      </c>
      <c r="C31" s="289">
        <v>212102</v>
      </c>
      <c r="D31" s="289" t="s">
        <v>1677</v>
      </c>
      <c r="I31" s="290"/>
      <c r="J31" s="289">
        <v>1.89E-3</v>
      </c>
    </row>
    <row r="32" spans="1:10" s="289" customFormat="1" x14ac:dyDescent="0.25">
      <c r="A32" s="289">
        <v>29</v>
      </c>
      <c r="B32" s="289">
        <v>242302</v>
      </c>
      <c r="C32" s="289">
        <v>212120</v>
      </c>
      <c r="D32" s="289" t="s">
        <v>1687</v>
      </c>
      <c r="I32" s="290"/>
      <c r="J32" s="289">
        <v>0.10405</v>
      </c>
    </row>
    <row r="33" spans="1:14" s="137" customFormat="1" x14ac:dyDescent="0.25">
      <c r="A33" s="137">
        <v>30</v>
      </c>
      <c r="B33" s="275">
        <v>242303</v>
      </c>
      <c r="C33" s="137">
        <v>211103</v>
      </c>
      <c r="D33" s="137" t="s">
        <v>705</v>
      </c>
      <c r="J33" s="291"/>
      <c r="K33" s="137">
        <v>0.65944000000000003</v>
      </c>
    </row>
    <row r="34" spans="1:14" s="137" customFormat="1" x14ac:dyDescent="0.25">
      <c r="A34" s="137">
        <v>31</v>
      </c>
      <c r="B34" s="275">
        <v>242303</v>
      </c>
      <c r="C34" s="137">
        <v>211104</v>
      </c>
      <c r="D34" s="137" t="s">
        <v>1679</v>
      </c>
      <c r="J34" s="291"/>
      <c r="K34" s="137">
        <v>0.22317999999999999</v>
      </c>
    </row>
    <row r="35" spans="1:14" s="137" customFormat="1" x14ac:dyDescent="0.25">
      <c r="A35" s="137">
        <v>32</v>
      </c>
      <c r="B35" s="275">
        <v>242303</v>
      </c>
      <c r="C35" s="137">
        <v>212118</v>
      </c>
      <c r="D35" s="137" t="s">
        <v>1674</v>
      </c>
      <c r="J35" s="291"/>
      <c r="K35" s="137">
        <v>3.4079999999999999E-2</v>
      </c>
    </row>
    <row r="36" spans="1:14" s="137" customFormat="1" x14ac:dyDescent="0.25">
      <c r="A36" s="137">
        <v>33</v>
      </c>
      <c r="B36" s="275">
        <v>242303</v>
      </c>
      <c r="C36" s="137">
        <v>212119</v>
      </c>
      <c r="D36" s="137" t="s">
        <v>1675</v>
      </c>
      <c r="J36" s="291"/>
      <c r="K36" s="137">
        <v>2.5860000000000001E-2</v>
      </c>
    </row>
    <row r="37" spans="1:14" s="137" customFormat="1" x14ac:dyDescent="0.25">
      <c r="A37" s="137">
        <v>34</v>
      </c>
      <c r="B37" s="275">
        <v>242303</v>
      </c>
      <c r="C37" s="137">
        <v>211106</v>
      </c>
      <c r="D37" s="137" t="s">
        <v>1676</v>
      </c>
      <c r="J37" s="291"/>
      <c r="K37" s="137">
        <v>4.6469999999999997E-2</v>
      </c>
    </row>
    <row r="38" spans="1:14" s="137" customFormat="1" x14ac:dyDescent="0.25">
      <c r="A38" s="137">
        <v>35</v>
      </c>
      <c r="B38" s="275">
        <v>242303</v>
      </c>
      <c r="C38" s="137">
        <v>212106</v>
      </c>
      <c r="D38" s="137" t="s">
        <v>1688</v>
      </c>
      <c r="J38" s="291"/>
      <c r="K38" s="137">
        <v>5.1200000000000004E-3</v>
      </c>
    </row>
    <row r="39" spans="1:14" s="137" customFormat="1" x14ac:dyDescent="0.25">
      <c r="A39" s="137">
        <v>36</v>
      </c>
      <c r="B39" s="275">
        <v>242303</v>
      </c>
      <c r="C39" s="137">
        <v>212102</v>
      </c>
      <c r="D39" s="137" t="s">
        <v>1677</v>
      </c>
      <c r="J39" s="291"/>
      <c r="K39" s="137">
        <v>5.6899999999999997E-3</v>
      </c>
    </row>
    <row r="40" spans="1:14" s="137" customFormat="1" x14ac:dyDescent="0.25">
      <c r="A40" s="137">
        <v>37</v>
      </c>
      <c r="B40" s="275">
        <v>242303</v>
      </c>
      <c r="C40" s="137">
        <v>211108</v>
      </c>
      <c r="D40" s="137" t="s">
        <v>1689</v>
      </c>
      <c r="K40" s="137">
        <v>1.7000000000000001E-4</v>
      </c>
    </row>
    <row r="41" spans="1:14" s="277" customFormat="1" x14ac:dyDescent="0.25">
      <c r="A41" s="277">
        <v>38</v>
      </c>
      <c r="B41" s="292">
        <v>242304</v>
      </c>
      <c r="C41" s="277">
        <v>211103</v>
      </c>
      <c r="D41" s="277" t="s">
        <v>705</v>
      </c>
      <c r="K41" s="293"/>
      <c r="L41" s="294">
        <v>0.96250999999999998</v>
      </c>
    </row>
    <row r="42" spans="1:14" s="277" customFormat="1" x14ac:dyDescent="0.25">
      <c r="A42" s="277">
        <v>39</v>
      </c>
      <c r="B42" s="292">
        <v>242304</v>
      </c>
      <c r="C42" s="277">
        <v>212123</v>
      </c>
      <c r="D42" s="277" t="s">
        <v>1690</v>
      </c>
      <c r="K42" s="293"/>
      <c r="L42" s="294">
        <v>3.7490000000000002E-2</v>
      </c>
    </row>
    <row r="43" spans="1:14" x14ac:dyDescent="0.25">
      <c r="A43">
        <v>40</v>
      </c>
      <c r="B43" s="287">
        <v>242305</v>
      </c>
      <c r="C43">
        <v>211103</v>
      </c>
      <c r="D43" t="s">
        <v>705</v>
      </c>
      <c r="L43" s="271"/>
      <c r="M43">
        <v>0.51570000000000005</v>
      </c>
    </row>
    <row r="44" spans="1:14" x14ac:dyDescent="0.25">
      <c r="A44" s="137">
        <v>41</v>
      </c>
      <c r="B44" s="287">
        <v>242305</v>
      </c>
      <c r="C44">
        <v>211104</v>
      </c>
      <c r="D44" t="s">
        <v>1679</v>
      </c>
      <c r="L44" s="271"/>
      <c r="M44">
        <v>0.44640000000000002</v>
      </c>
    </row>
    <row r="45" spans="1:14" x14ac:dyDescent="0.25">
      <c r="A45" s="137">
        <v>42</v>
      </c>
      <c r="B45" s="287">
        <v>242305</v>
      </c>
      <c r="C45">
        <v>212123</v>
      </c>
      <c r="D45" t="s">
        <v>1690</v>
      </c>
      <c r="L45" s="271"/>
      <c r="M45">
        <v>3.7900000000000003E-2</v>
      </c>
    </row>
    <row r="46" spans="1:14" s="277" customFormat="1" x14ac:dyDescent="0.25">
      <c r="A46" s="277">
        <v>43</v>
      </c>
      <c r="B46" s="278">
        <v>242306</v>
      </c>
      <c r="C46" s="277">
        <v>211102</v>
      </c>
      <c r="D46" s="277" t="s">
        <v>704</v>
      </c>
      <c r="M46" s="293"/>
      <c r="N46" s="277">
        <v>0.80069999999999997</v>
      </c>
    </row>
    <row r="47" spans="1:14" s="277" customFormat="1" x14ac:dyDescent="0.25">
      <c r="A47" s="277">
        <v>44</v>
      </c>
      <c r="B47" s="278">
        <v>242306</v>
      </c>
      <c r="C47" s="277">
        <v>212314</v>
      </c>
      <c r="D47" s="277" t="s">
        <v>1691</v>
      </c>
      <c r="M47" s="293"/>
      <c r="N47" s="277">
        <v>0.13370000000000001</v>
      </c>
    </row>
    <row r="48" spans="1:14" s="277" customFormat="1" x14ac:dyDescent="0.25">
      <c r="A48" s="277">
        <v>45</v>
      </c>
      <c r="B48" s="278">
        <v>242306</v>
      </c>
      <c r="C48" s="277">
        <v>212315</v>
      </c>
      <c r="D48" s="277" t="s">
        <v>1692</v>
      </c>
      <c r="M48" s="293"/>
      <c r="N48" s="277">
        <v>6.5699999999999995E-2</v>
      </c>
    </row>
    <row r="49" spans="1:17" s="88" customFormat="1" x14ac:dyDescent="0.25">
      <c r="A49" s="88">
        <v>46</v>
      </c>
      <c r="B49" s="297">
        <v>243501</v>
      </c>
      <c r="C49" s="88">
        <v>211101</v>
      </c>
      <c r="D49" s="88" t="s">
        <v>701</v>
      </c>
      <c r="N49" s="298"/>
      <c r="O49" s="88">
        <v>0.26504</v>
      </c>
    </row>
    <row r="50" spans="1:17" s="88" customFormat="1" x14ac:dyDescent="0.25">
      <c r="A50" s="88">
        <v>47</v>
      </c>
      <c r="B50" s="297">
        <v>243501</v>
      </c>
      <c r="C50" s="88">
        <v>211102</v>
      </c>
      <c r="D50" s="88" t="s">
        <v>704</v>
      </c>
      <c r="N50" s="298"/>
      <c r="O50" s="88">
        <v>0.61799999999999999</v>
      </c>
    </row>
    <row r="51" spans="1:17" s="88" customFormat="1" x14ac:dyDescent="0.25">
      <c r="A51" s="88">
        <v>48</v>
      </c>
      <c r="B51" s="297">
        <v>243501</v>
      </c>
      <c r="C51" s="88">
        <v>212118</v>
      </c>
      <c r="D51" s="88" t="s">
        <v>1674</v>
      </c>
      <c r="N51" s="298"/>
      <c r="O51" s="88">
        <v>3.3599999999999998E-2</v>
      </c>
    </row>
    <row r="52" spans="1:17" s="88" customFormat="1" x14ac:dyDescent="0.25">
      <c r="A52" s="88">
        <v>49</v>
      </c>
      <c r="B52" s="297">
        <v>243501</v>
      </c>
      <c r="C52" s="88">
        <v>212119</v>
      </c>
      <c r="D52" s="88" t="s">
        <v>1675</v>
      </c>
      <c r="N52" s="298"/>
      <c r="O52" s="88">
        <v>5.6000000000000001E-2</v>
      </c>
    </row>
    <row r="53" spans="1:17" s="88" customFormat="1" x14ac:dyDescent="0.25">
      <c r="A53" s="88">
        <v>50</v>
      </c>
      <c r="B53" s="297">
        <v>243501</v>
      </c>
      <c r="C53" s="88">
        <v>211106</v>
      </c>
      <c r="D53" s="88" t="s">
        <v>1676</v>
      </c>
      <c r="N53" s="298"/>
      <c r="O53" s="88">
        <v>1.1140000000000001E-2</v>
      </c>
    </row>
    <row r="54" spans="1:17" s="88" customFormat="1" x14ac:dyDescent="0.25">
      <c r="A54" s="88">
        <v>51</v>
      </c>
      <c r="B54" s="297">
        <v>243501</v>
      </c>
      <c r="C54" s="88">
        <v>212102</v>
      </c>
      <c r="D54" s="88" t="s">
        <v>1677</v>
      </c>
      <c r="N54" s="298"/>
      <c r="O54" s="88">
        <v>1.8699999999999999E-3</v>
      </c>
    </row>
    <row r="55" spans="1:17" s="277" customFormat="1" x14ac:dyDescent="0.25">
      <c r="A55" s="277">
        <v>52</v>
      </c>
      <c r="B55" s="278">
        <v>243502</v>
      </c>
      <c r="C55" s="277">
        <v>211102</v>
      </c>
      <c r="D55" s="277" t="s">
        <v>704</v>
      </c>
      <c r="O55" s="293"/>
      <c r="P55" s="277">
        <v>0.1525</v>
      </c>
    </row>
    <row r="56" spans="1:17" s="277" customFormat="1" x14ac:dyDescent="0.25">
      <c r="A56" s="277">
        <v>53</v>
      </c>
      <c r="B56" s="278">
        <v>243502</v>
      </c>
      <c r="C56" s="277">
        <v>211103</v>
      </c>
      <c r="D56" s="277" t="s">
        <v>705</v>
      </c>
      <c r="O56" s="293"/>
      <c r="P56" s="277">
        <v>0.71450000000000002</v>
      </c>
    </row>
    <row r="57" spans="1:17" s="277" customFormat="1" x14ac:dyDescent="0.25">
      <c r="A57" s="277">
        <v>54</v>
      </c>
      <c r="B57" s="278">
        <v>243502</v>
      </c>
      <c r="C57" s="277">
        <v>212118</v>
      </c>
      <c r="D57" s="277" t="s">
        <v>1674</v>
      </c>
      <c r="O57" s="293"/>
      <c r="P57" s="277">
        <v>3.3799999999999997E-2</v>
      </c>
    </row>
    <row r="58" spans="1:17" s="277" customFormat="1" x14ac:dyDescent="0.25">
      <c r="A58" s="277">
        <v>55</v>
      </c>
      <c r="B58" s="278">
        <v>243502</v>
      </c>
      <c r="C58" s="277">
        <v>212119</v>
      </c>
      <c r="D58" s="277" t="s">
        <v>1675</v>
      </c>
      <c r="O58" s="293"/>
      <c r="P58" s="277">
        <v>2.5600000000000001E-2</v>
      </c>
    </row>
    <row r="59" spans="1:17" s="277" customFormat="1" x14ac:dyDescent="0.25">
      <c r="A59" s="277">
        <v>56</v>
      </c>
      <c r="B59" s="278">
        <v>243502</v>
      </c>
      <c r="C59" s="277">
        <v>211106</v>
      </c>
      <c r="D59" s="277" t="s">
        <v>1676</v>
      </c>
      <c r="O59" s="293"/>
      <c r="P59" s="277">
        <v>7.17E-2</v>
      </c>
    </row>
    <row r="60" spans="1:17" s="277" customFormat="1" x14ac:dyDescent="0.25">
      <c r="A60" s="277">
        <v>57</v>
      </c>
      <c r="B60" s="278">
        <v>243502</v>
      </c>
      <c r="C60" s="277">
        <v>212102</v>
      </c>
      <c r="D60" s="277" t="s">
        <v>1677</v>
      </c>
      <c r="O60" s="293"/>
      <c r="P60" s="277">
        <v>1.9E-3</v>
      </c>
    </row>
    <row r="61" spans="1:17" x14ac:dyDescent="0.25">
      <c r="A61" s="137">
        <v>58</v>
      </c>
      <c r="B61" s="256">
        <v>243601</v>
      </c>
      <c r="C61">
        <v>211103</v>
      </c>
      <c r="D61" t="s">
        <v>705</v>
      </c>
      <c r="P61" s="271"/>
      <c r="Q61">
        <v>0.85052000000000005</v>
      </c>
    </row>
    <row r="62" spans="1:17" x14ac:dyDescent="0.25">
      <c r="A62">
        <v>59</v>
      </c>
      <c r="B62" s="256">
        <v>243601</v>
      </c>
      <c r="C62">
        <v>211104</v>
      </c>
      <c r="D62" t="s">
        <v>1679</v>
      </c>
      <c r="P62" s="271"/>
      <c r="Q62">
        <v>2.9170000000000001E-2</v>
      </c>
    </row>
    <row r="63" spans="1:17" x14ac:dyDescent="0.25">
      <c r="A63">
        <v>60</v>
      </c>
      <c r="B63" s="256">
        <v>243601</v>
      </c>
      <c r="C63">
        <v>211105</v>
      </c>
      <c r="D63" t="s">
        <v>1693</v>
      </c>
      <c r="P63" s="271"/>
      <c r="Q63">
        <v>9.6659999999999996E-2</v>
      </c>
    </row>
    <row r="64" spans="1:17" x14ac:dyDescent="0.25">
      <c r="A64" s="137">
        <v>61</v>
      </c>
      <c r="B64" s="256">
        <v>243601</v>
      </c>
      <c r="C64">
        <v>212307</v>
      </c>
      <c r="D64" t="s">
        <v>1694</v>
      </c>
      <c r="P64" s="271"/>
      <c r="Q64">
        <v>2.349E-2</v>
      </c>
    </row>
    <row r="65" spans="1:20" x14ac:dyDescent="0.25">
      <c r="A65" s="137">
        <v>62</v>
      </c>
      <c r="B65" s="256">
        <v>243601</v>
      </c>
      <c r="C65">
        <v>211107</v>
      </c>
      <c r="D65" t="s">
        <v>1686</v>
      </c>
      <c r="Q65">
        <v>1.7000000000000001E-4</v>
      </c>
    </row>
    <row r="66" spans="1:20" s="277" customFormat="1" x14ac:dyDescent="0.25">
      <c r="A66" s="277">
        <v>63</v>
      </c>
      <c r="B66" s="278">
        <v>243602</v>
      </c>
      <c r="C66" s="277">
        <v>211101</v>
      </c>
      <c r="D66" s="277" t="s">
        <v>701</v>
      </c>
      <c r="Q66" s="293"/>
      <c r="R66" s="296">
        <v>0.2233</v>
      </c>
    </row>
    <row r="67" spans="1:20" s="277" customFormat="1" x14ac:dyDescent="0.25">
      <c r="A67" s="277">
        <v>64</v>
      </c>
      <c r="B67" s="278">
        <v>243602</v>
      </c>
      <c r="C67" s="277">
        <v>211103</v>
      </c>
      <c r="D67" s="277" t="s">
        <v>705</v>
      </c>
      <c r="Q67" s="293"/>
      <c r="R67" s="296">
        <v>0.34610000000000002</v>
      </c>
    </row>
    <row r="68" spans="1:20" s="277" customFormat="1" x14ac:dyDescent="0.25">
      <c r="A68" s="277">
        <v>65</v>
      </c>
      <c r="B68" s="278">
        <v>243602</v>
      </c>
      <c r="C68" s="277">
        <v>211105</v>
      </c>
      <c r="D68" s="277" t="s">
        <v>1693</v>
      </c>
      <c r="Q68" s="293"/>
      <c r="R68" s="296">
        <v>0.15840000000000001</v>
      </c>
    </row>
    <row r="69" spans="1:20" s="277" customFormat="1" x14ac:dyDescent="0.25">
      <c r="A69" s="277">
        <v>66</v>
      </c>
      <c r="B69" s="278">
        <v>243602</v>
      </c>
      <c r="C69" s="277">
        <v>212307</v>
      </c>
      <c r="D69" s="277" t="s">
        <v>1694</v>
      </c>
      <c r="Q69" s="293"/>
      <c r="R69" s="296">
        <v>2.8199999999999999E-2</v>
      </c>
    </row>
    <row r="70" spans="1:20" s="277" customFormat="1" x14ac:dyDescent="0.25">
      <c r="A70" s="277">
        <v>67</v>
      </c>
      <c r="B70" s="278">
        <v>243602</v>
      </c>
      <c r="C70" s="277">
        <v>212308</v>
      </c>
      <c r="D70" s="277" t="s">
        <v>1695</v>
      </c>
      <c r="Q70" s="293"/>
      <c r="R70" s="296">
        <v>0.24399999999999999</v>
      </c>
    </row>
    <row r="71" spans="1:20" x14ac:dyDescent="0.25">
      <c r="A71" s="137">
        <v>68</v>
      </c>
      <c r="B71" s="256">
        <v>243701</v>
      </c>
      <c r="C71">
        <v>211101</v>
      </c>
      <c r="D71" t="s">
        <v>701</v>
      </c>
      <c r="F71" s="271"/>
      <c r="R71" s="271"/>
      <c r="S71">
        <v>0.30520000000000003</v>
      </c>
    </row>
    <row r="72" spans="1:20" x14ac:dyDescent="0.25">
      <c r="A72">
        <v>69</v>
      </c>
      <c r="B72" s="256">
        <v>243701</v>
      </c>
      <c r="C72">
        <v>211102</v>
      </c>
      <c r="D72" t="s">
        <v>704</v>
      </c>
      <c r="F72" s="271"/>
      <c r="R72" s="271"/>
      <c r="S72">
        <v>0.50519999999999998</v>
      </c>
    </row>
    <row r="73" spans="1:20" x14ac:dyDescent="0.25">
      <c r="A73">
        <v>70</v>
      </c>
      <c r="B73" s="256">
        <v>243701</v>
      </c>
      <c r="C73">
        <v>212107</v>
      </c>
      <c r="D73" t="s">
        <v>1696</v>
      </c>
      <c r="F73" s="271"/>
      <c r="R73" s="271"/>
      <c r="S73">
        <v>8.8599999999999998E-2</v>
      </c>
    </row>
    <row r="74" spans="1:20" x14ac:dyDescent="0.25">
      <c r="A74" s="137">
        <v>71</v>
      </c>
      <c r="B74" s="256">
        <v>243701</v>
      </c>
      <c r="C74">
        <v>211106</v>
      </c>
      <c r="D74" t="s">
        <v>1676</v>
      </c>
      <c r="F74" s="271"/>
      <c r="R74" s="271"/>
      <c r="S74">
        <v>9.9099999999999994E-2</v>
      </c>
    </row>
    <row r="75" spans="1:20" x14ac:dyDescent="0.25">
      <c r="A75" s="137">
        <v>72</v>
      </c>
      <c r="B75" s="256">
        <v>243701</v>
      </c>
      <c r="C75">
        <v>212102</v>
      </c>
      <c r="D75" t="s">
        <v>1677</v>
      </c>
      <c r="S75">
        <v>1.9E-3</v>
      </c>
    </row>
    <row r="76" spans="1:20" s="277" customFormat="1" x14ac:dyDescent="0.25">
      <c r="A76" s="277">
        <v>73</v>
      </c>
      <c r="B76" s="278">
        <v>243801</v>
      </c>
      <c r="C76" s="277">
        <v>211102</v>
      </c>
      <c r="D76" s="277" t="s">
        <v>704</v>
      </c>
      <c r="S76" s="293"/>
      <c r="T76" s="277">
        <v>0.61412999999999995</v>
      </c>
    </row>
    <row r="77" spans="1:20" s="277" customFormat="1" x14ac:dyDescent="0.25">
      <c r="A77" s="277">
        <v>74</v>
      </c>
      <c r="B77" s="278">
        <v>243801</v>
      </c>
      <c r="C77" s="277">
        <v>211104</v>
      </c>
      <c r="D77" s="277" t="s">
        <v>1679</v>
      </c>
      <c r="S77" s="293"/>
      <c r="T77" s="277">
        <v>0.10299999999999999</v>
      </c>
    </row>
    <row r="78" spans="1:20" s="277" customFormat="1" x14ac:dyDescent="0.25">
      <c r="A78" s="277">
        <v>75</v>
      </c>
      <c r="B78" s="278">
        <v>243801</v>
      </c>
      <c r="C78" s="277">
        <v>211105</v>
      </c>
      <c r="D78" s="277" t="s">
        <v>1693</v>
      </c>
      <c r="S78" s="293"/>
      <c r="T78" s="277">
        <v>0.1915</v>
      </c>
    </row>
    <row r="79" spans="1:20" s="277" customFormat="1" x14ac:dyDescent="0.25">
      <c r="A79" s="277">
        <v>76</v>
      </c>
      <c r="B79" s="278">
        <v>243801</v>
      </c>
      <c r="C79" s="277">
        <v>212201</v>
      </c>
      <c r="D79" s="277" t="s">
        <v>1697</v>
      </c>
      <c r="S79" s="293"/>
      <c r="T79" s="277">
        <v>9.0999999999999998E-2</v>
      </c>
    </row>
    <row r="80" spans="1:20" s="277" customFormat="1" x14ac:dyDescent="0.25">
      <c r="A80" s="277">
        <v>77</v>
      </c>
      <c r="B80" s="278">
        <v>243801</v>
      </c>
      <c r="C80" s="277">
        <v>211107</v>
      </c>
      <c r="D80" s="277" t="s">
        <v>1686</v>
      </c>
      <c r="T80" s="277">
        <v>2.7999999999999998E-4</v>
      </c>
    </row>
    <row r="81" spans="1:20" s="277" customFormat="1" x14ac:dyDescent="0.25">
      <c r="A81" s="277">
        <v>78</v>
      </c>
      <c r="B81" s="278">
        <v>243801</v>
      </c>
      <c r="C81" s="277">
        <v>211109</v>
      </c>
      <c r="D81" s="277" t="s">
        <v>1698</v>
      </c>
      <c r="T81" s="277">
        <v>9.0000000000000006E-5</v>
      </c>
    </row>
    <row r="82" spans="1:20" x14ac:dyDescent="0.25">
      <c r="A82">
        <v>79</v>
      </c>
    </row>
    <row r="83" spans="1:20" x14ac:dyDescent="0.25">
      <c r="A83">
        <v>80</v>
      </c>
    </row>
    <row r="84" spans="1:20" x14ac:dyDescent="0.25">
      <c r="A84" s="137">
        <v>81</v>
      </c>
    </row>
    <row r="85" spans="1:20" x14ac:dyDescent="0.25">
      <c r="A85" s="137">
        <v>82</v>
      </c>
    </row>
    <row r="86" spans="1:20" x14ac:dyDescent="0.25">
      <c r="A86" s="137">
        <v>83</v>
      </c>
    </row>
    <row r="87" spans="1:20" x14ac:dyDescent="0.25">
      <c r="A87">
        <v>84</v>
      </c>
    </row>
    <row r="88" spans="1:20" x14ac:dyDescent="0.25">
      <c r="A88">
        <v>85</v>
      </c>
    </row>
    <row r="89" spans="1:20" x14ac:dyDescent="0.25">
      <c r="A89" s="137">
        <v>86</v>
      </c>
    </row>
    <row r="90" spans="1:20" x14ac:dyDescent="0.25">
      <c r="A90" s="137">
        <v>87</v>
      </c>
    </row>
    <row r="91" spans="1:20" x14ac:dyDescent="0.25">
      <c r="A91" s="137">
        <v>88</v>
      </c>
    </row>
    <row r="92" spans="1:20" x14ac:dyDescent="0.25">
      <c r="A92">
        <v>89</v>
      </c>
    </row>
    <row r="93" spans="1:20" x14ac:dyDescent="0.25">
      <c r="A93">
        <v>90</v>
      </c>
    </row>
    <row r="94" spans="1:20" x14ac:dyDescent="0.25">
      <c r="A94" s="137">
        <v>91</v>
      </c>
    </row>
    <row r="95" spans="1:20" x14ac:dyDescent="0.25">
      <c r="A95" s="137">
        <v>92</v>
      </c>
    </row>
    <row r="96" spans="1:20" x14ac:dyDescent="0.25">
      <c r="A96" s="137">
        <v>93</v>
      </c>
    </row>
    <row r="97" spans="1:1" x14ac:dyDescent="0.25">
      <c r="A97">
        <v>94</v>
      </c>
    </row>
    <row r="98" spans="1:1" x14ac:dyDescent="0.25">
      <c r="A98">
        <v>95</v>
      </c>
    </row>
    <row r="99" spans="1:1" x14ac:dyDescent="0.25">
      <c r="A99" s="137">
        <v>96</v>
      </c>
    </row>
    <row r="100" spans="1:1" x14ac:dyDescent="0.25">
      <c r="A100" s="137">
        <v>97</v>
      </c>
    </row>
    <row r="101" spans="1:1" x14ac:dyDescent="0.25">
      <c r="A101" s="137">
        <v>98</v>
      </c>
    </row>
    <row r="102" spans="1:1" x14ac:dyDescent="0.25">
      <c r="A102">
        <v>99</v>
      </c>
    </row>
    <row r="103" spans="1:1" x14ac:dyDescent="0.25">
      <c r="A103">
        <v>100</v>
      </c>
    </row>
    <row r="104" spans="1:1" x14ac:dyDescent="0.25">
      <c r="A104" s="137">
        <v>101</v>
      </c>
    </row>
    <row r="105" spans="1:1" x14ac:dyDescent="0.25">
      <c r="A105" s="137">
        <v>102</v>
      </c>
    </row>
    <row r="106" spans="1:1" x14ac:dyDescent="0.25">
      <c r="A106" s="137">
        <v>103</v>
      </c>
    </row>
    <row r="107" spans="1:1" x14ac:dyDescent="0.25">
      <c r="A107">
        <v>104</v>
      </c>
    </row>
    <row r="108" spans="1:1" x14ac:dyDescent="0.25">
      <c r="A108">
        <v>105</v>
      </c>
    </row>
    <row r="109" spans="1:1" x14ac:dyDescent="0.25">
      <c r="A109" s="137">
        <v>106</v>
      </c>
    </row>
    <row r="110" spans="1:1" x14ac:dyDescent="0.25">
      <c r="A110" s="137">
        <v>107</v>
      </c>
    </row>
    <row r="111" spans="1:1" x14ac:dyDescent="0.25">
      <c r="A111" s="137">
        <v>108</v>
      </c>
    </row>
    <row r="112" spans="1:1" x14ac:dyDescent="0.25">
      <c r="A112">
        <v>109</v>
      </c>
    </row>
    <row r="113" spans="1:1" x14ac:dyDescent="0.25">
      <c r="A113">
        <v>110</v>
      </c>
    </row>
    <row r="114" spans="1:1" x14ac:dyDescent="0.25">
      <c r="A114" s="137">
        <v>111</v>
      </c>
    </row>
    <row r="115" spans="1:1" x14ac:dyDescent="0.25">
      <c r="A115" s="137">
        <v>112</v>
      </c>
    </row>
    <row r="116" spans="1:1" x14ac:dyDescent="0.25">
      <c r="A116" s="137">
        <v>113</v>
      </c>
    </row>
    <row r="117" spans="1:1" x14ac:dyDescent="0.25">
      <c r="A117">
        <v>114</v>
      </c>
    </row>
    <row r="118" spans="1:1" x14ac:dyDescent="0.25">
      <c r="A118">
        <v>115</v>
      </c>
    </row>
    <row r="119" spans="1:1" x14ac:dyDescent="0.25">
      <c r="A119" s="137">
        <v>116</v>
      </c>
    </row>
    <row r="120" spans="1:1" x14ac:dyDescent="0.25">
      <c r="A120" s="137">
        <v>117</v>
      </c>
    </row>
    <row r="121" spans="1:1" x14ac:dyDescent="0.25">
      <c r="A121" s="137">
        <v>118</v>
      </c>
    </row>
    <row r="122" spans="1:1" x14ac:dyDescent="0.25">
      <c r="A122">
        <v>119</v>
      </c>
    </row>
    <row r="123" spans="1:1" x14ac:dyDescent="0.25">
      <c r="A123">
        <v>120</v>
      </c>
    </row>
    <row r="124" spans="1:1" x14ac:dyDescent="0.25">
      <c r="A124" s="137">
        <v>121</v>
      </c>
    </row>
    <row r="125" spans="1:1" x14ac:dyDescent="0.25">
      <c r="A125" s="137">
        <v>122</v>
      </c>
    </row>
    <row r="126" spans="1:1" x14ac:dyDescent="0.25">
      <c r="A126" s="137">
        <v>123</v>
      </c>
    </row>
    <row r="127" spans="1:1" x14ac:dyDescent="0.25">
      <c r="A127">
        <v>124</v>
      </c>
    </row>
    <row r="128" spans="1:1" x14ac:dyDescent="0.25">
      <c r="A128">
        <v>125</v>
      </c>
    </row>
    <row r="129" spans="1:1" x14ac:dyDescent="0.25">
      <c r="A129" s="137">
        <v>126</v>
      </c>
    </row>
    <row r="130" spans="1:1" x14ac:dyDescent="0.25">
      <c r="A130" s="137">
        <v>127</v>
      </c>
    </row>
    <row r="131" spans="1:1" x14ac:dyDescent="0.25">
      <c r="A131" s="137">
        <v>128</v>
      </c>
    </row>
    <row r="132" spans="1:1" x14ac:dyDescent="0.25">
      <c r="A132">
        <v>129</v>
      </c>
    </row>
    <row r="133" spans="1:1" x14ac:dyDescent="0.25">
      <c r="A133">
        <v>130</v>
      </c>
    </row>
    <row r="134" spans="1:1" x14ac:dyDescent="0.25">
      <c r="A134" s="137">
        <v>131</v>
      </c>
    </row>
    <row r="135" spans="1:1" x14ac:dyDescent="0.25">
      <c r="A135" s="137">
        <v>132</v>
      </c>
    </row>
    <row r="136" spans="1:1" x14ac:dyDescent="0.25">
      <c r="A136" s="137">
        <v>133</v>
      </c>
    </row>
    <row r="137" spans="1:1" x14ac:dyDescent="0.25">
      <c r="A137">
        <v>134</v>
      </c>
    </row>
    <row r="138" spans="1:1" x14ac:dyDescent="0.25">
      <c r="A138">
        <v>135</v>
      </c>
    </row>
    <row r="139" spans="1:1" x14ac:dyDescent="0.25">
      <c r="A139" s="137">
        <v>136</v>
      </c>
    </row>
    <row r="140" spans="1:1" x14ac:dyDescent="0.25">
      <c r="A140" s="137">
        <v>137</v>
      </c>
    </row>
    <row r="141" spans="1:1" x14ac:dyDescent="0.25">
      <c r="A141" s="137">
        <v>138</v>
      </c>
    </row>
  </sheetData>
  <conditionalFormatting sqref="B5:B8">
    <cfRule type="duplicateValues" dxfId="178" priority="29"/>
  </conditionalFormatting>
  <conditionalFormatting sqref="B5:B8">
    <cfRule type="duplicateValues" dxfId="177" priority="30"/>
  </conditionalFormatting>
  <conditionalFormatting sqref="B9">
    <cfRule type="duplicateValues" dxfId="176" priority="27"/>
  </conditionalFormatting>
  <conditionalFormatting sqref="B9">
    <cfRule type="duplicateValues" dxfId="175" priority="28"/>
  </conditionalFormatting>
  <conditionalFormatting sqref="B10:B13">
    <cfRule type="duplicateValues" dxfId="174" priority="25"/>
  </conditionalFormatting>
  <conditionalFormatting sqref="B10:B13">
    <cfRule type="duplicateValues" dxfId="173" priority="26"/>
  </conditionalFormatting>
  <conditionalFormatting sqref="B14:B20">
    <cfRule type="duplicateValues" dxfId="172" priority="23"/>
  </conditionalFormatting>
  <conditionalFormatting sqref="B14:B20">
    <cfRule type="duplicateValues" dxfId="171" priority="24"/>
  </conditionalFormatting>
  <conditionalFormatting sqref="B21">
    <cfRule type="duplicateValues" dxfId="170" priority="22"/>
  </conditionalFormatting>
  <conditionalFormatting sqref="B22">
    <cfRule type="duplicateValues" dxfId="169" priority="21"/>
  </conditionalFormatting>
  <conditionalFormatting sqref="B23">
    <cfRule type="duplicateValues" dxfId="168" priority="20"/>
  </conditionalFormatting>
  <conditionalFormatting sqref="B24">
    <cfRule type="duplicateValues" dxfId="167" priority="19"/>
  </conditionalFormatting>
  <conditionalFormatting sqref="B25">
    <cfRule type="duplicateValues" dxfId="166" priority="18"/>
  </conditionalFormatting>
  <conditionalFormatting sqref="B26">
    <cfRule type="duplicateValues" dxfId="165" priority="17"/>
  </conditionalFormatting>
  <conditionalFormatting sqref="B33:B41">
    <cfRule type="duplicateValues" dxfId="164" priority="15"/>
  </conditionalFormatting>
  <conditionalFormatting sqref="B33:B41">
    <cfRule type="duplicateValues" dxfId="163" priority="16"/>
  </conditionalFormatting>
  <conditionalFormatting sqref="B42">
    <cfRule type="duplicateValues" dxfId="162" priority="13"/>
  </conditionalFormatting>
  <conditionalFormatting sqref="B42">
    <cfRule type="duplicateValues" dxfId="161" priority="14"/>
  </conditionalFormatting>
  <conditionalFormatting sqref="B46">
    <cfRule type="duplicateValues" dxfId="160" priority="12"/>
  </conditionalFormatting>
  <conditionalFormatting sqref="B47">
    <cfRule type="duplicateValues" dxfId="159" priority="11"/>
  </conditionalFormatting>
  <conditionalFormatting sqref="B48">
    <cfRule type="duplicateValues" dxfId="158" priority="10"/>
  </conditionalFormatting>
  <conditionalFormatting sqref="B49">
    <cfRule type="duplicateValues" dxfId="157" priority="8"/>
  </conditionalFormatting>
  <conditionalFormatting sqref="B50:B54">
    <cfRule type="duplicateValues" dxfId="156" priority="6"/>
  </conditionalFormatting>
  <conditionalFormatting sqref="B55:B60">
    <cfRule type="duplicateValues" dxfId="155" priority="5"/>
  </conditionalFormatting>
  <conditionalFormatting sqref="B61:B65">
    <cfRule type="duplicateValues" dxfId="154" priority="4"/>
  </conditionalFormatting>
  <conditionalFormatting sqref="B66:B70">
    <cfRule type="duplicateValues" dxfId="153" priority="3"/>
  </conditionalFormatting>
  <conditionalFormatting sqref="B71:B75">
    <cfRule type="duplicateValues" dxfId="152" priority="2"/>
  </conditionalFormatting>
  <conditionalFormatting sqref="B76:B81">
    <cfRule type="duplicateValues" dxfId="151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G1" sqref="G1"/>
    </sheetView>
  </sheetViews>
  <sheetFormatPr baseColWidth="10" defaultRowHeight="15" x14ac:dyDescent="0.25"/>
  <cols>
    <col min="3" max="3" width="31.28515625" customWidth="1"/>
    <col min="4" max="4" width="30.42578125" bestFit="1" customWidth="1"/>
    <col min="7" max="7" width="12.5703125" customWidth="1"/>
    <col min="8" max="8" width="29.42578125" customWidth="1"/>
    <col min="9" max="9" width="18.42578125" customWidth="1"/>
    <col min="10" max="10" width="18.42578125" bestFit="1" customWidth="1"/>
    <col min="11" max="13" width="27.7109375" customWidth="1"/>
  </cols>
  <sheetData>
    <row r="1" spans="1:13" x14ac:dyDescent="0.25">
      <c r="C1" t="s">
        <v>1681</v>
      </c>
      <c r="D1" s="271">
        <f>+SUM('Programa de producción Base'!J52)</f>
        <v>36650</v>
      </c>
      <c r="E1" t="str">
        <f ca="1">+IF(D1=D2,"OK","VALIDAR")</f>
        <v>VALIDAR</v>
      </c>
    </row>
    <row r="2" spans="1:13" x14ac:dyDescent="0.25">
      <c r="D2">
        <f ca="1">+SUM(D4:D1048576)</f>
        <v>36620.678749999992</v>
      </c>
    </row>
    <row r="3" spans="1:13" x14ac:dyDescent="0.25">
      <c r="A3" s="281" t="s">
        <v>1682</v>
      </c>
      <c r="B3" s="281" t="s">
        <v>1683</v>
      </c>
      <c r="C3" s="281" t="s">
        <v>1684</v>
      </c>
      <c r="D3" s="254" t="s">
        <v>1685</v>
      </c>
      <c r="G3" s="134" t="s">
        <v>1683</v>
      </c>
      <c r="H3" s="134" t="s">
        <v>1684</v>
      </c>
      <c r="I3" t="s">
        <v>1699</v>
      </c>
      <c r="K3" t="s">
        <v>1683</v>
      </c>
      <c r="L3" t="s">
        <v>1684</v>
      </c>
      <c r="M3" t="s">
        <v>1699</v>
      </c>
    </row>
    <row r="4" spans="1:13" x14ac:dyDescent="0.25">
      <c r="A4" s="254">
        <v>241301</v>
      </c>
      <c r="B4">
        <v>211101</v>
      </c>
      <c r="C4" t="s">
        <v>701</v>
      </c>
      <c r="D4">
        <f ca="1">+OFFSET(Formulación!$E$3,Formulación!A4,0)*VLOOKUP(A4,'Programa de producción Base'!$B$7:$J$7,9,0)</f>
        <v>112.64</v>
      </c>
      <c r="G4">
        <v>211101</v>
      </c>
      <c r="H4" t="s">
        <v>701</v>
      </c>
      <c r="I4" s="136">
        <v>1373.5744</v>
      </c>
      <c r="K4">
        <v>211101</v>
      </c>
      <c r="L4" t="s">
        <v>701</v>
      </c>
      <c r="M4">
        <v>1373.5744</v>
      </c>
    </row>
    <row r="5" spans="1:13" x14ac:dyDescent="0.25">
      <c r="A5" s="254">
        <v>241301</v>
      </c>
      <c r="B5">
        <v>211102</v>
      </c>
      <c r="C5" t="s">
        <v>704</v>
      </c>
      <c r="D5">
        <f ca="1">+OFFSET(Formulación!$E$3,Formulación!A5,0)*VLOOKUP(A5,'Programa de producción Base'!$B$7:$J$7,9,0)</f>
        <v>1815.66</v>
      </c>
      <c r="G5">
        <v>211102</v>
      </c>
      <c r="H5" t="s">
        <v>704</v>
      </c>
      <c r="I5" s="136">
        <v>9541.8888000000006</v>
      </c>
      <c r="K5">
        <v>211102</v>
      </c>
      <c r="L5" t="s">
        <v>704</v>
      </c>
      <c r="M5">
        <v>9541.8888000000006</v>
      </c>
    </row>
    <row r="6" spans="1:13" x14ac:dyDescent="0.25">
      <c r="A6" s="254">
        <v>241301</v>
      </c>
      <c r="B6">
        <v>212207</v>
      </c>
      <c r="C6" t="s">
        <v>1670</v>
      </c>
      <c r="D6">
        <f ca="1">+OFFSET(Formulación!$E$3,Formulación!A6,0)*VLOOKUP(A6,'Programa de producción Base'!$B$7:$J$7,9,0)</f>
        <v>147.62</v>
      </c>
      <c r="G6">
        <v>211103</v>
      </c>
      <c r="H6" t="s">
        <v>705</v>
      </c>
      <c r="I6" s="136">
        <v>17844.779200000001</v>
      </c>
      <c r="K6">
        <v>211103</v>
      </c>
      <c r="L6" t="s">
        <v>705</v>
      </c>
      <c r="M6">
        <v>17844.779200000001</v>
      </c>
    </row>
    <row r="7" spans="1:13" x14ac:dyDescent="0.25">
      <c r="A7" s="254">
        <v>241301</v>
      </c>
      <c r="B7">
        <v>212208</v>
      </c>
      <c r="C7" t="s">
        <v>1673</v>
      </c>
      <c r="D7">
        <f ca="1">+OFFSET(Formulación!$E$3,Formulación!A7,0)*VLOOKUP(A7,'Programa de producción Base'!$B$7:$J$7,9,0)</f>
        <v>119.67999999999999</v>
      </c>
      <c r="G7">
        <v>211104</v>
      </c>
      <c r="H7" t="s">
        <v>1679</v>
      </c>
      <c r="I7" s="136">
        <v>2739.8477500000004</v>
      </c>
      <c r="K7">
        <v>211104</v>
      </c>
      <c r="L7" t="s">
        <v>1679</v>
      </c>
      <c r="M7">
        <v>2739.8477500000004</v>
      </c>
    </row>
    <row r="8" spans="1:13" x14ac:dyDescent="0.25">
      <c r="A8" s="254">
        <v>241301</v>
      </c>
      <c r="B8">
        <v>211111</v>
      </c>
      <c r="C8" t="s">
        <v>1672</v>
      </c>
      <c r="D8">
        <f ca="1">+OFFSET(Formulación!$E$3,Formulación!A8,0)*VLOOKUP(A8,'Programa de producción Base'!$B$7:$J$7,9,0)</f>
        <v>4.4000000000000004</v>
      </c>
      <c r="G8">
        <v>211105</v>
      </c>
      <c r="H8" t="s">
        <v>1693</v>
      </c>
      <c r="I8" s="136">
        <v>956.5865</v>
      </c>
      <c r="K8">
        <v>211105</v>
      </c>
      <c r="L8" t="s">
        <v>1693</v>
      </c>
      <c r="M8">
        <v>956.5865</v>
      </c>
    </row>
    <row r="9" spans="1:13" s="277" customFormat="1" x14ac:dyDescent="0.25">
      <c r="A9" s="278">
        <v>241302</v>
      </c>
      <c r="B9" s="277">
        <v>211102</v>
      </c>
      <c r="C9" s="277" t="s">
        <v>704</v>
      </c>
      <c r="D9" s="280">
        <f ca="1">+OFFSET(Formulación!$F$3,Formulación!A9,0)*VLOOKUP(A9,'Programa de producción Base'!$B$8:$J$8,9,0)</f>
        <v>48.1815</v>
      </c>
      <c r="G9">
        <v>211106</v>
      </c>
      <c r="H9" t="s">
        <v>1676</v>
      </c>
      <c r="I9" s="136">
        <v>840.74509999999998</v>
      </c>
      <c r="J9"/>
      <c r="K9" s="277">
        <v>211106</v>
      </c>
      <c r="L9" s="277" t="s">
        <v>1676</v>
      </c>
      <c r="M9" s="277">
        <v>840.74509999999998</v>
      </c>
    </row>
    <row r="10" spans="1:13" s="277" customFormat="1" x14ac:dyDescent="0.25">
      <c r="A10" s="278">
        <v>241302</v>
      </c>
      <c r="B10" s="277">
        <v>211103</v>
      </c>
      <c r="C10" s="277" t="s">
        <v>705</v>
      </c>
      <c r="D10" s="280">
        <f ca="1">+OFFSET(Formulación!$F$3,Formulación!A10,0)*VLOOKUP(A10,'Programa de producción Base'!$B$8:$J$8,9,0)</f>
        <v>2201.5139999999997</v>
      </c>
      <c r="G10">
        <v>211107</v>
      </c>
      <c r="H10" t="s">
        <v>1686</v>
      </c>
      <c r="I10" s="136">
        <v>2.0456499999999997</v>
      </c>
      <c r="J10"/>
      <c r="K10" s="277">
        <v>211107</v>
      </c>
      <c r="L10" s="277" t="s">
        <v>1686</v>
      </c>
      <c r="M10" s="277">
        <v>2.0456499999999997</v>
      </c>
    </row>
    <row r="11" spans="1:13" s="277" customFormat="1" x14ac:dyDescent="0.25">
      <c r="A11" s="278">
        <v>241302</v>
      </c>
      <c r="B11" s="277">
        <v>212207</v>
      </c>
      <c r="C11" s="277" t="s">
        <v>1670</v>
      </c>
      <c r="D11" s="280">
        <f ca="1">+OFFSET(Formulación!$F$3,Formulación!A11,0)*VLOOKUP(A11,'Programa de producción Base'!$B$8:$J$8,9,0)</f>
        <v>173.11800000000002</v>
      </c>
      <c r="G11">
        <v>211108</v>
      </c>
      <c r="H11" t="s">
        <v>1689</v>
      </c>
      <c r="I11" s="136">
        <v>0.39100000000000001</v>
      </c>
      <c r="J11"/>
      <c r="K11" s="277">
        <v>211108</v>
      </c>
      <c r="L11" s="277" t="s">
        <v>1689</v>
      </c>
      <c r="M11" s="277">
        <v>0.39100000000000001</v>
      </c>
    </row>
    <row r="12" spans="1:13" s="277" customFormat="1" x14ac:dyDescent="0.25">
      <c r="A12" s="278">
        <v>241302</v>
      </c>
      <c r="B12" s="277">
        <v>211113</v>
      </c>
      <c r="C12" s="277" t="s">
        <v>1671</v>
      </c>
      <c r="D12" s="280">
        <f ca="1">+OFFSET(Formulación!$F$3,Formulación!A12,0)*VLOOKUP(A12,'Programa de producción Base'!$B$8:$J$8,9,0)</f>
        <v>144.5445</v>
      </c>
      <c r="G12">
        <v>211109</v>
      </c>
      <c r="H12" t="s">
        <v>1698</v>
      </c>
      <c r="I12" s="136">
        <v>0.19890000000000002</v>
      </c>
      <c r="J12"/>
      <c r="K12" s="277">
        <v>211109</v>
      </c>
      <c r="L12" s="277" t="s">
        <v>1698</v>
      </c>
      <c r="M12" s="277">
        <v>0.19890000000000002</v>
      </c>
    </row>
    <row r="13" spans="1:13" s="277" customFormat="1" x14ac:dyDescent="0.25">
      <c r="A13" s="278">
        <v>241302</v>
      </c>
      <c r="B13" s="277">
        <v>211111</v>
      </c>
      <c r="C13" s="277" t="s">
        <v>1672</v>
      </c>
      <c r="D13" s="280">
        <f ca="1">+OFFSET(Formulación!$F$3,Formulación!A13,0)*VLOOKUP(A13,'Programa de producción Base'!$B$8:$J$8,9,0)</f>
        <v>12.641999999999999</v>
      </c>
      <c r="G13">
        <v>211111</v>
      </c>
      <c r="H13" t="s">
        <v>1672</v>
      </c>
      <c r="I13" s="136">
        <v>17.042000000000002</v>
      </c>
      <c r="J13"/>
      <c r="K13" s="277">
        <v>211111</v>
      </c>
      <c r="L13" s="277" t="s">
        <v>1672</v>
      </c>
      <c r="M13" s="277">
        <v>17.042000000000002</v>
      </c>
    </row>
    <row r="14" spans="1:13" x14ac:dyDescent="0.25">
      <c r="A14" s="256">
        <v>241303</v>
      </c>
      <c r="B14">
        <v>211102</v>
      </c>
      <c r="C14" t="s">
        <v>704</v>
      </c>
      <c r="D14">
        <f ca="1">+OFFSET(Formulación!$G$3,Formulación!A14,0)*VLOOKUP(A14,'Programa de producción Base'!$B$9:$J$9,9,0)</f>
        <v>431.33099999999996</v>
      </c>
      <c r="G14">
        <v>211113</v>
      </c>
      <c r="H14" t="s">
        <v>1671</v>
      </c>
      <c r="I14" s="136">
        <v>144.5445</v>
      </c>
      <c r="K14">
        <v>211113</v>
      </c>
      <c r="L14" t="s">
        <v>1671</v>
      </c>
      <c r="M14">
        <v>144.5445</v>
      </c>
    </row>
    <row r="15" spans="1:13" x14ac:dyDescent="0.25">
      <c r="A15" s="256">
        <v>241303</v>
      </c>
      <c r="B15">
        <v>211103</v>
      </c>
      <c r="C15" t="s">
        <v>705</v>
      </c>
      <c r="D15">
        <f ca="1">+OFFSET(Formulación!$G$3,Formulación!A15,0)*VLOOKUP(A15,'Programa de producción Base'!$B$9:$J$9,9,0)</f>
        <v>2199.172</v>
      </c>
      <c r="G15">
        <v>212102</v>
      </c>
      <c r="H15" t="s">
        <v>1677</v>
      </c>
      <c r="I15" s="136">
        <v>34.124600000000001</v>
      </c>
      <c r="K15">
        <v>212102</v>
      </c>
      <c r="L15" t="s">
        <v>1677</v>
      </c>
      <c r="M15">
        <v>34.124600000000001</v>
      </c>
    </row>
    <row r="16" spans="1:13" x14ac:dyDescent="0.25">
      <c r="A16" s="256">
        <v>241303</v>
      </c>
      <c r="B16">
        <v>212118</v>
      </c>
      <c r="C16" t="s">
        <v>1674</v>
      </c>
      <c r="D16">
        <f ca="1">+OFFSET(Formulación!$G$3,Formulación!A16,0)*VLOOKUP(A16,'Programa de producción Base'!$B$9:$J$9,9,0)</f>
        <v>103.15100000000001</v>
      </c>
      <c r="G16">
        <v>212106</v>
      </c>
      <c r="H16" t="s">
        <v>1688</v>
      </c>
      <c r="I16" s="136">
        <v>11.776000000000002</v>
      </c>
      <c r="K16">
        <v>212106</v>
      </c>
      <c r="L16" t="s">
        <v>1688</v>
      </c>
      <c r="M16">
        <v>11.776000000000002</v>
      </c>
    </row>
    <row r="17" spans="1:13" x14ac:dyDescent="0.25">
      <c r="A17" s="256">
        <v>241303</v>
      </c>
      <c r="B17">
        <v>212119</v>
      </c>
      <c r="C17" t="s">
        <v>1675</v>
      </c>
      <c r="D17">
        <f ca="1">+OFFSET(Formulación!$G$3,Formulación!A17,0)*VLOOKUP(A17,'Programa de producción Base'!$B$9:$J$9,9,0)</f>
        <v>78.293499999999995</v>
      </c>
      <c r="G17">
        <v>212107</v>
      </c>
      <c r="H17" t="s">
        <v>1696</v>
      </c>
      <c r="I17" s="136">
        <v>75.31</v>
      </c>
      <c r="K17">
        <v>212107</v>
      </c>
      <c r="L17" t="s">
        <v>1696</v>
      </c>
      <c r="M17">
        <v>75.31</v>
      </c>
    </row>
    <row r="18" spans="1:13" x14ac:dyDescent="0.25">
      <c r="A18" s="256">
        <v>241303</v>
      </c>
      <c r="B18">
        <v>211106</v>
      </c>
      <c r="C18" t="s">
        <v>1676</v>
      </c>
      <c r="D18">
        <f ca="1">+OFFSET(Formulación!$G$3,Formulación!A18,0)*VLOOKUP(A18,'Programa de producción Base'!$B$9:$J$9,9,0)</f>
        <v>218.83749999999998</v>
      </c>
      <c r="G18">
        <v>212108</v>
      </c>
      <c r="H18" t="s">
        <v>1678</v>
      </c>
      <c r="I18" s="136">
        <v>13.481000000000002</v>
      </c>
      <c r="K18">
        <v>212108</v>
      </c>
      <c r="L18" t="s">
        <v>1678</v>
      </c>
      <c r="M18">
        <v>13.481000000000002</v>
      </c>
    </row>
    <row r="19" spans="1:13" x14ac:dyDescent="0.25">
      <c r="A19" s="256">
        <v>241303</v>
      </c>
      <c r="B19">
        <v>212102</v>
      </c>
      <c r="C19" t="s">
        <v>1677</v>
      </c>
      <c r="D19">
        <f ca="1">+OFFSET(Formulación!$G$3,Formulación!A19,0)*VLOOKUP(A19,'Programa de producción Base'!$B$9:$J$9,9,0)</f>
        <v>5.734</v>
      </c>
      <c r="G19">
        <v>212118</v>
      </c>
      <c r="H19" t="s">
        <v>1674</v>
      </c>
      <c r="I19" s="136">
        <v>385.91460000000001</v>
      </c>
      <c r="K19">
        <v>212118</v>
      </c>
      <c r="L19" t="s">
        <v>1674</v>
      </c>
      <c r="M19">
        <v>385.91460000000001</v>
      </c>
    </row>
    <row r="20" spans="1:13" x14ac:dyDescent="0.25">
      <c r="A20" s="256">
        <v>241303</v>
      </c>
      <c r="B20">
        <v>212108</v>
      </c>
      <c r="C20" t="s">
        <v>1678</v>
      </c>
      <c r="D20">
        <f ca="1">+OFFSET(Formulación!$G$3,Formulación!A20,0)*VLOOKUP(A20,'Programa de producción Base'!$B$9:$J$9,9,0)</f>
        <v>13.481000000000002</v>
      </c>
      <c r="G20">
        <v>212119</v>
      </c>
      <c r="H20" t="s">
        <v>1675</v>
      </c>
      <c r="I20" s="136">
        <v>355.60240000000005</v>
      </c>
      <c r="K20">
        <v>212119</v>
      </c>
      <c r="L20" t="s">
        <v>1675</v>
      </c>
      <c r="M20">
        <v>355.60240000000005</v>
      </c>
    </row>
    <row r="21" spans="1:13" s="277" customFormat="1" x14ac:dyDescent="0.25">
      <c r="A21" s="278">
        <v>241304</v>
      </c>
      <c r="B21" s="277">
        <v>211103</v>
      </c>
      <c r="C21" s="277" t="s">
        <v>705</v>
      </c>
      <c r="D21" s="277">
        <f ca="1">+OFFSET(Formulación!$H$3,Formulación!A21,0)*VLOOKUP(A21,'Programa de producción Base'!$B$10:$J$10,9,0)</f>
        <v>1104.405</v>
      </c>
      <c r="G21">
        <v>212120</v>
      </c>
      <c r="H21" t="s">
        <v>1687</v>
      </c>
      <c r="I21" s="136">
        <v>354.81049999999999</v>
      </c>
      <c r="J21"/>
      <c r="K21" s="277">
        <v>212120</v>
      </c>
      <c r="L21" s="277" t="s">
        <v>1687</v>
      </c>
      <c r="M21" s="277">
        <v>354.81049999999999</v>
      </c>
    </row>
    <row r="22" spans="1:13" s="277" customFormat="1" x14ac:dyDescent="0.25">
      <c r="A22" s="278">
        <v>241304</v>
      </c>
      <c r="B22" s="277">
        <v>211104</v>
      </c>
      <c r="C22" s="277" t="s">
        <v>1679</v>
      </c>
      <c r="D22" s="277">
        <f ca="1">+OFFSET(Formulación!$H$3,Formulación!A22,0)*VLOOKUP(A22,'Programa de producción Base'!$B$10:$J$10,9,0)</f>
        <v>948.91499999999996</v>
      </c>
      <c r="G22">
        <v>212123</v>
      </c>
      <c r="H22" t="s">
        <v>1690</v>
      </c>
      <c r="I22" s="136">
        <v>214.59910000000002</v>
      </c>
      <c r="J22"/>
      <c r="K22" s="277">
        <v>212123</v>
      </c>
      <c r="L22" s="277" t="s">
        <v>1690</v>
      </c>
      <c r="M22" s="277">
        <v>214.59910000000002</v>
      </c>
    </row>
    <row r="23" spans="1:13" s="277" customFormat="1" x14ac:dyDescent="0.25">
      <c r="A23" s="278">
        <v>241304</v>
      </c>
      <c r="B23" s="277">
        <v>212306</v>
      </c>
      <c r="C23" s="277" t="s">
        <v>1680</v>
      </c>
      <c r="D23" s="277">
        <f ca="1">+OFFSET(Formulación!$H$3,Formulación!A23,0)*VLOOKUP(A23,'Programa de producción Base'!$B$10:$J$10,9,0)</f>
        <v>76.679999999999993</v>
      </c>
      <c r="G23">
        <v>212201</v>
      </c>
      <c r="H23" t="s">
        <v>1697</v>
      </c>
      <c r="I23" s="136">
        <v>201.10999999999999</v>
      </c>
      <c r="J23"/>
      <c r="K23" s="277">
        <v>212201</v>
      </c>
      <c r="L23" s="277" t="s">
        <v>1697</v>
      </c>
      <c r="M23" s="277">
        <v>201.10999999999999</v>
      </c>
    </row>
    <row r="24" spans="1:13" s="137" customFormat="1" x14ac:dyDescent="0.25">
      <c r="A24" s="275">
        <v>241305</v>
      </c>
      <c r="B24" s="137">
        <v>211103</v>
      </c>
      <c r="C24" s="137" t="s">
        <v>705</v>
      </c>
      <c r="D24" s="137">
        <f ca="1">+OFFSET(Formulación!$I$3,Formulación!A24,0)*VLOOKUP(A24,'Programa de producción Base'!$B$11:$J$11,9,0)</f>
        <v>2078.3944999999999</v>
      </c>
      <c r="G24">
        <v>212207</v>
      </c>
      <c r="H24" t="s">
        <v>1670</v>
      </c>
      <c r="I24" s="136">
        <v>320.73800000000006</v>
      </c>
      <c r="J24"/>
      <c r="K24" s="137">
        <v>212207</v>
      </c>
      <c r="L24" s="137" t="s">
        <v>1670</v>
      </c>
      <c r="M24" s="137">
        <v>320.73800000000006</v>
      </c>
    </row>
    <row r="25" spans="1:13" s="137" customFormat="1" x14ac:dyDescent="0.25">
      <c r="A25" s="275">
        <v>241305</v>
      </c>
      <c r="B25" s="137">
        <v>212118</v>
      </c>
      <c r="C25" s="137" t="s">
        <v>1674</v>
      </c>
      <c r="D25" s="137">
        <f ca="1">+OFFSET(Formulación!$I$3,Formulación!A25,0)*VLOOKUP(A25,'Programa de producción Base'!$B$11:$J$11,9,0)</f>
        <v>74.830600000000004</v>
      </c>
      <c r="G25">
        <v>212208</v>
      </c>
      <c r="H25" t="s">
        <v>1673</v>
      </c>
      <c r="I25" s="136">
        <v>119.67999999999999</v>
      </c>
      <c r="J25"/>
      <c r="K25" s="137">
        <v>212208</v>
      </c>
      <c r="L25" s="137" t="s">
        <v>1673</v>
      </c>
      <c r="M25" s="137">
        <v>119.67999999999999</v>
      </c>
    </row>
    <row r="26" spans="1:13" s="137" customFormat="1" x14ac:dyDescent="0.25">
      <c r="A26" s="275">
        <v>241305</v>
      </c>
      <c r="B26" s="137">
        <v>212119</v>
      </c>
      <c r="C26" s="137" t="s">
        <v>1675</v>
      </c>
      <c r="D26" s="137">
        <f ca="1">+OFFSET(Formulación!$I$3,Formulación!A26,0)*VLOOKUP(A26,'Programa de producción Base'!$B$11:$J$11,9,0)</f>
        <v>56.774900000000002</v>
      </c>
      <c r="G26">
        <v>212306</v>
      </c>
      <c r="H26" t="s">
        <v>1680</v>
      </c>
      <c r="I26" s="136">
        <v>76.679999999999993</v>
      </c>
      <c r="J26"/>
      <c r="K26" s="137">
        <v>212306</v>
      </c>
      <c r="L26" s="137" t="s">
        <v>1680</v>
      </c>
      <c r="M26" s="137">
        <v>76.679999999999993</v>
      </c>
    </row>
    <row r="27" spans="1:13" s="277" customFormat="1" x14ac:dyDescent="0.25">
      <c r="A27" s="277">
        <v>242302</v>
      </c>
      <c r="B27" s="277">
        <v>211102</v>
      </c>
      <c r="C27" s="277" t="s">
        <v>704</v>
      </c>
      <c r="D27" s="277">
        <f ca="1">+OFFSET(Formulación!$J$3,Formulación!A27,0)*VLOOKUP(Formulación!B27,'Programa de producción Base'!$B$12:$J$12,9,0)</f>
        <v>2353.4115000000002</v>
      </c>
      <c r="G27">
        <v>212307</v>
      </c>
      <c r="H27" t="s">
        <v>1694</v>
      </c>
      <c r="I27" s="136">
        <v>108.61875000000001</v>
      </c>
      <c r="J27"/>
      <c r="K27" s="277">
        <v>212307</v>
      </c>
      <c r="L27" s="277" t="s">
        <v>1694</v>
      </c>
      <c r="M27" s="277">
        <v>108.61875000000001</v>
      </c>
    </row>
    <row r="28" spans="1:13" s="277" customFormat="1" x14ac:dyDescent="0.25">
      <c r="A28" s="277">
        <v>242302</v>
      </c>
      <c r="B28" s="277">
        <v>211103</v>
      </c>
      <c r="C28" s="277" t="s">
        <v>705</v>
      </c>
      <c r="D28" s="277">
        <f ca="1">+OFFSET(Formulación!$J$3,Formulación!A28,0)*VLOOKUP(Formulación!B28,'Programa de producción Base'!$B$12:$J$12,9,0)</f>
        <v>414.41730000000001</v>
      </c>
      <c r="G28">
        <v>212308</v>
      </c>
      <c r="H28" t="s">
        <v>1695</v>
      </c>
      <c r="I28" s="136">
        <v>497.76</v>
      </c>
      <c r="J28"/>
      <c r="K28" s="277">
        <v>212308</v>
      </c>
      <c r="L28" s="277" t="s">
        <v>1695</v>
      </c>
      <c r="M28" s="277">
        <v>497.76</v>
      </c>
    </row>
    <row r="29" spans="1:13" s="277" customFormat="1" x14ac:dyDescent="0.25">
      <c r="A29" s="277">
        <v>242302</v>
      </c>
      <c r="B29" s="277">
        <v>211106</v>
      </c>
      <c r="C29" s="277" t="s">
        <v>1676</v>
      </c>
      <c r="D29" s="277">
        <f ca="1">+OFFSET(Formulación!$J$3,Formulación!A29,0)*VLOOKUP(Formulación!B29,'Programa de producción Base'!$B$12:$J$12,9,0)</f>
        <v>279.8587</v>
      </c>
      <c r="G29">
        <v>212314</v>
      </c>
      <c r="H29" t="s">
        <v>1691</v>
      </c>
      <c r="I29" s="136">
        <v>260.71500000000003</v>
      </c>
      <c r="J29"/>
      <c r="K29" s="277">
        <v>212314</v>
      </c>
      <c r="L29" s="277" t="s">
        <v>1691</v>
      </c>
      <c r="M29" s="277">
        <v>260.71500000000003</v>
      </c>
    </row>
    <row r="30" spans="1:13" s="277" customFormat="1" x14ac:dyDescent="0.25">
      <c r="A30" s="277">
        <v>242302</v>
      </c>
      <c r="B30" s="277">
        <v>211107</v>
      </c>
      <c r="C30" s="277" t="s">
        <v>1686</v>
      </c>
      <c r="D30" s="277">
        <f ca="1">+OFFSET(Formulación!$J$3,Formulación!A30,0)*VLOOKUP(Formulación!B30,'Programa de producción Base'!$B$12:$J$12,9,0)</f>
        <v>1.0570999999999999</v>
      </c>
      <c r="G30">
        <v>212315</v>
      </c>
      <c r="H30" t="s">
        <v>1692</v>
      </c>
      <c r="I30" s="136">
        <v>128.11499999999998</v>
      </c>
      <c r="J30"/>
      <c r="K30" s="277">
        <v>212315</v>
      </c>
      <c r="L30" s="277" t="s">
        <v>1692</v>
      </c>
      <c r="M30" s="277">
        <v>128.11499999999998</v>
      </c>
    </row>
    <row r="31" spans="1:13" s="277" customFormat="1" x14ac:dyDescent="0.25">
      <c r="A31" s="277">
        <v>242302</v>
      </c>
      <c r="B31" s="277">
        <v>212102</v>
      </c>
      <c r="C31" s="277" t="s">
        <v>1677</v>
      </c>
      <c r="D31" s="277">
        <f ca="1">+OFFSET(Formulación!$J$3,Formulación!A31,0)*VLOOKUP(Formulación!B31,'Programa de producción Base'!$B$12:$J$12,9,0)</f>
        <v>6.4448999999999996</v>
      </c>
      <c r="G31" t="s">
        <v>909</v>
      </c>
      <c r="H31"/>
      <c r="I31" s="136">
        <v>36620.678750000006</v>
      </c>
      <c r="J31"/>
      <c r="K31" s="277" t="s">
        <v>909</v>
      </c>
      <c r="M31" s="277">
        <v>36620.678750000006</v>
      </c>
    </row>
    <row r="32" spans="1:13" s="277" customFormat="1" x14ac:dyDescent="0.25">
      <c r="A32" s="277">
        <v>242302</v>
      </c>
      <c r="B32" s="277">
        <v>212120</v>
      </c>
      <c r="C32" s="277" t="s">
        <v>1687</v>
      </c>
      <c r="D32" s="277">
        <f ca="1">+OFFSET(Formulación!$J$3,Formulación!A32,0)*VLOOKUP(Formulación!B32,'Programa de producción Base'!$B$12:$J$12,9,0)</f>
        <v>354.81049999999999</v>
      </c>
      <c r="G32"/>
      <c r="H32"/>
      <c r="I32"/>
      <c r="J32"/>
    </row>
    <row r="33" spans="1:10" x14ac:dyDescent="0.25">
      <c r="A33" s="275">
        <v>242303</v>
      </c>
      <c r="B33" s="137">
        <v>211103</v>
      </c>
      <c r="C33" s="137" t="s">
        <v>705</v>
      </c>
      <c r="D33">
        <f ca="1">+OFFSET(Formulación!$K$3,Formulación!A33,0)*VLOOKUP(Formulación!B33,'Programa de producción Base'!$B$13:$J$13,9,0)</f>
        <v>1516.712</v>
      </c>
    </row>
    <row r="34" spans="1:10" x14ac:dyDescent="0.25">
      <c r="A34" s="275">
        <v>242303</v>
      </c>
      <c r="B34" s="137">
        <v>211104</v>
      </c>
      <c r="C34" s="137" t="s">
        <v>1679</v>
      </c>
      <c r="D34">
        <f ca="1">+OFFSET(Formulación!$K$3,Formulación!A34,0)*VLOOKUP(Formulación!B34,'Programa de producción Base'!$B$13:$J$13,9,0)</f>
        <v>513.31399999999996</v>
      </c>
    </row>
    <row r="35" spans="1:10" x14ac:dyDescent="0.25">
      <c r="A35" s="275">
        <v>242303</v>
      </c>
      <c r="B35" s="137">
        <v>212118</v>
      </c>
      <c r="C35" s="137" t="s">
        <v>1674</v>
      </c>
      <c r="D35">
        <f ca="1">+OFFSET(Formulación!$K$3,Formulación!A35,0)*VLOOKUP(Formulación!B35,'Programa de producción Base'!$B$13:$J$13,9,0)</f>
        <v>78.384</v>
      </c>
    </row>
    <row r="36" spans="1:10" x14ac:dyDescent="0.25">
      <c r="A36" s="275">
        <v>242303</v>
      </c>
      <c r="B36" s="137">
        <v>212119</v>
      </c>
      <c r="C36" s="137" t="s">
        <v>1675</v>
      </c>
      <c r="D36">
        <f ca="1">+OFFSET(Formulación!$K$3,Formulación!A36,0)*VLOOKUP(Formulación!B36,'Programa de producción Base'!$B$13:$J$13,9,0)</f>
        <v>59.478000000000002</v>
      </c>
    </row>
    <row r="37" spans="1:10" x14ac:dyDescent="0.25">
      <c r="A37" s="275">
        <v>242303</v>
      </c>
      <c r="B37" s="137">
        <v>211106</v>
      </c>
      <c r="C37" s="137" t="s">
        <v>1676</v>
      </c>
      <c r="D37">
        <f ca="1">+OFFSET(Formulación!$K$3,Formulación!A37,0)*VLOOKUP(Formulación!B37,'Programa de producción Base'!$B$13:$J$13,9,0)</f>
        <v>106.881</v>
      </c>
    </row>
    <row r="38" spans="1:10" x14ac:dyDescent="0.25">
      <c r="A38" s="275">
        <v>242303</v>
      </c>
      <c r="B38" s="137">
        <v>212106</v>
      </c>
      <c r="C38" s="137" t="s">
        <v>1688</v>
      </c>
      <c r="D38">
        <f ca="1">+OFFSET(Formulación!$K$3,Formulación!A38,0)*VLOOKUP(Formulación!B38,'Programa de producción Base'!$B$13:$J$13,9,0)</f>
        <v>11.776000000000002</v>
      </c>
    </row>
    <row r="39" spans="1:10" x14ac:dyDescent="0.25">
      <c r="A39" s="275">
        <v>242303</v>
      </c>
      <c r="B39" s="137">
        <v>212102</v>
      </c>
      <c r="C39" s="137" t="s">
        <v>1677</v>
      </c>
      <c r="D39">
        <f ca="1">+OFFSET(Formulación!$K$3,Formulación!A39,0)*VLOOKUP(Formulación!B39,'Programa de producción Base'!$B$13:$J$13,9,0)</f>
        <v>13.087</v>
      </c>
    </row>
    <row r="40" spans="1:10" x14ac:dyDescent="0.25">
      <c r="A40" s="275">
        <v>242303</v>
      </c>
      <c r="B40" s="137">
        <v>211108</v>
      </c>
      <c r="C40" s="137" t="s">
        <v>1689</v>
      </c>
      <c r="D40">
        <f ca="1">+OFFSET(Formulación!$K$3,Formulación!A40,0)*VLOOKUP(Formulación!B40,'Programa de producción Base'!$B$13:$J$13,9,0)</f>
        <v>0.39100000000000001</v>
      </c>
    </row>
    <row r="41" spans="1:10" s="277" customFormat="1" x14ac:dyDescent="0.25">
      <c r="A41" s="292">
        <v>242304</v>
      </c>
      <c r="B41" s="277">
        <v>211103</v>
      </c>
      <c r="C41" s="277" t="s">
        <v>705</v>
      </c>
      <c r="D41" s="277">
        <f ca="1">+OFFSET(Formulación!$L$3,Formulación!A41,0)*VLOOKUP(Formulación!B41,'Programa de producción Base'!$B$14:$J$14,9,0)</f>
        <v>3359.1599000000001</v>
      </c>
      <c r="G41"/>
      <c r="H41"/>
      <c r="I41"/>
      <c r="J41"/>
    </row>
    <row r="42" spans="1:10" s="277" customFormat="1" x14ac:dyDescent="0.25">
      <c r="A42" s="292">
        <v>242304</v>
      </c>
      <c r="B42" s="277">
        <v>212123</v>
      </c>
      <c r="C42" s="277" t="s">
        <v>1690</v>
      </c>
      <c r="D42" s="277">
        <f ca="1">+OFFSET(Formulación!$L$3,Formulación!A42,0)*VLOOKUP(Formulación!B42,'Programa de producción Base'!$B$14:$J$14,9,0)</f>
        <v>130.84010000000001</v>
      </c>
      <c r="G42"/>
      <c r="H42"/>
      <c r="I42"/>
      <c r="J42"/>
    </row>
    <row r="43" spans="1:10" x14ac:dyDescent="0.25">
      <c r="A43" s="287">
        <v>242305</v>
      </c>
      <c r="B43">
        <v>211103</v>
      </c>
      <c r="C43" t="s">
        <v>705</v>
      </c>
      <c r="D43">
        <f ca="1">+OFFSET(Formulación!$M$3,Formulación!A43,0)*VLOOKUP(A43,'Programa de producción Base'!$B$15:$J$15,9,0)</f>
        <v>1139.6970000000001</v>
      </c>
    </row>
    <row r="44" spans="1:10" x14ac:dyDescent="0.25">
      <c r="A44" s="287">
        <v>242305</v>
      </c>
      <c r="B44">
        <v>211104</v>
      </c>
      <c r="C44" t="s">
        <v>1679</v>
      </c>
      <c r="D44">
        <f ca="1">+OFFSET(Formulación!$M$3,Formulación!A44,0)*VLOOKUP(A44,'Programa de producción Base'!$B$15:$J$15,9,0)</f>
        <v>986.5440000000001</v>
      </c>
    </row>
    <row r="45" spans="1:10" x14ac:dyDescent="0.25">
      <c r="A45" s="287">
        <v>242305</v>
      </c>
      <c r="B45">
        <v>212123</v>
      </c>
      <c r="C45" t="s">
        <v>1690</v>
      </c>
      <c r="D45">
        <f ca="1">+OFFSET(Formulación!$M$3,Formulación!A45,0)*VLOOKUP(A45,'Programa de producción Base'!$B$15:$J$15,9,0)</f>
        <v>83.759</v>
      </c>
    </row>
    <row r="46" spans="1:10" s="277" customFormat="1" x14ac:dyDescent="0.25">
      <c r="A46" s="278">
        <v>242306</v>
      </c>
      <c r="B46" s="277">
        <v>211102</v>
      </c>
      <c r="C46" s="277" t="s">
        <v>704</v>
      </c>
      <c r="D46" s="277">
        <f ca="1">+OFFSET(Formulación!$N$3,Formulación!A46,0)*VLOOKUP(Formulación!B46,'Programa de producción Base'!$B$16:$J$16,9,0)</f>
        <v>1561.365</v>
      </c>
      <c r="G46"/>
      <c r="H46"/>
      <c r="I46"/>
      <c r="J46"/>
    </row>
    <row r="47" spans="1:10" s="277" customFormat="1" x14ac:dyDescent="0.25">
      <c r="A47" s="278">
        <v>242306</v>
      </c>
      <c r="B47" s="277">
        <v>212314</v>
      </c>
      <c r="C47" s="277" t="s">
        <v>1691</v>
      </c>
      <c r="D47" s="277">
        <f ca="1">+OFFSET(Formulación!$N$3,Formulación!A47,0)*VLOOKUP(Formulación!B47,'Programa de producción Base'!$B$16:$J$16,9,0)</f>
        <v>260.71500000000003</v>
      </c>
      <c r="G47"/>
      <c r="H47"/>
      <c r="I47"/>
      <c r="J47"/>
    </row>
    <row r="48" spans="1:10" s="277" customFormat="1" x14ac:dyDescent="0.25">
      <c r="A48" s="278">
        <v>242306</v>
      </c>
      <c r="B48" s="277">
        <v>212315</v>
      </c>
      <c r="C48" s="277" t="s">
        <v>1692</v>
      </c>
      <c r="D48" s="277">
        <f ca="1">+OFFSET(Formulación!$N$3,Formulación!A48,0)*VLOOKUP(Formulación!B48,'Programa de producción Base'!$B$16:$J$16,9,0)</f>
        <v>128.11499999999998</v>
      </c>
      <c r="G48"/>
      <c r="H48"/>
      <c r="I48"/>
      <c r="J48"/>
    </row>
    <row r="49" spans="1:10" s="88" customFormat="1" x14ac:dyDescent="0.25">
      <c r="A49" s="297">
        <v>243501</v>
      </c>
      <c r="B49" s="88">
        <v>211101</v>
      </c>
      <c r="C49" s="88" t="s">
        <v>701</v>
      </c>
      <c r="D49" s="88">
        <f ca="1">+OFFSET(Formulación!$O$3,Formulación!A49,0)*VLOOKUP(Formulación!B49,'Programa de producción Base'!$B$17:$J$17,9,0)</f>
        <v>545.98239999999998</v>
      </c>
      <c r="G49"/>
      <c r="H49"/>
      <c r="I49"/>
      <c r="J49"/>
    </row>
    <row r="50" spans="1:10" s="88" customFormat="1" x14ac:dyDescent="0.25">
      <c r="A50" s="297">
        <v>243501</v>
      </c>
      <c r="B50" s="88">
        <v>211102</v>
      </c>
      <c r="C50" s="88" t="s">
        <v>704</v>
      </c>
      <c r="D50" s="88">
        <f ca="1">+OFFSET(Formulación!$O$3,Formulación!A50,0)*VLOOKUP(Formulación!B50,'Programa de producción Base'!$B$17:$J$17,9,0)</f>
        <v>1273.08</v>
      </c>
      <c r="G50"/>
      <c r="H50"/>
      <c r="I50"/>
      <c r="J50"/>
    </row>
    <row r="51" spans="1:10" s="88" customFormat="1" x14ac:dyDescent="0.25">
      <c r="A51" s="297">
        <v>243501</v>
      </c>
      <c r="B51" s="88">
        <v>212118</v>
      </c>
      <c r="C51" s="88" t="s">
        <v>1674</v>
      </c>
      <c r="D51" s="88">
        <f ca="1">+OFFSET(Formulación!$O$3,Formulación!A51,0)*VLOOKUP(Formulación!B51,'Programa de producción Base'!$B$17:$J$17,9,0)</f>
        <v>69.215999999999994</v>
      </c>
      <c r="G51"/>
      <c r="H51"/>
      <c r="I51"/>
      <c r="J51"/>
    </row>
    <row r="52" spans="1:10" s="88" customFormat="1" x14ac:dyDescent="0.25">
      <c r="A52" s="297">
        <v>243501</v>
      </c>
      <c r="B52" s="88">
        <v>212119</v>
      </c>
      <c r="C52" s="88" t="s">
        <v>1675</v>
      </c>
      <c r="D52" s="88">
        <f ca="1">+OFFSET(Formulación!$O$3,Formulación!A52,0)*VLOOKUP(Formulación!B52,'Programa de producción Base'!$B$17:$J$17,9,0)</f>
        <v>115.36</v>
      </c>
      <c r="G52"/>
      <c r="H52"/>
      <c r="I52"/>
      <c r="J52"/>
    </row>
    <row r="53" spans="1:10" s="88" customFormat="1" x14ac:dyDescent="0.25">
      <c r="A53" s="297">
        <v>243501</v>
      </c>
      <c r="B53" s="88">
        <v>211106</v>
      </c>
      <c r="C53" s="88" t="s">
        <v>1676</v>
      </c>
      <c r="D53" s="88">
        <f ca="1">+OFFSET(Formulación!$O$3,Formulación!A53,0)*VLOOKUP(Formulación!B53,'Programa de producción Base'!$B$17:$J$17,9,0)</f>
        <v>22.948399999999999</v>
      </c>
      <c r="G53"/>
      <c r="H53"/>
      <c r="I53"/>
      <c r="J53"/>
    </row>
    <row r="54" spans="1:10" s="88" customFormat="1" x14ac:dyDescent="0.25">
      <c r="A54" s="297">
        <v>243501</v>
      </c>
      <c r="B54" s="88">
        <v>212102</v>
      </c>
      <c r="C54" s="88" t="s">
        <v>1677</v>
      </c>
      <c r="D54" s="88">
        <f ca="1">+OFFSET(Formulación!$O$3,Formulación!A54,0)*VLOOKUP(Formulación!B54,'Programa de producción Base'!$B$17:$J$17,9,0)</f>
        <v>3.8521999999999998</v>
      </c>
      <c r="G54"/>
      <c r="H54"/>
      <c r="I54"/>
      <c r="J54"/>
    </row>
    <row r="55" spans="1:10" x14ac:dyDescent="0.25">
      <c r="A55" s="278">
        <v>243502</v>
      </c>
      <c r="B55" s="277">
        <v>211102</v>
      </c>
      <c r="C55" s="277" t="s">
        <v>704</v>
      </c>
      <c r="D55" s="271">
        <f ca="1">+OFFSET(Formulación!$P$3,Formulación!A55,0)*VLOOKUP(A55,'Programa de producción Base'!$B$18:$J$18,9,0)</f>
        <v>272.21249999999998</v>
      </c>
    </row>
    <row r="56" spans="1:10" x14ac:dyDescent="0.25">
      <c r="A56" s="278">
        <v>243502</v>
      </c>
      <c r="B56" s="277">
        <v>211103</v>
      </c>
      <c r="C56" s="277" t="s">
        <v>705</v>
      </c>
      <c r="D56" s="271">
        <f ca="1">+OFFSET(Formulación!$P$3,Formulación!A56,0)*VLOOKUP(A56,'Programa de producción Base'!$B$18:$J$18,9,0)</f>
        <v>1275.3824999999999</v>
      </c>
    </row>
    <row r="57" spans="1:10" x14ac:dyDescent="0.25">
      <c r="A57" s="278">
        <v>243502</v>
      </c>
      <c r="B57" s="277">
        <v>212118</v>
      </c>
      <c r="C57" s="277" t="s">
        <v>1674</v>
      </c>
      <c r="D57" s="271">
        <f ca="1">+OFFSET(Formulación!$P$3,Formulación!A57,0)*VLOOKUP(A57,'Programa de producción Base'!$B$18:$J$18,9,0)</f>
        <v>60.332999999999991</v>
      </c>
    </row>
    <row r="58" spans="1:10" x14ac:dyDescent="0.25">
      <c r="A58" s="278">
        <v>243502</v>
      </c>
      <c r="B58" s="277">
        <v>212119</v>
      </c>
      <c r="C58" s="277" t="s">
        <v>1675</v>
      </c>
      <c r="D58" s="271">
        <f ca="1">+OFFSET(Formulación!$P$3,Formulación!A58,0)*VLOOKUP(A58,'Programa de producción Base'!$B$18:$J$18,9,0)</f>
        <v>45.696000000000005</v>
      </c>
    </row>
    <row r="59" spans="1:10" x14ac:dyDescent="0.25">
      <c r="A59" s="278">
        <v>243502</v>
      </c>
      <c r="B59" s="277">
        <v>211106</v>
      </c>
      <c r="C59" s="277" t="s">
        <v>1676</v>
      </c>
      <c r="D59" s="271">
        <f ca="1">+OFFSET(Formulación!$P$3,Formulación!A59,0)*VLOOKUP(A59,'Programa de producción Base'!$B$18:$J$18,9,0)</f>
        <v>127.9845</v>
      </c>
    </row>
    <row r="60" spans="1:10" x14ac:dyDescent="0.25">
      <c r="A60" s="278">
        <v>243502</v>
      </c>
      <c r="B60" s="277">
        <v>212102</v>
      </c>
      <c r="C60" s="277" t="s">
        <v>1677</v>
      </c>
      <c r="D60" s="271">
        <f ca="1">+OFFSET(Formulación!$P$3,Formulación!A60,0)*VLOOKUP(A60,'Programa de producción Base'!$B$18:$J$18,9,0)</f>
        <v>3.3915000000000002</v>
      </c>
    </row>
    <row r="61" spans="1:10" x14ac:dyDescent="0.25">
      <c r="A61" s="256">
        <v>243601</v>
      </c>
      <c r="B61">
        <v>211103</v>
      </c>
      <c r="C61" t="s">
        <v>705</v>
      </c>
      <c r="D61">
        <f ca="1">+OFFSET(Formulación!$Q$3,Formulación!A61,0)*VLOOKUP(Formulación!B61,'Programa de producción Base'!$B$19:$J$19,9,0)</f>
        <v>1849.8810000000001</v>
      </c>
    </row>
    <row r="62" spans="1:10" x14ac:dyDescent="0.25">
      <c r="A62" s="256">
        <v>243601</v>
      </c>
      <c r="B62">
        <v>211104</v>
      </c>
      <c r="C62" t="s">
        <v>1679</v>
      </c>
      <c r="D62">
        <f ca="1">+OFFSET(Formulación!$Q$3,Formulación!A62,0)*VLOOKUP(Formulación!B62,'Programa de producción Base'!$B$19:$J$19,9,0)</f>
        <v>63.444750000000006</v>
      </c>
    </row>
    <row r="63" spans="1:10" x14ac:dyDescent="0.25">
      <c r="A63" s="256">
        <v>243601</v>
      </c>
      <c r="B63">
        <v>211105</v>
      </c>
      <c r="C63" t="s">
        <v>1693</v>
      </c>
      <c r="D63">
        <f ca="1">+OFFSET(Formulación!$Q$3,Formulación!A63,0)*VLOOKUP(Formulación!B63,'Programa de producción Base'!$B$19:$J$19,9,0)</f>
        <v>210.2355</v>
      </c>
    </row>
    <row r="64" spans="1:10" x14ac:dyDescent="0.25">
      <c r="A64" s="256">
        <v>243601</v>
      </c>
      <c r="B64">
        <v>212307</v>
      </c>
      <c r="C64" t="s">
        <v>1694</v>
      </c>
      <c r="D64">
        <f ca="1">+OFFSET(Formulación!$Q$3,Formulación!A64,0)*VLOOKUP(Formulación!B64,'Programa de producción Base'!$B$19:$J$19,9,0)</f>
        <v>51.09075</v>
      </c>
    </row>
    <row r="65" spans="1:4" x14ac:dyDescent="0.25">
      <c r="A65" s="256">
        <v>243601</v>
      </c>
      <c r="B65">
        <v>211107</v>
      </c>
      <c r="C65" t="s">
        <v>1686</v>
      </c>
      <c r="D65">
        <f ca="1">+OFFSET(Formulación!$Q$3,Formulación!A65,0)*VLOOKUP(Formulación!B65,'Programa de producción Base'!$B$19:$J$19,9,0)</f>
        <v>0.36975000000000002</v>
      </c>
    </row>
    <row r="66" spans="1:4" x14ac:dyDescent="0.25">
      <c r="A66" s="278">
        <v>243602</v>
      </c>
      <c r="B66" s="277">
        <v>211101</v>
      </c>
      <c r="C66" s="277" t="s">
        <v>701</v>
      </c>
      <c r="D66">
        <f ca="1">+OFFSET(Formulación!$R$3,Formulación!A66,0)*VLOOKUP(Formulación!B66,'Programa de producción Base'!$B$18:$J$22,9,0)</f>
        <v>455.53199999999998</v>
      </c>
    </row>
    <row r="67" spans="1:4" x14ac:dyDescent="0.25">
      <c r="A67" s="278">
        <v>243602</v>
      </c>
      <c r="B67" s="277">
        <v>211103</v>
      </c>
      <c r="C67" s="277" t="s">
        <v>705</v>
      </c>
      <c r="D67">
        <f ca="1">+OFFSET(Formulación!$R$3,Formulación!A67,0)*VLOOKUP(Formulación!B67,'Programa de producción Base'!$B$18:$J$22,9,0)</f>
        <v>706.04399999999998</v>
      </c>
    </row>
    <row r="68" spans="1:4" x14ac:dyDescent="0.25">
      <c r="A68" s="278">
        <v>243602</v>
      </c>
      <c r="B68" s="277">
        <v>211105</v>
      </c>
      <c r="C68" s="277" t="s">
        <v>1693</v>
      </c>
      <c r="D68">
        <f ca="1">+OFFSET(Formulación!$R$3,Formulación!A68,0)*VLOOKUP(Formulación!B68,'Programa de producción Base'!$B$18:$J$22,9,0)</f>
        <v>323.13600000000002</v>
      </c>
    </row>
    <row r="69" spans="1:4" x14ac:dyDescent="0.25">
      <c r="A69" s="278">
        <v>243602</v>
      </c>
      <c r="B69" s="277">
        <v>212307</v>
      </c>
      <c r="C69" s="277" t="s">
        <v>1694</v>
      </c>
      <c r="D69">
        <f ca="1">+OFFSET(Formulación!$R$3,Formulación!A69,0)*VLOOKUP(Formulación!B69,'Programa de producción Base'!$B$18:$J$22,9,0)</f>
        <v>57.527999999999999</v>
      </c>
    </row>
    <row r="70" spans="1:4" x14ac:dyDescent="0.25">
      <c r="A70" s="278">
        <v>243602</v>
      </c>
      <c r="B70" s="277">
        <v>212308</v>
      </c>
      <c r="C70" s="277" t="s">
        <v>1695</v>
      </c>
      <c r="D70">
        <f ca="1">+OFFSET(Formulación!$R$3,Formulación!A70,0)*VLOOKUP(Formulación!B70,'Programa de producción Base'!$B$18:$J$22,9,0)</f>
        <v>497.76</v>
      </c>
    </row>
    <row r="71" spans="1:4" x14ac:dyDescent="0.25">
      <c r="A71" s="256">
        <v>243701</v>
      </c>
      <c r="B71">
        <v>211101</v>
      </c>
      <c r="C71" t="s">
        <v>701</v>
      </c>
      <c r="D71">
        <f ca="1">+OFFSET(Formulación!$S$3,Formulación!A71,0)*VLOOKUP('Consumo produccion'!A71,'Programa de producción Base'!$B$18:$J$22,9,0)</f>
        <v>259.42</v>
      </c>
    </row>
    <row r="72" spans="1:4" x14ac:dyDescent="0.25">
      <c r="A72" s="256">
        <v>243701</v>
      </c>
      <c r="B72">
        <v>211102</v>
      </c>
      <c r="C72" t="s">
        <v>704</v>
      </c>
      <c r="D72">
        <f ca="1">+OFFSET(Formulación!$S$3,Formulación!A72,0)*VLOOKUP('Consumo produccion'!A72,'Programa de producción Base'!$B$18:$J$22,9,0)</f>
        <v>429.41999999999996</v>
      </c>
    </row>
    <row r="73" spans="1:4" x14ac:dyDescent="0.25">
      <c r="A73" s="256">
        <v>243701</v>
      </c>
      <c r="B73">
        <v>212107</v>
      </c>
      <c r="C73" t="s">
        <v>1696</v>
      </c>
      <c r="D73">
        <f ca="1">+OFFSET(Formulación!$S$3,Formulación!A73,0)*VLOOKUP('Consumo produccion'!A73,'Programa de producción Base'!$B$18:$J$22,9,0)</f>
        <v>75.31</v>
      </c>
    </row>
    <row r="74" spans="1:4" x14ac:dyDescent="0.25">
      <c r="A74" s="256">
        <v>243701</v>
      </c>
      <c r="B74">
        <v>211106</v>
      </c>
      <c r="C74" t="s">
        <v>1676</v>
      </c>
      <c r="D74">
        <f ca="1">+OFFSET(Formulación!$S$3,Formulación!A74,0)*VLOOKUP('Consumo produccion'!A74,'Programa de producción Base'!$B$18:$J$22,9,0)</f>
        <v>84.234999999999999</v>
      </c>
    </row>
    <row r="75" spans="1:4" x14ac:dyDescent="0.25">
      <c r="A75" s="256">
        <v>243701</v>
      </c>
      <c r="B75">
        <v>212102</v>
      </c>
      <c r="C75" t="s">
        <v>1677</v>
      </c>
      <c r="D75">
        <f ca="1">+OFFSET(Formulación!$S$3,Formulación!A75,0)*VLOOKUP('Consumo produccion'!A75,'Programa de producción Base'!$B$18:$J$22,9,0)</f>
        <v>1.615</v>
      </c>
    </row>
    <row r="76" spans="1:4" x14ac:dyDescent="0.25">
      <c r="A76" s="278">
        <v>243801</v>
      </c>
      <c r="B76" s="277">
        <v>211102</v>
      </c>
      <c r="C76" s="277" t="s">
        <v>704</v>
      </c>
      <c r="D76">
        <f ca="1">+OFFSET(Formulación!$T$3,Formulación!A76,0)*VLOOKUP(A76,'Programa de producción Base'!$B$18:$J$22,9,0)</f>
        <v>1357.2272999999998</v>
      </c>
    </row>
    <row r="77" spans="1:4" x14ac:dyDescent="0.25">
      <c r="A77" s="278">
        <v>243801</v>
      </c>
      <c r="B77" s="277">
        <v>211104</v>
      </c>
      <c r="C77" s="277" t="s">
        <v>1679</v>
      </c>
      <c r="D77">
        <f ca="1">+OFFSET(Formulación!$T$3,Formulación!A77,0)*VLOOKUP(A77,'Programa de producción Base'!$B$18:$J$22,9,0)</f>
        <v>227.63</v>
      </c>
    </row>
    <row r="78" spans="1:4" x14ac:dyDescent="0.25">
      <c r="A78" s="278">
        <v>243801</v>
      </c>
      <c r="B78" s="277">
        <v>211105</v>
      </c>
      <c r="C78" s="277" t="s">
        <v>1693</v>
      </c>
      <c r="D78">
        <f ca="1">+OFFSET(Formulación!$T$3,Formulación!A78,0)*VLOOKUP(A78,'Programa de producción Base'!$B$18:$J$22,9,0)</f>
        <v>423.21500000000003</v>
      </c>
    </row>
    <row r="79" spans="1:4" x14ac:dyDescent="0.25">
      <c r="A79" s="278">
        <v>243801</v>
      </c>
      <c r="B79" s="277">
        <v>212201</v>
      </c>
      <c r="C79" s="277" t="s">
        <v>1697</v>
      </c>
      <c r="D79">
        <f ca="1">+OFFSET(Formulación!$T$3,Formulación!A79,0)*VLOOKUP(A79,'Programa de producción Base'!$B$18:$J$22,9,0)</f>
        <v>201.10999999999999</v>
      </c>
    </row>
    <row r="80" spans="1:4" x14ac:dyDescent="0.25">
      <c r="A80" s="278">
        <v>243801</v>
      </c>
      <c r="B80" s="277">
        <v>211107</v>
      </c>
      <c r="C80" s="277" t="s">
        <v>1686</v>
      </c>
      <c r="D80">
        <f ca="1">+OFFSET(Formulación!$T$3,Formulación!A80,0)*VLOOKUP(A80,'Programa de producción Base'!$B$18:$J$22,9,0)</f>
        <v>0.61879999999999991</v>
      </c>
    </row>
    <row r="81" spans="1:4" x14ac:dyDescent="0.25">
      <c r="A81" s="278">
        <v>243801</v>
      </c>
      <c r="B81" s="277">
        <v>211109</v>
      </c>
      <c r="C81" s="277" t="s">
        <v>1698</v>
      </c>
      <c r="D81">
        <f ca="1">+OFFSET(Formulación!$T$3,Formulación!A81,0)*VLOOKUP(A81,'Programa de producción Base'!$B$18:$J$22,9,0)</f>
        <v>0.19890000000000002</v>
      </c>
    </row>
  </sheetData>
  <conditionalFormatting sqref="A26">
    <cfRule type="duplicateValues" dxfId="150" priority="23"/>
  </conditionalFormatting>
  <conditionalFormatting sqref="A5:A8">
    <cfRule type="duplicateValues" dxfId="149" priority="35"/>
  </conditionalFormatting>
  <conditionalFormatting sqref="A5:A8">
    <cfRule type="duplicateValues" dxfId="148" priority="36"/>
  </conditionalFormatting>
  <conditionalFormatting sqref="A9">
    <cfRule type="duplicateValues" dxfId="147" priority="33"/>
  </conditionalFormatting>
  <conditionalFormatting sqref="A9">
    <cfRule type="duplicateValues" dxfId="146" priority="34"/>
  </conditionalFormatting>
  <conditionalFormatting sqref="A10:A13">
    <cfRule type="duplicateValues" dxfId="145" priority="31"/>
  </conditionalFormatting>
  <conditionalFormatting sqref="A10:A13">
    <cfRule type="duplicateValues" dxfId="144" priority="32"/>
  </conditionalFormatting>
  <conditionalFormatting sqref="A14:A20">
    <cfRule type="duplicateValues" dxfId="143" priority="29"/>
  </conditionalFormatting>
  <conditionalFormatting sqref="A14:A20">
    <cfRule type="duplicateValues" dxfId="142" priority="30"/>
  </conditionalFormatting>
  <conditionalFormatting sqref="A21">
    <cfRule type="duplicateValues" dxfId="141" priority="28"/>
  </conditionalFormatting>
  <conditionalFormatting sqref="A22">
    <cfRule type="duplicateValues" dxfId="140" priority="27"/>
  </conditionalFormatting>
  <conditionalFormatting sqref="A23">
    <cfRule type="duplicateValues" dxfId="139" priority="26"/>
  </conditionalFormatting>
  <conditionalFormatting sqref="A24">
    <cfRule type="duplicateValues" dxfId="138" priority="25"/>
  </conditionalFormatting>
  <conditionalFormatting sqref="A25">
    <cfRule type="duplicateValues" dxfId="137" priority="24"/>
  </conditionalFormatting>
  <conditionalFormatting sqref="A33:A40">
    <cfRule type="duplicateValues" dxfId="136" priority="19"/>
  </conditionalFormatting>
  <conditionalFormatting sqref="A33:A40">
    <cfRule type="duplicateValues" dxfId="135" priority="20"/>
  </conditionalFormatting>
  <conditionalFormatting sqref="A41">
    <cfRule type="duplicateValues" dxfId="134" priority="17"/>
  </conditionalFormatting>
  <conditionalFormatting sqref="A41">
    <cfRule type="duplicateValues" dxfId="133" priority="18"/>
  </conditionalFormatting>
  <conditionalFormatting sqref="A42">
    <cfRule type="duplicateValues" dxfId="132" priority="15"/>
  </conditionalFormatting>
  <conditionalFormatting sqref="A42">
    <cfRule type="duplicateValues" dxfId="131" priority="16"/>
  </conditionalFormatting>
  <conditionalFormatting sqref="A46">
    <cfRule type="duplicateValues" dxfId="130" priority="14"/>
  </conditionalFormatting>
  <conditionalFormatting sqref="A47">
    <cfRule type="duplicateValues" dxfId="129" priority="13"/>
  </conditionalFormatting>
  <conditionalFormatting sqref="A48">
    <cfRule type="duplicateValues" dxfId="128" priority="12"/>
  </conditionalFormatting>
  <conditionalFormatting sqref="A49">
    <cfRule type="duplicateValues" dxfId="127" priority="11"/>
  </conditionalFormatting>
  <conditionalFormatting sqref="A50:A54">
    <cfRule type="duplicateValues" dxfId="126" priority="10"/>
  </conditionalFormatting>
  <conditionalFormatting sqref="A55:A60">
    <cfRule type="duplicateValues" dxfId="125" priority="9"/>
  </conditionalFormatting>
  <conditionalFormatting sqref="A61:A65">
    <cfRule type="duplicateValues" dxfId="124" priority="8"/>
  </conditionalFormatting>
  <conditionalFormatting sqref="A66">
    <cfRule type="duplicateValues" dxfId="123" priority="7"/>
  </conditionalFormatting>
  <conditionalFormatting sqref="A67">
    <cfRule type="duplicateValues" dxfId="122" priority="6"/>
  </conditionalFormatting>
  <conditionalFormatting sqref="A68">
    <cfRule type="duplicateValues" dxfId="121" priority="5"/>
  </conditionalFormatting>
  <conditionalFormatting sqref="A69">
    <cfRule type="duplicateValues" dxfId="120" priority="4"/>
  </conditionalFormatting>
  <conditionalFormatting sqref="A70">
    <cfRule type="duplicateValues" dxfId="119" priority="3"/>
  </conditionalFormatting>
  <conditionalFormatting sqref="A71:A75">
    <cfRule type="duplicateValues" dxfId="118" priority="2"/>
  </conditionalFormatting>
  <conditionalFormatting sqref="A76:A81">
    <cfRule type="duplicateValues" dxfId="117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2"/>
  <sheetViews>
    <sheetView workbookViewId="0">
      <selection activeCell="D12" sqref="D12"/>
    </sheetView>
  </sheetViews>
  <sheetFormatPr baseColWidth="10" defaultRowHeight="15" x14ac:dyDescent="0.25"/>
  <cols>
    <col min="1" max="1" width="32.28515625" bestFit="1" customWidth="1"/>
  </cols>
  <sheetData>
    <row r="1" spans="1:12" x14ac:dyDescent="0.25">
      <c r="A1" s="317" t="s">
        <v>1623</v>
      </c>
      <c r="B1" s="318"/>
      <c r="C1" s="318"/>
      <c r="D1" s="318"/>
      <c r="E1" s="318"/>
      <c r="F1" s="318"/>
      <c r="G1" s="318"/>
      <c r="H1" s="311" t="s">
        <v>1619</v>
      </c>
      <c r="I1" s="311"/>
      <c r="J1" s="311"/>
      <c r="K1" s="305"/>
      <c r="L1" s="306"/>
    </row>
    <row r="2" spans="1:12" x14ac:dyDescent="0.25">
      <c r="A2" s="317"/>
      <c r="B2" s="318"/>
      <c r="C2" s="318"/>
      <c r="D2" s="318"/>
      <c r="E2" s="318"/>
      <c r="F2" s="318"/>
      <c r="G2" s="318"/>
      <c r="H2" s="312" t="s">
        <v>1624</v>
      </c>
      <c r="I2" s="312"/>
      <c r="J2" s="312"/>
      <c r="K2" s="307"/>
      <c r="L2" s="308"/>
    </row>
    <row r="3" spans="1:12" x14ac:dyDescent="0.25">
      <c r="A3" s="317"/>
      <c r="B3" s="318"/>
      <c r="C3" s="318"/>
      <c r="D3" s="318"/>
      <c r="E3" s="318"/>
      <c r="F3" s="318"/>
      <c r="G3" s="318"/>
      <c r="H3" s="312" t="s">
        <v>1620</v>
      </c>
      <c r="I3" s="312"/>
      <c r="J3" s="312"/>
      <c r="K3" s="309"/>
      <c r="L3" s="310"/>
    </row>
    <row r="5" spans="1:12" x14ac:dyDescent="0.25">
      <c r="A5" s="264" t="s">
        <v>1669</v>
      </c>
      <c r="B5" s="303" t="s">
        <v>1622</v>
      </c>
      <c r="C5" s="262" t="s">
        <v>990</v>
      </c>
      <c r="D5" s="262" t="s">
        <v>990</v>
      </c>
      <c r="E5" s="262" t="s">
        <v>990</v>
      </c>
      <c r="F5" s="262" t="s">
        <v>1609</v>
      </c>
      <c r="G5" s="262" t="s">
        <v>1616</v>
      </c>
      <c r="H5" s="262" t="s">
        <v>1611</v>
      </c>
      <c r="I5" s="262" t="s">
        <v>1613</v>
      </c>
      <c r="J5" s="313" t="s">
        <v>1621</v>
      </c>
      <c r="K5" s="315" t="s">
        <v>928</v>
      </c>
      <c r="L5" s="315" t="s">
        <v>1618</v>
      </c>
    </row>
    <row r="6" spans="1:12" x14ac:dyDescent="0.25">
      <c r="A6" s="262" t="s">
        <v>242</v>
      </c>
      <c r="B6" s="304"/>
      <c r="C6" s="263" t="s">
        <v>1615</v>
      </c>
      <c r="D6" s="263" t="s">
        <v>1607</v>
      </c>
      <c r="E6" s="263" t="s">
        <v>1608</v>
      </c>
      <c r="F6" s="263" t="s">
        <v>1610</v>
      </c>
      <c r="G6" s="263" t="s">
        <v>1617</v>
      </c>
      <c r="H6" s="263" t="s">
        <v>1612</v>
      </c>
      <c r="I6" s="263" t="s">
        <v>1614</v>
      </c>
      <c r="J6" s="314"/>
      <c r="K6" s="316"/>
      <c r="L6" s="316"/>
    </row>
    <row r="7" spans="1:12" x14ac:dyDescent="0.25">
      <c r="A7" s="255" t="s">
        <v>1626</v>
      </c>
      <c r="B7" s="254">
        <v>241301</v>
      </c>
      <c r="C7" s="251"/>
      <c r="D7" s="251"/>
      <c r="E7" s="252"/>
      <c r="F7" s="53"/>
      <c r="G7" s="53"/>
      <c r="H7" s="53"/>
      <c r="I7" s="53"/>
      <c r="J7" s="265">
        <f t="shared" ref="J7:J52" si="0">+(C7*3)+(D7*3)+(E7*3)+(F7*5)+(G7*15)+(H7*55)+(I7*250)</f>
        <v>0</v>
      </c>
      <c r="K7" s="267"/>
      <c r="L7" s="261"/>
    </row>
    <row r="8" spans="1:12" x14ac:dyDescent="0.25">
      <c r="A8" s="255" t="s">
        <v>1625</v>
      </c>
      <c r="B8" s="256">
        <v>241302</v>
      </c>
      <c r="C8" s="250"/>
      <c r="D8" s="250"/>
      <c r="E8" s="258"/>
      <c r="F8" s="53"/>
      <c r="G8" s="53"/>
      <c r="H8" s="53"/>
      <c r="I8" s="53"/>
      <c r="J8" s="265">
        <f t="shared" si="0"/>
        <v>0</v>
      </c>
      <c r="K8" s="270">
        <v>4</v>
      </c>
      <c r="L8" s="259"/>
    </row>
    <row r="9" spans="1:12" x14ac:dyDescent="0.25">
      <c r="A9" s="255" t="s">
        <v>1627</v>
      </c>
      <c r="B9" s="256">
        <v>241303</v>
      </c>
      <c r="C9" s="250"/>
      <c r="D9" s="250"/>
      <c r="E9" s="258"/>
      <c r="F9" s="53"/>
      <c r="G9" s="53"/>
      <c r="H9" s="53"/>
      <c r="I9" s="53"/>
      <c r="J9" s="265">
        <f t="shared" si="0"/>
        <v>0</v>
      </c>
      <c r="K9" s="268"/>
      <c r="L9" s="259"/>
    </row>
    <row r="10" spans="1:12" x14ac:dyDescent="0.25">
      <c r="A10" s="255" t="s">
        <v>1628</v>
      </c>
      <c r="B10" s="256">
        <v>241304</v>
      </c>
      <c r="C10" s="250"/>
      <c r="D10" s="251"/>
      <c r="E10" s="258"/>
      <c r="F10" s="53"/>
      <c r="G10" s="53"/>
      <c r="H10" s="53"/>
      <c r="I10" s="53"/>
      <c r="J10" s="265">
        <f t="shared" si="0"/>
        <v>0</v>
      </c>
      <c r="K10" s="270">
        <v>2</v>
      </c>
      <c r="L10" s="138"/>
    </row>
    <row r="11" spans="1:12" x14ac:dyDescent="0.25">
      <c r="A11" s="255" t="s">
        <v>1629</v>
      </c>
      <c r="B11" s="256">
        <v>241305</v>
      </c>
      <c r="C11" s="250"/>
      <c r="D11" s="251"/>
      <c r="E11" s="258"/>
      <c r="F11" s="53"/>
      <c r="G11" s="53"/>
      <c r="H11" s="53"/>
      <c r="I11" s="53"/>
      <c r="J11" s="265">
        <f t="shared" si="0"/>
        <v>0</v>
      </c>
      <c r="K11" s="268"/>
      <c r="L11" s="138"/>
    </row>
    <row r="12" spans="1:12" x14ac:dyDescent="0.25">
      <c r="A12" s="255" t="s">
        <v>1630</v>
      </c>
      <c r="B12" s="256">
        <v>242302</v>
      </c>
      <c r="C12" s="250"/>
      <c r="D12" s="251"/>
      <c r="E12" s="258"/>
      <c r="F12" s="53"/>
      <c r="G12" s="53"/>
      <c r="H12" s="53"/>
      <c r="I12" s="53"/>
      <c r="J12" s="265">
        <f t="shared" si="0"/>
        <v>0</v>
      </c>
      <c r="K12" s="270">
        <v>3</v>
      </c>
      <c r="L12" s="138"/>
    </row>
    <row r="13" spans="1:12" x14ac:dyDescent="0.25">
      <c r="A13" s="255" t="s">
        <v>1631</v>
      </c>
      <c r="B13" s="256">
        <v>242303</v>
      </c>
      <c r="C13" s="250"/>
      <c r="D13" s="250"/>
      <c r="E13" s="258"/>
      <c r="F13" s="53"/>
      <c r="G13" s="53"/>
      <c r="H13" s="53"/>
      <c r="I13" s="53"/>
      <c r="J13" s="265">
        <f t="shared" si="0"/>
        <v>0</v>
      </c>
      <c r="K13" s="268"/>
      <c r="L13" s="253"/>
    </row>
    <row r="14" spans="1:12" x14ac:dyDescent="0.25">
      <c r="A14" s="255" t="s">
        <v>1632</v>
      </c>
      <c r="B14" s="256">
        <v>242304</v>
      </c>
      <c r="C14" s="250"/>
      <c r="D14" s="250"/>
      <c r="E14" s="258"/>
      <c r="F14" s="53"/>
      <c r="G14" s="53"/>
      <c r="H14" s="53"/>
      <c r="I14" s="53"/>
      <c r="J14" s="265">
        <f t="shared" si="0"/>
        <v>0</v>
      </c>
      <c r="K14" s="268"/>
      <c r="L14" s="253"/>
    </row>
    <row r="15" spans="1:12" x14ac:dyDescent="0.25">
      <c r="A15" s="255" t="s">
        <v>1633</v>
      </c>
      <c r="B15" s="254">
        <v>242305</v>
      </c>
      <c r="C15" s="250"/>
      <c r="D15" s="250"/>
      <c r="E15" s="258"/>
      <c r="F15" s="53"/>
      <c r="G15" s="53"/>
      <c r="H15" s="53"/>
      <c r="I15" s="53"/>
      <c r="J15" s="265">
        <f t="shared" si="0"/>
        <v>0</v>
      </c>
      <c r="K15" s="270">
        <v>3</v>
      </c>
      <c r="L15" s="138"/>
    </row>
    <row r="16" spans="1:12" x14ac:dyDescent="0.25">
      <c r="A16" s="255" t="s">
        <v>1634</v>
      </c>
      <c r="B16" s="256">
        <v>242306</v>
      </c>
      <c r="C16" s="250"/>
      <c r="D16" s="251"/>
      <c r="E16" s="258"/>
      <c r="F16" s="53"/>
      <c r="G16" s="53"/>
      <c r="H16" s="53"/>
      <c r="I16" s="53"/>
      <c r="J16" s="265">
        <f t="shared" si="0"/>
        <v>0</v>
      </c>
      <c r="K16" s="270">
        <v>3</v>
      </c>
      <c r="L16" s="138"/>
    </row>
    <row r="17" spans="1:12" x14ac:dyDescent="0.25">
      <c r="A17" s="255" t="s">
        <v>1637</v>
      </c>
      <c r="B17" s="256">
        <v>243501</v>
      </c>
      <c r="C17" s="250"/>
      <c r="D17" s="251"/>
      <c r="E17" s="258"/>
      <c r="F17" s="53"/>
      <c r="G17" s="53"/>
      <c r="H17" s="53"/>
      <c r="I17" s="53"/>
      <c r="J17" s="265"/>
      <c r="K17" s="268"/>
      <c r="L17" s="138"/>
    </row>
    <row r="18" spans="1:12" x14ac:dyDescent="0.25">
      <c r="A18" s="255" t="s">
        <v>1638</v>
      </c>
      <c r="B18" s="256">
        <v>243502</v>
      </c>
      <c r="C18" s="250"/>
      <c r="D18" s="251"/>
      <c r="E18" s="258"/>
      <c r="F18" s="53"/>
      <c r="G18" s="53"/>
      <c r="H18" s="53"/>
      <c r="I18" s="53"/>
      <c r="J18" s="265">
        <f t="shared" si="0"/>
        <v>0</v>
      </c>
      <c r="K18" s="270">
        <v>4</v>
      </c>
      <c r="L18" s="138"/>
    </row>
    <row r="19" spans="1:12" x14ac:dyDescent="0.25">
      <c r="A19" s="255" t="s">
        <v>1639</v>
      </c>
      <c r="B19" s="256">
        <v>243601</v>
      </c>
      <c r="C19" s="250"/>
      <c r="D19" s="251"/>
      <c r="E19" s="258"/>
      <c r="F19" s="53"/>
      <c r="G19" s="53"/>
      <c r="H19" s="53"/>
      <c r="I19" s="53"/>
      <c r="J19" s="265">
        <f t="shared" si="0"/>
        <v>0</v>
      </c>
      <c r="K19" s="270">
        <v>4</v>
      </c>
      <c r="L19" s="138"/>
    </row>
    <row r="20" spans="1:12" x14ac:dyDescent="0.25">
      <c r="A20" s="255" t="s">
        <v>1640</v>
      </c>
      <c r="B20" s="256">
        <v>243602</v>
      </c>
      <c r="C20" s="250"/>
      <c r="D20" s="251"/>
      <c r="E20" s="258"/>
      <c r="F20" s="53"/>
      <c r="G20" s="53"/>
      <c r="H20" s="53"/>
      <c r="I20" s="53"/>
      <c r="J20" s="265"/>
      <c r="K20" s="268"/>
      <c r="L20" s="138"/>
    </row>
    <row r="21" spans="1:12" x14ac:dyDescent="0.25">
      <c r="A21" s="255" t="s">
        <v>1635</v>
      </c>
      <c r="B21" s="256">
        <v>243701</v>
      </c>
      <c r="C21" s="250"/>
      <c r="D21" s="251"/>
      <c r="E21" s="258"/>
      <c r="F21" s="53"/>
      <c r="G21" s="53"/>
      <c r="H21" s="53"/>
      <c r="I21" s="53"/>
      <c r="J21" s="265">
        <f t="shared" si="0"/>
        <v>0</v>
      </c>
      <c r="K21" s="268"/>
      <c r="L21" s="138"/>
    </row>
    <row r="22" spans="1:12" x14ac:dyDescent="0.25">
      <c r="A22" s="255" t="s">
        <v>1636</v>
      </c>
      <c r="B22" s="256">
        <v>243801</v>
      </c>
      <c r="C22" s="250"/>
      <c r="D22" s="251"/>
      <c r="E22" s="258"/>
      <c r="F22" s="53"/>
      <c r="G22" s="53"/>
      <c r="H22" s="53"/>
      <c r="I22" s="53"/>
      <c r="J22" s="265">
        <f t="shared" si="0"/>
        <v>0</v>
      </c>
      <c r="K22" s="268"/>
      <c r="L22" s="138"/>
    </row>
    <row r="23" spans="1:12" x14ac:dyDescent="0.25">
      <c r="A23" s="255" t="s">
        <v>1641</v>
      </c>
      <c r="B23" s="256">
        <v>244301</v>
      </c>
      <c r="C23" s="250"/>
      <c r="D23" s="251"/>
      <c r="E23" s="258"/>
      <c r="F23" s="53"/>
      <c r="G23" s="53"/>
      <c r="H23" s="53"/>
      <c r="I23" s="53"/>
      <c r="J23" s="265">
        <f t="shared" si="0"/>
        <v>0</v>
      </c>
      <c r="K23" s="270">
        <v>4</v>
      </c>
      <c r="L23" s="138"/>
    </row>
    <row r="24" spans="1:12" x14ac:dyDescent="0.25">
      <c r="A24" s="255" t="s">
        <v>1642</v>
      </c>
      <c r="B24" s="256">
        <v>244302</v>
      </c>
      <c r="C24" s="250"/>
      <c r="D24" s="251"/>
      <c r="E24" s="258"/>
      <c r="F24" s="53"/>
      <c r="G24" s="53"/>
      <c r="H24" s="53"/>
      <c r="I24" s="53"/>
      <c r="J24" s="265">
        <f t="shared" si="0"/>
        <v>0</v>
      </c>
      <c r="K24" s="270">
        <v>2</v>
      </c>
      <c r="L24" s="253"/>
    </row>
    <row r="25" spans="1:12" x14ac:dyDescent="0.25">
      <c r="A25" s="255" t="s">
        <v>1643</v>
      </c>
      <c r="B25" s="257">
        <v>244303</v>
      </c>
      <c r="C25" s="250"/>
      <c r="D25" s="251"/>
      <c r="E25" s="258"/>
      <c r="F25" s="53"/>
      <c r="G25" s="53"/>
      <c r="H25" s="53"/>
      <c r="I25" s="53"/>
      <c r="J25" s="265">
        <f t="shared" si="0"/>
        <v>0</v>
      </c>
      <c r="K25" s="270">
        <v>2</v>
      </c>
      <c r="L25" s="253"/>
    </row>
    <row r="26" spans="1:12" x14ac:dyDescent="0.25">
      <c r="A26" s="255" t="s">
        <v>1644</v>
      </c>
      <c r="B26" s="257">
        <v>244401</v>
      </c>
      <c r="C26" s="250"/>
      <c r="D26" s="251"/>
      <c r="E26" s="258"/>
      <c r="F26" s="53"/>
      <c r="G26" s="53"/>
      <c r="H26" s="53"/>
      <c r="I26" s="53"/>
      <c r="J26" s="265">
        <f t="shared" si="0"/>
        <v>0</v>
      </c>
      <c r="K26" s="268"/>
      <c r="L26" s="253"/>
    </row>
    <row r="27" spans="1:12" x14ac:dyDescent="0.25">
      <c r="A27" s="255" t="s">
        <v>1645</v>
      </c>
      <c r="B27" s="257">
        <v>244402</v>
      </c>
      <c r="C27" s="250"/>
      <c r="D27" s="251"/>
      <c r="E27" s="258"/>
      <c r="F27" s="53"/>
      <c r="G27" s="53"/>
      <c r="H27" s="53"/>
      <c r="I27" s="53"/>
      <c r="J27" s="265"/>
      <c r="K27" s="268"/>
      <c r="L27" s="253"/>
    </row>
    <row r="28" spans="1:12" x14ac:dyDescent="0.25">
      <c r="A28" s="255" t="s">
        <v>1646</v>
      </c>
      <c r="B28" s="257">
        <v>244403</v>
      </c>
      <c r="C28" s="250"/>
      <c r="D28" s="251"/>
      <c r="E28" s="258"/>
      <c r="F28" s="53"/>
      <c r="G28" s="53"/>
      <c r="H28" s="53"/>
      <c r="I28" s="53"/>
      <c r="J28" s="265"/>
      <c r="K28" s="268"/>
      <c r="L28" s="253"/>
    </row>
    <row r="29" spans="1:12" x14ac:dyDescent="0.25">
      <c r="A29" s="255" t="s">
        <v>1647</v>
      </c>
      <c r="B29" s="257">
        <v>244501</v>
      </c>
      <c r="C29" s="250"/>
      <c r="D29" s="251"/>
      <c r="E29" s="258"/>
      <c r="F29" s="53"/>
      <c r="G29" s="53"/>
      <c r="H29" s="53"/>
      <c r="I29" s="53"/>
      <c r="J29" s="265">
        <f t="shared" si="0"/>
        <v>0</v>
      </c>
      <c r="K29" s="270">
        <v>2</v>
      </c>
      <c r="L29" s="253"/>
    </row>
    <row r="30" spans="1:12" x14ac:dyDescent="0.25">
      <c r="A30" s="255" t="s">
        <v>1648</v>
      </c>
      <c r="B30" s="257">
        <v>244601</v>
      </c>
      <c r="C30" s="250"/>
      <c r="D30" s="251"/>
      <c r="E30" s="258"/>
      <c r="F30" s="53"/>
      <c r="G30" s="53"/>
      <c r="H30" s="53"/>
      <c r="I30" s="53"/>
      <c r="J30" s="265"/>
      <c r="K30" s="268"/>
      <c r="L30" s="253"/>
    </row>
    <row r="31" spans="1:12" x14ac:dyDescent="0.25">
      <c r="A31" s="255" t="s">
        <v>1649</v>
      </c>
      <c r="B31" s="257">
        <v>246101</v>
      </c>
      <c r="C31" s="250"/>
      <c r="D31" s="251"/>
      <c r="E31" s="258"/>
      <c r="F31" s="53"/>
      <c r="G31" s="53"/>
      <c r="H31" s="53"/>
      <c r="I31" s="53"/>
      <c r="J31" s="265"/>
      <c r="K31" s="268"/>
      <c r="L31" s="253"/>
    </row>
    <row r="32" spans="1:12" x14ac:dyDescent="0.25">
      <c r="A32" s="255" t="s">
        <v>1650</v>
      </c>
      <c r="B32" s="257">
        <v>246102</v>
      </c>
      <c r="C32" s="250"/>
      <c r="D32" s="251"/>
      <c r="E32" s="258"/>
      <c r="F32" s="53"/>
      <c r="G32" s="53"/>
      <c r="H32" s="53"/>
      <c r="I32" s="53"/>
      <c r="J32" s="265"/>
      <c r="K32" s="268"/>
      <c r="L32" s="253"/>
    </row>
    <row r="33" spans="1:12" x14ac:dyDescent="0.25">
      <c r="A33" s="255" t="s">
        <v>1651</v>
      </c>
      <c r="B33" s="257">
        <v>246103</v>
      </c>
      <c r="C33" s="250"/>
      <c r="D33" s="251"/>
      <c r="E33" s="258"/>
      <c r="F33" s="53"/>
      <c r="G33" s="53"/>
      <c r="H33" s="53"/>
      <c r="I33" s="53"/>
      <c r="J33" s="265">
        <f t="shared" si="0"/>
        <v>0</v>
      </c>
      <c r="K33" s="270">
        <v>3</v>
      </c>
      <c r="L33" s="253"/>
    </row>
    <row r="34" spans="1:12" x14ac:dyDescent="0.25">
      <c r="A34" s="255" t="s">
        <v>1652</v>
      </c>
      <c r="B34" s="257">
        <v>246104</v>
      </c>
      <c r="C34" s="250"/>
      <c r="D34" s="251"/>
      <c r="E34" s="258"/>
      <c r="F34" s="53"/>
      <c r="G34" s="53"/>
      <c r="H34" s="53"/>
      <c r="I34" s="53"/>
      <c r="J34" s="265"/>
      <c r="K34" s="268"/>
      <c r="L34" s="253"/>
    </row>
    <row r="35" spans="1:12" x14ac:dyDescent="0.25">
      <c r="A35" s="255" t="s">
        <v>1653</v>
      </c>
      <c r="B35" s="257">
        <v>246105</v>
      </c>
      <c r="C35" s="250"/>
      <c r="D35" s="251"/>
      <c r="E35" s="258"/>
      <c r="F35" s="53"/>
      <c r="G35" s="53"/>
      <c r="H35" s="53"/>
      <c r="I35" s="53"/>
      <c r="J35" s="265"/>
      <c r="K35" s="268"/>
      <c r="L35" s="253"/>
    </row>
    <row r="36" spans="1:12" x14ac:dyDescent="0.25">
      <c r="A36" s="255" t="s">
        <v>1654</v>
      </c>
      <c r="B36" s="257">
        <v>246106</v>
      </c>
      <c r="C36" s="250"/>
      <c r="D36" s="251"/>
      <c r="E36" s="258"/>
      <c r="F36" s="53"/>
      <c r="G36" s="53"/>
      <c r="H36" s="53"/>
      <c r="I36" s="53"/>
      <c r="J36" s="265">
        <f t="shared" si="0"/>
        <v>0</v>
      </c>
      <c r="K36" s="270">
        <v>1</v>
      </c>
      <c r="L36" s="253"/>
    </row>
    <row r="37" spans="1:12" x14ac:dyDescent="0.25">
      <c r="A37" s="255" t="s">
        <v>1655</v>
      </c>
      <c r="B37" s="257">
        <v>246201</v>
      </c>
      <c r="C37" s="250"/>
      <c r="D37" s="251"/>
      <c r="E37" s="258"/>
      <c r="F37" s="53"/>
      <c r="G37" s="53"/>
      <c r="H37" s="53"/>
      <c r="I37" s="53"/>
      <c r="J37" s="265">
        <f t="shared" si="0"/>
        <v>0</v>
      </c>
      <c r="K37" s="270">
        <v>1</v>
      </c>
      <c r="L37" s="253"/>
    </row>
    <row r="38" spans="1:12" x14ac:dyDescent="0.25">
      <c r="A38" s="255" t="s">
        <v>1656</v>
      </c>
      <c r="B38" s="257">
        <v>246202</v>
      </c>
      <c r="C38" s="250"/>
      <c r="D38" s="251"/>
      <c r="E38" s="258"/>
      <c r="F38" s="53"/>
      <c r="G38" s="53"/>
      <c r="H38" s="53"/>
      <c r="I38" s="53"/>
      <c r="J38" s="265"/>
      <c r="K38" s="268"/>
      <c r="L38" s="253"/>
    </row>
    <row r="39" spans="1:12" x14ac:dyDescent="0.25">
      <c r="A39" s="255" t="s">
        <v>1657</v>
      </c>
      <c r="B39" s="257">
        <v>246203</v>
      </c>
      <c r="C39" s="250"/>
      <c r="D39" s="251"/>
      <c r="E39" s="258"/>
      <c r="F39" s="53"/>
      <c r="G39" s="53"/>
      <c r="H39" s="53"/>
      <c r="I39" s="53"/>
      <c r="J39" s="265"/>
      <c r="K39" s="268"/>
      <c r="L39" s="253"/>
    </row>
    <row r="40" spans="1:12" x14ac:dyDescent="0.25">
      <c r="A40" s="255" t="s">
        <v>1658</v>
      </c>
      <c r="B40" s="257">
        <v>246204</v>
      </c>
      <c r="C40" s="250"/>
      <c r="D40" s="251"/>
      <c r="E40" s="258"/>
      <c r="F40" s="53"/>
      <c r="G40" s="53"/>
      <c r="H40" s="53"/>
      <c r="I40" s="53"/>
      <c r="J40" s="265"/>
      <c r="K40" s="268"/>
      <c r="L40" s="253"/>
    </row>
    <row r="41" spans="1:12" x14ac:dyDescent="0.25">
      <c r="A41" s="255" t="s">
        <v>1659</v>
      </c>
      <c r="B41" s="257">
        <v>246205</v>
      </c>
      <c r="C41" s="250"/>
      <c r="D41" s="251"/>
      <c r="E41" s="258"/>
      <c r="F41" s="53"/>
      <c r="G41" s="53"/>
      <c r="H41" s="53"/>
      <c r="I41" s="53"/>
      <c r="J41" s="265"/>
      <c r="K41" s="268"/>
      <c r="L41" s="253"/>
    </row>
    <row r="42" spans="1:12" x14ac:dyDescent="0.25">
      <c r="A42" s="255" t="s">
        <v>1660</v>
      </c>
      <c r="B42" s="257">
        <v>246301</v>
      </c>
      <c r="C42" s="250"/>
      <c r="D42" s="251"/>
      <c r="E42" s="258"/>
      <c r="F42" s="53"/>
      <c r="G42" s="53"/>
      <c r="H42" s="53"/>
      <c r="I42" s="53"/>
      <c r="J42" s="265"/>
      <c r="K42" s="268"/>
      <c r="L42" s="253"/>
    </row>
    <row r="43" spans="1:12" x14ac:dyDescent="0.25">
      <c r="A43" s="255" t="s">
        <v>1661</v>
      </c>
      <c r="B43" s="257">
        <v>246302</v>
      </c>
      <c r="C43" s="250"/>
      <c r="D43" s="251"/>
      <c r="E43" s="258"/>
      <c r="F43" s="53"/>
      <c r="G43" s="53"/>
      <c r="H43" s="53"/>
      <c r="I43" s="53"/>
      <c r="J43" s="265"/>
      <c r="K43" s="268"/>
      <c r="L43" s="253"/>
    </row>
    <row r="44" spans="1:12" x14ac:dyDescent="0.25">
      <c r="A44" s="255" t="s">
        <v>1662</v>
      </c>
      <c r="B44" s="257">
        <v>246303</v>
      </c>
      <c r="C44" s="250"/>
      <c r="D44" s="251"/>
      <c r="E44" s="258"/>
      <c r="F44" s="53"/>
      <c r="G44" s="53"/>
      <c r="H44" s="53"/>
      <c r="I44" s="53"/>
      <c r="J44" s="265"/>
      <c r="K44" s="268"/>
      <c r="L44" s="253"/>
    </row>
    <row r="45" spans="1:12" x14ac:dyDescent="0.25">
      <c r="A45" s="255" t="s">
        <v>1663</v>
      </c>
      <c r="B45" s="257">
        <v>246304</v>
      </c>
      <c r="C45" s="250"/>
      <c r="D45" s="251"/>
      <c r="E45" s="258"/>
      <c r="F45" s="53"/>
      <c r="G45" s="53"/>
      <c r="H45" s="53"/>
      <c r="I45" s="53"/>
      <c r="J45" s="265">
        <f t="shared" si="0"/>
        <v>0</v>
      </c>
      <c r="K45" s="270">
        <v>3</v>
      </c>
      <c r="L45" s="253"/>
    </row>
    <row r="46" spans="1:12" x14ac:dyDescent="0.25">
      <c r="A46" s="255" t="s">
        <v>1664</v>
      </c>
      <c r="B46" s="257">
        <v>246305</v>
      </c>
      <c r="C46" s="250"/>
      <c r="D46" s="251"/>
      <c r="E46" s="258"/>
      <c r="F46" s="53"/>
      <c r="G46" s="53"/>
      <c r="H46" s="53"/>
      <c r="I46" s="53"/>
      <c r="J46" s="265"/>
      <c r="K46" s="268"/>
      <c r="L46" s="253"/>
    </row>
    <row r="47" spans="1:12" x14ac:dyDescent="0.25">
      <c r="A47" s="255" t="s">
        <v>1665</v>
      </c>
      <c r="B47" s="257">
        <v>246401</v>
      </c>
      <c r="C47" s="250"/>
      <c r="D47" s="251"/>
      <c r="E47" s="258"/>
      <c r="F47" s="53"/>
      <c r="G47" s="53"/>
      <c r="H47" s="53"/>
      <c r="I47" s="53"/>
      <c r="J47" s="265"/>
      <c r="K47" s="268"/>
      <c r="L47" s="253"/>
    </row>
    <row r="48" spans="1:12" x14ac:dyDescent="0.25">
      <c r="A48" s="255" t="s">
        <v>1666</v>
      </c>
      <c r="B48" s="257">
        <v>246402</v>
      </c>
      <c r="C48" s="250"/>
      <c r="D48" s="251"/>
      <c r="E48" s="258"/>
      <c r="F48" s="53"/>
      <c r="G48" s="53"/>
      <c r="H48" s="53"/>
      <c r="I48" s="53"/>
      <c r="J48" s="265"/>
      <c r="K48" s="268"/>
      <c r="L48" s="253"/>
    </row>
    <row r="49" spans="1:12" x14ac:dyDescent="0.25">
      <c r="A49" s="255" t="s">
        <v>1667</v>
      </c>
      <c r="B49" s="257">
        <v>246404</v>
      </c>
      <c r="C49" s="250"/>
      <c r="D49" s="251"/>
      <c r="E49" s="258"/>
      <c r="F49" s="53"/>
      <c r="G49" s="53"/>
      <c r="H49" s="53"/>
      <c r="I49" s="53"/>
      <c r="J49" s="265"/>
      <c r="K49" s="268"/>
      <c r="L49" s="253"/>
    </row>
    <row r="50" spans="1:12" x14ac:dyDescent="0.25">
      <c r="A50" s="255" t="s">
        <v>1668</v>
      </c>
      <c r="B50" s="257">
        <v>246501</v>
      </c>
      <c r="C50" s="250"/>
      <c r="D50" s="251"/>
      <c r="E50" s="258"/>
      <c r="F50" s="53"/>
      <c r="G50" s="53"/>
      <c r="H50" s="53"/>
      <c r="I50" s="53"/>
      <c r="J50" s="265"/>
      <c r="K50" s="268"/>
      <c r="L50" s="253"/>
    </row>
    <row r="51" spans="1:12" x14ac:dyDescent="0.25">
      <c r="A51" s="255"/>
      <c r="B51" s="256"/>
      <c r="C51" s="250"/>
      <c r="D51" s="250"/>
      <c r="E51" s="252"/>
      <c r="F51" s="53"/>
      <c r="G51" s="53"/>
      <c r="H51" s="53"/>
      <c r="I51" s="53"/>
      <c r="J51" s="265"/>
      <c r="K51" s="268"/>
      <c r="L51" s="138"/>
    </row>
    <row r="52" spans="1:12" x14ac:dyDescent="0.25">
      <c r="A52" s="266" t="s">
        <v>929</v>
      </c>
      <c r="B52" s="266"/>
      <c r="C52" s="265">
        <f t="shared" ref="C52:I52" si="1">SUM(C7:C51)</f>
        <v>0</v>
      </c>
      <c r="D52" s="265">
        <f t="shared" si="1"/>
        <v>0</v>
      </c>
      <c r="E52" s="265">
        <f t="shared" si="1"/>
        <v>0</v>
      </c>
      <c r="F52" s="265">
        <f t="shared" si="1"/>
        <v>0</v>
      </c>
      <c r="G52" s="265">
        <f t="shared" si="1"/>
        <v>0</v>
      </c>
      <c r="H52" s="265">
        <f t="shared" si="1"/>
        <v>0</v>
      </c>
      <c r="I52" s="265">
        <f t="shared" si="1"/>
        <v>0</v>
      </c>
      <c r="J52" s="265">
        <f t="shared" si="0"/>
        <v>0</v>
      </c>
      <c r="K52" s="269"/>
      <c r="L52" s="138"/>
    </row>
  </sheetData>
  <mergeCells count="9">
    <mergeCell ref="B5:B6"/>
    <mergeCell ref="J5:J6"/>
    <mergeCell ref="K5:K6"/>
    <mergeCell ref="L5:L6"/>
    <mergeCell ref="A1:G3"/>
    <mergeCell ref="H1:J1"/>
    <mergeCell ref="K1:L3"/>
    <mergeCell ref="H2:J2"/>
    <mergeCell ref="H3:J3"/>
  </mergeCells>
  <conditionalFormatting sqref="B13">
    <cfRule type="duplicateValues" dxfId="116" priority="13"/>
  </conditionalFormatting>
  <conditionalFormatting sqref="B13">
    <cfRule type="duplicateValues" dxfId="115" priority="14"/>
  </conditionalFormatting>
  <conditionalFormatting sqref="B10:B11">
    <cfRule type="duplicateValues" dxfId="114" priority="12"/>
  </conditionalFormatting>
  <conditionalFormatting sqref="B16:B22">
    <cfRule type="duplicateValues" dxfId="113" priority="11"/>
  </conditionalFormatting>
  <conditionalFormatting sqref="B8:B9">
    <cfRule type="duplicateValues" dxfId="112" priority="9"/>
  </conditionalFormatting>
  <conditionalFormatting sqref="B8:B9">
    <cfRule type="duplicateValues" dxfId="111" priority="10"/>
  </conditionalFormatting>
  <conditionalFormatting sqref="B23">
    <cfRule type="duplicateValues" dxfId="110" priority="7"/>
  </conditionalFormatting>
  <conditionalFormatting sqref="B23">
    <cfRule type="duplicateValues" dxfId="109" priority="8"/>
  </conditionalFormatting>
  <conditionalFormatting sqref="B24:B50">
    <cfRule type="duplicateValues" dxfId="108" priority="5"/>
  </conditionalFormatting>
  <conditionalFormatting sqref="B24:B50">
    <cfRule type="duplicateValues" dxfId="107" priority="6"/>
  </conditionalFormatting>
  <conditionalFormatting sqref="B51">
    <cfRule type="duplicateValues" dxfId="106" priority="3"/>
  </conditionalFormatting>
  <conditionalFormatting sqref="B51">
    <cfRule type="duplicateValues" dxfId="105" priority="4"/>
  </conditionalFormatting>
  <conditionalFormatting sqref="B14">
    <cfRule type="duplicateValues" dxfId="104" priority="15"/>
  </conditionalFormatting>
  <conditionalFormatting sqref="B12">
    <cfRule type="duplicateValues" dxfId="103" priority="1"/>
  </conditionalFormatting>
  <conditionalFormatting sqref="B12">
    <cfRule type="duplicateValues" dxfId="102" priority="2"/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B1" workbookViewId="0">
      <selection activeCell="N6" sqref="N6"/>
    </sheetView>
  </sheetViews>
  <sheetFormatPr baseColWidth="10" defaultRowHeight="15" x14ac:dyDescent="0.25"/>
  <cols>
    <col min="3" max="3" width="31.28515625" customWidth="1"/>
    <col min="13" max="13" width="31.28515625" customWidth="1"/>
  </cols>
  <sheetData>
    <row r="1" spans="1:13" x14ac:dyDescent="0.25">
      <c r="C1" t="s">
        <v>1681</v>
      </c>
      <c r="M1" t="s">
        <v>1681</v>
      </c>
    </row>
    <row r="3" spans="1:13" x14ac:dyDescent="0.25">
      <c r="A3" s="281" t="s">
        <v>1682</v>
      </c>
      <c r="B3" s="281" t="s">
        <v>1683</v>
      </c>
      <c r="C3" s="281" t="s">
        <v>1684</v>
      </c>
      <c r="K3" s="281" t="s">
        <v>1682</v>
      </c>
      <c r="L3" s="281" t="s">
        <v>1683</v>
      </c>
      <c r="M3" s="281" t="s">
        <v>1684</v>
      </c>
    </row>
    <row r="4" spans="1:13" x14ac:dyDescent="0.25">
      <c r="A4" s="254">
        <v>241301</v>
      </c>
      <c r="B4">
        <v>211101</v>
      </c>
      <c r="C4" t="s">
        <v>701</v>
      </c>
      <c r="K4" s="254">
        <v>241301</v>
      </c>
      <c r="L4">
        <v>211101</v>
      </c>
      <c r="M4" t="s">
        <v>701</v>
      </c>
    </row>
    <row r="5" spans="1:13" x14ac:dyDescent="0.25">
      <c r="A5" s="254">
        <v>241301</v>
      </c>
      <c r="B5">
        <v>211102</v>
      </c>
      <c r="C5" t="s">
        <v>704</v>
      </c>
      <c r="K5" s="254">
        <v>241301</v>
      </c>
      <c r="L5">
        <v>211102</v>
      </c>
      <c r="M5" t="s">
        <v>704</v>
      </c>
    </row>
    <row r="6" spans="1:13" x14ac:dyDescent="0.25">
      <c r="A6" s="254">
        <v>241301</v>
      </c>
      <c r="B6">
        <v>212207</v>
      </c>
      <c r="C6" t="s">
        <v>1670</v>
      </c>
      <c r="K6" s="254">
        <v>241301</v>
      </c>
      <c r="L6">
        <v>212207</v>
      </c>
      <c r="M6" t="s">
        <v>1670</v>
      </c>
    </row>
    <row r="7" spans="1:13" x14ac:dyDescent="0.25">
      <c r="A7" s="254">
        <v>241301</v>
      </c>
      <c r="B7">
        <v>212208</v>
      </c>
      <c r="C7" t="s">
        <v>1673</v>
      </c>
      <c r="K7" s="254">
        <v>241301</v>
      </c>
      <c r="L7">
        <v>212208</v>
      </c>
      <c r="M7" t="s">
        <v>1673</v>
      </c>
    </row>
    <row r="8" spans="1:13" x14ac:dyDescent="0.25">
      <c r="A8" s="254">
        <v>241301</v>
      </c>
      <c r="B8">
        <v>211111</v>
      </c>
      <c r="C8" t="s">
        <v>1672</v>
      </c>
      <c r="K8" s="254">
        <v>241301</v>
      </c>
      <c r="L8">
        <v>211111</v>
      </c>
      <c r="M8" t="s">
        <v>1672</v>
      </c>
    </row>
    <row r="9" spans="1:13" x14ac:dyDescent="0.25">
      <c r="A9" s="278">
        <v>241302</v>
      </c>
      <c r="B9" s="277">
        <v>211102</v>
      </c>
      <c r="C9" s="277" t="s">
        <v>704</v>
      </c>
      <c r="K9" s="278">
        <v>241302</v>
      </c>
      <c r="L9" s="277">
        <v>211102</v>
      </c>
      <c r="M9" s="277" t="s">
        <v>704</v>
      </c>
    </row>
    <row r="10" spans="1:13" x14ac:dyDescent="0.25">
      <c r="A10" s="278">
        <v>241302</v>
      </c>
      <c r="B10" s="277">
        <v>211103</v>
      </c>
      <c r="C10" s="277" t="s">
        <v>705</v>
      </c>
      <c r="K10" s="278">
        <v>241302</v>
      </c>
      <c r="L10" s="277">
        <v>211103</v>
      </c>
      <c r="M10" s="277" t="s">
        <v>705</v>
      </c>
    </row>
    <row r="11" spans="1:13" x14ac:dyDescent="0.25">
      <c r="A11" s="278">
        <v>241302</v>
      </c>
      <c r="B11" s="277">
        <v>212207</v>
      </c>
      <c r="C11" s="277" t="s">
        <v>1670</v>
      </c>
      <c r="K11" s="278">
        <v>241302</v>
      </c>
      <c r="L11" s="277">
        <v>212207</v>
      </c>
      <c r="M11" s="277" t="s">
        <v>1670</v>
      </c>
    </row>
    <row r="12" spans="1:13" x14ac:dyDescent="0.25">
      <c r="A12" s="278">
        <v>241302</v>
      </c>
      <c r="B12" s="277">
        <v>211113</v>
      </c>
      <c r="C12" s="277" t="s">
        <v>1671</v>
      </c>
      <c r="K12" s="278">
        <v>241302</v>
      </c>
      <c r="L12" s="277">
        <v>211113</v>
      </c>
      <c r="M12" s="277" t="s">
        <v>1671</v>
      </c>
    </row>
    <row r="13" spans="1:13" x14ac:dyDescent="0.25">
      <c r="A13" s="278">
        <v>241302</v>
      </c>
      <c r="B13" s="277">
        <v>211111</v>
      </c>
      <c r="C13" s="277" t="s">
        <v>1672</v>
      </c>
      <c r="K13" s="278">
        <v>241302</v>
      </c>
      <c r="L13" s="277">
        <v>211111</v>
      </c>
      <c r="M13" s="277" t="s">
        <v>1672</v>
      </c>
    </row>
    <row r="14" spans="1:13" x14ac:dyDescent="0.25">
      <c r="A14" s="256">
        <v>241303</v>
      </c>
      <c r="B14">
        <v>211102</v>
      </c>
      <c r="C14" t="s">
        <v>704</v>
      </c>
      <c r="K14" s="256">
        <v>241303</v>
      </c>
      <c r="L14">
        <v>211102</v>
      </c>
      <c r="M14" t="s">
        <v>704</v>
      </c>
    </row>
    <row r="15" spans="1:13" x14ac:dyDescent="0.25">
      <c r="A15" s="256">
        <v>241303</v>
      </c>
      <c r="B15">
        <v>211103</v>
      </c>
      <c r="C15" t="s">
        <v>705</v>
      </c>
      <c r="K15" s="256">
        <v>241303</v>
      </c>
      <c r="L15">
        <v>211103</v>
      </c>
      <c r="M15" t="s">
        <v>705</v>
      </c>
    </row>
    <row r="16" spans="1:13" x14ac:dyDescent="0.25">
      <c r="A16" s="256">
        <v>241303</v>
      </c>
      <c r="B16">
        <v>212118</v>
      </c>
      <c r="C16" t="s">
        <v>1674</v>
      </c>
      <c r="K16" s="256">
        <v>241303</v>
      </c>
      <c r="L16">
        <v>212118</v>
      </c>
      <c r="M16" t="s">
        <v>1674</v>
      </c>
    </row>
    <row r="17" spans="1:13" x14ac:dyDescent="0.25">
      <c r="A17" s="256">
        <v>241303</v>
      </c>
      <c r="B17">
        <v>212119</v>
      </c>
      <c r="C17" t="s">
        <v>1675</v>
      </c>
      <c r="K17" s="256">
        <v>241303</v>
      </c>
      <c r="L17">
        <v>212119</v>
      </c>
      <c r="M17" t="s">
        <v>1675</v>
      </c>
    </row>
    <row r="18" spans="1:13" x14ac:dyDescent="0.25">
      <c r="A18" s="256">
        <v>241303</v>
      </c>
      <c r="B18">
        <v>211106</v>
      </c>
      <c r="C18" t="s">
        <v>1676</v>
      </c>
      <c r="K18" s="256">
        <v>241303</v>
      </c>
      <c r="L18">
        <v>211106</v>
      </c>
      <c r="M18" t="s">
        <v>1676</v>
      </c>
    </row>
    <row r="19" spans="1:13" x14ac:dyDescent="0.25">
      <c r="A19" s="256">
        <v>241303</v>
      </c>
      <c r="B19">
        <v>212102</v>
      </c>
      <c r="C19" t="s">
        <v>1677</v>
      </c>
      <c r="K19" s="256">
        <v>241303</v>
      </c>
      <c r="L19">
        <v>212102</v>
      </c>
      <c r="M19" t="s">
        <v>1677</v>
      </c>
    </row>
    <row r="20" spans="1:13" x14ac:dyDescent="0.25">
      <c r="A20" s="256">
        <v>241303</v>
      </c>
      <c r="B20">
        <v>212108</v>
      </c>
      <c r="C20" t="s">
        <v>1678</v>
      </c>
      <c r="K20" s="256">
        <v>241303</v>
      </c>
      <c r="L20">
        <v>212108</v>
      </c>
      <c r="M20" t="s">
        <v>1678</v>
      </c>
    </row>
    <row r="21" spans="1:13" x14ac:dyDescent="0.25">
      <c r="A21" s="278">
        <v>241304</v>
      </c>
      <c r="B21" s="277">
        <v>211103</v>
      </c>
      <c r="C21" s="277" t="s">
        <v>705</v>
      </c>
      <c r="K21" s="278">
        <v>241304</v>
      </c>
      <c r="L21" s="277">
        <v>211103</v>
      </c>
      <c r="M21" s="277" t="s">
        <v>705</v>
      </c>
    </row>
    <row r="22" spans="1:13" x14ac:dyDescent="0.25">
      <c r="A22" s="278">
        <v>241304</v>
      </c>
      <c r="B22" s="277">
        <v>211104</v>
      </c>
      <c r="C22" s="277" t="s">
        <v>1679</v>
      </c>
      <c r="K22" s="278">
        <v>241304</v>
      </c>
      <c r="L22" s="277">
        <v>211104</v>
      </c>
      <c r="M22" s="277" t="s">
        <v>1679</v>
      </c>
    </row>
    <row r="23" spans="1:13" x14ac:dyDescent="0.25">
      <c r="A23" s="278">
        <v>241304</v>
      </c>
      <c r="B23" s="277">
        <v>212306</v>
      </c>
      <c r="C23" s="277" t="s">
        <v>1680</v>
      </c>
      <c r="K23" s="278">
        <v>241304</v>
      </c>
      <c r="L23" s="277">
        <v>212306</v>
      </c>
      <c r="M23" s="277" t="s">
        <v>1680</v>
      </c>
    </row>
    <row r="24" spans="1:13" x14ac:dyDescent="0.25">
      <c r="A24" s="275">
        <v>241305</v>
      </c>
      <c r="B24" s="137">
        <v>211103</v>
      </c>
      <c r="C24" s="137" t="s">
        <v>705</v>
      </c>
      <c r="K24" s="275">
        <v>241305</v>
      </c>
      <c r="L24" s="137">
        <v>211103</v>
      </c>
      <c r="M24" s="137" t="s">
        <v>705</v>
      </c>
    </row>
    <row r="25" spans="1:13" x14ac:dyDescent="0.25">
      <c r="A25" s="275">
        <v>241305</v>
      </c>
      <c r="B25" s="137">
        <v>212118</v>
      </c>
      <c r="C25" s="137" t="s">
        <v>1674</v>
      </c>
      <c r="K25" s="275">
        <v>241305</v>
      </c>
      <c r="L25" s="137">
        <v>212118</v>
      </c>
      <c r="M25" s="137" t="s">
        <v>1674</v>
      </c>
    </row>
    <row r="26" spans="1:13" x14ac:dyDescent="0.25">
      <c r="A26" s="275">
        <v>241305</v>
      </c>
      <c r="B26" s="137">
        <v>212119</v>
      </c>
      <c r="C26" s="137" t="s">
        <v>1675</v>
      </c>
      <c r="K26" s="275">
        <v>241305</v>
      </c>
      <c r="L26" s="137">
        <v>212119</v>
      </c>
      <c r="M26" s="137" t="s">
        <v>1675</v>
      </c>
    </row>
    <row r="27" spans="1:13" x14ac:dyDescent="0.25">
      <c r="A27" s="277">
        <v>242302</v>
      </c>
      <c r="B27" s="277">
        <v>211102</v>
      </c>
      <c r="C27" s="277" t="s">
        <v>704</v>
      </c>
      <c r="K27" s="277">
        <v>242302</v>
      </c>
      <c r="L27" s="277">
        <v>211102</v>
      </c>
      <c r="M27" s="277" t="s">
        <v>704</v>
      </c>
    </row>
    <row r="28" spans="1:13" x14ac:dyDescent="0.25">
      <c r="A28" s="277">
        <v>242302</v>
      </c>
      <c r="B28" s="277">
        <v>211103</v>
      </c>
      <c r="C28" s="277" t="s">
        <v>705</v>
      </c>
      <c r="K28" s="277">
        <v>242302</v>
      </c>
      <c r="L28" s="277">
        <v>211103</v>
      </c>
      <c r="M28" s="277" t="s">
        <v>705</v>
      </c>
    </row>
    <row r="29" spans="1:13" x14ac:dyDescent="0.25">
      <c r="A29" s="277">
        <v>242302</v>
      </c>
      <c r="B29" s="277">
        <v>211106</v>
      </c>
      <c r="C29" s="277" t="s">
        <v>1676</v>
      </c>
      <c r="K29" s="277">
        <v>242302</v>
      </c>
      <c r="L29" s="277">
        <v>211106</v>
      </c>
      <c r="M29" s="277" t="s">
        <v>1676</v>
      </c>
    </row>
    <row r="30" spans="1:13" x14ac:dyDescent="0.25">
      <c r="A30" s="277">
        <v>242302</v>
      </c>
      <c r="B30" s="277">
        <v>211107</v>
      </c>
      <c r="C30" s="277" t="s">
        <v>1686</v>
      </c>
      <c r="K30" s="277">
        <v>242302</v>
      </c>
      <c r="L30" s="277">
        <v>211107</v>
      </c>
      <c r="M30" s="277" t="s">
        <v>1686</v>
      </c>
    </row>
    <row r="31" spans="1:13" x14ac:dyDescent="0.25">
      <c r="A31" s="277">
        <v>242302</v>
      </c>
      <c r="B31" s="277">
        <v>212102</v>
      </c>
      <c r="C31" s="277" t="s">
        <v>1677</v>
      </c>
      <c r="K31" s="277">
        <v>242302</v>
      </c>
      <c r="L31" s="277">
        <v>212102</v>
      </c>
      <c r="M31" s="277" t="s">
        <v>1677</v>
      </c>
    </row>
    <row r="32" spans="1:13" x14ac:dyDescent="0.25">
      <c r="A32" s="277">
        <v>242302</v>
      </c>
      <c r="B32" s="277">
        <v>212120</v>
      </c>
      <c r="C32" s="277" t="s">
        <v>1687</v>
      </c>
      <c r="K32" s="277">
        <v>242302</v>
      </c>
      <c r="L32" s="277">
        <v>212120</v>
      </c>
      <c r="M32" s="277" t="s">
        <v>1687</v>
      </c>
    </row>
    <row r="33" spans="1:13" x14ac:dyDescent="0.25">
      <c r="A33" s="275">
        <v>242303</v>
      </c>
      <c r="B33" s="137">
        <v>211103</v>
      </c>
      <c r="C33" s="137" t="s">
        <v>705</v>
      </c>
      <c r="K33" s="275">
        <v>242303</v>
      </c>
      <c r="L33" s="137">
        <v>211103</v>
      </c>
      <c r="M33" s="137" t="s">
        <v>705</v>
      </c>
    </row>
    <row r="34" spans="1:13" x14ac:dyDescent="0.25">
      <c r="A34" s="275">
        <v>242303</v>
      </c>
      <c r="B34" s="137">
        <v>211104</v>
      </c>
      <c r="C34" s="137" t="s">
        <v>1679</v>
      </c>
      <c r="K34" s="275">
        <v>242303</v>
      </c>
      <c r="L34" s="137">
        <v>211104</v>
      </c>
      <c r="M34" s="137" t="s">
        <v>1679</v>
      </c>
    </row>
    <row r="35" spans="1:13" x14ac:dyDescent="0.25">
      <c r="A35" s="275">
        <v>242303</v>
      </c>
      <c r="B35" s="137">
        <v>212118</v>
      </c>
      <c r="C35" s="137" t="s">
        <v>1674</v>
      </c>
      <c r="K35" s="275">
        <v>242303</v>
      </c>
      <c r="L35" s="137">
        <v>212118</v>
      </c>
      <c r="M35" s="137" t="s">
        <v>1674</v>
      </c>
    </row>
    <row r="36" spans="1:13" x14ac:dyDescent="0.25">
      <c r="A36" s="275">
        <v>242303</v>
      </c>
      <c r="B36" s="137">
        <v>212119</v>
      </c>
      <c r="C36" s="137" t="s">
        <v>1675</v>
      </c>
      <c r="K36" s="275">
        <v>242303</v>
      </c>
      <c r="L36" s="137">
        <v>212119</v>
      </c>
      <c r="M36" s="137" t="s">
        <v>1675</v>
      </c>
    </row>
    <row r="37" spans="1:13" x14ac:dyDescent="0.25">
      <c r="A37" s="275">
        <v>242303</v>
      </c>
      <c r="B37" s="137">
        <v>211106</v>
      </c>
      <c r="C37" s="137" t="s">
        <v>1676</v>
      </c>
      <c r="K37" s="275">
        <v>242303</v>
      </c>
      <c r="L37" s="137">
        <v>211106</v>
      </c>
      <c r="M37" s="137" t="s">
        <v>1676</v>
      </c>
    </row>
    <row r="38" spans="1:13" x14ac:dyDescent="0.25">
      <c r="A38" s="275">
        <v>242303</v>
      </c>
      <c r="B38" s="137">
        <v>212106</v>
      </c>
      <c r="C38" s="137" t="s">
        <v>1688</v>
      </c>
      <c r="K38" s="275">
        <v>242303</v>
      </c>
      <c r="L38" s="137">
        <v>212106</v>
      </c>
      <c r="M38" s="137" t="s">
        <v>1688</v>
      </c>
    </row>
    <row r="39" spans="1:13" x14ac:dyDescent="0.25">
      <c r="A39" s="275">
        <v>242303</v>
      </c>
      <c r="B39" s="137">
        <v>212102</v>
      </c>
      <c r="C39" s="137" t="s">
        <v>1677</v>
      </c>
      <c r="K39" s="275">
        <v>242303</v>
      </c>
      <c r="L39" s="137">
        <v>212102</v>
      </c>
      <c r="M39" s="137" t="s">
        <v>1677</v>
      </c>
    </row>
    <row r="40" spans="1:13" x14ac:dyDescent="0.25">
      <c r="A40" s="275">
        <v>242303</v>
      </c>
      <c r="B40" s="137">
        <v>211108</v>
      </c>
      <c r="C40" s="137" t="s">
        <v>1689</v>
      </c>
      <c r="K40" s="275">
        <v>242303</v>
      </c>
      <c r="L40" s="137">
        <v>211108</v>
      </c>
      <c r="M40" s="137" t="s">
        <v>1689</v>
      </c>
    </row>
    <row r="41" spans="1:13" x14ac:dyDescent="0.25">
      <c r="A41" s="292">
        <v>242304</v>
      </c>
      <c r="B41" s="277">
        <v>211103</v>
      </c>
      <c r="C41" s="277" t="s">
        <v>705</v>
      </c>
      <c r="K41" s="292">
        <v>242304</v>
      </c>
      <c r="L41" s="277">
        <v>211103</v>
      </c>
      <c r="M41" s="277" t="s">
        <v>705</v>
      </c>
    </row>
    <row r="42" spans="1:13" x14ac:dyDescent="0.25">
      <c r="A42" s="292">
        <v>242304</v>
      </c>
      <c r="B42" s="277">
        <v>212123</v>
      </c>
      <c r="C42" s="277" t="s">
        <v>1690</v>
      </c>
      <c r="K42" s="292">
        <v>242304</v>
      </c>
      <c r="L42" s="277">
        <v>212123</v>
      </c>
      <c r="M42" s="277" t="s">
        <v>1690</v>
      </c>
    </row>
    <row r="43" spans="1:13" x14ac:dyDescent="0.25">
      <c r="A43" s="287">
        <v>242305</v>
      </c>
      <c r="B43">
        <v>211103</v>
      </c>
      <c r="C43" t="s">
        <v>705</v>
      </c>
      <c r="K43" s="287">
        <v>242305</v>
      </c>
      <c r="L43">
        <v>211103</v>
      </c>
      <c r="M43" t="s">
        <v>705</v>
      </c>
    </row>
    <row r="44" spans="1:13" x14ac:dyDescent="0.25">
      <c r="A44" s="287">
        <v>242305</v>
      </c>
      <c r="B44">
        <v>211104</v>
      </c>
      <c r="C44" t="s">
        <v>1679</v>
      </c>
      <c r="K44" s="287">
        <v>242305</v>
      </c>
      <c r="L44">
        <v>211104</v>
      </c>
      <c r="M44" t="s">
        <v>1679</v>
      </c>
    </row>
    <row r="45" spans="1:13" x14ac:dyDescent="0.25">
      <c r="A45" s="287">
        <v>242305</v>
      </c>
      <c r="B45">
        <v>212123</v>
      </c>
      <c r="C45" t="s">
        <v>1690</v>
      </c>
      <c r="K45" s="287">
        <v>242305</v>
      </c>
      <c r="L45">
        <v>212123</v>
      </c>
      <c r="M45" t="s">
        <v>1690</v>
      </c>
    </row>
    <row r="46" spans="1:13" x14ac:dyDescent="0.25">
      <c r="A46" s="278">
        <v>242306</v>
      </c>
      <c r="B46" s="277">
        <v>211102</v>
      </c>
      <c r="C46" s="277" t="s">
        <v>704</v>
      </c>
      <c r="K46" s="278">
        <v>242306</v>
      </c>
      <c r="L46" s="277">
        <v>211102</v>
      </c>
      <c r="M46" s="277" t="s">
        <v>704</v>
      </c>
    </row>
    <row r="47" spans="1:13" x14ac:dyDescent="0.25">
      <c r="A47" s="278">
        <v>242306</v>
      </c>
      <c r="B47" s="277">
        <v>212314</v>
      </c>
      <c r="C47" s="277" t="s">
        <v>1691</v>
      </c>
      <c r="K47" s="278">
        <v>242306</v>
      </c>
      <c r="L47" s="277">
        <v>212314</v>
      </c>
      <c r="M47" s="277" t="s">
        <v>1691</v>
      </c>
    </row>
    <row r="48" spans="1:13" x14ac:dyDescent="0.25">
      <c r="A48" s="278">
        <v>242306</v>
      </c>
      <c r="B48" s="277">
        <v>212315</v>
      </c>
      <c r="C48" s="277" t="s">
        <v>1692</v>
      </c>
      <c r="K48" s="278">
        <v>242306</v>
      </c>
      <c r="L48" s="277">
        <v>212315</v>
      </c>
      <c r="M48" s="277" t="s">
        <v>1692</v>
      </c>
    </row>
    <row r="49" spans="1:13" x14ac:dyDescent="0.25">
      <c r="A49" s="297">
        <v>243501</v>
      </c>
      <c r="B49" s="88">
        <v>211101</v>
      </c>
      <c r="C49" s="88" t="s">
        <v>701</v>
      </c>
      <c r="K49" s="297">
        <v>243501</v>
      </c>
      <c r="L49" s="88">
        <v>211101</v>
      </c>
      <c r="M49" s="88" t="s">
        <v>701</v>
      </c>
    </row>
    <row r="50" spans="1:13" x14ac:dyDescent="0.25">
      <c r="A50" s="297">
        <v>243501</v>
      </c>
      <c r="B50" s="88">
        <v>211102</v>
      </c>
      <c r="C50" s="88" t="s">
        <v>704</v>
      </c>
      <c r="K50" s="297">
        <v>243501</v>
      </c>
      <c r="L50" s="88">
        <v>211102</v>
      </c>
      <c r="M50" s="88" t="s">
        <v>704</v>
      </c>
    </row>
    <row r="51" spans="1:13" x14ac:dyDescent="0.25">
      <c r="A51" s="297">
        <v>243501</v>
      </c>
      <c r="B51" s="88">
        <v>212118</v>
      </c>
      <c r="C51" s="88" t="s">
        <v>1674</v>
      </c>
      <c r="K51" s="297">
        <v>243501</v>
      </c>
      <c r="L51" s="88">
        <v>212118</v>
      </c>
      <c r="M51" s="88" t="s">
        <v>1674</v>
      </c>
    </row>
    <row r="52" spans="1:13" x14ac:dyDescent="0.25">
      <c r="A52" s="297">
        <v>243501</v>
      </c>
      <c r="B52" s="88">
        <v>212119</v>
      </c>
      <c r="C52" s="88" t="s">
        <v>1675</v>
      </c>
      <c r="K52" s="297">
        <v>243501</v>
      </c>
      <c r="L52" s="88">
        <v>212119</v>
      </c>
      <c r="M52" s="88" t="s">
        <v>1675</v>
      </c>
    </row>
    <row r="53" spans="1:13" x14ac:dyDescent="0.25">
      <c r="A53" s="297">
        <v>243501</v>
      </c>
      <c r="B53" s="88">
        <v>211106</v>
      </c>
      <c r="C53" s="88" t="s">
        <v>1676</v>
      </c>
      <c r="K53" s="297">
        <v>243501</v>
      </c>
      <c r="L53" s="88">
        <v>211106</v>
      </c>
      <c r="M53" s="88" t="s">
        <v>1676</v>
      </c>
    </row>
    <row r="54" spans="1:13" x14ac:dyDescent="0.25">
      <c r="A54" s="297">
        <v>243501</v>
      </c>
      <c r="B54" s="88">
        <v>212102</v>
      </c>
      <c r="C54" s="88" t="s">
        <v>1677</v>
      </c>
      <c r="K54" s="297">
        <v>243501</v>
      </c>
      <c r="L54" s="88">
        <v>212102</v>
      </c>
      <c r="M54" s="88" t="s">
        <v>1677</v>
      </c>
    </row>
    <row r="55" spans="1:13" x14ac:dyDescent="0.25">
      <c r="A55" s="278">
        <v>243502</v>
      </c>
      <c r="B55" s="277">
        <v>211102</v>
      </c>
      <c r="C55" s="277" t="s">
        <v>704</v>
      </c>
      <c r="K55" s="278">
        <v>243502</v>
      </c>
      <c r="L55" s="277">
        <v>211102</v>
      </c>
      <c r="M55" s="277" t="s">
        <v>704</v>
      </c>
    </row>
    <row r="56" spans="1:13" x14ac:dyDescent="0.25">
      <c r="A56" s="278">
        <v>243502</v>
      </c>
      <c r="B56" s="277">
        <v>211103</v>
      </c>
      <c r="C56" s="277" t="s">
        <v>705</v>
      </c>
      <c r="K56" s="278">
        <v>243502</v>
      </c>
      <c r="L56" s="277">
        <v>211103</v>
      </c>
      <c r="M56" s="277" t="s">
        <v>705</v>
      </c>
    </row>
    <row r="57" spans="1:13" x14ac:dyDescent="0.25">
      <c r="A57" s="278">
        <v>243502</v>
      </c>
      <c r="B57" s="277">
        <v>212118</v>
      </c>
      <c r="C57" s="277" t="s">
        <v>1674</v>
      </c>
      <c r="K57" s="278">
        <v>243502</v>
      </c>
      <c r="L57" s="277">
        <v>212118</v>
      </c>
      <c r="M57" s="277" t="s">
        <v>1674</v>
      </c>
    </row>
    <row r="58" spans="1:13" x14ac:dyDescent="0.25">
      <c r="A58" s="278">
        <v>243502</v>
      </c>
      <c r="B58" s="277">
        <v>212119</v>
      </c>
      <c r="C58" s="277" t="s">
        <v>1675</v>
      </c>
      <c r="K58" s="278">
        <v>243502</v>
      </c>
      <c r="L58" s="277">
        <v>212119</v>
      </c>
      <c r="M58" s="277" t="s">
        <v>1675</v>
      </c>
    </row>
    <row r="59" spans="1:13" x14ac:dyDescent="0.25">
      <c r="A59" s="278">
        <v>243502</v>
      </c>
      <c r="B59" s="277">
        <v>211106</v>
      </c>
      <c r="C59" s="277" t="s">
        <v>1676</v>
      </c>
      <c r="K59" s="278">
        <v>243502</v>
      </c>
      <c r="L59" s="277">
        <v>211106</v>
      </c>
      <c r="M59" s="277" t="s">
        <v>1676</v>
      </c>
    </row>
    <row r="60" spans="1:13" x14ac:dyDescent="0.25">
      <c r="A60" s="278">
        <v>243502</v>
      </c>
      <c r="B60" s="277">
        <v>212102</v>
      </c>
      <c r="C60" s="277" t="s">
        <v>1677</v>
      </c>
      <c r="K60" s="278">
        <v>243502</v>
      </c>
      <c r="L60" s="277">
        <v>212102</v>
      </c>
      <c r="M60" s="277" t="s">
        <v>1677</v>
      </c>
    </row>
    <row r="61" spans="1:13" x14ac:dyDescent="0.25">
      <c r="A61" s="256">
        <v>243601</v>
      </c>
      <c r="B61">
        <v>211103</v>
      </c>
      <c r="C61" t="s">
        <v>705</v>
      </c>
      <c r="K61" s="256">
        <v>243601</v>
      </c>
      <c r="L61">
        <v>211103</v>
      </c>
      <c r="M61" t="s">
        <v>705</v>
      </c>
    </row>
    <row r="62" spans="1:13" x14ac:dyDescent="0.25">
      <c r="A62" s="256">
        <v>243601</v>
      </c>
      <c r="B62">
        <v>211104</v>
      </c>
      <c r="C62" t="s">
        <v>1679</v>
      </c>
      <c r="K62" s="256">
        <v>243601</v>
      </c>
      <c r="L62">
        <v>211104</v>
      </c>
      <c r="M62" t="s">
        <v>1679</v>
      </c>
    </row>
    <row r="63" spans="1:13" x14ac:dyDescent="0.25">
      <c r="A63" s="256">
        <v>243601</v>
      </c>
      <c r="B63">
        <v>211105</v>
      </c>
      <c r="C63" t="s">
        <v>1693</v>
      </c>
      <c r="K63" s="256">
        <v>243601</v>
      </c>
      <c r="L63">
        <v>211105</v>
      </c>
      <c r="M63" t="s">
        <v>1693</v>
      </c>
    </row>
    <row r="64" spans="1:13" x14ac:dyDescent="0.25">
      <c r="A64" s="256">
        <v>243601</v>
      </c>
      <c r="B64">
        <v>212307</v>
      </c>
      <c r="C64" t="s">
        <v>1694</v>
      </c>
      <c r="K64" s="256">
        <v>243601</v>
      </c>
      <c r="L64">
        <v>212307</v>
      </c>
      <c r="M64" t="s">
        <v>1694</v>
      </c>
    </row>
    <row r="65" spans="1:13" x14ac:dyDescent="0.25">
      <c r="A65" s="256">
        <v>243601</v>
      </c>
      <c r="B65">
        <v>211107</v>
      </c>
      <c r="C65" t="s">
        <v>1686</v>
      </c>
      <c r="K65" s="256">
        <v>243601</v>
      </c>
      <c r="L65">
        <v>211107</v>
      </c>
      <c r="M65" t="s">
        <v>1686</v>
      </c>
    </row>
    <row r="66" spans="1:13" x14ac:dyDescent="0.25">
      <c r="A66" s="278">
        <v>243602</v>
      </c>
      <c r="B66" s="277">
        <v>211101</v>
      </c>
      <c r="C66" s="277" t="s">
        <v>701</v>
      </c>
      <c r="K66" s="278">
        <v>243602</v>
      </c>
      <c r="L66" s="277">
        <v>211101</v>
      </c>
      <c r="M66" s="277" t="s">
        <v>701</v>
      </c>
    </row>
    <row r="67" spans="1:13" x14ac:dyDescent="0.25">
      <c r="A67" s="278">
        <v>243602</v>
      </c>
      <c r="B67" s="277">
        <v>211103</v>
      </c>
      <c r="C67" s="277" t="s">
        <v>705</v>
      </c>
      <c r="K67" s="278">
        <v>243602</v>
      </c>
      <c r="L67" s="277">
        <v>211103</v>
      </c>
      <c r="M67" s="277" t="s">
        <v>705</v>
      </c>
    </row>
    <row r="68" spans="1:13" x14ac:dyDescent="0.25">
      <c r="A68" s="278">
        <v>243602</v>
      </c>
      <c r="B68" s="277">
        <v>211105</v>
      </c>
      <c r="C68" s="277" t="s">
        <v>1693</v>
      </c>
      <c r="K68" s="278">
        <v>243602</v>
      </c>
      <c r="L68" s="277">
        <v>211105</v>
      </c>
      <c r="M68" s="277" t="s">
        <v>1693</v>
      </c>
    </row>
    <row r="69" spans="1:13" x14ac:dyDescent="0.25">
      <c r="A69" s="278">
        <v>243602</v>
      </c>
      <c r="B69" s="277">
        <v>212307</v>
      </c>
      <c r="C69" s="277" t="s">
        <v>1694</v>
      </c>
      <c r="K69" s="278">
        <v>243602</v>
      </c>
      <c r="L69" s="277">
        <v>212307</v>
      </c>
      <c r="M69" s="277" t="s">
        <v>1694</v>
      </c>
    </row>
    <row r="70" spans="1:13" x14ac:dyDescent="0.25">
      <c r="A70" s="278">
        <v>243602</v>
      </c>
      <c r="B70" s="277">
        <v>212308</v>
      </c>
      <c r="C70" s="277" t="s">
        <v>1695</v>
      </c>
      <c r="K70" s="278">
        <v>243602</v>
      </c>
      <c r="L70" s="277">
        <v>212308</v>
      </c>
      <c r="M70" s="277" t="s">
        <v>1695</v>
      </c>
    </row>
    <row r="71" spans="1:13" x14ac:dyDescent="0.25">
      <c r="A71" s="256">
        <v>243701</v>
      </c>
      <c r="B71">
        <v>211101</v>
      </c>
      <c r="C71" t="s">
        <v>701</v>
      </c>
      <c r="K71" s="256">
        <v>243701</v>
      </c>
      <c r="L71">
        <v>211101</v>
      </c>
      <c r="M71" t="s">
        <v>701</v>
      </c>
    </row>
    <row r="72" spans="1:13" x14ac:dyDescent="0.25">
      <c r="A72" s="256">
        <v>243701</v>
      </c>
      <c r="B72">
        <v>211102</v>
      </c>
      <c r="C72" t="s">
        <v>704</v>
      </c>
      <c r="K72" s="256">
        <v>243701</v>
      </c>
      <c r="L72">
        <v>211102</v>
      </c>
      <c r="M72" t="s">
        <v>704</v>
      </c>
    </row>
    <row r="73" spans="1:13" x14ac:dyDescent="0.25">
      <c r="A73" s="256">
        <v>243701</v>
      </c>
      <c r="B73">
        <v>212107</v>
      </c>
      <c r="C73" t="s">
        <v>1696</v>
      </c>
      <c r="K73" s="256">
        <v>243701</v>
      </c>
      <c r="L73">
        <v>212107</v>
      </c>
      <c r="M73" t="s">
        <v>1696</v>
      </c>
    </row>
    <row r="74" spans="1:13" x14ac:dyDescent="0.25">
      <c r="A74" s="256">
        <v>243701</v>
      </c>
      <c r="B74">
        <v>211106</v>
      </c>
      <c r="C74" t="s">
        <v>1676</v>
      </c>
      <c r="K74" s="256">
        <v>243701</v>
      </c>
      <c r="L74">
        <v>211106</v>
      </c>
      <c r="M74" t="s">
        <v>1676</v>
      </c>
    </row>
    <row r="75" spans="1:13" x14ac:dyDescent="0.25">
      <c r="A75" s="256">
        <v>243701</v>
      </c>
      <c r="B75">
        <v>212102</v>
      </c>
      <c r="C75" t="s">
        <v>1677</v>
      </c>
      <c r="K75" s="256">
        <v>243701</v>
      </c>
      <c r="L75">
        <v>212102</v>
      </c>
      <c r="M75" t="s">
        <v>1677</v>
      </c>
    </row>
    <row r="76" spans="1:13" x14ac:dyDescent="0.25">
      <c r="A76" s="278">
        <v>243801</v>
      </c>
      <c r="B76" s="277">
        <v>211102</v>
      </c>
      <c r="C76" s="277" t="s">
        <v>704</v>
      </c>
      <c r="K76" s="278">
        <v>243801</v>
      </c>
      <c r="L76" s="277">
        <v>211102</v>
      </c>
      <c r="M76" s="277" t="s">
        <v>704</v>
      </c>
    </row>
    <row r="77" spans="1:13" x14ac:dyDescent="0.25">
      <c r="A77" s="278">
        <v>243801</v>
      </c>
      <c r="B77" s="277">
        <v>211104</v>
      </c>
      <c r="C77" s="277" t="s">
        <v>1679</v>
      </c>
      <c r="K77" s="278">
        <v>243801</v>
      </c>
      <c r="L77" s="277">
        <v>211104</v>
      </c>
      <c r="M77" s="277" t="s">
        <v>1679</v>
      </c>
    </row>
    <row r="78" spans="1:13" x14ac:dyDescent="0.25">
      <c r="A78" s="278">
        <v>243801</v>
      </c>
      <c r="B78" s="277">
        <v>211105</v>
      </c>
      <c r="C78" s="277" t="s">
        <v>1693</v>
      </c>
      <c r="K78" s="278">
        <v>243801</v>
      </c>
      <c r="L78" s="277">
        <v>211105</v>
      </c>
      <c r="M78" s="277" t="s">
        <v>1693</v>
      </c>
    </row>
    <row r="79" spans="1:13" x14ac:dyDescent="0.25">
      <c r="A79" s="278">
        <v>243801</v>
      </c>
      <c r="B79" s="277">
        <v>212201</v>
      </c>
      <c r="C79" s="277" t="s">
        <v>1697</v>
      </c>
      <c r="K79" s="278">
        <v>243801</v>
      </c>
      <c r="L79" s="277">
        <v>212201</v>
      </c>
      <c r="M79" s="277" t="s">
        <v>1697</v>
      </c>
    </row>
    <row r="80" spans="1:13" x14ac:dyDescent="0.25">
      <c r="A80" s="278">
        <v>243801</v>
      </c>
      <c r="B80" s="277">
        <v>211107</v>
      </c>
      <c r="C80" s="277" t="s">
        <v>1686</v>
      </c>
      <c r="K80" s="278">
        <v>243801</v>
      </c>
      <c r="L80" s="277">
        <v>211107</v>
      </c>
      <c r="M80" s="277" t="s">
        <v>1686</v>
      </c>
    </row>
    <row r="81" spans="1:13" x14ac:dyDescent="0.25">
      <c r="A81" s="278">
        <v>243801</v>
      </c>
      <c r="B81" s="277">
        <v>211109</v>
      </c>
      <c r="C81" s="277" t="s">
        <v>1698</v>
      </c>
      <c r="K81" s="278">
        <v>243801</v>
      </c>
      <c r="L81" s="277">
        <v>211109</v>
      </c>
      <c r="M81" s="277" t="s">
        <v>1698</v>
      </c>
    </row>
  </sheetData>
  <conditionalFormatting sqref="A26">
    <cfRule type="duplicateValues" dxfId="101" priority="55"/>
  </conditionalFormatting>
  <conditionalFormatting sqref="A5:A8">
    <cfRule type="duplicateValues" dxfId="100" priority="67"/>
  </conditionalFormatting>
  <conditionalFormatting sqref="A5:A8">
    <cfRule type="duplicateValues" dxfId="99" priority="68"/>
  </conditionalFormatting>
  <conditionalFormatting sqref="A9">
    <cfRule type="duplicateValues" dxfId="98" priority="65"/>
  </conditionalFormatting>
  <conditionalFormatting sqref="A9">
    <cfRule type="duplicateValues" dxfId="97" priority="66"/>
  </conditionalFormatting>
  <conditionalFormatting sqref="A10:A13">
    <cfRule type="duplicateValues" dxfId="96" priority="63"/>
  </conditionalFormatting>
  <conditionalFormatting sqref="A10:A13">
    <cfRule type="duplicateValues" dxfId="95" priority="64"/>
  </conditionalFormatting>
  <conditionalFormatting sqref="A14:A20">
    <cfRule type="duplicateValues" dxfId="94" priority="61"/>
  </conditionalFormatting>
  <conditionalFormatting sqref="A14:A20">
    <cfRule type="duplicateValues" dxfId="93" priority="62"/>
  </conditionalFormatting>
  <conditionalFormatting sqref="A21">
    <cfRule type="duplicateValues" dxfId="92" priority="60"/>
  </conditionalFormatting>
  <conditionalFormatting sqref="A22">
    <cfRule type="duplicateValues" dxfId="91" priority="59"/>
  </conditionalFormatting>
  <conditionalFormatting sqref="A23">
    <cfRule type="duplicateValues" dxfId="90" priority="58"/>
  </conditionalFormatting>
  <conditionalFormatting sqref="A24">
    <cfRule type="duplicateValues" dxfId="89" priority="57"/>
  </conditionalFormatting>
  <conditionalFormatting sqref="A25">
    <cfRule type="duplicateValues" dxfId="88" priority="56"/>
  </conditionalFormatting>
  <conditionalFormatting sqref="A33:A40">
    <cfRule type="duplicateValues" dxfId="87" priority="53"/>
  </conditionalFormatting>
  <conditionalFormatting sqref="A33:A40">
    <cfRule type="duplicateValues" dxfId="86" priority="54"/>
  </conditionalFormatting>
  <conditionalFormatting sqref="A41">
    <cfRule type="duplicateValues" dxfId="85" priority="51"/>
  </conditionalFormatting>
  <conditionalFormatting sqref="A41">
    <cfRule type="duplicateValues" dxfId="84" priority="52"/>
  </conditionalFormatting>
  <conditionalFormatting sqref="A42">
    <cfRule type="duplicateValues" dxfId="83" priority="49"/>
  </conditionalFormatting>
  <conditionalFormatting sqref="A42">
    <cfRule type="duplicateValues" dxfId="82" priority="50"/>
  </conditionalFormatting>
  <conditionalFormatting sqref="A46">
    <cfRule type="duplicateValues" dxfId="81" priority="48"/>
  </conditionalFormatting>
  <conditionalFormatting sqref="A47">
    <cfRule type="duplicateValues" dxfId="80" priority="47"/>
  </conditionalFormatting>
  <conditionalFormatting sqref="A48">
    <cfRule type="duplicateValues" dxfId="79" priority="46"/>
  </conditionalFormatting>
  <conditionalFormatting sqref="A49">
    <cfRule type="duplicateValues" dxfId="78" priority="45"/>
  </conditionalFormatting>
  <conditionalFormatting sqref="A50:A54">
    <cfRule type="duplicateValues" dxfId="77" priority="44"/>
  </conditionalFormatting>
  <conditionalFormatting sqref="A55:A60">
    <cfRule type="duplicateValues" dxfId="76" priority="43"/>
  </conditionalFormatting>
  <conditionalFormatting sqref="A61:A65">
    <cfRule type="duplicateValues" dxfId="75" priority="42"/>
  </conditionalFormatting>
  <conditionalFormatting sqref="A66">
    <cfRule type="duplicateValues" dxfId="74" priority="41"/>
  </conditionalFormatting>
  <conditionalFormatting sqref="A67">
    <cfRule type="duplicateValues" dxfId="73" priority="40"/>
  </conditionalFormatting>
  <conditionalFormatting sqref="A68">
    <cfRule type="duplicateValues" dxfId="72" priority="39"/>
  </conditionalFormatting>
  <conditionalFormatting sqref="A69">
    <cfRule type="duplicateValues" dxfId="71" priority="38"/>
  </conditionalFormatting>
  <conditionalFormatting sqref="A70">
    <cfRule type="duplicateValues" dxfId="70" priority="37"/>
  </conditionalFormatting>
  <conditionalFormatting sqref="A71:A75">
    <cfRule type="duplicateValues" dxfId="69" priority="36"/>
  </conditionalFormatting>
  <conditionalFormatting sqref="A76:A81">
    <cfRule type="duplicateValues" dxfId="68" priority="35"/>
  </conditionalFormatting>
  <conditionalFormatting sqref="K26">
    <cfRule type="duplicateValues" dxfId="67" priority="21"/>
  </conditionalFormatting>
  <conditionalFormatting sqref="K5:K8">
    <cfRule type="duplicateValues" dxfId="66" priority="33"/>
  </conditionalFormatting>
  <conditionalFormatting sqref="K5:K8">
    <cfRule type="duplicateValues" dxfId="65" priority="34"/>
  </conditionalFormatting>
  <conditionalFormatting sqref="K9">
    <cfRule type="duplicateValues" dxfId="64" priority="31"/>
  </conditionalFormatting>
  <conditionalFormatting sqref="K9">
    <cfRule type="duplicateValues" dxfId="63" priority="32"/>
  </conditionalFormatting>
  <conditionalFormatting sqref="K10:K13">
    <cfRule type="duplicateValues" dxfId="62" priority="29"/>
  </conditionalFormatting>
  <conditionalFormatting sqref="K10:K13">
    <cfRule type="duplicateValues" dxfId="61" priority="30"/>
  </conditionalFormatting>
  <conditionalFormatting sqref="K14:K20">
    <cfRule type="duplicateValues" dxfId="60" priority="27"/>
  </conditionalFormatting>
  <conditionalFormatting sqref="K14:K20">
    <cfRule type="duplicateValues" dxfId="59" priority="28"/>
  </conditionalFormatting>
  <conditionalFormatting sqref="K21">
    <cfRule type="duplicateValues" dxfId="58" priority="26"/>
  </conditionalFormatting>
  <conditionalFormatting sqref="K22">
    <cfRule type="duplicateValues" dxfId="57" priority="25"/>
  </conditionalFormatting>
  <conditionalFormatting sqref="K23">
    <cfRule type="duplicateValues" dxfId="56" priority="24"/>
  </conditionalFormatting>
  <conditionalFormatting sqref="K24">
    <cfRule type="duplicateValues" dxfId="55" priority="23"/>
  </conditionalFormatting>
  <conditionalFormatting sqref="K25">
    <cfRule type="duplicateValues" dxfId="54" priority="22"/>
  </conditionalFormatting>
  <conditionalFormatting sqref="K33:K40">
    <cfRule type="duplicateValues" dxfId="53" priority="19"/>
  </conditionalFormatting>
  <conditionalFormatting sqref="K33:K40">
    <cfRule type="duplicateValues" dxfId="52" priority="20"/>
  </conditionalFormatting>
  <conditionalFormatting sqref="K41">
    <cfRule type="duplicateValues" dxfId="51" priority="17"/>
  </conditionalFormatting>
  <conditionalFormatting sqref="K41">
    <cfRule type="duplicateValues" dxfId="50" priority="18"/>
  </conditionalFormatting>
  <conditionalFormatting sqref="K42">
    <cfRule type="duplicateValues" dxfId="49" priority="15"/>
  </conditionalFormatting>
  <conditionalFormatting sqref="K42">
    <cfRule type="duplicateValues" dxfId="48" priority="16"/>
  </conditionalFormatting>
  <conditionalFormatting sqref="K46">
    <cfRule type="duplicateValues" dxfId="47" priority="14"/>
  </conditionalFormatting>
  <conditionalFormatting sqref="K47">
    <cfRule type="duplicateValues" dxfId="46" priority="13"/>
  </conditionalFormatting>
  <conditionalFormatting sqref="K48">
    <cfRule type="duplicateValues" dxfId="45" priority="12"/>
  </conditionalFormatting>
  <conditionalFormatting sqref="K49">
    <cfRule type="duplicateValues" dxfId="44" priority="11"/>
  </conditionalFormatting>
  <conditionalFormatting sqref="K50:K54">
    <cfRule type="duplicateValues" dxfId="43" priority="10"/>
  </conditionalFormatting>
  <conditionalFormatting sqref="K55:K60">
    <cfRule type="duplicateValues" dxfId="42" priority="9"/>
  </conditionalFormatting>
  <conditionalFormatting sqref="K61:K65">
    <cfRule type="duplicateValues" dxfId="41" priority="8"/>
  </conditionalFormatting>
  <conditionalFormatting sqref="K66">
    <cfRule type="duplicateValues" dxfId="40" priority="7"/>
  </conditionalFormatting>
  <conditionalFormatting sqref="K67">
    <cfRule type="duplicateValues" dxfId="39" priority="6"/>
  </conditionalFormatting>
  <conditionalFormatting sqref="K68">
    <cfRule type="duplicateValues" dxfId="38" priority="5"/>
  </conditionalFormatting>
  <conditionalFormatting sqref="K69">
    <cfRule type="duplicateValues" dxfId="37" priority="4"/>
  </conditionalFormatting>
  <conditionalFormatting sqref="K70">
    <cfRule type="duplicateValues" dxfId="36" priority="3"/>
  </conditionalFormatting>
  <conditionalFormatting sqref="K71:K75">
    <cfRule type="duplicateValues" dxfId="35" priority="2"/>
  </conditionalFormatting>
  <conditionalFormatting sqref="K76:K81">
    <cfRule type="duplicateValues" dxfId="34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O81"/>
  <sheetViews>
    <sheetView topLeftCell="C1" workbookViewId="0">
      <selection activeCell="O4" sqref="O4"/>
    </sheetView>
  </sheetViews>
  <sheetFormatPr baseColWidth="10" defaultRowHeight="15" x14ac:dyDescent="0.25"/>
  <cols>
    <col min="4" max="4" width="22.5703125" bestFit="1" customWidth="1"/>
    <col min="13" max="13" width="29.42578125" bestFit="1" customWidth="1"/>
    <col min="14" max="14" width="18.7109375" bestFit="1" customWidth="1"/>
  </cols>
  <sheetData>
    <row r="3" spans="11:15" x14ac:dyDescent="0.25">
      <c r="K3" s="281" t="s">
        <v>1682</v>
      </c>
      <c r="L3" s="281" t="s">
        <v>1683</v>
      </c>
      <c r="M3" s="281" t="s">
        <v>1684</v>
      </c>
      <c r="N3" s="281" t="s">
        <v>1700</v>
      </c>
      <c r="O3" s="281" t="s">
        <v>1701</v>
      </c>
    </row>
    <row r="4" spans="11:15" x14ac:dyDescent="0.25">
      <c r="K4" s="254">
        <v>241301</v>
      </c>
      <c r="L4">
        <v>211101</v>
      </c>
      <c r="M4" t="s">
        <v>701</v>
      </c>
      <c r="N4">
        <f>+'Consumo produccion'!M4-'Consumo Faltante Produccion'!N4</f>
        <v>1373.5744</v>
      </c>
    </row>
    <row r="5" spans="11:15" x14ac:dyDescent="0.25">
      <c r="K5" s="254">
        <v>241301</v>
      </c>
      <c r="L5">
        <v>211102</v>
      </c>
      <c r="M5" t="s">
        <v>704</v>
      </c>
      <c r="N5">
        <f>+'Consumo produccion'!M5-'Consumo Faltante Produccion'!N5</f>
        <v>9541.8888000000006</v>
      </c>
    </row>
    <row r="6" spans="11:15" x14ac:dyDescent="0.25">
      <c r="K6" s="254">
        <v>241301</v>
      </c>
      <c r="L6">
        <v>212207</v>
      </c>
      <c r="M6" t="s">
        <v>1670</v>
      </c>
      <c r="N6">
        <f>+'Consumo produccion'!M6-'Consumo Faltante Produccion'!N6</f>
        <v>17844.779200000001</v>
      </c>
    </row>
    <row r="7" spans="11:15" x14ac:dyDescent="0.25">
      <c r="K7" s="254">
        <v>241301</v>
      </c>
      <c r="L7">
        <v>212208</v>
      </c>
      <c r="M7" t="s">
        <v>1673</v>
      </c>
      <c r="N7">
        <f>+'Consumo produccion'!M7-'Consumo Faltante Produccion'!N7</f>
        <v>2739.8477500000004</v>
      </c>
    </row>
    <row r="8" spans="11:15" x14ac:dyDescent="0.25">
      <c r="K8" s="254">
        <v>241301</v>
      </c>
      <c r="L8">
        <v>211111</v>
      </c>
      <c r="M8" t="s">
        <v>1672</v>
      </c>
      <c r="N8">
        <f>+'Consumo produccion'!M8-'Consumo Faltante Produccion'!N8</f>
        <v>956.5865</v>
      </c>
    </row>
    <row r="9" spans="11:15" x14ac:dyDescent="0.25">
      <c r="K9" s="278">
        <v>241302</v>
      </c>
      <c r="L9" s="277">
        <v>211102</v>
      </c>
      <c r="M9" s="277" t="s">
        <v>704</v>
      </c>
      <c r="N9">
        <f>+'Consumo produccion'!M9-'Consumo Faltante Produccion'!N9</f>
        <v>840.74509999999998</v>
      </c>
    </row>
    <row r="10" spans="11:15" x14ac:dyDescent="0.25">
      <c r="K10" s="278">
        <v>241302</v>
      </c>
      <c r="L10" s="277">
        <v>211103</v>
      </c>
      <c r="M10" s="277" t="s">
        <v>705</v>
      </c>
      <c r="N10">
        <f>+'Consumo produccion'!M10-'Consumo Faltante Produccion'!N10</f>
        <v>2.0456499999999997</v>
      </c>
    </row>
    <row r="11" spans="11:15" x14ac:dyDescent="0.25">
      <c r="K11" s="278">
        <v>241302</v>
      </c>
      <c r="L11" s="277">
        <v>212207</v>
      </c>
      <c r="M11" s="277" t="s">
        <v>1670</v>
      </c>
      <c r="N11">
        <f>+'Consumo produccion'!M11-'Consumo Faltante Produccion'!N11</f>
        <v>0.39100000000000001</v>
      </c>
    </row>
    <row r="12" spans="11:15" x14ac:dyDescent="0.25">
      <c r="K12" s="278">
        <v>241302</v>
      </c>
      <c r="L12" s="277">
        <v>211113</v>
      </c>
      <c r="M12" s="277" t="s">
        <v>1671</v>
      </c>
      <c r="N12">
        <f>+'Consumo produccion'!M12-'Consumo Faltante Produccion'!N12</f>
        <v>0.19890000000000002</v>
      </c>
    </row>
    <row r="13" spans="11:15" x14ac:dyDescent="0.25">
      <c r="K13" s="278">
        <v>241302</v>
      </c>
      <c r="L13" s="277">
        <v>211111</v>
      </c>
      <c r="M13" s="277" t="s">
        <v>1672</v>
      </c>
      <c r="N13">
        <f>+'Consumo produccion'!M13-'Consumo Faltante Produccion'!N13</f>
        <v>17.042000000000002</v>
      </c>
    </row>
    <row r="14" spans="11:15" x14ac:dyDescent="0.25">
      <c r="K14" s="256">
        <v>241303</v>
      </c>
      <c r="L14">
        <v>211102</v>
      </c>
      <c r="M14" t="s">
        <v>704</v>
      </c>
      <c r="N14">
        <f>+'Consumo produccion'!M14-'Consumo Faltante Produccion'!N14</f>
        <v>144.5445</v>
      </c>
    </row>
    <row r="15" spans="11:15" x14ac:dyDescent="0.25">
      <c r="K15" s="256">
        <v>241303</v>
      </c>
      <c r="L15">
        <v>211103</v>
      </c>
      <c r="M15" t="s">
        <v>705</v>
      </c>
      <c r="N15">
        <f>+'Consumo produccion'!M15-'Consumo Faltante Produccion'!N15</f>
        <v>34.124600000000001</v>
      </c>
    </row>
    <row r="16" spans="11:15" x14ac:dyDescent="0.25">
      <c r="K16" s="256">
        <v>241303</v>
      </c>
      <c r="L16">
        <v>212118</v>
      </c>
      <c r="M16" t="s">
        <v>1674</v>
      </c>
      <c r="N16">
        <f>+'Consumo produccion'!M16-'Consumo Faltante Produccion'!N16</f>
        <v>11.776000000000002</v>
      </c>
    </row>
    <row r="17" spans="11:14" x14ac:dyDescent="0.25">
      <c r="K17" s="256">
        <v>241303</v>
      </c>
      <c r="L17">
        <v>212119</v>
      </c>
      <c r="M17" t="s">
        <v>1675</v>
      </c>
      <c r="N17">
        <f>+'Consumo produccion'!M17-'Consumo Faltante Produccion'!N17</f>
        <v>75.31</v>
      </c>
    </row>
    <row r="18" spans="11:14" x14ac:dyDescent="0.25">
      <c r="K18" s="256">
        <v>241303</v>
      </c>
      <c r="L18">
        <v>211106</v>
      </c>
      <c r="M18" t="s">
        <v>1676</v>
      </c>
      <c r="N18">
        <f>+'Consumo produccion'!M18-'Consumo Faltante Produccion'!N18</f>
        <v>13.481000000000002</v>
      </c>
    </row>
    <row r="19" spans="11:14" x14ac:dyDescent="0.25">
      <c r="K19" s="256">
        <v>241303</v>
      </c>
      <c r="L19">
        <v>212102</v>
      </c>
      <c r="M19" t="s">
        <v>1677</v>
      </c>
      <c r="N19">
        <f>+'Consumo produccion'!M19-'Consumo Faltante Produccion'!N19</f>
        <v>385.91460000000001</v>
      </c>
    </row>
    <row r="20" spans="11:14" x14ac:dyDescent="0.25">
      <c r="K20" s="256">
        <v>241303</v>
      </c>
      <c r="L20">
        <v>212108</v>
      </c>
      <c r="M20" t="s">
        <v>1678</v>
      </c>
      <c r="N20">
        <f>+'Consumo produccion'!M20-'Consumo Faltante Produccion'!N20</f>
        <v>355.60240000000005</v>
      </c>
    </row>
    <row r="21" spans="11:14" x14ac:dyDescent="0.25">
      <c r="K21" s="278">
        <v>241304</v>
      </c>
      <c r="L21" s="277">
        <v>211103</v>
      </c>
      <c r="M21" s="277" t="s">
        <v>705</v>
      </c>
      <c r="N21">
        <f>+'Consumo produccion'!M21-'Consumo Faltante Produccion'!N21</f>
        <v>354.81049999999999</v>
      </c>
    </row>
    <row r="22" spans="11:14" x14ac:dyDescent="0.25">
      <c r="K22" s="278">
        <v>241304</v>
      </c>
      <c r="L22" s="277">
        <v>211104</v>
      </c>
      <c r="M22" s="277" t="s">
        <v>1679</v>
      </c>
      <c r="N22">
        <f>+'Consumo produccion'!M22-'Consumo Faltante Produccion'!N22</f>
        <v>214.59910000000002</v>
      </c>
    </row>
    <row r="23" spans="11:14" x14ac:dyDescent="0.25">
      <c r="K23" s="278">
        <v>241304</v>
      </c>
      <c r="L23" s="277">
        <v>212306</v>
      </c>
      <c r="M23" s="277" t="s">
        <v>1680</v>
      </c>
      <c r="N23">
        <f>+'Consumo produccion'!M23-'Consumo Faltante Produccion'!N23</f>
        <v>201.10999999999999</v>
      </c>
    </row>
    <row r="24" spans="11:14" x14ac:dyDescent="0.25">
      <c r="K24" s="275">
        <v>241305</v>
      </c>
      <c r="L24" s="137">
        <v>211103</v>
      </c>
      <c r="M24" s="137" t="s">
        <v>705</v>
      </c>
      <c r="N24">
        <f>+'Consumo produccion'!M24-'Consumo Faltante Produccion'!N24</f>
        <v>320.73800000000006</v>
      </c>
    </row>
    <row r="25" spans="11:14" x14ac:dyDescent="0.25">
      <c r="K25" s="275">
        <v>241305</v>
      </c>
      <c r="L25" s="137">
        <v>212118</v>
      </c>
      <c r="M25" s="137" t="s">
        <v>1674</v>
      </c>
      <c r="N25">
        <f>+'Consumo produccion'!M25-'Consumo Faltante Produccion'!N25</f>
        <v>119.67999999999999</v>
      </c>
    </row>
    <row r="26" spans="11:14" x14ac:dyDescent="0.25">
      <c r="K26" s="275">
        <v>241305</v>
      </c>
      <c r="L26" s="137">
        <v>212119</v>
      </c>
      <c r="M26" s="137" t="s">
        <v>1675</v>
      </c>
      <c r="N26">
        <f>+'Consumo produccion'!M26-'Consumo Faltante Produccion'!N26</f>
        <v>76.679999999999993</v>
      </c>
    </row>
    <row r="27" spans="11:14" x14ac:dyDescent="0.25">
      <c r="K27" s="277">
        <v>242302</v>
      </c>
      <c r="L27" s="277">
        <v>211102</v>
      </c>
      <c r="M27" s="277" t="s">
        <v>704</v>
      </c>
      <c r="N27">
        <f>+'Consumo produccion'!M27-'Consumo Faltante Produccion'!N27</f>
        <v>108.61875000000001</v>
      </c>
    </row>
    <row r="28" spans="11:14" x14ac:dyDescent="0.25">
      <c r="K28" s="277">
        <v>242302</v>
      </c>
      <c r="L28" s="277">
        <v>211103</v>
      </c>
      <c r="M28" s="277" t="s">
        <v>705</v>
      </c>
      <c r="N28">
        <f>+'Consumo produccion'!M28-'Consumo Faltante Produccion'!N28</f>
        <v>497.76</v>
      </c>
    </row>
    <row r="29" spans="11:14" x14ac:dyDescent="0.25">
      <c r="K29" s="277">
        <v>242302</v>
      </c>
      <c r="L29" s="277">
        <v>211106</v>
      </c>
      <c r="M29" s="277" t="s">
        <v>1676</v>
      </c>
      <c r="N29">
        <f>+'Consumo produccion'!M29-'Consumo Faltante Produccion'!N29</f>
        <v>260.71500000000003</v>
      </c>
    </row>
    <row r="30" spans="11:14" x14ac:dyDescent="0.25">
      <c r="K30" s="277">
        <v>242302</v>
      </c>
      <c r="L30" s="277">
        <v>211107</v>
      </c>
      <c r="M30" s="277" t="s">
        <v>1686</v>
      </c>
      <c r="N30">
        <f>+'Consumo produccion'!M30-'Consumo Faltante Produccion'!N30</f>
        <v>128.11499999999998</v>
      </c>
    </row>
    <row r="31" spans="11:14" x14ac:dyDescent="0.25">
      <c r="K31" s="277">
        <v>242302</v>
      </c>
      <c r="L31" s="277">
        <v>212102</v>
      </c>
      <c r="M31" s="277" t="s">
        <v>1677</v>
      </c>
      <c r="N31">
        <f>+'Consumo produccion'!M31-'Consumo Faltante Produccion'!N31</f>
        <v>36620.678750000006</v>
      </c>
    </row>
    <row r="32" spans="11:14" x14ac:dyDescent="0.25">
      <c r="K32" s="277">
        <v>242302</v>
      </c>
      <c r="L32" s="277">
        <v>212120</v>
      </c>
      <c r="M32" s="277" t="s">
        <v>1687</v>
      </c>
      <c r="N32">
        <f>+'Consumo produccion'!M32-'Consumo Faltante Produccion'!N32</f>
        <v>0</v>
      </c>
    </row>
    <row r="33" spans="11:14" x14ac:dyDescent="0.25">
      <c r="K33" s="275">
        <v>242303</v>
      </c>
      <c r="L33" s="137">
        <v>211103</v>
      </c>
      <c r="M33" s="137" t="s">
        <v>705</v>
      </c>
      <c r="N33">
        <f>+'Consumo produccion'!M33-'Consumo Faltante Produccion'!N33</f>
        <v>0</v>
      </c>
    </row>
    <row r="34" spans="11:14" x14ac:dyDescent="0.25">
      <c r="K34" s="275">
        <v>242303</v>
      </c>
      <c r="L34" s="137">
        <v>211104</v>
      </c>
      <c r="M34" s="137" t="s">
        <v>1679</v>
      </c>
      <c r="N34">
        <f>+'Consumo produccion'!M34-'Consumo Faltante Produccion'!N34</f>
        <v>0</v>
      </c>
    </row>
    <row r="35" spans="11:14" x14ac:dyDescent="0.25">
      <c r="K35" s="275">
        <v>242303</v>
      </c>
      <c r="L35" s="137">
        <v>212118</v>
      </c>
      <c r="M35" s="137" t="s">
        <v>1674</v>
      </c>
      <c r="N35">
        <f>+'Consumo produccion'!M35-'Consumo Faltante Produccion'!N35</f>
        <v>0</v>
      </c>
    </row>
    <row r="36" spans="11:14" x14ac:dyDescent="0.25">
      <c r="K36" s="275">
        <v>242303</v>
      </c>
      <c r="L36" s="137">
        <v>212119</v>
      </c>
      <c r="M36" s="137" t="s">
        <v>1675</v>
      </c>
      <c r="N36">
        <f>+'Consumo produccion'!M36-'Consumo Faltante Produccion'!N36</f>
        <v>0</v>
      </c>
    </row>
    <row r="37" spans="11:14" x14ac:dyDescent="0.25">
      <c r="K37" s="275">
        <v>242303</v>
      </c>
      <c r="L37" s="137">
        <v>211106</v>
      </c>
      <c r="M37" s="137" t="s">
        <v>1676</v>
      </c>
      <c r="N37">
        <f>+'Consumo produccion'!M37-'Consumo Faltante Produccion'!N37</f>
        <v>0</v>
      </c>
    </row>
    <row r="38" spans="11:14" x14ac:dyDescent="0.25">
      <c r="K38" s="275">
        <v>242303</v>
      </c>
      <c r="L38" s="137">
        <v>212106</v>
      </c>
      <c r="M38" s="137" t="s">
        <v>1688</v>
      </c>
      <c r="N38">
        <f>+'Consumo produccion'!M38-'Consumo Faltante Produccion'!N38</f>
        <v>0</v>
      </c>
    </row>
    <row r="39" spans="11:14" x14ac:dyDescent="0.25">
      <c r="K39" s="275">
        <v>242303</v>
      </c>
      <c r="L39" s="137">
        <v>212102</v>
      </c>
      <c r="M39" s="137" t="s">
        <v>1677</v>
      </c>
      <c r="N39">
        <f>+'Consumo produccion'!M39-'Consumo Faltante Produccion'!N39</f>
        <v>0</v>
      </c>
    </row>
    <row r="40" spans="11:14" x14ac:dyDescent="0.25">
      <c r="K40" s="275">
        <v>242303</v>
      </c>
      <c r="L40" s="137">
        <v>211108</v>
      </c>
      <c r="M40" s="137" t="s">
        <v>1689</v>
      </c>
      <c r="N40">
        <f>+'Consumo produccion'!M40-'Consumo Faltante Produccion'!N40</f>
        <v>0</v>
      </c>
    </row>
    <row r="41" spans="11:14" x14ac:dyDescent="0.25">
      <c r="K41" s="292">
        <v>242304</v>
      </c>
      <c r="L41" s="277">
        <v>211103</v>
      </c>
      <c r="M41" s="277" t="s">
        <v>705</v>
      </c>
      <c r="N41">
        <f>+'Consumo produccion'!M41-'Consumo Faltante Produccion'!N41</f>
        <v>0</v>
      </c>
    </row>
    <row r="42" spans="11:14" x14ac:dyDescent="0.25">
      <c r="K42" s="292">
        <v>242304</v>
      </c>
      <c r="L42" s="277">
        <v>212123</v>
      </c>
      <c r="M42" s="277" t="s">
        <v>1690</v>
      </c>
      <c r="N42">
        <f>+'Consumo produccion'!M42-'Consumo Faltante Produccion'!N42</f>
        <v>0</v>
      </c>
    </row>
    <row r="43" spans="11:14" x14ac:dyDescent="0.25">
      <c r="K43" s="287">
        <v>242305</v>
      </c>
      <c r="L43">
        <v>211103</v>
      </c>
      <c r="M43" t="s">
        <v>705</v>
      </c>
      <c r="N43">
        <f>+'Consumo produccion'!M43-'Consumo Faltante Produccion'!N43</f>
        <v>0</v>
      </c>
    </row>
    <row r="44" spans="11:14" x14ac:dyDescent="0.25">
      <c r="K44" s="287">
        <v>242305</v>
      </c>
      <c r="L44">
        <v>211104</v>
      </c>
      <c r="M44" t="s">
        <v>1679</v>
      </c>
      <c r="N44">
        <f>+'Consumo produccion'!M44-'Consumo Faltante Produccion'!N44</f>
        <v>0</v>
      </c>
    </row>
    <row r="45" spans="11:14" x14ac:dyDescent="0.25">
      <c r="K45" s="287">
        <v>242305</v>
      </c>
      <c r="L45">
        <v>212123</v>
      </c>
      <c r="M45" t="s">
        <v>1690</v>
      </c>
      <c r="N45">
        <f>+'Consumo produccion'!M45-'Consumo Faltante Produccion'!N45</f>
        <v>0</v>
      </c>
    </row>
    <row r="46" spans="11:14" x14ac:dyDescent="0.25">
      <c r="K46" s="278">
        <v>242306</v>
      </c>
      <c r="L46" s="277">
        <v>211102</v>
      </c>
      <c r="M46" s="277" t="s">
        <v>704</v>
      </c>
      <c r="N46">
        <f>+'Consumo produccion'!M46-'Consumo Faltante Produccion'!N46</f>
        <v>0</v>
      </c>
    </row>
    <row r="47" spans="11:14" x14ac:dyDescent="0.25">
      <c r="K47" s="278">
        <v>242306</v>
      </c>
      <c r="L47" s="277">
        <v>212314</v>
      </c>
      <c r="M47" s="277" t="s">
        <v>1691</v>
      </c>
      <c r="N47">
        <f>+'Consumo produccion'!M47-'Consumo Faltante Produccion'!N47</f>
        <v>0</v>
      </c>
    </row>
    <row r="48" spans="11:14" x14ac:dyDescent="0.25">
      <c r="K48" s="278">
        <v>242306</v>
      </c>
      <c r="L48" s="277">
        <v>212315</v>
      </c>
      <c r="M48" s="277" t="s">
        <v>1692</v>
      </c>
      <c r="N48">
        <f>+'Consumo produccion'!M48-'Consumo Faltante Produccion'!N48</f>
        <v>0</v>
      </c>
    </row>
    <row r="49" spans="11:14" x14ac:dyDescent="0.25">
      <c r="K49" s="297">
        <v>243501</v>
      </c>
      <c r="L49" s="88">
        <v>211101</v>
      </c>
      <c r="M49" s="88" t="s">
        <v>701</v>
      </c>
      <c r="N49">
        <f>+'Consumo produccion'!M49-'Consumo Faltante Produccion'!N49</f>
        <v>0</v>
      </c>
    </row>
    <row r="50" spans="11:14" x14ac:dyDescent="0.25">
      <c r="K50" s="297">
        <v>243501</v>
      </c>
      <c r="L50" s="88">
        <v>211102</v>
      </c>
      <c r="M50" s="88" t="s">
        <v>704</v>
      </c>
      <c r="N50">
        <f>+'Consumo produccion'!M50-'Consumo Faltante Produccion'!N50</f>
        <v>0</v>
      </c>
    </row>
    <row r="51" spans="11:14" x14ac:dyDescent="0.25">
      <c r="K51" s="297">
        <v>243501</v>
      </c>
      <c r="L51" s="88">
        <v>212118</v>
      </c>
      <c r="M51" s="88" t="s">
        <v>1674</v>
      </c>
      <c r="N51">
        <f>+'Consumo produccion'!M51-'Consumo Faltante Produccion'!N51</f>
        <v>0</v>
      </c>
    </row>
    <row r="52" spans="11:14" x14ac:dyDescent="0.25">
      <c r="K52" s="297">
        <v>243501</v>
      </c>
      <c r="L52" s="88">
        <v>212119</v>
      </c>
      <c r="M52" s="88" t="s">
        <v>1675</v>
      </c>
      <c r="N52">
        <f>+'Consumo produccion'!M52-'Consumo Faltante Produccion'!N52</f>
        <v>0</v>
      </c>
    </row>
    <row r="53" spans="11:14" x14ac:dyDescent="0.25">
      <c r="K53" s="297">
        <v>243501</v>
      </c>
      <c r="L53" s="88">
        <v>211106</v>
      </c>
      <c r="M53" s="88" t="s">
        <v>1676</v>
      </c>
      <c r="N53">
        <f>+'Consumo produccion'!M53-'Consumo Faltante Produccion'!N53</f>
        <v>0</v>
      </c>
    </row>
    <row r="54" spans="11:14" x14ac:dyDescent="0.25">
      <c r="K54" s="297">
        <v>243501</v>
      </c>
      <c r="L54" s="88">
        <v>212102</v>
      </c>
      <c r="M54" s="88" t="s">
        <v>1677</v>
      </c>
      <c r="N54">
        <f>+'Consumo produccion'!M54-'Consumo Faltante Produccion'!N54</f>
        <v>0</v>
      </c>
    </row>
    <row r="55" spans="11:14" x14ac:dyDescent="0.25">
      <c r="K55" s="278">
        <v>243502</v>
      </c>
      <c r="L55" s="277">
        <v>211102</v>
      </c>
      <c r="M55" s="277" t="s">
        <v>704</v>
      </c>
      <c r="N55">
        <f>+'Consumo produccion'!M55-'Consumo Faltante Produccion'!N55</f>
        <v>0</v>
      </c>
    </row>
    <row r="56" spans="11:14" x14ac:dyDescent="0.25">
      <c r="K56" s="278">
        <v>243502</v>
      </c>
      <c r="L56" s="277">
        <v>211103</v>
      </c>
      <c r="M56" s="277" t="s">
        <v>705</v>
      </c>
      <c r="N56">
        <f>+'Consumo produccion'!M56-'Consumo Faltante Produccion'!N56</f>
        <v>0</v>
      </c>
    </row>
    <row r="57" spans="11:14" x14ac:dyDescent="0.25">
      <c r="K57" s="278">
        <v>243502</v>
      </c>
      <c r="L57" s="277">
        <v>212118</v>
      </c>
      <c r="M57" s="277" t="s">
        <v>1674</v>
      </c>
      <c r="N57">
        <f>+'Consumo produccion'!M57-'Consumo Faltante Produccion'!N57</f>
        <v>0</v>
      </c>
    </row>
    <row r="58" spans="11:14" x14ac:dyDescent="0.25">
      <c r="K58" s="278">
        <v>243502</v>
      </c>
      <c r="L58" s="277">
        <v>212119</v>
      </c>
      <c r="M58" s="277" t="s">
        <v>1675</v>
      </c>
      <c r="N58">
        <f>+'Consumo produccion'!M58-'Consumo Faltante Produccion'!N58</f>
        <v>0</v>
      </c>
    </row>
    <row r="59" spans="11:14" x14ac:dyDescent="0.25">
      <c r="K59" s="278">
        <v>243502</v>
      </c>
      <c r="L59" s="277">
        <v>211106</v>
      </c>
      <c r="M59" s="277" t="s">
        <v>1676</v>
      </c>
      <c r="N59">
        <f>+'Consumo produccion'!M59-'Consumo Faltante Produccion'!N59</f>
        <v>0</v>
      </c>
    </row>
    <row r="60" spans="11:14" x14ac:dyDescent="0.25">
      <c r="K60" s="278">
        <v>243502</v>
      </c>
      <c r="L60" s="277">
        <v>212102</v>
      </c>
      <c r="M60" s="277" t="s">
        <v>1677</v>
      </c>
      <c r="N60">
        <f>+'Consumo produccion'!M60-'Consumo Faltante Produccion'!N60</f>
        <v>0</v>
      </c>
    </row>
    <row r="61" spans="11:14" x14ac:dyDescent="0.25">
      <c r="K61" s="256">
        <v>243601</v>
      </c>
      <c r="L61">
        <v>211103</v>
      </c>
      <c r="M61" t="s">
        <v>705</v>
      </c>
      <c r="N61">
        <f>+'Consumo produccion'!M61-'Consumo Faltante Produccion'!N61</f>
        <v>0</v>
      </c>
    </row>
    <row r="62" spans="11:14" x14ac:dyDescent="0.25">
      <c r="K62" s="256">
        <v>243601</v>
      </c>
      <c r="L62">
        <v>211104</v>
      </c>
      <c r="M62" t="s">
        <v>1679</v>
      </c>
      <c r="N62">
        <f>+'Consumo produccion'!M62-'Consumo Faltante Produccion'!N62</f>
        <v>0</v>
      </c>
    </row>
    <row r="63" spans="11:14" x14ac:dyDescent="0.25">
      <c r="K63" s="256">
        <v>243601</v>
      </c>
      <c r="L63">
        <v>211105</v>
      </c>
      <c r="M63" t="s">
        <v>1693</v>
      </c>
      <c r="N63">
        <f>+'Consumo produccion'!M63-'Consumo Faltante Produccion'!N63</f>
        <v>0</v>
      </c>
    </row>
    <row r="64" spans="11:14" x14ac:dyDescent="0.25">
      <c r="K64" s="256">
        <v>243601</v>
      </c>
      <c r="L64">
        <v>212307</v>
      </c>
      <c r="M64" t="s">
        <v>1694</v>
      </c>
      <c r="N64">
        <f>+'Consumo produccion'!M64-'Consumo Faltante Produccion'!N64</f>
        <v>0</v>
      </c>
    </row>
    <row r="65" spans="11:14" x14ac:dyDescent="0.25">
      <c r="K65" s="256">
        <v>243601</v>
      </c>
      <c r="L65">
        <v>211107</v>
      </c>
      <c r="M65" t="s">
        <v>1686</v>
      </c>
      <c r="N65">
        <f>+'Consumo produccion'!M65-'Consumo Faltante Produccion'!N65</f>
        <v>0</v>
      </c>
    </row>
    <row r="66" spans="11:14" x14ac:dyDescent="0.25">
      <c r="K66" s="278">
        <v>243602</v>
      </c>
      <c r="L66" s="277">
        <v>211101</v>
      </c>
      <c r="M66" s="277" t="s">
        <v>701</v>
      </c>
      <c r="N66">
        <f>+'Consumo produccion'!M66-'Consumo Faltante Produccion'!N66</f>
        <v>0</v>
      </c>
    </row>
    <row r="67" spans="11:14" x14ac:dyDescent="0.25">
      <c r="K67" s="278">
        <v>243602</v>
      </c>
      <c r="L67" s="277">
        <v>211103</v>
      </c>
      <c r="M67" s="277" t="s">
        <v>705</v>
      </c>
      <c r="N67">
        <f>+'Consumo produccion'!M67-'Consumo Faltante Produccion'!N67</f>
        <v>0</v>
      </c>
    </row>
    <row r="68" spans="11:14" x14ac:dyDescent="0.25">
      <c r="K68" s="278">
        <v>243602</v>
      </c>
      <c r="L68" s="277">
        <v>211105</v>
      </c>
      <c r="M68" s="277" t="s">
        <v>1693</v>
      </c>
      <c r="N68">
        <f>+'Consumo produccion'!M68-'Consumo Faltante Produccion'!N68</f>
        <v>0</v>
      </c>
    </row>
    <row r="69" spans="11:14" x14ac:dyDescent="0.25">
      <c r="K69" s="278">
        <v>243602</v>
      </c>
      <c r="L69" s="277">
        <v>212307</v>
      </c>
      <c r="M69" s="277" t="s">
        <v>1694</v>
      </c>
      <c r="N69">
        <f>+'Consumo produccion'!M69-'Consumo Faltante Produccion'!N69</f>
        <v>0</v>
      </c>
    </row>
    <row r="70" spans="11:14" x14ac:dyDescent="0.25">
      <c r="K70" s="278">
        <v>243602</v>
      </c>
      <c r="L70" s="277">
        <v>212308</v>
      </c>
      <c r="M70" s="277" t="s">
        <v>1695</v>
      </c>
      <c r="N70">
        <f>+'Consumo produccion'!M70-'Consumo Faltante Produccion'!N70</f>
        <v>0</v>
      </c>
    </row>
    <row r="71" spans="11:14" x14ac:dyDescent="0.25">
      <c r="K71" s="256">
        <v>243701</v>
      </c>
      <c r="L71">
        <v>211101</v>
      </c>
      <c r="M71" t="s">
        <v>701</v>
      </c>
      <c r="N71">
        <f>+'Consumo produccion'!M71-'Consumo Faltante Produccion'!N71</f>
        <v>0</v>
      </c>
    </row>
    <row r="72" spans="11:14" x14ac:dyDescent="0.25">
      <c r="K72" s="256">
        <v>243701</v>
      </c>
      <c r="L72">
        <v>211102</v>
      </c>
      <c r="M72" t="s">
        <v>704</v>
      </c>
      <c r="N72">
        <f>+'Consumo produccion'!M72-'Consumo Faltante Produccion'!N72</f>
        <v>0</v>
      </c>
    </row>
    <row r="73" spans="11:14" x14ac:dyDescent="0.25">
      <c r="K73" s="256">
        <v>243701</v>
      </c>
      <c r="L73">
        <v>212107</v>
      </c>
      <c r="M73" t="s">
        <v>1696</v>
      </c>
      <c r="N73">
        <f>+'Consumo produccion'!M73-'Consumo Faltante Produccion'!N73</f>
        <v>0</v>
      </c>
    </row>
    <row r="74" spans="11:14" x14ac:dyDescent="0.25">
      <c r="K74" s="256">
        <v>243701</v>
      </c>
      <c r="L74">
        <v>211106</v>
      </c>
      <c r="M74" t="s">
        <v>1676</v>
      </c>
      <c r="N74">
        <f>+'Consumo produccion'!M74-'Consumo Faltante Produccion'!N74</f>
        <v>0</v>
      </c>
    </row>
    <row r="75" spans="11:14" x14ac:dyDescent="0.25">
      <c r="K75" s="256">
        <v>243701</v>
      </c>
      <c r="L75">
        <v>212102</v>
      </c>
      <c r="M75" t="s">
        <v>1677</v>
      </c>
      <c r="N75">
        <f>+'Consumo produccion'!M75-'Consumo Faltante Produccion'!N75</f>
        <v>0</v>
      </c>
    </row>
    <row r="76" spans="11:14" x14ac:dyDescent="0.25">
      <c r="K76" s="278">
        <v>243801</v>
      </c>
      <c r="L76" s="277">
        <v>211102</v>
      </c>
      <c r="M76" s="277" t="s">
        <v>704</v>
      </c>
      <c r="N76">
        <f>+'Consumo produccion'!M76-'Consumo Faltante Produccion'!N76</f>
        <v>0</v>
      </c>
    </row>
    <row r="77" spans="11:14" x14ac:dyDescent="0.25">
      <c r="K77" s="278">
        <v>243801</v>
      </c>
      <c r="L77" s="277">
        <v>211104</v>
      </c>
      <c r="M77" s="277" t="s">
        <v>1679</v>
      </c>
      <c r="N77">
        <f>+'Consumo produccion'!M77-'Consumo Faltante Produccion'!N77</f>
        <v>0</v>
      </c>
    </row>
    <row r="78" spans="11:14" x14ac:dyDescent="0.25">
      <c r="K78" s="278">
        <v>243801</v>
      </c>
      <c r="L78" s="277">
        <v>211105</v>
      </c>
      <c r="M78" s="277" t="s">
        <v>1693</v>
      </c>
      <c r="N78">
        <f>+'Consumo produccion'!M78-'Consumo Faltante Produccion'!N78</f>
        <v>0</v>
      </c>
    </row>
    <row r="79" spans="11:14" x14ac:dyDescent="0.25">
      <c r="K79" s="278">
        <v>243801</v>
      </c>
      <c r="L79" s="277">
        <v>212201</v>
      </c>
      <c r="M79" s="277" t="s">
        <v>1697</v>
      </c>
      <c r="N79">
        <f>+'Consumo produccion'!M79-'Consumo Faltante Produccion'!N79</f>
        <v>0</v>
      </c>
    </row>
    <row r="80" spans="11:14" x14ac:dyDescent="0.25">
      <c r="K80" s="278">
        <v>243801</v>
      </c>
      <c r="L80" s="277">
        <v>211107</v>
      </c>
      <c r="M80" s="277" t="s">
        <v>1686</v>
      </c>
      <c r="N80">
        <f>+'Consumo produccion'!M80-'Consumo Faltante Produccion'!N80</f>
        <v>0</v>
      </c>
    </row>
    <row r="81" spans="11:14" x14ac:dyDescent="0.25">
      <c r="K81" s="278">
        <v>243801</v>
      </c>
      <c r="L81" s="277">
        <v>211109</v>
      </c>
      <c r="M81" s="277" t="s">
        <v>1698</v>
      </c>
      <c r="N81">
        <f>+'Consumo produccion'!M81-'Consumo Faltante Produccion'!N81</f>
        <v>0</v>
      </c>
    </row>
  </sheetData>
  <conditionalFormatting sqref="K26">
    <cfRule type="duplicateValues" dxfId="33" priority="21"/>
  </conditionalFormatting>
  <conditionalFormatting sqref="K5:K8">
    <cfRule type="duplicateValues" dxfId="32" priority="33"/>
  </conditionalFormatting>
  <conditionalFormatting sqref="K5:K8">
    <cfRule type="duplicateValues" dxfId="31" priority="34"/>
  </conditionalFormatting>
  <conditionalFormatting sqref="K9">
    <cfRule type="duplicateValues" dxfId="30" priority="31"/>
  </conditionalFormatting>
  <conditionalFormatting sqref="K9">
    <cfRule type="duplicateValues" dxfId="29" priority="32"/>
  </conditionalFormatting>
  <conditionalFormatting sqref="K10:K13">
    <cfRule type="duplicateValues" dxfId="28" priority="29"/>
  </conditionalFormatting>
  <conditionalFormatting sqref="K10:K13">
    <cfRule type="duplicateValues" dxfId="27" priority="30"/>
  </conditionalFormatting>
  <conditionalFormatting sqref="K14:K20">
    <cfRule type="duplicateValues" dxfId="26" priority="27"/>
  </conditionalFormatting>
  <conditionalFormatting sqref="K14:K20">
    <cfRule type="duplicateValues" dxfId="25" priority="28"/>
  </conditionalFormatting>
  <conditionalFormatting sqref="K21">
    <cfRule type="duplicateValues" dxfId="24" priority="26"/>
  </conditionalFormatting>
  <conditionalFormatting sqref="K22">
    <cfRule type="duplicateValues" dxfId="23" priority="25"/>
  </conditionalFormatting>
  <conditionalFormatting sqref="K23">
    <cfRule type="duplicateValues" dxfId="22" priority="24"/>
  </conditionalFormatting>
  <conditionalFormatting sqref="K24">
    <cfRule type="duplicateValues" dxfId="21" priority="23"/>
  </conditionalFormatting>
  <conditionalFormatting sqref="K25">
    <cfRule type="duplicateValues" dxfId="20" priority="22"/>
  </conditionalFormatting>
  <conditionalFormatting sqref="K33:K40">
    <cfRule type="duplicateValues" dxfId="19" priority="19"/>
  </conditionalFormatting>
  <conditionalFormatting sqref="K33:K40">
    <cfRule type="duplicateValues" dxfId="18" priority="20"/>
  </conditionalFormatting>
  <conditionalFormatting sqref="K41">
    <cfRule type="duplicateValues" dxfId="17" priority="17"/>
  </conditionalFormatting>
  <conditionalFormatting sqref="K41">
    <cfRule type="duplicateValues" dxfId="16" priority="18"/>
  </conditionalFormatting>
  <conditionalFormatting sqref="K42">
    <cfRule type="duplicateValues" dxfId="15" priority="15"/>
  </conditionalFormatting>
  <conditionalFormatting sqref="K42">
    <cfRule type="duplicateValues" dxfId="14" priority="16"/>
  </conditionalFormatting>
  <conditionalFormatting sqref="K46">
    <cfRule type="duplicateValues" dxfId="13" priority="14"/>
  </conditionalFormatting>
  <conditionalFormatting sqref="K47">
    <cfRule type="duplicateValues" dxfId="12" priority="13"/>
  </conditionalFormatting>
  <conditionalFormatting sqref="K48">
    <cfRule type="duplicateValues" dxfId="11" priority="12"/>
  </conditionalFormatting>
  <conditionalFormatting sqref="K49">
    <cfRule type="duplicateValues" dxfId="10" priority="11"/>
  </conditionalFormatting>
  <conditionalFormatting sqref="K50:K54">
    <cfRule type="duplicateValues" dxfId="9" priority="10"/>
  </conditionalFormatting>
  <conditionalFormatting sqref="K55:K60">
    <cfRule type="duplicateValues" dxfId="8" priority="9"/>
  </conditionalFormatting>
  <conditionalFormatting sqref="K61:K65">
    <cfRule type="duplicateValues" dxfId="7" priority="8"/>
  </conditionalFormatting>
  <conditionalFormatting sqref="K66">
    <cfRule type="duplicateValues" dxfId="6" priority="7"/>
  </conditionalFormatting>
  <conditionalFormatting sqref="K67">
    <cfRule type="duplicateValues" dxfId="5" priority="6"/>
  </conditionalFormatting>
  <conditionalFormatting sqref="K68">
    <cfRule type="duplicateValues" dxfId="4" priority="5"/>
  </conditionalFormatting>
  <conditionalFormatting sqref="K69">
    <cfRule type="duplicateValues" dxfId="3" priority="4"/>
  </conditionalFormatting>
  <conditionalFormatting sqref="K70">
    <cfRule type="duplicateValues" dxfId="2" priority="3"/>
  </conditionalFormatting>
  <conditionalFormatting sqref="K71:K75">
    <cfRule type="duplicateValues" dxfId="1" priority="2"/>
  </conditionalFormatting>
  <conditionalFormatting sqref="K76:K81">
    <cfRule type="duplicateValues" dxfId="0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9</vt:i4>
      </vt:variant>
    </vt:vector>
  </HeadingPairs>
  <TitlesOfParts>
    <vt:vector size="28" baseType="lpstr">
      <vt:lpstr>Hoja2</vt:lpstr>
      <vt:lpstr>Hoja3</vt:lpstr>
      <vt:lpstr>Programa de producción</vt:lpstr>
      <vt:lpstr>PROMEDIO</vt:lpstr>
      <vt:lpstr>Programa de producción Base</vt:lpstr>
      <vt:lpstr>Cantidades minimas a producir</vt:lpstr>
      <vt:lpstr>Inv MP en CH</vt:lpstr>
      <vt:lpstr>MAR</vt:lpstr>
      <vt:lpstr>Hoja1</vt:lpstr>
      <vt:lpstr>Hoja4</vt:lpstr>
      <vt:lpstr>disponible</vt:lpstr>
      <vt:lpstr>Hoja5</vt:lpstr>
      <vt:lpstr>Formulación</vt:lpstr>
      <vt:lpstr>Consumo produccion</vt:lpstr>
      <vt:lpstr>Faltante Producción</vt:lpstr>
      <vt:lpstr>Consumo Faltante Produccion</vt:lpstr>
      <vt:lpstr>Inventario y Balance</vt:lpstr>
      <vt:lpstr>Cantidades a pedir</vt:lpstr>
      <vt:lpstr>Inventario</vt:lpstr>
      <vt:lpstr>MAR!Área_de_impresión</vt:lpstr>
      <vt:lpstr>'Programa de producción Base'!Área_de_impresión</vt:lpstr>
      <vt:lpstr>PROMEDIO!Área_de_impresión</vt:lpstr>
      <vt:lpstr>Hoja3!inventarios_CH_a_20_de_marzo__2</vt:lpstr>
      <vt:lpstr>'Inv MP en CH'!inventarios_CH_a_21_de_Marzo</vt:lpstr>
      <vt:lpstr>Hoja1!inventarios_CH_a_21_de_Marzo__2</vt:lpstr>
      <vt:lpstr>Hoja2!Inventarios_diex_a_20_de_Marzo__2</vt:lpstr>
      <vt:lpstr>Hoja5!inventarios_diex_a_22_de_Marzo</vt:lpstr>
      <vt:lpstr>MAR!Títulos_a_imprimir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Ernesto Becerra Rojas</dc:creator>
  <cp:lastModifiedBy>Rafael Ernesto Becerra Rojas</cp:lastModifiedBy>
  <cp:lastPrinted>2018-10-03T13:22:17Z</cp:lastPrinted>
  <dcterms:created xsi:type="dcterms:W3CDTF">2013-02-22T12:52:55Z</dcterms:created>
  <dcterms:modified xsi:type="dcterms:W3CDTF">2018-10-10T13:10:58Z</dcterms:modified>
</cp:coreProperties>
</file>